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lerova\Documents\0_OBSTARÁVATEĽ SK\Obec HUNCOVCE\3 DOKUMENTÁCIA 3\1 Súťažné podklady\SP- odsúhlasené\"/>
    </mc:Choice>
  </mc:AlternateContent>
  <bookViews>
    <workbookView xWindow="0" yWindow="0" windowWidth="10692" windowHeight="7524" firstSheet="7" activeTab="7"/>
  </bookViews>
  <sheets>
    <sheet name="Rekapitulácia stavby" sheetId="1" r:id="rId1"/>
    <sheet name="1 - 102-00 Cyklochodník v..." sheetId="2" r:id="rId2"/>
    <sheet name="2 - 102-00 Cyklochodník v..." sheetId="3" r:id="rId3"/>
    <sheet name="3 - 102-00 Cyklochodník v..." sheetId="4" r:id="rId4"/>
    <sheet name="4 - 203-00 Lávka cez riek..." sheetId="5" r:id="rId5"/>
    <sheet name="5 - 601-00 Úpravy nadzemn..." sheetId="6" r:id="rId6"/>
    <sheet name="6 - 601-00 Úpravy nadzemn..." sheetId="7" r:id="rId7"/>
    <sheet name="7 - 650-00 Preložka telef..." sheetId="8" r:id="rId8"/>
  </sheets>
  <definedNames>
    <definedName name="_xlnm._FilterDatabase" localSheetId="1" hidden="1">'1 - 102-00 Cyklochodník v...'!$C$124:$K$194</definedName>
    <definedName name="_xlnm._FilterDatabase" localSheetId="2" hidden="1">'2 - 102-00 Cyklochodník v...'!$C$127:$K$259</definedName>
    <definedName name="_xlnm._FilterDatabase" localSheetId="3" hidden="1">'3 - 102-00 Cyklochodník v...'!$C$123:$K$199</definedName>
    <definedName name="_xlnm._FilterDatabase" localSheetId="4" hidden="1">'4 - 203-00 Lávka cez riek...'!$C$128:$K$323</definedName>
    <definedName name="_xlnm._FilterDatabase" localSheetId="5" hidden="1">'5 - 601-00 Úpravy nadzemn...'!$C$121:$K$151</definedName>
    <definedName name="_xlnm._FilterDatabase" localSheetId="6" hidden="1">'6 - 601-00 Úpravy nadzemn...'!$C$122:$K$180</definedName>
    <definedName name="_xlnm._FilterDatabase" localSheetId="7" hidden="1">'7 - 650-00 Preložka telef...'!$C$124:$K$191</definedName>
    <definedName name="_xlnm.Print_Titles" localSheetId="1">'1 - 102-00 Cyklochodník v...'!$124:$124</definedName>
    <definedName name="_xlnm.Print_Titles" localSheetId="2">'2 - 102-00 Cyklochodník v...'!$127:$127</definedName>
    <definedName name="_xlnm.Print_Titles" localSheetId="3">'3 - 102-00 Cyklochodník v...'!$123:$123</definedName>
    <definedName name="_xlnm.Print_Titles" localSheetId="4">'4 - 203-00 Lávka cez riek...'!$128:$128</definedName>
    <definedName name="_xlnm.Print_Titles" localSheetId="5">'5 - 601-00 Úpravy nadzemn...'!$121:$121</definedName>
    <definedName name="_xlnm.Print_Titles" localSheetId="6">'6 - 601-00 Úpravy nadzemn...'!$122:$122</definedName>
    <definedName name="_xlnm.Print_Titles" localSheetId="7">'7 - 650-00 Preložka telef...'!$124:$124</definedName>
    <definedName name="_xlnm.Print_Titles" localSheetId="0">'Rekapitulácia stavby'!$92:$92</definedName>
    <definedName name="_xlnm.Print_Area" localSheetId="1">'1 - 102-00 Cyklochodník v...'!$C$4:$J$76,'1 - 102-00 Cyklochodník v...'!$C$82:$J$106,'1 - 102-00 Cyklochodník v...'!$C$112:$K$194</definedName>
    <definedName name="_xlnm.Print_Area" localSheetId="2">'2 - 102-00 Cyklochodník v...'!$C$4:$J$76,'2 - 102-00 Cyklochodník v...'!$C$82:$J$109,'2 - 102-00 Cyklochodník v...'!$C$115:$K$259</definedName>
    <definedName name="_xlnm.Print_Area" localSheetId="3">'3 - 102-00 Cyklochodník v...'!$C$4:$J$76,'3 - 102-00 Cyklochodník v...'!$C$82:$J$105,'3 - 102-00 Cyklochodník v...'!$C$111:$K$199</definedName>
    <definedName name="_xlnm.Print_Area" localSheetId="4">'4 - 203-00 Lávka cez riek...'!$C$4:$J$76,'4 - 203-00 Lávka cez riek...'!$C$82:$J$110,'4 - 203-00 Lávka cez riek...'!$C$116:$K$323</definedName>
    <definedName name="_xlnm.Print_Area" localSheetId="5">'5 - 601-00 Úpravy nadzemn...'!$C$4:$J$76,'5 - 601-00 Úpravy nadzemn...'!$C$82:$J$103,'5 - 601-00 Úpravy nadzemn...'!$C$109:$K$151</definedName>
    <definedName name="_xlnm.Print_Area" localSheetId="6">'6 - 601-00 Úpravy nadzemn...'!$C$4:$J$76,'6 - 601-00 Úpravy nadzemn...'!$C$82:$J$104,'6 - 601-00 Úpravy nadzemn...'!$C$110:$K$180</definedName>
    <definedName name="_xlnm.Print_Area" localSheetId="7">'7 - 650-00 Preložka telef...'!$C$4:$J$76,'7 - 650-00 Preložka telef...'!$C$82:$J$106,'7 - 650-00 Preložka telef...'!$C$112:$K$191</definedName>
    <definedName name="_xlnm.Print_Area" localSheetId="0">'Rekapitulácia stavby'!$D$4:$AO$76,'Rekapitulácia stavby'!$C$82:$AQ$102</definedName>
  </definedNames>
  <calcPr calcId="162913"/>
</workbook>
</file>

<file path=xl/calcChain.xml><?xml version="1.0" encoding="utf-8"?>
<calcChain xmlns="http://schemas.openxmlformats.org/spreadsheetml/2006/main">
  <c r="J37" i="8" l="1"/>
  <c r="J36" i="8"/>
  <c r="AY101" i="1"/>
  <c r="J35" i="8"/>
  <c r="AX101" i="1" s="1"/>
  <c r="BI191" i="8"/>
  <c r="BH191" i="8"/>
  <c r="BG191" i="8"/>
  <c r="BE191" i="8"/>
  <c r="T191" i="8"/>
  <c r="T190" i="8"/>
  <c r="R191" i="8"/>
  <c r="R190" i="8" s="1"/>
  <c r="R187" i="8" s="1"/>
  <c r="P191" i="8"/>
  <c r="P190" i="8"/>
  <c r="BK191" i="8"/>
  <c r="BK190" i="8" s="1"/>
  <c r="J190" i="8" s="1"/>
  <c r="J105" i="8" s="1"/>
  <c r="J191" i="8"/>
  <c r="BF191" i="8"/>
  <c r="BI189" i="8"/>
  <c r="BH189" i="8"/>
  <c r="BG189" i="8"/>
  <c r="BE189" i="8"/>
  <c r="T189" i="8"/>
  <c r="T188" i="8"/>
  <c r="T187" i="8"/>
  <c r="R189" i="8"/>
  <c r="R188" i="8"/>
  <c r="P189" i="8"/>
  <c r="P188" i="8" s="1"/>
  <c r="P187" i="8" s="1"/>
  <c r="BK189" i="8"/>
  <c r="BK188" i="8" s="1"/>
  <c r="J189" i="8"/>
  <c r="BF189" i="8" s="1"/>
  <c r="BI186" i="8"/>
  <c r="BH186" i="8"/>
  <c r="BG186" i="8"/>
  <c r="BE186" i="8"/>
  <c r="T186" i="8"/>
  <c r="R186" i="8"/>
  <c r="P186" i="8"/>
  <c r="BK186" i="8"/>
  <c r="J186" i="8"/>
  <c r="BF186" i="8" s="1"/>
  <c r="BI185" i="8"/>
  <c r="BH185" i="8"/>
  <c r="BG185" i="8"/>
  <c r="BE185" i="8"/>
  <c r="T185" i="8"/>
  <c r="R185" i="8"/>
  <c r="P185" i="8"/>
  <c r="P182" i="8" s="1"/>
  <c r="BK185" i="8"/>
  <c r="J185" i="8"/>
  <c r="BF185" i="8"/>
  <c r="BI184" i="8"/>
  <c r="BH184" i="8"/>
  <c r="BG184" i="8"/>
  <c r="BE184" i="8"/>
  <c r="T184" i="8"/>
  <c r="T182" i="8" s="1"/>
  <c r="R184" i="8"/>
  <c r="P184" i="8"/>
  <c r="BK184" i="8"/>
  <c r="J184" i="8"/>
  <c r="BF184" i="8" s="1"/>
  <c r="BI183" i="8"/>
  <c r="BH183" i="8"/>
  <c r="BG183" i="8"/>
  <c r="BE183" i="8"/>
  <c r="T183" i="8"/>
  <c r="R183" i="8"/>
  <c r="R182" i="8" s="1"/>
  <c r="P183" i="8"/>
  <c r="BK183" i="8"/>
  <c r="J183" i="8"/>
  <c r="BF183" i="8"/>
  <c r="BI181" i="8"/>
  <c r="BH181" i="8"/>
  <c r="BG181" i="8"/>
  <c r="BE181" i="8"/>
  <c r="T181" i="8"/>
  <c r="R181" i="8"/>
  <c r="P181" i="8"/>
  <c r="BK181" i="8"/>
  <c r="J181" i="8"/>
  <c r="BF181" i="8"/>
  <c r="BI180" i="8"/>
  <c r="BH180" i="8"/>
  <c r="BG180" i="8"/>
  <c r="BE180" i="8"/>
  <c r="T180" i="8"/>
  <c r="R180" i="8"/>
  <c r="P180" i="8"/>
  <c r="BK180" i="8"/>
  <c r="J180" i="8"/>
  <c r="BF180" i="8" s="1"/>
  <c r="BI178" i="8"/>
  <c r="BH178" i="8"/>
  <c r="BG178" i="8"/>
  <c r="BE178" i="8"/>
  <c r="T178" i="8"/>
  <c r="R178" i="8"/>
  <c r="P178" i="8"/>
  <c r="BK178" i="8"/>
  <c r="J178" i="8"/>
  <c r="BF178" i="8"/>
  <c r="BI177" i="8"/>
  <c r="BH177" i="8"/>
  <c r="BG177" i="8"/>
  <c r="BE177" i="8"/>
  <c r="T177" i="8"/>
  <c r="R177" i="8"/>
  <c r="P177" i="8"/>
  <c r="BK177" i="8"/>
  <c r="J177" i="8"/>
  <c r="BF177" i="8" s="1"/>
  <c r="BI173" i="8"/>
  <c r="BH173" i="8"/>
  <c r="BG173" i="8"/>
  <c r="BE173" i="8"/>
  <c r="T173" i="8"/>
  <c r="R173" i="8"/>
  <c r="P173" i="8"/>
  <c r="BK173" i="8"/>
  <c r="J173" i="8"/>
  <c r="BF173" i="8"/>
  <c r="BI172" i="8"/>
  <c r="BH172" i="8"/>
  <c r="BG172" i="8"/>
  <c r="BE172" i="8"/>
  <c r="T172" i="8"/>
  <c r="R172" i="8"/>
  <c r="P172" i="8"/>
  <c r="BK172" i="8"/>
  <c r="BK163" i="8" s="1"/>
  <c r="J163" i="8" s="1"/>
  <c r="J101" i="8" s="1"/>
  <c r="J172" i="8"/>
  <c r="BF172" i="8" s="1"/>
  <c r="BI171" i="8"/>
  <c r="BH171" i="8"/>
  <c r="BG171" i="8"/>
  <c r="BE171" i="8"/>
  <c r="T171" i="8"/>
  <c r="R171" i="8"/>
  <c r="P171" i="8"/>
  <c r="BK171" i="8"/>
  <c r="J171" i="8"/>
  <c r="BF171" i="8"/>
  <c r="BI170" i="8"/>
  <c r="BH170" i="8"/>
  <c r="BG170" i="8"/>
  <c r="BE170" i="8"/>
  <c r="T170" i="8"/>
  <c r="R170" i="8"/>
  <c r="P170" i="8"/>
  <c r="BK170" i="8"/>
  <c r="J170" i="8"/>
  <c r="BF170" i="8" s="1"/>
  <c r="BI168" i="8"/>
  <c r="BH168" i="8"/>
  <c r="BG168" i="8"/>
  <c r="BE168" i="8"/>
  <c r="T168" i="8"/>
  <c r="R168" i="8"/>
  <c r="P168" i="8"/>
  <c r="BK168" i="8"/>
  <c r="J168" i="8"/>
  <c r="BF168" i="8"/>
  <c r="BI167" i="8"/>
  <c r="BH167" i="8"/>
  <c r="BG167" i="8"/>
  <c r="BE167" i="8"/>
  <c r="T167" i="8"/>
  <c r="R167" i="8"/>
  <c r="P167" i="8"/>
  <c r="BK167" i="8"/>
  <c r="J167" i="8"/>
  <c r="BF167" i="8" s="1"/>
  <c r="BI166" i="8"/>
  <c r="BH166" i="8"/>
  <c r="BG166" i="8"/>
  <c r="BE166" i="8"/>
  <c r="T166" i="8"/>
  <c r="R166" i="8"/>
  <c r="P166" i="8"/>
  <c r="BK166" i="8"/>
  <c r="J166" i="8"/>
  <c r="BF166" i="8"/>
  <c r="BI164" i="8"/>
  <c r="BH164" i="8"/>
  <c r="BG164" i="8"/>
  <c r="BE164" i="8"/>
  <c r="T164" i="8"/>
  <c r="R164" i="8"/>
  <c r="R163" i="8"/>
  <c r="P164" i="8"/>
  <c r="BK164" i="8"/>
  <c r="J164" i="8"/>
  <c r="BF164" i="8"/>
  <c r="BI162" i="8"/>
  <c r="BH162" i="8"/>
  <c r="BG162" i="8"/>
  <c r="BE162" i="8"/>
  <c r="T162" i="8"/>
  <c r="T160" i="8" s="1"/>
  <c r="R162" i="8"/>
  <c r="P162" i="8"/>
  <c r="BK162" i="8"/>
  <c r="J162" i="8"/>
  <c r="BF162" i="8" s="1"/>
  <c r="BI161" i="8"/>
  <c r="BH161" i="8"/>
  <c r="BG161" i="8"/>
  <c r="BE161" i="8"/>
  <c r="T161" i="8"/>
  <c r="R161" i="8"/>
  <c r="R160" i="8" s="1"/>
  <c r="P161" i="8"/>
  <c r="P160" i="8"/>
  <c r="BK161" i="8"/>
  <c r="J161" i="8"/>
  <c r="BF161" i="8"/>
  <c r="BI158" i="8"/>
  <c r="BH158" i="8"/>
  <c r="BG158" i="8"/>
  <c r="BE158" i="8"/>
  <c r="T158" i="8"/>
  <c r="R158" i="8"/>
  <c r="P158" i="8"/>
  <c r="BK158" i="8"/>
  <c r="J158" i="8"/>
  <c r="BF158" i="8"/>
  <c r="BI157" i="8"/>
  <c r="BH157" i="8"/>
  <c r="BG157" i="8"/>
  <c r="BE157" i="8"/>
  <c r="T157" i="8"/>
  <c r="R157" i="8"/>
  <c r="P157" i="8"/>
  <c r="BK157" i="8"/>
  <c r="J157" i="8"/>
  <c r="BF157" i="8" s="1"/>
  <c r="BI156" i="8"/>
  <c r="BH156" i="8"/>
  <c r="BG156" i="8"/>
  <c r="BE156" i="8"/>
  <c r="T156" i="8"/>
  <c r="R156" i="8"/>
  <c r="P156" i="8"/>
  <c r="BK156" i="8"/>
  <c r="J156" i="8"/>
  <c r="BF156" i="8"/>
  <c r="BI155" i="8"/>
  <c r="BH155" i="8"/>
  <c r="BG155" i="8"/>
  <c r="BE155" i="8"/>
  <c r="T155" i="8"/>
  <c r="R155" i="8"/>
  <c r="P155" i="8"/>
  <c r="BK155" i="8"/>
  <c r="J155" i="8"/>
  <c r="BF155" i="8" s="1"/>
  <c r="BI154" i="8"/>
  <c r="BH154" i="8"/>
  <c r="BG154" i="8"/>
  <c r="BE154" i="8"/>
  <c r="T154" i="8"/>
  <c r="R154" i="8"/>
  <c r="P154" i="8"/>
  <c r="BK154" i="8"/>
  <c r="J154" i="8"/>
  <c r="BF154" i="8"/>
  <c r="BI153" i="8"/>
  <c r="BH153" i="8"/>
  <c r="BG153" i="8"/>
  <c r="BE153" i="8"/>
  <c r="T153" i="8"/>
  <c r="R153" i="8"/>
  <c r="P153" i="8"/>
  <c r="BK153" i="8"/>
  <c r="J153" i="8"/>
  <c r="BF153" i="8" s="1"/>
  <c r="BI152" i="8"/>
  <c r="BH152" i="8"/>
  <c r="BG152" i="8"/>
  <c r="BE152" i="8"/>
  <c r="T152" i="8"/>
  <c r="R152" i="8"/>
  <c r="P152" i="8"/>
  <c r="BK152" i="8"/>
  <c r="J152" i="8"/>
  <c r="BF152" i="8"/>
  <c r="BI151" i="8"/>
  <c r="BH151" i="8"/>
  <c r="BG151" i="8"/>
  <c r="BE151" i="8"/>
  <c r="T151" i="8"/>
  <c r="R151" i="8"/>
  <c r="P151" i="8"/>
  <c r="BK151" i="8"/>
  <c r="J151" i="8"/>
  <c r="BF151" i="8" s="1"/>
  <c r="BI150" i="8"/>
  <c r="BH150" i="8"/>
  <c r="BG150" i="8"/>
  <c r="BE150" i="8"/>
  <c r="T150" i="8"/>
  <c r="R150" i="8"/>
  <c r="P150" i="8"/>
  <c r="BK150" i="8"/>
  <c r="J150" i="8"/>
  <c r="BF150" i="8"/>
  <c r="BI149" i="8"/>
  <c r="BH149" i="8"/>
  <c r="BG149" i="8"/>
  <c r="BE149" i="8"/>
  <c r="T149" i="8"/>
  <c r="R149" i="8"/>
  <c r="P149" i="8"/>
  <c r="BK149" i="8"/>
  <c r="J149" i="8"/>
  <c r="BF149" i="8" s="1"/>
  <c r="BI148" i="8"/>
  <c r="BH148" i="8"/>
  <c r="BG148" i="8"/>
  <c r="BE148" i="8"/>
  <c r="T148" i="8"/>
  <c r="R148" i="8"/>
  <c r="P148" i="8"/>
  <c r="BK148" i="8"/>
  <c r="J148" i="8"/>
  <c r="BF148" i="8"/>
  <c r="BI147" i="8"/>
  <c r="BH147" i="8"/>
  <c r="BG147" i="8"/>
  <c r="BE147" i="8"/>
  <c r="T147" i="8"/>
  <c r="R147" i="8"/>
  <c r="P147" i="8"/>
  <c r="BK147" i="8"/>
  <c r="J147" i="8"/>
  <c r="BF147" i="8" s="1"/>
  <c r="BI145" i="8"/>
  <c r="BH145" i="8"/>
  <c r="BG145" i="8"/>
  <c r="BE145" i="8"/>
  <c r="T145" i="8"/>
  <c r="R145" i="8"/>
  <c r="P145" i="8"/>
  <c r="BK145" i="8"/>
  <c r="J145" i="8"/>
  <c r="BF145" i="8"/>
  <c r="BI144" i="8"/>
  <c r="BH144" i="8"/>
  <c r="BG144" i="8"/>
  <c r="BE144" i="8"/>
  <c r="T144" i="8"/>
  <c r="R144" i="8"/>
  <c r="P144" i="8"/>
  <c r="BK144" i="8"/>
  <c r="J144" i="8"/>
  <c r="BF144" i="8" s="1"/>
  <c r="BI143" i="8"/>
  <c r="BH143" i="8"/>
  <c r="BG143" i="8"/>
  <c r="BE143" i="8"/>
  <c r="T143" i="8"/>
  <c r="R143" i="8"/>
  <c r="P143" i="8"/>
  <c r="BK143" i="8"/>
  <c r="J143" i="8"/>
  <c r="BF143" i="8"/>
  <c r="BI142" i="8"/>
  <c r="BH142" i="8"/>
  <c r="BG142" i="8"/>
  <c r="BE142" i="8"/>
  <c r="T142" i="8"/>
  <c r="T132" i="8" s="1"/>
  <c r="R142" i="8"/>
  <c r="P142" i="8"/>
  <c r="BK142" i="8"/>
  <c r="J142" i="8"/>
  <c r="BF142" i="8" s="1"/>
  <c r="BI140" i="8"/>
  <c r="BH140" i="8"/>
  <c r="BG140" i="8"/>
  <c r="BE140" i="8"/>
  <c r="T140" i="8"/>
  <c r="R140" i="8"/>
  <c r="P140" i="8"/>
  <c r="P132" i="8" s="1"/>
  <c r="BK140" i="8"/>
  <c r="J140" i="8"/>
  <c r="BF140" i="8"/>
  <c r="BI139" i="8"/>
  <c r="BH139" i="8"/>
  <c r="BG139" i="8"/>
  <c r="BE139" i="8"/>
  <c r="T139" i="8"/>
  <c r="R139" i="8"/>
  <c r="P139" i="8"/>
  <c r="BK139" i="8"/>
  <c r="J139" i="8"/>
  <c r="BF139" i="8" s="1"/>
  <c r="BI138" i="8"/>
  <c r="BH138" i="8"/>
  <c r="BG138" i="8"/>
  <c r="BE138" i="8"/>
  <c r="T138" i="8"/>
  <c r="R138" i="8"/>
  <c r="P138" i="8"/>
  <c r="BK138" i="8"/>
  <c r="J138" i="8"/>
  <c r="BF138" i="8"/>
  <c r="BI136" i="8"/>
  <c r="BH136" i="8"/>
  <c r="BG136" i="8"/>
  <c r="BE136" i="8"/>
  <c r="T136" i="8"/>
  <c r="R136" i="8"/>
  <c r="P136" i="8"/>
  <c r="BK136" i="8"/>
  <c r="J136" i="8"/>
  <c r="BF136" i="8" s="1"/>
  <c r="BI135" i="8"/>
  <c r="BH135" i="8"/>
  <c r="BG135" i="8"/>
  <c r="BE135" i="8"/>
  <c r="T135" i="8"/>
  <c r="R135" i="8"/>
  <c r="P135" i="8"/>
  <c r="BK135" i="8"/>
  <c r="J135" i="8"/>
  <c r="BF135" i="8"/>
  <c r="BI134" i="8"/>
  <c r="BH134" i="8"/>
  <c r="BG134" i="8"/>
  <c r="BE134" i="8"/>
  <c r="T134" i="8"/>
  <c r="R134" i="8"/>
  <c r="P134" i="8"/>
  <c r="BK134" i="8"/>
  <c r="J134" i="8"/>
  <c r="BF134" i="8" s="1"/>
  <c r="BI133" i="8"/>
  <c r="BH133" i="8"/>
  <c r="BG133" i="8"/>
  <c r="BE133" i="8"/>
  <c r="T133" i="8"/>
  <c r="R133" i="8"/>
  <c r="R132" i="8" s="1"/>
  <c r="P133" i="8"/>
  <c r="BK133" i="8"/>
  <c r="J133" i="8"/>
  <c r="BF133" i="8" s="1"/>
  <c r="F34" i="8" s="1"/>
  <c r="BA101" i="1" s="1"/>
  <c r="BI131" i="8"/>
  <c r="BH131" i="8"/>
  <c r="BG131" i="8"/>
  <c r="BE131" i="8"/>
  <c r="T131" i="8"/>
  <c r="R131" i="8"/>
  <c r="P131" i="8"/>
  <c r="BK131" i="8"/>
  <c r="J131" i="8"/>
  <c r="BF131" i="8"/>
  <c r="BI130" i="8"/>
  <c r="F37" i="8" s="1"/>
  <c r="BD101" i="1" s="1"/>
  <c r="BH130" i="8"/>
  <c r="BG130" i="8"/>
  <c r="BE130" i="8"/>
  <c r="T130" i="8"/>
  <c r="R130" i="8"/>
  <c r="P130" i="8"/>
  <c r="BK130" i="8"/>
  <c r="BK127" i="8" s="1"/>
  <c r="J127" i="8" s="1"/>
  <c r="J98" i="8" s="1"/>
  <c r="J130" i="8"/>
  <c r="BF130" i="8" s="1"/>
  <c r="BI128" i="8"/>
  <c r="BH128" i="8"/>
  <c r="BG128" i="8"/>
  <c r="BE128" i="8"/>
  <c r="J33" i="8"/>
  <c r="AV101" i="1" s="1"/>
  <c r="T128" i="8"/>
  <c r="R128" i="8"/>
  <c r="R127" i="8" s="1"/>
  <c r="R126" i="8" s="1"/>
  <c r="R125" i="8" s="1"/>
  <c r="P128" i="8"/>
  <c r="BK128" i="8"/>
  <c r="J128" i="8"/>
  <c r="BF128" i="8"/>
  <c r="F121" i="8"/>
  <c r="F119" i="8"/>
  <c r="E117" i="8"/>
  <c r="F91" i="8"/>
  <c r="F89" i="8"/>
  <c r="E87" i="8"/>
  <c r="J24" i="8"/>
  <c r="E24" i="8"/>
  <c r="J92" i="8" s="1"/>
  <c r="J122" i="8"/>
  <c r="J23" i="8"/>
  <c r="J21" i="8"/>
  <c r="E21" i="8"/>
  <c r="J20" i="8"/>
  <c r="J18" i="8"/>
  <c r="E18" i="8"/>
  <c r="F122" i="8"/>
  <c r="F92" i="8"/>
  <c r="J17" i="8"/>
  <c r="J12" i="8"/>
  <c r="J119" i="8"/>
  <c r="J89" i="8"/>
  <c r="E7" i="8"/>
  <c r="J37" i="7"/>
  <c r="J36" i="7"/>
  <c r="AY100" i="1" s="1"/>
  <c r="J35" i="7"/>
  <c r="AX100" i="1"/>
  <c r="BI180" i="7"/>
  <c r="BH180" i="7"/>
  <c r="BG180" i="7"/>
  <c r="BE180" i="7"/>
  <c r="T180" i="7"/>
  <c r="T179" i="7" s="1"/>
  <c r="R180" i="7"/>
  <c r="R179" i="7"/>
  <c r="P180" i="7"/>
  <c r="P179" i="7" s="1"/>
  <c r="BK180" i="7"/>
  <c r="BK179" i="7"/>
  <c r="J179" i="7"/>
  <c r="J103" i="7" s="1"/>
  <c r="J180" i="7"/>
  <c r="BF180" i="7"/>
  <c r="BI178" i="7"/>
  <c r="BH178" i="7"/>
  <c r="BG178" i="7"/>
  <c r="BE178" i="7"/>
  <c r="T178" i="7"/>
  <c r="T177" i="7" s="1"/>
  <c r="R178" i="7"/>
  <c r="R177" i="7"/>
  <c r="R176" i="7" s="1"/>
  <c r="P178" i="7"/>
  <c r="P177" i="7"/>
  <c r="P176" i="7"/>
  <c r="BK178" i="7"/>
  <c r="BK177" i="7"/>
  <c r="J177" i="7"/>
  <c r="BK176" i="7"/>
  <c r="J176" i="7" s="1"/>
  <c r="J101" i="7" s="1"/>
  <c r="J178" i="7"/>
  <c r="BF178" i="7"/>
  <c r="J102" i="7"/>
  <c r="BI175" i="7"/>
  <c r="BH175" i="7"/>
  <c r="BG175" i="7"/>
  <c r="BE175" i="7"/>
  <c r="T175" i="7"/>
  <c r="R175" i="7"/>
  <c r="P175" i="7"/>
  <c r="BK175" i="7"/>
  <c r="J175" i="7"/>
  <c r="BF175" i="7"/>
  <c r="BI174" i="7"/>
  <c r="BH174" i="7"/>
  <c r="BG174" i="7"/>
  <c r="BE174" i="7"/>
  <c r="T174" i="7"/>
  <c r="R174" i="7"/>
  <c r="P174" i="7"/>
  <c r="BK174" i="7"/>
  <c r="BK171" i="7" s="1"/>
  <c r="J171" i="7" s="1"/>
  <c r="J100" i="7" s="1"/>
  <c r="J174" i="7"/>
  <c r="BF174" i="7" s="1"/>
  <c r="BI173" i="7"/>
  <c r="BH173" i="7"/>
  <c r="BG173" i="7"/>
  <c r="BE173" i="7"/>
  <c r="T173" i="7"/>
  <c r="R173" i="7"/>
  <c r="R171" i="7" s="1"/>
  <c r="P173" i="7"/>
  <c r="BK173" i="7"/>
  <c r="J173" i="7"/>
  <c r="BF173" i="7"/>
  <c r="BI172" i="7"/>
  <c r="BH172" i="7"/>
  <c r="BG172" i="7"/>
  <c r="BE172" i="7"/>
  <c r="T172" i="7"/>
  <c r="T171" i="7" s="1"/>
  <c r="R172" i="7"/>
  <c r="P172" i="7"/>
  <c r="BK172" i="7"/>
  <c r="J172" i="7"/>
  <c r="BF172" i="7"/>
  <c r="BI169" i="7"/>
  <c r="BH169" i="7"/>
  <c r="BG169" i="7"/>
  <c r="BE169" i="7"/>
  <c r="T169" i="7"/>
  <c r="R169" i="7"/>
  <c r="P169" i="7"/>
  <c r="BK169" i="7"/>
  <c r="J169" i="7"/>
  <c r="BF169" i="7" s="1"/>
  <c r="BI167" i="7"/>
  <c r="BH167" i="7"/>
  <c r="BG167" i="7"/>
  <c r="BE167" i="7"/>
  <c r="T167" i="7"/>
  <c r="R167" i="7"/>
  <c r="P167" i="7"/>
  <c r="BK167" i="7"/>
  <c r="J167" i="7"/>
  <c r="BF167" i="7"/>
  <c r="BI166" i="7"/>
  <c r="BH166" i="7"/>
  <c r="BG166" i="7"/>
  <c r="BE166" i="7"/>
  <c r="T166" i="7"/>
  <c r="R166" i="7"/>
  <c r="P166" i="7"/>
  <c r="BK166" i="7"/>
  <c r="BK161" i="7" s="1"/>
  <c r="J161" i="7" s="1"/>
  <c r="J99" i="7" s="1"/>
  <c r="J166" i="7"/>
  <c r="BF166" i="7" s="1"/>
  <c r="BI164" i="7"/>
  <c r="BH164" i="7"/>
  <c r="BG164" i="7"/>
  <c r="BE164" i="7"/>
  <c r="T164" i="7"/>
  <c r="R164" i="7"/>
  <c r="R161" i="7" s="1"/>
  <c r="P164" i="7"/>
  <c r="BK164" i="7"/>
  <c r="J164" i="7"/>
  <c r="BF164" i="7"/>
  <c r="BI162" i="7"/>
  <c r="BH162" i="7"/>
  <c r="BG162" i="7"/>
  <c r="BE162" i="7"/>
  <c r="T162" i="7"/>
  <c r="T161" i="7" s="1"/>
  <c r="R162" i="7"/>
  <c r="P162" i="7"/>
  <c r="BK162" i="7"/>
  <c r="J162" i="7"/>
  <c r="BF162" i="7"/>
  <c r="BI159" i="7"/>
  <c r="BH159" i="7"/>
  <c r="BG159" i="7"/>
  <c r="BE159" i="7"/>
  <c r="T159" i="7"/>
  <c r="R159" i="7"/>
  <c r="P159" i="7"/>
  <c r="BK159" i="7"/>
  <c r="J159" i="7"/>
  <c r="BF159" i="7" s="1"/>
  <c r="BI157" i="7"/>
  <c r="BH157" i="7"/>
  <c r="BG157" i="7"/>
  <c r="BE157" i="7"/>
  <c r="T157" i="7"/>
  <c r="R157" i="7"/>
  <c r="P157" i="7"/>
  <c r="BK157" i="7"/>
  <c r="J157" i="7"/>
  <c r="BF157" i="7"/>
  <c r="BI155" i="7"/>
  <c r="BH155" i="7"/>
  <c r="BG155" i="7"/>
  <c r="BE155" i="7"/>
  <c r="T155" i="7"/>
  <c r="R155" i="7"/>
  <c r="P155" i="7"/>
  <c r="BK155" i="7"/>
  <c r="J155" i="7"/>
  <c r="BF155" i="7" s="1"/>
  <c r="BI153" i="7"/>
  <c r="BH153" i="7"/>
  <c r="BG153" i="7"/>
  <c r="BE153" i="7"/>
  <c r="T153" i="7"/>
  <c r="R153" i="7"/>
  <c r="P153" i="7"/>
  <c r="BK153" i="7"/>
  <c r="J153" i="7"/>
  <c r="BF153" i="7"/>
  <c r="BI151" i="7"/>
  <c r="BH151" i="7"/>
  <c r="BG151" i="7"/>
  <c r="BE151" i="7"/>
  <c r="T151" i="7"/>
  <c r="R151" i="7"/>
  <c r="P151" i="7"/>
  <c r="BK151" i="7"/>
  <c r="J151" i="7"/>
  <c r="BF151" i="7" s="1"/>
  <c r="BI150" i="7"/>
  <c r="BH150" i="7"/>
  <c r="BG150" i="7"/>
  <c r="BE150" i="7"/>
  <c r="T150" i="7"/>
  <c r="R150" i="7"/>
  <c r="P150" i="7"/>
  <c r="BK150" i="7"/>
  <c r="J150" i="7"/>
  <c r="BF150" i="7"/>
  <c r="BI149" i="7"/>
  <c r="BH149" i="7"/>
  <c r="BG149" i="7"/>
  <c r="BE149" i="7"/>
  <c r="T149" i="7"/>
  <c r="R149" i="7"/>
  <c r="P149" i="7"/>
  <c r="BK149" i="7"/>
  <c r="J149" i="7"/>
  <c r="BF149" i="7" s="1"/>
  <c r="BI147" i="7"/>
  <c r="BH147" i="7"/>
  <c r="BG147" i="7"/>
  <c r="BE147" i="7"/>
  <c r="T147" i="7"/>
  <c r="R147" i="7"/>
  <c r="P147" i="7"/>
  <c r="BK147" i="7"/>
  <c r="J147" i="7"/>
  <c r="BF147" i="7" s="1"/>
  <c r="BI146" i="7"/>
  <c r="BH146" i="7"/>
  <c r="BG146" i="7"/>
  <c r="BE146" i="7"/>
  <c r="T146" i="7"/>
  <c r="R146" i="7"/>
  <c r="P146" i="7"/>
  <c r="BK146" i="7"/>
  <c r="J146" i="7"/>
  <c r="BF146" i="7" s="1"/>
  <c r="BI145" i="7"/>
  <c r="BH145" i="7"/>
  <c r="BG145" i="7"/>
  <c r="BE145" i="7"/>
  <c r="T145" i="7"/>
  <c r="R145" i="7"/>
  <c r="P145" i="7"/>
  <c r="BK145" i="7"/>
  <c r="J145" i="7"/>
  <c r="BF145" i="7"/>
  <c r="BI144" i="7"/>
  <c r="BH144" i="7"/>
  <c r="BG144" i="7"/>
  <c r="BE144" i="7"/>
  <c r="T144" i="7"/>
  <c r="R144" i="7"/>
  <c r="P144" i="7"/>
  <c r="BK144" i="7"/>
  <c r="J144" i="7"/>
  <c r="BF144" i="7" s="1"/>
  <c r="BI143" i="7"/>
  <c r="BH143" i="7"/>
  <c r="BG143" i="7"/>
  <c r="BE143" i="7"/>
  <c r="T143" i="7"/>
  <c r="R143" i="7"/>
  <c r="P143" i="7"/>
  <c r="BK143" i="7"/>
  <c r="J143" i="7"/>
  <c r="BF143" i="7"/>
  <c r="BI142" i="7"/>
  <c r="BH142" i="7"/>
  <c r="BG142" i="7"/>
  <c r="BE142" i="7"/>
  <c r="T142" i="7"/>
  <c r="R142" i="7"/>
  <c r="P142" i="7"/>
  <c r="BK142" i="7"/>
  <c r="J142" i="7"/>
  <c r="BF142" i="7" s="1"/>
  <c r="BI141" i="7"/>
  <c r="BH141" i="7"/>
  <c r="BG141" i="7"/>
  <c r="BE141" i="7"/>
  <c r="T141" i="7"/>
  <c r="R141" i="7"/>
  <c r="P141" i="7"/>
  <c r="BK141" i="7"/>
  <c r="J141" i="7"/>
  <c r="BF141" i="7" s="1"/>
  <c r="BI140" i="7"/>
  <c r="BH140" i="7"/>
  <c r="BG140" i="7"/>
  <c r="BE140" i="7"/>
  <c r="T140" i="7"/>
  <c r="R140" i="7"/>
  <c r="P140" i="7"/>
  <c r="BK140" i="7"/>
  <c r="J140" i="7"/>
  <c r="BF140" i="7" s="1"/>
  <c r="BI138" i="7"/>
  <c r="BH138" i="7"/>
  <c r="BG138" i="7"/>
  <c r="BE138" i="7"/>
  <c r="T138" i="7"/>
  <c r="R138" i="7"/>
  <c r="P138" i="7"/>
  <c r="BK138" i="7"/>
  <c r="J138" i="7"/>
  <c r="BF138" i="7" s="1"/>
  <c r="BI137" i="7"/>
  <c r="BH137" i="7"/>
  <c r="BG137" i="7"/>
  <c r="BE137" i="7"/>
  <c r="T137" i="7"/>
  <c r="R137" i="7"/>
  <c r="P137" i="7"/>
  <c r="BK137" i="7"/>
  <c r="J137" i="7"/>
  <c r="BF137" i="7" s="1"/>
  <c r="BI136" i="7"/>
  <c r="BH136" i="7"/>
  <c r="BG136" i="7"/>
  <c r="BE136" i="7"/>
  <c r="T136" i="7"/>
  <c r="R136" i="7"/>
  <c r="P136" i="7"/>
  <c r="BK136" i="7"/>
  <c r="J136" i="7"/>
  <c r="BF136" i="7"/>
  <c r="BI135" i="7"/>
  <c r="BH135" i="7"/>
  <c r="BG135" i="7"/>
  <c r="BE135" i="7"/>
  <c r="T135" i="7"/>
  <c r="R135" i="7"/>
  <c r="P135" i="7"/>
  <c r="BK135" i="7"/>
  <c r="J135" i="7"/>
  <c r="BF135" i="7" s="1"/>
  <c r="BI134" i="7"/>
  <c r="BH134" i="7"/>
  <c r="BG134" i="7"/>
  <c r="BE134" i="7"/>
  <c r="T134" i="7"/>
  <c r="R134" i="7"/>
  <c r="P134" i="7"/>
  <c r="BK134" i="7"/>
  <c r="J134" i="7"/>
  <c r="BF134" i="7"/>
  <c r="BI133" i="7"/>
  <c r="BH133" i="7"/>
  <c r="BG133" i="7"/>
  <c r="BE133" i="7"/>
  <c r="T133" i="7"/>
  <c r="R133" i="7"/>
  <c r="P133" i="7"/>
  <c r="BK133" i="7"/>
  <c r="J133" i="7"/>
  <c r="BF133" i="7" s="1"/>
  <c r="BI132" i="7"/>
  <c r="BH132" i="7"/>
  <c r="BG132" i="7"/>
  <c r="BE132" i="7"/>
  <c r="T132" i="7"/>
  <c r="R132" i="7"/>
  <c r="P132" i="7"/>
  <c r="BK132" i="7"/>
  <c r="J132" i="7"/>
  <c r="BF132" i="7" s="1"/>
  <c r="BI131" i="7"/>
  <c r="BH131" i="7"/>
  <c r="BG131" i="7"/>
  <c r="BE131" i="7"/>
  <c r="T131" i="7"/>
  <c r="R131" i="7"/>
  <c r="P131" i="7"/>
  <c r="BK131" i="7"/>
  <c r="J131" i="7"/>
  <c r="BF131" i="7" s="1"/>
  <c r="BI130" i="7"/>
  <c r="F37" i="7" s="1"/>
  <c r="BD100" i="1" s="1"/>
  <c r="BH130" i="7"/>
  <c r="BG130" i="7"/>
  <c r="BE130" i="7"/>
  <c r="T130" i="7"/>
  <c r="R130" i="7"/>
  <c r="P130" i="7"/>
  <c r="BK130" i="7"/>
  <c r="J130" i="7"/>
  <c r="BF130" i="7" s="1"/>
  <c r="BI129" i="7"/>
  <c r="BH129" i="7"/>
  <c r="BG129" i="7"/>
  <c r="BE129" i="7"/>
  <c r="T129" i="7"/>
  <c r="R129" i="7"/>
  <c r="P129" i="7"/>
  <c r="BK129" i="7"/>
  <c r="J129" i="7"/>
  <c r="BF129" i="7" s="1"/>
  <c r="BI128" i="7"/>
  <c r="BH128" i="7"/>
  <c r="F36" i="7" s="1"/>
  <c r="BC100" i="1" s="1"/>
  <c r="BG128" i="7"/>
  <c r="BE128" i="7"/>
  <c r="T128" i="7"/>
  <c r="R128" i="7"/>
  <c r="P128" i="7"/>
  <c r="BK128" i="7"/>
  <c r="J128" i="7"/>
  <c r="BF128" i="7"/>
  <c r="BI127" i="7"/>
  <c r="BH127" i="7"/>
  <c r="BG127" i="7"/>
  <c r="BE127" i="7"/>
  <c r="J33" i="7" s="1"/>
  <c r="AV100" i="1" s="1"/>
  <c r="T127" i="7"/>
  <c r="R127" i="7"/>
  <c r="P127" i="7"/>
  <c r="BK127" i="7"/>
  <c r="BK125" i="7" s="1"/>
  <c r="J127" i="7"/>
  <c r="BF127" i="7" s="1"/>
  <c r="BI126" i="7"/>
  <c r="BH126" i="7"/>
  <c r="BG126" i="7"/>
  <c r="F35" i="7" s="1"/>
  <c r="BB100" i="1" s="1"/>
  <c r="BE126" i="7"/>
  <c r="F33" i="7"/>
  <c r="AZ100" i="1" s="1"/>
  <c r="T126" i="7"/>
  <c r="R126" i="7"/>
  <c r="P126" i="7"/>
  <c r="P125" i="7" s="1"/>
  <c r="BK126" i="7"/>
  <c r="J126" i="7"/>
  <c r="BF126" i="7" s="1"/>
  <c r="F119" i="7"/>
  <c r="F117" i="7"/>
  <c r="E115" i="7"/>
  <c r="F91" i="7"/>
  <c r="F89" i="7"/>
  <c r="E87" i="7"/>
  <c r="J24" i="7"/>
  <c r="E24" i="7"/>
  <c r="J120" i="7" s="1"/>
  <c r="J92" i="7"/>
  <c r="J23" i="7"/>
  <c r="J21" i="7"/>
  <c r="E21" i="7"/>
  <c r="J119" i="7"/>
  <c r="J91" i="7"/>
  <c r="J20" i="7"/>
  <c r="J18" i="7"/>
  <c r="E18" i="7"/>
  <c r="F92" i="7" s="1"/>
  <c r="F120" i="7"/>
  <c r="J17" i="7"/>
  <c r="J12" i="7"/>
  <c r="J89" i="7" s="1"/>
  <c r="J117" i="7"/>
  <c r="E7" i="7"/>
  <c r="E113" i="7"/>
  <c r="E85" i="7"/>
  <c r="J37" i="6"/>
  <c r="J36" i="6"/>
  <c r="AY99" i="1"/>
  <c r="J35" i="6"/>
  <c r="AX99" i="1" s="1"/>
  <c r="BI151" i="6"/>
  <c r="BH151" i="6"/>
  <c r="BG151" i="6"/>
  <c r="BE151" i="6"/>
  <c r="T151" i="6"/>
  <c r="T150" i="6"/>
  <c r="R151" i="6"/>
  <c r="R150" i="6" s="1"/>
  <c r="P151" i="6"/>
  <c r="P150" i="6"/>
  <c r="BK151" i="6"/>
  <c r="BK150" i="6" s="1"/>
  <c r="J150" i="6" s="1"/>
  <c r="J102" i="6" s="1"/>
  <c r="J151" i="6"/>
  <c r="BF151" i="6"/>
  <c r="BI149" i="6"/>
  <c r="BH149" i="6"/>
  <c r="BG149" i="6"/>
  <c r="BE149" i="6"/>
  <c r="T149" i="6"/>
  <c r="T148" i="6"/>
  <c r="T147" i="6"/>
  <c r="R149" i="6"/>
  <c r="R148" i="6" s="1"/>
  <c r="R147" i="6" s="1"/>
  <c r="P149" i="6"/>
  <c r="P148" i="6" s="1"/>
  <c r="P147" i="6" s="1"/>
  <c r="BK149" i="6"/>
  <c r="BK148" i="6"/>
  <c r="J149" i="6"/>
  <c r="BF149" i="6" s="1"/>
  <c r="BI146" i="6"/>
  <c r="BH146" i="6"/>
  <c r="BG146" i="6"/>
  <c r="BE146" i="6"/>
  <c r="T146" i="6"/>
  <c r="R146" i="6"/>
  <c r="P146" i="6"/>
  <c r="BK146" i="6"/>
  <c r="J146" i="6"/>
  <c r="BF146" i="6" s="1"/>
  <c r="BI145" i="6"/>
  <c r="BH145" i="6"/>
  <c r="BG145" i="6"/>
  <c r="BE145" i="6"/>
  <c r="T145" i="6"/>
  <c r="R145" i="6"/>
  <c r="P145" i="6"/>
  <c r="P142" i="6" s="1"/>
  <c r="BK145" i="6"/>
  <c r="J145" i="6"/>
  <c r="BF145" i="6"/>
  <c r="BI144" i="6"/>
  <c r="BH144" i="6"/>
  <c r="BG144" i="6"/>
  <c r="BE144" i="6"/>
  <c r="T144" i="6"/>
  <c r="T142" i="6" s="1"/>
  <c r="R144" i="6"/>
  <c r="P144" i="6"/>
  <c r="BK144" i="6"/>
  <c r="J144" i="6"/>
  <c r="BF144" i="6" s="1"/>
  <c r="BI143" i="6"/>
  <c r="BH143" i="6"/>
  <c r="BG143" i="6"/>
  <c r="BE143" i="6"/>
  <c r="T143" i="6"/>
  <c r="R143" i="6"/>
  <c r="R142" i="6" s="1"/>
  <c r="P143" i="6"/>
  <c r="BK143" i="6"/>
  <c r="BK142" i="6" s="1"/>
  <c r="J142" i="6" s="1"/>
  <c r="J99" i="6" s="1"/>
  <c r="J143" i="6"/>
  <c r="BF143" i="6"/>
  <c r="BI140" i="6"/>
  <c r="BH140" i="6"/>
  <c r="BG140" i="6"/>
  <c r="BE140" i="6"/>
  <c r="T140" i="6"/>
  <c r="R140" i="6"/>
  <c r="P140" i="6"/>
  <c r="BK140" i="6"/>
  <c r="J140" i="6"/>
  <c r="BF140" i="6"/>
  <c r="BI138" i="6"/>
  <c r="BH138" i="6"/>
  <c r="BG138" i="6"/>
  <c r="BE138" i="6"/>
  <c r="T138" i="6"/>
  <c r="R138" i="6"/>
  <c r="P138" i="6"/>
  <c r="BK138" i="6"/>
  <c r="J138" i="6"/>
  <c r="BF138" i="6" s="1"/>
  <c r="BI136" i="6"/>
  <c r="BH136" i="6"/>
  <c r="BG136" i="6"/>
  <c r="BE136" i="6"/>
  <c r="T136" i="6"/>
  <c r="R136" i="6"/>
  <c r="P136" i="6"/>
  <c r="BK136" i="6"/>
  <c r="J136" i="6"/>
  <c r="BF136" i="6"/>
  <c r="BI134" i="6"/>
  <c r="BH134" i="6"/>
  <c r="BG134" i="6"/>
  <c r="BE134" i="6"/>
  <c r="T134" i="6"/>
  <c r="R134" i="6"/>
  <c r="P134" i="6"/>
  <c r="BK134" i="6"/>
  <c r="J134" i="6"/>
  <c r="BF134" i="6" s="1"/>
  <c r="BI132" i="6"/>
  <c r="BH132" i="6"/>
  <c r="BG132" i="6"/>
  <c r="BE132" i="6"/>
  <c r="T132" i="6"/>
  <c r="R132" i="6"/>
  <c r="P132" i="6"/>
  <c r="BK132" i="6"/>
  <c r="J132" i="6"/>
  <c r="BF132" i="6"/>
  <c r="BI130" i="6"/>
  <c r="BH130" i="6"/>
  <c r="BG130" i="6"/>
  <c r="BE130" i="6"/>
  <c r="T130" i="6"/>
  <c r="R130" i="6"/>
  <c r="P130" i="6"/>
  <c r="BK130" i="6"/>
  <c r="J130" i="6"/>
  <c r="BF130" i="6" s="1"/>
  <c r="BI129" i="6"/>
  <c r="BH129" i="6"/>
  <c r="BG129" i="6"/>
  <c r="BE129" i="6"/>
  <c r="T129" i="6"/>
  <c r="R129" i="6"/>
  <c r="P129" i="6"/>
  <c r="BK129" i="6"/>
  <c r="J129" i="6"/>
  <c r="BF129" i="6"/>
  <c r="BI127" i="6"/>
  <c r="BH127" i="6"/>
  <c r="BG127" i="6"/>
  <c r="BE127" i="6"/>
  <c r="T127" i="6"/>
  <c r="R127" i="6"/>
  <c r="P127" i="6"/>
  <c r="BK127" i="6"/>
  <c r="J127" i="6"/>
  <c r="BF127" i="6" s="1"/>
  <c r="BI126" i="6"/>
  <c r="BH126" i="6"/>
  <c r="BG126" i="6"/>
  <c r="BE126" i="6"/>
  <c r="T126" i="6"/>
  <c r="R126" i="6"/>
  <c r="P126" i="6"/>
  <c r="BK126" i="6"/>
  <c r="J126" i="6"/>
  <c r="BF126" i="6"/>
  <c r="BI125" i="6"/>
  <c r="BH125" i="6"/>
  <c r="F36" i="6"/>
  <c r="BC99" i="1" s="1"/>
  <c r="BG125" i="6"/>
  <c r="BE125" i="6"/>
  <c r="J33" i="6" s="1"/>
  <c r="AV99" i="1" s="1"/>
  <c r="F33" i="6"/>
  <c r="AZ99" i="1" s="1"/>
  <c r="T125" i="6"/>
  <c r="R125" i="6"/>
  <c r="R124" i="6"/>
  <c r="R123" i="6"/>
  <c r="R122" i="6" s="1"/>
  <c r="P125" i="6"/>
  <c r="BK125" i="6"/>
  <c r="BK124" i="6"/>
  <c r="J125" i="6"/>
  <c r="BF125" i="6" s="1"/>
  <c r="F118" i="6"/>
  <c r="F116" i="6"/>
  <c r="E114" i="6"/>
  <c r="F91" i="6"/>
  <c r="F89" i="6"/>
  <c r="E87" i="6"/>
  <c r="J24" i="6"/>
  <c r="E24" i="6"/>
  <c r="J119" i="6" s="1"/>
  <c r="J92" i="6"/>
  <c r="J23" i="6"/>
  <c r="J21" i="6"/>
  <c r="E21" i="6"/>
  <c r="J118" i="6"/>
  <c r="J91" i="6"/>
  <c r="J20" i="6"/>
  <c r="J18" i="6"/>
  <c r="E18" i="6"/>
  <c r="F92" i="6" s="1"/>
  <c r="F119" i="6"/>
  <c r="J17" i="6"/>
  <c r="J12" i="6"/>
  <c r="J89" i="6" s="1"/>
  <c r="J116" i="6"/>
  <c r="E7" i="6"/>
  <c r="E112" i="6"/>
  <c r="E85" i="6"/>
  <c r="J37" i="5"/>
  <c r="J36" i="5"/>
  <c r="AY98" i="1"/>
  <c r="J35" i="5"/>
  <c r="AX98" i="1" s="1"/>
  <c r="BI322" i="5"/>
  <c r="BH322" i="5"/>
  <c r="BG322" i="5"/>
  <c r="BE322" i="5"/>
  <c r="T322" i="5"/>
  <c r="T321" i="5"/>
  <c r="T320" i="5"/>
  <c r="R322" i="5"/>
  <c r="R321" i="5" s="1"/>
  <c r="R320" i="5" s="1"/>
  <c r="P322" i="5"/>
  <c r="P321" i="5" s="1"/>
  <c r="P320" i="5" s="1"/>
  <c r="BK322" i="5"/>
  <c r="BK321" i="5"/>
  <c r="J322" i="5"/>
  <c r="BF322" i="5" s="1"/>
  <c r="BI319" i="5"/>
  <c r="BH319" i="5"/>
  <c r="BG319" i="5"/>
  <c r="BE319" i="5"/>
  <c r="T319" i="5"/>
  <c r="R319" i="5"/>
  <c r="P319" i="5"/>
  <c r="BK319" i="5"/>
  <c r="J319" i="5"/>
  <c r="BF319" i="5" s="1"/>
  <c r="BI315" i="5"/>
  <c r="BH315" i="5"/>
  <c r="BG315" i="5"/>
  <c r="BE315" i="5"/>
  <c r="T315" i="5"/>
  <c r="R315" i="5"/>
  <c r="P315" i="5"/>
  <c r="BK315" i="5"/>
  <c r="J315" i="5"/>
  <c r="BF315" i="5"/>
  <c r="BI312" i="5"/>
  <c r="BH312" i="5"/>
  <c r="BG312" i="5"/>
  <c r="BE312" i="5"/>
  <c r="T312" i="5"/>
  <c r="R312" i="5"/>
  <c r="P312" i="5"/>
  <c r="BK312" i="5"/>
  <c r="J312" i="5"/>
  <c r="BF312" i="5" s="1"/>
  <c r="BI310" i="5"/>
  <c r="BH310" i="5"/>
  <c r="BG310" i="5"/>
  <c r="BE310" i="5"/>
  <c r="T310" i="5"/>
  <c r="R310" i="5"/>
  <c r="P310" i="5"/>
  <c r="BK310" i="5"/>
  <c r="J310" i="5"/>
  <c r="BF310" i="5"/>
  <c r="BI308" i="5"/>
  <c r="BH308" i="5"/>
  <c r="BG308" i="5"/>
  <c r="BE308" i="5"/>
  <c r="T308" i="5"/>
  <c r="T307" i="5" s="1"/>
  <c r="R308" i="5"/>
  <c r="R307" i="5"/>
  <c r="P308" i="5"/>
  <c r="BK308" i="5"/>
  <c r="BK307" i="5"/>
  <c r="J307" i="5"/>
  <c r="J107" i="5" s="1"/>
  <c r="J308" i="5"/>
  <c r="BF308" i="5" s="1"/>
  <c r="BI306" i="5"/>
  <c r="BH306" i="5"/>
  <c r="BG306" i="5"/>
  <c r="BE306" i="5"/>
  <c r="T306" i="5"/>
  <c r="R306" i="5"/>
  <c r="P306" i="5"/>
  <c r="BK306" i="5"/>
  <c r="J306" i="5"/>
  <c r="BF306" i="5" s="1"/>
  <c r="BI304" i="5"/>
  <c r="BH304" i="5"/>
  <c r="BG304" i="5"/>
  <c r="BE304" i="5"/>
  <c r="T304" i="5"/>
  <c r="R304" i="5"/>
  <c r="P304" i="5"/>
  <c r="BK304" i="5"/>
  <c r="J304" i="5"/>
  <c r="BF304" i="5"/>
  <c r="BI302" i="5"/>
  <c r="BH302" i="5"/>
  <c r="BG302" i="5"/>
  <c r="BE302" i="5"/>
  <c r="T302" i="5"/>
  <c r="R302" i="5"/>
  <c r="P302" i="5"/>
  <c r="BK302" i="5"/>
  <c r="J302" i="5"/>
  <c r="BF302" i="5" s="1"/>
  <c r="BI300" i="5"/>
  <c r="BH300" i="5"/>
  <c r="BG300" i="5"/>
  <c r="BE300" i="5"/>
  <c r="T300" i="5"/>
  <c r="R300" i="5"/>
  <c r="P300" i="5"/>
  <c r="P296" i="5" s="1"/>
  <c r="BK300" i="5"/>
  <c r="J300" i="5"/>
  <c r="BF300" i="5"/>
  <c r="BI297" i="5"/>
  <c r="BH297" i="5"/>
  <c r="BG297" i="5"/>
  <c r="BE297" i="5"/>
  <c r="T297" i="5"/>
  <c r="R297" i="5"/>
  <c r="R296" i="5"/>
  <c r="R295" i="5" s="1"/>
  <c r="P297" i="5"/>
  <c r="BK297" i="5"/>
  <c r="BK296" i="5" s="1"/>
  <c r="J296" i="5" s="1"/>
  <c r="BK295" i="5"/>
  <c r="J295" i="5" s="1"/>
  <c r="J105" i="5" s="1"/>
  <c r="J297" i="5"/>
  <c r="BF297" i="5"/>
  <c r="J106" i="5"/>
  <c r="BI294" i="5"/>
  <c r="BH294" i="5"/>
  <c r="BG294" i="5"/>
  <c r="BE294" i="5"/>
  <c r="T294" i="5"/>
  <c r="T293" i="5"/>
  <c r="R294" i="5"/>
  <c r="R293" i="5" s="1"/>
  <c r="P294" i="5"/>
  <c r="P293" i="5"/>
  <c r="BK294" i="5"/>
  <c r="BK293" i="5" s="1"/>
  <c r="J293" i="5" s="1"/>
  <c r="J104" i="5" s="1"/>
  <c r="J294" i="5"/>
  <c r="BF294" i="5"/>
  <c r="BI290" i="5"/>
  <c r="BH290" i="5"/>
  <c r="BG290" i="5"/>
  <c r="BE290" i="5"/>
  <c r="T290" i="5"/>
  <c r="R290" i="5"/>
  <c r="P290" i="5"/>
  <c r="BK290" i="5"/>
  <c r="J290" i="5"/>
  <c r="BF290" i="5"/>
  <c r="BI288" i="5"/>
  <c r="BH288" i="5"/>
  <c r="BG288" i="5"/>
  <c r="BE288" i="5"/>
  <c r="T288" i="5"/>
  <c r="R288" i="5"/>
  <c r="P288" i="5"/>
  <c r="BK288" i="5"/>
  <c r="J288" i="5"/>
  <c r="BF288" i="5" s="1"/>
  <c r="BI286" i="5"/>
  <c r="BH286" i="5"/>
  <c r="BG286" i="5"/>
  <c r="BE286" i="5"/>
  <c r="T286" i="5"/>
  <c r="R286" i="5"/>
  <c r="P286" i="5"/>
  <c r="BK286" i="5"/>
  <c r="J286" i="5"/>
  <c r="BF286" i="5"/>
  <c r="BI284" i="5"/>
  <c r="BH284" i="5"/>
  <c r="BG284" i="5"/>
  <c r="BE284" i="5"/>
  <c r="T284" i="5"/>
  <c r="R284" i="5"/>
  <c r="P284" i="5"/>
  <c r="BK284" i="5"/>
  <c r="J284" i="5"/>
  <c r="BF284" i="5" s="1"/>
  <c r="BI282" i="5"/>
  <c r="BH282" i="5"/>
  <c r="BG282" i="5"/>
  <c r="BE282" i="5"/>
  <c r="T282" i="5"/>
  <c r="R282" i="5"/>
  <c r="R281" i="5" s="1"/>
  <c r="P282" i="5"/>
  <c r="BK282" i="5"/>
  <c r="BK281" i="5" s="1"/>
  <c r="J281" i="5" s="1"/>
  <c r="J103" i="5" s="1"/>
  <c r="J282" i="5"/>
  <c r="BF282" i="5"/>
  <c r="BI278" i="5"/>
  <c r="BH278" i="5"/>
  <c r="BG278" i="5"/>
  <c r="BE278" i="5"/>
  <c r="T278" i="5"/>
  <c r="R278" i="5"/>
  <c r="P278" i="5"/>
  <c r="P269" i="5" s="1"/>
  <c r="BK278" i="5"/>
  <c r="J278" i="5"/>
  <c r="BF278" i="5"/>
  <c r="BI274" i="5"/>
  <c r="BH274" i="5"/>
  <c r="BG274" i="5"/>
  <c r="BE274" i="5"/>
  <c r="T274" i="5"/>
  <c r="T269" i="5" s="1"/>
  <c r="R274" i="5"/>
  <c r="P274" i="5"/>
  <c r="BK274" i="5"/>
  <c r="J274" i="5"/>
  <c r="BF274" i="5" s="1"/>
  <c r="BI270" i="5"/>
  <c r="BH270" i="5"/>
  <c r="BG270" i="5"/>
  <c r="BE270" i="5"/>
  <c r="T270" i="5"/>
  <c r="R270" i="5"/>
  <c r="R269" i="5" s="1"/>
  <c r="P270" i="5"/>
  <c r="BK270" i="5"/>
  <c r="BK269" i="5" s="1"/>
  <c r="J269" i="5" s="1"/>
  <c r="J102" i="5" s="1"/>
  <c r="J270" i="5"/>
  <c r="BF270" i="5"/>
  <c r="BI268" i="5"/>
  <c r="BH268" i="5"/>
  <c r="BG268" i="5"/>
  <c r="BE268" i="5"/>
  <c r="T268" i="5"/>
  <c r="R268" i="5"/>
  <c r="P268" i="5"/>
  <c r="BK268" i="5"/>
  <c r="J268" i="5"/>
  <c r="BF268" i="5"/>
  <c r="BI266" i="5"/>
  <c r="BH266" i="5"/>
  <c r="BG266" i="5"/>
  <c r="BE266" i="5"/>
  <c r="T266" i="5"/>
  <c r="R266" i="5"/>
  <c r="P266" i="5"/>
  <c r="BK266" i="5"/>
  <c r="J266" i="5"/>
  <c r="BF266" i="5" s="1"/>
  <c r="BI261" i="5"/>
  <c r="BH261" i="5"/>
  <c r="BG261" i="5"/>
  <c r="BE261" i="5"/>
  <c r="T261" i="5"/>
  <c r="R261" i="5"/>
  <c r="P261" i="5"/>
  <c r="BK261" i="5"/>
  <c r="J261" i="5"/>
  <c r="BF261" i="5"/>
  <c r="BI258" i="5"/>
  <c r="BH258" i="5"/>
  <c r="BG258" i="5"/>
  <c r="BE258" i="5"/>
  <c r="T258" i="5"/>
  <c r="R258" i="5"/>
  <c r="P258" i="5"/>
  <c r="BK258" i="5"/>
  <c r="J258" i="5"/>
  <c r="BF258" i="5" s="1"/>
  <c r="BI257" i="5"/>
  <c r="BH257" i="5"/>
  <c r="BG257" i="5"/>
  <c r="BE257" i="5"/>
  <c r="T257" i="5"/>
  <c r="R257" i="5"/>
  <c r="P257" i="5"/>
  <c r="BK257" i="5"/>
  <c r="J257" i="5"/>
  <c r="BF257" i="5"/>
  <c r="BI255" i="5"/>
  <c r="BH255" i="5"/>
  <c r="BG255" i="5"/>
  <c r="BE255" i="5"/>
  <c r="T255" i="5"/>
  <c r="R255" i="5"/>
  <c r="P255" i="5"/>
  <c r="BK255" i="5"/>
  <c r="J255" i="5"/>
  <c r="BF255" i="5" s="1"/>
  <c r="BI253" i="5"/>
  <c r="BH253" i="5"/>
  <c r="BG253" i="5"/>
  <c r="BE253" i="5"/>
  <c r="T253" i="5"/>
  <c r="R253" i="5"/>
  <c r="P253" i="5"/>
  <c r="P249" i="5" s="1"/>
  <c r="BK253" i="5"/>
  <c r="J253" i="5"/>
  <c r="BF253" i="5"/>
  <c r="BI252" i="5"/>
  <c r="BH252" i="5"/>
  <c r="BG252" i="5"/>
  <c r="BE252" i="5"/>
  <c r="T252" i="5"/>
  <c r="T249" i="5" s="1"/>
  <c r="R252" i="5"/>
  <c r="P252" i="5"/>
  <c r="BK252" i="5"/>
  <c r="J252" i="5"/>
  <c r="BF252" i="5" s="1"/>
  <c r="BI250" i="5"/>
  <c r="BH250" i="5"/>
  <c r="BG250" i="5"/>
  <c r="BE250" i="5"/>
  <c r="T250" i="5"/>
  <c r="R250" i="5"/>
  <c r="R249" i="5" s="1"/>
  <c r="P250" i="5"/>
  <c r="BK250" i="5"/>
  <c r="BK249" i="5" s="1"/>
  <c r="J249" i="5" s="1"/>
  <c r="J101" i="5" s="1"/>
  <c r="J250" i="5"/>
  <c r="BF250" i="5"/>
  <c r="BI247" i="5"/>
  <c r="BH247" i="5"/>
  <c r="BG247" i="5"/>
  <c r="BE247" i="5"/>
  <c r="T247" i="5"/>
  <c r="R247" i="5"/>
  <c r="P247" i="5"/>
  <c r="BK247" i="5"/>
  <c r="J247" i="5"/>
  <c r="BF247" i="5"/>
  <c r="BI244" i="5"/>
  <c r="BH244" i="5"/>
  <c r="BG244" i="5"/>
  <c r="BE244" i="5"/>
  <c r="T244" i="5"/>
  <c r="R244" i="5"/>
  <c r="P244" i="5"/>
  <c r="BK244" i="5"/>
  <c r="J244" i="5"/>
  <c r="BF244" i="5" s="1"/>
  <c r="BI242" i="5"/>
  <c r="BH242" i="5"/>
  <c r="BG242" i="5"/>
  <c r="BE242" i="5"/>
  <c r="T242" i="5"/>
  <c r="R242" i="5"/>
  <c r="P242" i="5"/>
  <c r="BK242" i="5"/>
  <c r="J242" i="5"/>
  <c r="BF242" i="5"/>
  <c r="BI240" i="5"/>
  <c r="BH240" i="5"/>
  <c r="BG240" i="5"/>
  <c r="BE240" i="5"/>
  <c r="T240" i="5"/>
  <c r="R240" i="5"/>
  <c r="P240" i="5"/>
  <c r="BK240" i="5"/>
  <c r="J240" i="5"/>
  <c r="BF240" i="5" s="1"/>
  <c r="BI239" i="5"/>
  <c r="BH239" i="5"/>
  <c r="BG239" i="5"/>
  <c r="BE239" i="5"/>
  <c r="T239" i="5"/>
  <c r="R239" i="5"/>
  <c r="P239" i="5"/>
  <c r="BK239" i="5"/>
  <c r="J239" i="5"/>
  <c r="BF239" i="5"/>
  <c r="BI238" i="5"/>
  <c r="BH238" i="5"/>
  <c r="BG238" i="5"/>
  <c r="BE238" i="5"/>
  <c r="T238" i="5"/>
  <c r="R238" i="5"/>
  <c r="P238" i="5"/>
  <c r="BK238" i="5"/>
  <c r="J238" i="5"/>
  <c r="BF238" i="5" s="1"/>
  <c r="BI235" i="5"/>
  <c r="BH235" i="5"/>
  <c r="BG235" i="5"/>
  <c r="BE235" i="5"/>
  <c r="T235" i="5"/>
  <c r="R235" i="5"/>
  <c r="P235" i="5"/>
  <c r="BK235" i="5"/>
  <c r="J235" i="5"/>
  <c r="BF235" i="5"/>
  <c r="BI233" i="5"/>
  <c r="BH233" i="5"/>
  <c r="BG233" i="5"/>
  <c r="BE233" i="5"/>
  <c r="T233" i="5"/>
  <c r="R233" i="5"/>
  <c r="P233" i="5"/>
  <c r="BK233" i="5"/>
  <c r="J233" i="5"/>
  <c r="BF233" i="5" s="1"/>
  <c r="BI231" i="5"/>
  <c r="BH231" i="5"/>
  <c r="BG231" i="5"/>
  <c r="BE231" i="5"/>
  <c r="T231" i="5"/>
  <c r="R231" i="5"/>
  <c r="P231" i="5"/>
  <c r="BK231" i="5"/>
  <c r="J231" i="5"/>
  <c r="BF231" i="5"/>
  <c r="BI229" i="5"/>
  <c r="BH229" i="5"/>
  <c r="BG229" i="5"/>
  <c r="BE229" i="5"/>
  <c r="T229" i="5"/>
  <c r="R229" i="5"/>
  <c r="P229" i="5"/>
  <c r="BK229" i="5"/>
  <c r="J229" i="5"/>
  <c r="BF229" i="5" s="1"/>
  <c r="BI227" i="5"/>
  <c r="BH227" i="5"/>
  <c r="BG227" i="5"/>
  <c r="BE227" i="5"/>
  <c r="T227" i="5"/>
  <c r="R227" i="5"/>
  <c r="P227" i="5"/>
  <c r="BK227" i="5"/>
  <c r="J227" i="5"/>
  <c r="BF227" i="5"/>
  <c r="BI225" i="5"/>
  <c r="BH225" i="5"/>
  <c r="BG225" i="5"/>
  <c r="BE225" i="5"/>
  <c r="T225" i="5"/>
  <c r="R225" i="5"/>
  <c r="P225" i="5"/>
  <c r="BK225" i="5"/>
  <c r="J225" i="5"/>
  <c r="BF225" i="5" s="1"/>
  <c r="BI224" i="5"/>
  <c r="BH224" i="5"/>
  <c r="BG224" i="5"/>
  <c r="BE224" i="5"/>
  <c r="T224" i="5"/>
  <c r="R224" i="5"/>
  <c r="P224" i="5"/>
  <c r="BK224" i="5"/>
  <c r="J224" i="5"/>
  <c r="BF224" i="5"/>
  <c r="BI222" i="5"/>
  <c r="BH222" i="5"/>
  <c r="BG222" i="5"/>
  <c r="BE222" i="5"/>
  <c r="T222" i="5"/>
  <c r="R222" i="5"/>
  <c r="P222" i="5"/>
  <c r="BK222" i="5"/>
  <c r="J222" i="5"/>
  <c r="BF222" i="5" s="1"/>
  <c r="BI220" i="5"/>
  <c r="BH220" i="5"/>
  <c r="BG220" i="5"/>
  <c r="BE220" i="5"/>
  <c r="T220" i="5"/>
  <c r="R220" i="5"/>
  <c r="R219" i="5" s="1"/>
  <c r="P220" i="5"/>
  <c r="BK220" i="5"/>
  <c r="BK219" i="5" s="1"/>
  <c r="J219" i="5" s="1"/>
  <c r="J100" i="5" s="1"/>
  <c r="J220" i="5"/>
  <c r="BF220" i="5"/>
  <c r="BI217" i="5"/>
  <c r="BH217" i="5"/>
  <c r="BG217" i="5"/>
  <c r="BE217" i="5"/>
  <c r="T217" i="5"/>
  <c r="R217" i="5"/>
  <c r="P217" i="5"/>
  <c r="BK217" i="5"/>
  <c r="J217" i="5"/>
  <c r="BF217" i="5"/>
  <c r="BI215" i="5"/>
  <c r="BH215" i="5"/>
  <c r="BG215" i="5"/>
  <c r="BE215" i="5"/>
  <c r="T215" i="5"/>
  <c r="R215" i="5"/>
  <c r="P215" i="5"/>
  <c r="BK215" i="5"/>
  <c r="J215" i="5"/>
  <c r="BF215" i="5" s="1"/>
  <c r="BI214" i="5"/>
  <c r="BH214" i="5"/>
  <c r="BG214" i="5"/>
  <c r="BE214" i="5"/>
  <c r="T214" i="5"/>
  <c r="R214" i="5"/>
  <c r="P214" i="5"/>
  <c r="BK214" i="5"/>
  <c r="J214" i="5"/>
  <c r="BF214" i="5"/>
  <c r="BI212" i="5"/>
  <c r="BH212" i="5"/>
  <c r="BG212" i="5"/>
  <c r="BE212" i="5"/>
  <c r="T212" i="5"/>
  <c r="R212" i="5"/>
  <c r="P212" i="5"/>
  <c r="BK212" i="5"/>
  <c r="J212" i="5"/>
  <c r="BF212" i="5" s="1"/>
  <c r="BI210" i="5"/>
  <c r="BH210" i="5"/>
  <c r="BG210" i="5"/>
  <c r="BE210" i="5"/>
  <c r="T210" i="5"/>
  <c r="R210" i="5"/>
  <c r="P210" i="5"/>
  <c r="BK210" i="5"/>
  <c r="J210" i="5"/>
  <c r="BF210" i="5"/>
  <c r="BI208" i="5"/>
  <c r="BH208" i="5"/>
  <c r="BG208" i="5"/>
  <c r="BE208" i="5"/>
  <c r="T208" i="5"/>
  <c r="R208" i="5"/>
  <c r="P208" i="5"/>
  <c r="BK208" i="5"/>
  <c r="J208" i="5"/>
  <c r="BF208" i="5" s="1"/>
  <c r="BI205" i="5"/>
  <c r="BH205" i="5"/>
  <c r="BG205" i="5"/>
  <c r="BE205" i="5"/>
  <c r="T205" i="5"/>
  <c r="R205" i="5"/>
  <c r="P205" i="5"/>
  <c r="BK205" i="5"/>
  <c r="J205" i="5"/>
  <c r="BF205" i="5"/>
  <c r="BI203" i="5"/>
  <c r="BH203" i="5"/>
  <c r="BG203" i="5"/>
  <c r="BE203" i="5"/>
  <c r="T203" i="5"/>
  <c r="R203" i="5"/>
  <c r="P203" i="5"/>
  <c r="BK203" i="5"/>
  <c r="J203" i="5"/>
  <c r="BF203" i="5" s="1"/>
  <c r="BI200" i="5"/>
  <c r="BH200" i="5"/>
  <c r="BG200" i="5"/>
  <c r="BE200" i="5"/>
  <c r="T200" i="5"/>
  <c r="R200" i="5"/>
  <c r="P200" i="5"/>
  <c r="P194" i="5" s="1"/>
  <c r="BK200" i="5"/>
  <c r="J200" i="5"/>
  <c r="BF200" i="5"/>
  <c r="BI198" i="5"/>
  <c r="BH198" i="5"/>
  <c r="BG198" i="5"/>
  <c r="BE198" i="5"/>
  <c r="T198" i="5"/>
  <c r="T194" i="5" s="1"/>
  <c r="R198" i="5"/>
  <c r="P198" i="5"/>
  <c r="BK198" i="5"/>
  <c r="J198" i="5"/>
  <c r="BF198" i="5" s="1"/>
  <c r="BI195" i="5"/>
  <c r="BH195" i="5"/>
  <c r="BG195" i="5"/>
  <c r="BE195" i="5"/>
  <c r="T195" i="5"/>
  <c r="R195" i="5"/>
  <c r="R194" i="5" s="1"/>
  <c r="P195" i="5"/>
  <c r="BK195" i="5"/>
  <c r="J195" i="5"/>
  <c r="BF195" i="5"/>
  <c r="BI192" i="5"/>
  <c r="BH192" i="5"/>
  <c r="BG192" i="5"/>
  <c r="BE192" i="5"/>
  <c r="T192" i="5"/>
  <c r="R192" i="5"/>
  <c r="P192" i="5"/>
  <c r="BK192" i="5"/>
  <c r="J192" i="5"/>
  <c r="BF192" i="5"/>
  <c r="BI190" i="5"/>
  <c r="BH190" i="5"/>
  <c r="BG190" i="5"/>
  <c r="BE190" i="5"/>
  <c r="T190" i="5"/>
  <c r="R190" i="5"/>
  <c r="P190" i="5"/>
  <c r="BK190" i="5"/>
  <c r="J190" i="5"/>
  <c r="BF190" i="5" s="1"/>
  <c r="BI186" i="5"/>
  <c r="BH186" i="5"/>
  <c r="BG186" i="5"/>
  <c r="BE186" i="5"/>
  <c r="T186" i="5"/>
  <c r="R186" i="5"/>
  <c r="P186" i="5"/>
  <c r="BK186" i="5"/>
  <c r="J186" i="5"/>
  <c r="BF186" i="5"/>
  <c r="BI184" i="5"/>
  <c r="BH184" i="5"/>
  <c r="BG184" i="5"/>
  <c r="BE184" i="5"/>
  <c r="T184" i="5"/>
  <c r="R184" i="5"/>
  <c r="P184" i="5"/>
  <c r="BK184" i="5"/>
  <c r="J184" i="5"/>
  <c r="BF184" i="5" s="1"/>
  <c r="BI183" i="5"/>
  <c r="BH183" i="5"/>
  <c r="BG183" i="5"/>
  <c r="BE183" i="5"/>
  <c r="T183" i="5"/>
  <c r="R183" i="5"/>
  <c r="P183" i="5"/>
  <c r="BK183" i="5"/>
  <c r="J183" i="5"/>
  <c r="BF183" i="5"/>
  <c r="BI178" i="5"/>
  <c r="BH178" i="5"/>
  <c r="BG178" i="5"/>
  <c r="BE178" i="5"/>
  <c r="T178" i="5"/>
  <c r="R178" i="5"/>
  <c r="P178" i="5"/>
  <c r="BK178" i="5"/>
  <c r="J178" i="5"/>
  <c r="BF178" i="5" s="1"/>
  <c r="BI176" i="5"/>
  <c r="BH176" i="5"/>
  <c r="BG176" i="5"/>
  <c r="BE176" i="5"/>
  <c r="T176" i="5"/>
  <c r="R176" i="5"/>
  <c r="P176" i="5"/>
  <c r="BK176" i="5"/>
  <c r="J176" i="5"/>
  <c r="BF176" i="5"/>
  <c r="BI171" i="5"/>
  <c r="BH171" i="5"/>
  <c r="BG171" i="5"/>
  <c r="BE171" i="5"/>
  <c r="T171" i="5"/>
  <c r="R171" i="5"/>
  <c r="P171" i="5"/>
  <c r="BK171" i="5"/>
  <c r="J171" i="5"/>
  <c r="BF171" i="5" s="1"/>
  <c r="BI169" i="5"/>
  <c r="BH169" i="5"/>
  <c r="BG169" i="5"/>
  <c r="BE169" i="5"/>
  <c r="T169" i="5"/>
  <c r="R169" i="5"/>
  <c r="P169" i="5"/>
  <c r="BK169" i="5"/>
  <c r="J169" i="5"/>
  <c r="BF169" i="5"/>
  <c r="BI165" i="5"/>
  <c r="BH165" i="5"/>
  <c r="BG165" i="5"/>
  <c r="BE165" i="5"/>
  <c r="T165" i="5"/>
  <c r="R165" i="5"/>
  <c r="P165" i="5"/>
  <c r="BK165" i="5"/>
  <c r="J165" i="5"/>
  <c r="BF165" i="5" s="1"/>
  <c r="BI160" i="5"/>
  <c r="BH160" i="5"/>
  <c r="BG160" i="5"/>
  <c r="BE160" i="5"/>
  <c r="T160" i="5"/>
  <c r="R160" i="5"/>
  <c r="P160" i="5"/>
  <c r="BK160" i="5"/>
  <c r="J160" i="5"/>
  <c r="BF160" i="5"/>
  <c r="BI157" i="5"/>
  <c r="BH157" i="5"/>
  <c r="BG157" i="5"/>
  <c r="BE157" i="5"/>
  <c r="T157" i="5"/>
  <c r="R157" i="5"/>
  <c r="P157" i="5"/>
  <c r="BK157" i="5"/>
  <c r="J157" i="5"/>
  <c r="BF157" i="5" s="1"/>
  <c r="BI153" i="5"/>
  <c r="BH153" i="5"/>
  <c r="BG153" i="5"/>
  <c r="BE153" i="5"/>
  <c r="T153" i="5"/>
  <c r="R153" i="5"/>
  <c r="R131" i="5" s="1"/>
  <c r="R130" i="5" s="1"/>
  <c r="R129" i="5" s="1"/>
  <c r="P153" i="5"/>
  <c r="BK153" i="5"/>
  <c r="J153" i="5"/>
  <c r="BF153" i="5"/>
  <c r="BI150" i="5"/>
  <c r="BH150" i="5"/>
  <c r="BG150" i="5"/>
  <c r="BE150" i="5"/>
  <c r="F33" i="5" s="1"/>
  <c r="AZ98" i="1" s="1"/>
  <c r="T150" i="5"/>
  <c r="R150" i="5"/>
  <c r="P150" i="5"/>
  <c r="BK150" i="5"/>
  <c r="J150" i="5"/>
  <c r="BF150" i="5" s="1"/>
  <c r="BI146" i="5"/>
  <c r="BH146" i="5"/>
  <c r="BG146" i="5"/>
  <c r="F35" i="5" s="1"/>
  <c r="BB98" i="1" s="1"/>
  <c r="BE146" i="5"/>
  <c r="T146" i="5"/>
  <c r="R146" i="5"/>
  <c r="P146" i="5"/>
  <c r="P131" i="5" s="1"/>
  <c r="BK146" i="5"/>
  <c r="J146" i="5"/>
  <c r="BF146" i="5"/>
  <c r="BI145" i="5"/>
  <c r="BH145" i="5"/>
  <c r="BG145" i="5"/>
  <c r="BE145" i="5"/>
  <c r="T145" i="5"/>
  <c r="R145" i="5"/>
  <c r="P145" i="5"/>
  <c r="BK145" i="5"/>
  <c r="J145" i="5"/>
  <c r="BF145" i="5" s="1"/>
  <c r="J34" i="5" s="1"/>
  <c r="AW98" i="1" s="1"/>
  <c r="BI143" i="5"/>
  <c r="BH143" i="5"/>
  <c r="BG143" i="5"/>
  <c r="BE143" i="5"/>
  <c r="T143" i="5"/>
  <c r="R143" i="5"/>
  <c r="P143" i="5"/>
  <c r="BK143" i="5"/>
  <c r="J143" i="5"/>
  <c r="BF143" i="5"/>
  <c r="BI140" i="5"/>
  <c r="BH140" i="5"/>
  <c r="BG140" i="5"/>
  <c r="BE140" i="5"/>
  <c r="T140" i="5"/>
  <c r="R140" i="5"/>
  <c r="P140" i="5"/>
  <c r="BK140" i="5"/>
  <c r="J140" i="5"/>
  <c r="BF140" i="5" s="1"/>
  <c r="BI136" i="5"/>
  <c r="BH136" i="5"/>
  <c r="BG136" i="5"/>
  <c r="BE136" i="5"/>
  <c r="T136" i="5"/>
  <c r="R136" i="5"/>
  <c r="P136" i="5"/>
  <c r="BK136" i="5"/>
  <c r="J136" i="5"/>
  <c r="BF136" i="5"/>
  <c r="BI132" i="5"/>
  <c r="BH132" i="5"/>
  <c r="F36" i="5"/>
  <c r="BC98" i="1" s="1"/>
  <c r="BG132" i="5"/>
  <c r="BE132" i="5"/>
  <c r="J33" i="5" s="1"/>
  <c r="AV98" i="1" s="1"/>
  <c r="T132" i="5"/>
  <c r="T131" i="5"/>
  <c r="R132" i="5"/>
  <c r="P132" i="5"/>
  <c r="BK132" i="5"/>
  <c r="BK131" i="5" s="1"/>
  <c r="J132" i="5"/>
  <c r="BF132" i="5" s="1"/>
  <c r="F125" i="5"/>
  <c r="F123" i="5"/>
  <c r="E121" i="5"/>
  <c r="F91" i="5"/>
  <c r="F89" i="5"/>
  <c r="E87" i="5"/>
  <c r="J24" i="5"/>
  <c r="E24" i="5"/>
  <c r="J126" i="5" s="1"/>
  <c r="J92" i="5"/>
  <c r="J23" i="5"/>
  <c r="J21" i="5"/>
  <c r="E21" i="5"/>
  <c r="J125" i="5"/>
  <c r="J91" i="5"/>
  <c r="J20" i="5"/>
  <c r="J18" i="5"/>
  <c r="E18" i="5"/>
  <c r="F92" i="5" s="1"/>
  <c r="J17" i="5"/>
  <c r="J12" i="5"/>
  <c r="J89" i="5" s="1"/>
  <c r="J123" i="5"/>
  <c r="E7" i="5"/>
  <c r="E119" i="5"/>
  <c r="E85" i="5"/>
  <c r="J37" i="4"/>
  <c r="J36" i="4"/>
  <c r="AY97" i="1"/>
  <c r="J35" i="4"/>
  <c r="AX97" i="1" s="1"/>
  <c r="BI199" i="4"/>
  <c r="BH199" i="4"/>
  <c r="BG199" i="4"/>
  <c r="BE199" i="4"/>
  <c r="T199" i="4"/>
  <c r="T198" i="4"/>
  <c r="R199" i="4"/>
  <c r="R198" i="4" s="1"/>
  <c r="P199" i="4"/>
  <c r="P198" i="4"/>
  <c r="BK199" i="4"/>
  <c r="BK198" i="4" s="1"/>
  <c r="J198" i="4" s="1"/>
  <c r="J104" i="4" s="1"/>
  <c r="J199" i="4"/>
  <c r="BF199" i="4" s="1"/>
  <c r="BI197" i="4"/>
  <c r="BH197" i="4"/>
  <c r="BG197" i="4"/>
  <c r="BE197" i="4"/>
  <c r="T197" i="4"/>
  <c r="R197" i="4"/>
  <c r="P197" i="4"/>
  <c r="BK197" i="4"/>
  <c r="J197" i="4"/>
  <c r="BF197" i="4"/>
  <c r="BI196" i="4"/>
  <c r="BH196" i="4"/>
  <c r="BG196" i="4"/>
  <c r="BE196" i="4"/>
  <c r="T196" i="4"/>
  <c r="T195" i="4" s="1"/>
  <c r="T194" i="4" s="1"/>
  <c r="R196" i="4"/>
  <c r="R195" i="4"/>
  <c r="R194" i="4" s="1"/>
  <c r="P196" i="4"/>
  <c r="P195" i="4"/>
  <c r="P194" i="4" s="1"/>
  <c r="BK196" i="4"/>
  <c r="BK195" i="4" s="1"/>
  <c r="J195" i="4" s="1"/>
  <c r="J103" i="4" s="1"/>
  <c r="J196" i="4"/>
  <c r="BF196" i="4"/>
  <c r="BI193" i="4"/>
  <c r="BH193" i="4"/>
  <c r="BG193" i="4"/>
  <c r="BE193" i="4"/>
  <c r="T193" i="4"/>
  <c r="T192" i="4"/>
  <c r="R193" i="4"/>
  <c r="R192" i="4" s="1"/>
  <c r="P193" i="4"/>
  <c r="P192" i="4"/>
  <c r="BK193" i="4"/>
  <c r="BK192" i="4" s="1"/>
  <c r="J192" i="4" s="1"/>
  <c r="J101" i="4" s="1"/>
  <c r="J193" i="4"/>
  <c r="BF193" i="4" s="1"/>
  <c r="BI190" i="4"/>
  <c r="BH190" i="4"/>
  <c r="BG190" i="4"/>
  <c r="BE190" i="4"/>
  <c r="T190" i="4"/>
  <c r="R190" i="4"/>
  <c r="P190" i="4"/>
  <c r="BK190" i="4"/>
  <c r="J190" i="4"/>
  <c r="BF190" i="4"/>
  <c r="BI188" i="4"/>
  <c r="BH188" i="4"/>
  <c r="BG188" i="4"/>
  <c r="BE188" i="4"/>
  <c r="T188" i="4"/>
  <c r="R188" i="4"/>
  <c r="P188" i="4"/>
  <c r="BK188" i="4"/>
  <c r="J188" i="4"/>
  <c r="BF188" i="4" s="1"/>
  <c r="BI187" i="4"/>
  <c r="BH187" i="4"/>
  <c r="BG187" i="4"/>
  <c r="BE187" i="4"/>
  <c r="T187" i="4"/>
  <c r="R187" i="4"/>
  <c r="P187" i="4"/>
  <c r="BK187" i="4"/>
  <c r="J187" i="4"/>
  <c r="BF187" i="4"/>
  <c r="BI186" i="4"/>
  <c r="BH186" i="4"/>
  <c r="BG186" i="4"/>
  <c r="BE186" i="4"/>
  <c r="T186" i="4"/>
  <c r="R186" i="4"/>
  <c r="P186" i="4"/>
  <c r="BK186" i="4"/>
  <c r="J186" i="4"/>
  <c r="BF186" i="4" s="1"/>
  <c r="BI185" i="4"/>
  <c r="BH185" i="4"/>
  <c r="BG185" i="4"/>
  <c r="BE185" i="4"/>
  <c r="T185" i="4"/>
  <c r="R185" i="4"/>
  <c r="P185" i="4"/>
  <c r="BK185" i="4"/>
  <c r="J185" i="4"/>
  <c r="BF185" i="4"/>
  <c r="BI184" i="4"/>
  <c r="BH184" i="4"/>
  <c r="BG184" i="4"/>
  <c r="BE184" i="4"/>
  <c r="T184" i="4"/>
  <c r="R184" i="4"/>
  <c r="P184" i="4"/>
  <c r="BK184" i="4"/>
  <c r="J184" i="4"/>
  <c r="BF184" i="4"/>
  <c r="BI183" i="4"/>
  <c r="BH183" i="4"/>
  <c r="BG183" i="4"/>
  <c r="BE183" i="4"/>
  <c r="T183" i="4"/>
  <c r="R183" i="4"/>
  <c r="P183" i="4"/>
  <c r="BK183" i="4"/>
  <c r="J183" i="4"/>
  <c r="BF183" i="4"/>
  <c r="BI182" i="4"/>
  <c r="BH182" i="4"/>
  <c r="BG182" i="4"/>
  <c r="BE182" i="4"/>
  <c r="T182" i="4"/>
  <c r="R182" i="4"/>
  <c r="P182" i="4"/>
  <c r="BK182" i="4"/>
  <c r="J182" i="4"/>
  <c r="BF182" i="4"/>
  <c r="BI180" i="4"/>
  <c r="BH180" i="4"/>
  <c r="BG180" i="4"/>
  <c r="BE180" i="4"/>
  <c r="T180" i="4"/>
  <c r="R180" i="4"/>
  <c r="P180" i="4"/>
  <c r="BK180" i="4"/>
  <c r="J180" i="4"/>
  <c r="BF180" i="4"/>
  <c r="BI179" i="4"/>
  <c r="BH179" i="4"/>
  <c r="BG179" i="4"/>
  <c r="BE179" i="4"/>
  <c r="T179" i="4"/>
  <c r="R179" i="4"/>
  <c r="P179" i="4"/>
  <c r="BK179" i="4"/>
  <c r="J179" i="4"/>
  <c r="BF179" i="4"/>
  <c r="BI176" i="4"/>
  <c r="BH176" i="4"/>
  <c r="BG176" i="4"/>
  <c r="BE176" i="4"/>
  <c r="T176" i="4"/>
  <c r="R176" i="4"/>
  <c r="P176" i="4"/>
  <c r="BK176" i="4"/>
  <c r="J176" i="4"/>
  <c r="BF176" i="4"/>
  <c r="BI175" i="4"/>
  <c r="BH175" i="4"/>
  <c r="BG175" i="4"/>
  <c r="BE175" i="4"/>
  <c r="T175" i="4"/>
  <c r="R175" i="4"/>
  <c r="P175" i="4"/>
  <c r="BK175" i="4"/>
  <c r="J175" i="4"/>
  <c r="BF175" i="4"/>
  <c r="BI174" i="4"/>
  <c r="BH174" i="4"/>
  <c r="BG174" i="4"/>
  <c r="BE174" i="4"/>
  <c r="T174" i="4"/>
  <c r="R174" i="4"/>
  <c r="P174" i="4"/>
  <c r="BK174" i="4"/>
  <c r="J174" i="4"/>
  <c r="BF174" i="4"/>
  <c r="BI173" i="4"/>
  <c r="BH173" i="4"/>
  <c r="BG173" i="4"/>
  <c r="BE173" i="4"/>
  <c r="T173" i="4"/>
  <c r="R173" i="4"/>
  <c r="P173" i="4"/>
  <c r="BK173" i="4"/>
  <c r="J173" i="4"/>
  <c r="BF173" i="4"/>
  <c r="BI172" i="4"/>
  <c r="BH172" i="4"/>
  <c r="BG172" i="4"/>
  <c r="BE172" i="4"/>
  <c r="T172" i="4"/>
  <c r="R172" i="4"/>
  <c r="P172" i="4"/>
  <c r="P168" i="4" s="1"/>
  <c r="BK172" i="4"/>
  <c r="J172" i="4"/>
  <c r="BF172" i="4"/>
  <c r="BI171" i="4"/>
  <c r="BH171" i="4"/>
  <c r="BG171" i="4"/>
  <c r="BE171" i="4"/>
  <c r="T171" i="4"/>
  <c r="T168" i="4" s="1"/>
  <c r="R171" i="4"/>
  <c r="P171" i="4"/>
  <c r="BK171" i="4"/>
  <c r="J171" i="4"/>
  <c r="BF171" i="4"/>
  <c r="BI169" i="4"/>
  <c r="BH169" i="4"/>
  <c r="BG169" i="4"/>
  <c r="BE169" i="4"/>
  <c r="T169" i="4"/>
  <c r="R169" i="4"/>
  <c r="R168" i="4"/>
  <c r="P169" i="4"/>
  <c r="BK169" i="4"/>
  <c r="BK168" i="4"/>
  <c r="J168" i="4" s="1"/>
  <c r="J100" i="4" s="1"/>
  <c r="J169" i="4"/>
  <c r="BF169" i="4" s="1"/>
  <c r="BI167" i="4"/>
  <c r="BH167" i="4"/>
  <c r="BG167" i="4"/>
  <c r="BE167" i="4"/>
  <c r="T167" i="4"/>
  <c r="R167" i="4"/>
  <c r="P167" i="4"/>
  <c r="BK167" i="4"/>
  <c r="J167" i="4"/>
  <c r="BF167" i="4"/>
  <c r="BI166" i="4"/>
  <c r="BH166" i="4"/>
  <c r="BG166" i="4"/>
  <c r="BE166" i="4"/>
  <c r="T166" i="4"/>
  <c r="R166" i="4"/>
  <c r="P166" i="4"/>
  <c r="BK166" i="4"/>
  <c r="J166" i="4"/>
  <c r="BF166" i="4"/>
  <c r="BI163" i="4"/>
  <c r="BH163" i="4"/>
  <c r="BG163" i="4"/>
  <c r="BE163" i="4"/>
  <c r="T163" i="4"/>
  <c r="R163" i="4"/>
  <c r="P163" i="4"/>
  <c r="BK163" i="4"/>
  <c r="J163" i="4"/>
  <c r="BF163" i="4"/>
  <c r="BI161" i="4"/>
  <c r="BH161" i="4"/>
  <c r="BG161" i="4"/>
  <c r="BE161" i="4"/>
  <c r="T161" i="4"/>
  <c r="R161" i="4"/>
  <c r="P161" i="4"/>
  <c r="BK161" i="4"/>
  <c r="J161" i="4"/>
  <c r="BF161" i="4"/>
  <c r="BI160" i="4"/>
  <c r="BH160" i="4"/>
  <c r="BG160" i="4"/>
  <c r="BE160" i="4"/>
  <c r="T160" i="4"/>
  <c r="R160" i="4"/>
  <c r="P160" i="4"/>
  <c r="BK160" i="4"/>
  <c r="J160" i="4"/>
  <c r="BF160" i="4"/>
  <c r="BI157" i="4"/>
  <c r="BH157" i="4"/>
  <c r="BG157" i="4"/>
  <c r="BE157" i="4"/>
  <c r="T157" i="4"/>
  <c r="T156" i="4"/>
  <c r="R157" i="4"/>
  <c r="R156" i="4"/>
  <c r="P157" i="4"/>
  <c r="P156" i="4"/>
  <c r="BK157" i="4"/>
  <c r="BK156" i="4"/>
  <c r="J156" i="4" s="1"/>
  <c r="J99" i="4" s="1"/>
  <c r="J157" i="4"/>
  <c r="BF157" i="4" s="1"/>
  <c r="BI154" i="4"/>
  <c r="BH154" i="4"/>
  <c r="BG154" i="4"/>
  <c r="BE154" i="4"/>
  <c r="T154" i="4"/>
  <c r="R154" i="4"/>
  <c r="P154" i="4"/>
  <c r="BK154" i="4"/>
  <c r="J154" i="4"/>
  <c r="BF154" i="4" s="1"/>
  <c r="BI151" i="4"/>
  <c r="BH151" i="4"/>
  <c r="BG151" i="4"/>
  <c r="BE151" i="4"/>
  <c r="T151" i="4"/>
  <c r="R151" i="4"/>
  <c r="P151" i="4"/>
  <c r="BK151" i="4"/>
  <c r="J151" i="4"/>
  <c r="BF151" i="4"/>
  <c r="BI149" i="4"/>
  <c r="BH149" i="4"/>
  <c r="BG149" i="4"/>
  <c r="BE149" i="4"/>
  <c r="T149" i="4"/>
  <c r="R149" i="4"/>
  <c r="P149" i="4"/>
  <c r="BK149" i="4"/>
  <c r="J149" i="4"/>
  <c r="BF149" i="4" s="1"/>
  <c r="BI147" i="4"/>
  <c r="BH147" i="4"/>
  <c r="BG147" i="4"/>
  <c r="BE147" i="4"/>
  <c r="T147" i="4"/>
  <c r="R147" i="4"/>
  <c r="P147" i="4"/>
  <c r="BK147" i="4"/>
  <c r="J147" i="4"/>
  <c r="BF147" i="4"/>
  <c r="BI146" i="4"/>
  <c r="BH146" i="4"/>
  <c r="BG146" i="4"/>
  <c r="BE146" i="4"/>
  <c r="T146" i="4"/>
  <c r="R146" i="4"/>
  <c r="P146" i="4"/>
  <c r="BK146" i="4"/>
  <c r="J146" i="4"/>
  <c r="BF146" i="4" s="1"/>
  <c r="BI144" i="4"/>
  <c r="BH144" i="4"/>
  <c r="BG144" i="4"/>
  <c r="BE144" i="4"/>
  <c r="T144" i="4"/>
  <c r="R144" i="4"/>
  <c r="P144" i="4"/>
  <c r="BK144" i="4"/>
  <c r="J144" i="4"/>
  <c r="BF144" i="4"/>
  <c r="BI143" i="4"/>
  <c r="BH143" i="4"/>
  <c r="BG143" i="4"/>
  <c r="BE143" i="4"/>
  <c r="T143" i="4"/>
  <c r="R143" i="4"/>
  <c r="P143" i="4"/>
  <c r="BK143" i="4"/>
  <c r="J143" i="4"/>
  <c r="BF143" i="4" s="1"/>
  <c r="BI141" i="4"/>
  <c r="BH141" i="4"/>
  <c r="BG141" i="4"/>
  <c r="BE141" i="4"/>
  <c r="T141" i="4"/>
  <c r="R141" i="4"/>
  <c r="P141" i="4"/>
  <c r="BK141" i="4"/>
  <c r="J141" i="4"/>
  <c r="BF141" i="4"/>
  <c r="BI139" i="4"/>
  <c r="BH139" i="4"/>
  <c r="BG139" i="4"/>
  <c r="BE139" i="4"/>
  <c r="T139" i="4"/>
  <c r="R139" i="4"/>
  <c r="P139" i="4"/>
  <c r="BK139" i="4"/>
  <c r="J139" i="4"/>
  <c r="BF139" i="4" s="1"/>
  <c r="BI135" i="4"/>
  <c r="BH135" i="4"/>
  <c r="BG135" i="4"/>
  <c r="BE135" i="4"/>
  <c r="T135" i="4"/>
  <c r="R135" i="4"/>
  <c r="P135" i="4"/>
  <c r="BK135" i="4"/>
  <c r="J135" i="4"/>
  <c r="BF135" i="4"/>
  <c r="BI133" i="4"/>
  <c r="BH133" i="4"/>
  <c r="BG133" i="4"/>
  <c r="BE133" i="4"/>
  <c r="T133" i="4"/>
  <c r="R133" i="4"/>
  <c r="P133" i="4"/>
  <c r="BK133" i="4"/>
  <c r="J133" i="4"/>
  <c r="BF133" i="4" s="1"/>
  <c r="BI131" i="4"/>
  <c r="BH131" i="4"/>
  <c r="BG131" i="4"/>
  <c r="BE131" i="4"/>
  <c r="T131" i="4"/>
  <c r="R131" i="4"/>
  <c r="P131" i="4"/>
  <c r="BK131" i="4"/>
  <c r="J131" i="4"/>
  <c r="BF131" i="4"/>
  <c r="BI129" i="4"/>
  <c r="F37" i="4" s="1"/>
  <c r="BD97" i="1" s="1"/>
  <c r="BH129" i="4"/>
  <c r="BG129" i="4"/>
  <c r="BE129" i="4"/>
  <c r="T129" i="4"/>
  <c r="R129" i="4"/>
  <c r="P129" i="4"/>
  <c r="BK129" i="4"/>
  <c r="J129" i="4"/>
  <c r="BF129" i="4" s="1"/>
  <c r="BI127" i="4"/>
  <c r="BH127" i="4"/>
  <c r="F36" i="4" s="1"/>
  <c r="BC97" i="1" s="1"/>
  <c r="BG127" i="4"/>
  <c r="F35" i="4"/>
  <c r="BB97" i="1" s="1"/>
  <c r="BE127" i="4"/>
  <c r="F33" i="4" s="1"/>
  <c r="AZ97" i="1"/>
  <c r="T127" i="4"/>
  <c r="T126" i="4" s="1"/>
  <c r="R127" i="4"/>
  <c r="R126" i="4" s="1"/>
  <c r="R125" i="4" s="1"/>
  <c r="R124" i="4" s="1"/>
  <c r="P127" i="4"/>
  <c r="P126" i="4"/>
  <c r="BK127" i="4"/>
  <c r="BK126" i="4" s="1"/>
  <c r="J126" i="4"/>
  <c r="J98" i="4" s="1"/>
  <c r="BK125" i="4"/>
  <c r="J125" i="4" s="1"/>
  <c r="J97" i="4" s="1"/>
  <c r="J127" i="4"/>
  <c r="BF127" i="4"/>
  <c r="F120" i="4"/>
  <c r="F118" i="4"/>
  <c r="E116" i="4"/>
  <c r="F91" i="4"/>
  <c r="F89" i="4"/>
  <c r="E87" i="4"/>
  <c r="J24" i="4"/>
  <c r="E24" i="4"/>
  <c r="J121" i="4" s="1"/>
  <c r="J23" i="4"/>
  <c r="J21" i="4"/>
  <c r="E21" i="4"/>
  <c r="J91" i="4" s="1"/>
  <c r="J20" i="4"/>
  <c r="J18" i="4"/>
  <c r="E18" i="4"/>
  <c r="F121" i="4" s="1"/>
  <c r="J17" i="4"/>
  <c r="J12" i="4"/>
  <c r="J118" i="4" s="1"/>
  <c r="E7" i="4"/>
  <c r="E85" i="4" s="1"/>
  <c r="E114" i="4"/>
  <c r="J241" i="3"/>
  <c r="J102" i="3" s="1"/>
  <c r="J37" i="3"/>
  <c r="J36" i="3"/>
  <c r="AY96" i="1"/>
  <c r="J35" i="3"/>
  <c r="AX96" i="1" s="1"/>
  <c r="BI259" i="3"/>
  <c r="BH259" i="3"/>
  <c r="BG259" i="3"/>
  <c r="BE259" i="3"/>
  <c r="T259" i="3"/>
  <c r="T258" i="3"/>
  <c r="R259" i="3"/>
  <c r="R258" i="3" s="1"/>
  <c r="P259" i="3"/>
  <c r="P258" i="3"/>
  <c r="BK259" i="3"/>
  <c r="BK258" i="3" s="1"/>
  <c r="J258" i="3" s="1"/>
  <c r="J108" i="3" s="1"/>
  <c r="J259" i="3"/>
  <c r="BF259" i="3"/>
  <c r="BI257" i="3"/>
  <c r="BH257" i="3"/>
  <c r="BG257" i="3"/>
  <c r="BE257" i="3"/>
  <c r="T257" i="3"/>
  <c r="R257" i="3"/>
  <c r="P257" i="3"/>
  <c r="P255" i="3" s="1"/>
  <c r="P254" i="3" s="1"/>
  <c r="BK257" i="3"/>
  <c r="J257" i="3"/>
  <c r="BF257" i="3"/>
  <c r="BI256" i="3"/>
  <c r="BH256" i="3"/>
  <c r="BG256" i="3"/>
  <c r="BE256" i="3"/>
  <c r="T256" i="3"/>
  <c r="T255" i="3" s="1"/>
  <c r="T254" i="3" s="1"/>
  <c r="R256" i="3"/>
  <c r="R255" i="3"/>
  <c r="P256" i="3"/>
  <c r="BK256" i="3"/>
  <c r="BK255" i="3" s="1"/>
  <c r="J256" i="3"/>
  <c r="BF256" i="3"/>
  <c r="BI252" i="3"/>
  <c r="BH252" i="3"/>
  <c r="BG252" i="3"/>
  <c r="BE252" i="3"/>
  <c r="T252" i="3"/>
  <c r="R252" i="3"/>
  <c r="P252" i="3"/>
  <c r="BK252" i="3"/>
  <c r="J252" i="3"/>
  <c r="BF252" i="3"/>
  <c r="BI250" i="3"/>
  <c r="BH250" i="3"/>
  <c r="BG250" i="3"/>
  <c r="BE250" i="3"/>
  <c r="T250" i="3"/>
  <c r="R250" i="3"/>
  <c r="P250" i="3"/>
  <c r="BK250" i="3"/>
  <c r="J250" i="3"/>
  <c r="BF250" i="3" s="1"/>
  <c r="BI248" i="3"/>
  <c r="BH248" i="3"/>
  <c r="BG248" i="3"/>
  <c r="BE248" i="3"/>
  <c r="T248" i="3"/>
  <c r="R248" i="3"/>
  <c r="P248" i="3"/>
  <c r="P245" i="3" s="1"/>
  <c r="P244" i="3" s="1"/>
  <c r="BK248" i="3"/>
  <c r="J248" i="3"/>
  <c r="BF248" i="3"/>
  <c r="BI246" i="3"/>
  <c r="BH246" i="3"/>
  <c r="BG246" i="3"/>
  <c r="BE246" i="3"/>
  <c r="T246" i="3"/>
  <c r="T245" i="3" s="1"/>
  <c r="T244" i="3" s="1"/>
  <c r="R246" i="3"/>
  <c r="R245" i="3"/>
  <c r="R244" i="3" s="1"/>
  <c r="P246" i="3"/>
  <c r="BK246" i="3"/>
  <c r="BK245" i="3" s="1"/>
  <c r="J246" i="3"/>
  <c r="BF246" i="3"/>
  <c r="BI243" i="3"/>
  <c r="BH243" i="3"/>
  <c r="BG243" i="3"/>
  <c r="BE243" i="3"/>
  <c r="T243" i="3"/>
  <c r="T242" i="3"/>
  <c r="R243" i="3"/>
  <c r="R242" i="3" s="1"/>
  <c r="P243" i="3"/>
  <c r="P242" i="3"/>
  <c r="BK243" i="3"/>
  <c r="BK242" i="3" s="1"/>
  <c r="J242" i="3" s="1"/>
  <c r="J103" i="3" s="1"/>
  <c r="J243" i="3"/>
  <c r="BF243" i="3"/>
  <c r="BI239" i="3"/>
  <c r="BH239" i="3"/>
  <c r="BG239" i="3"/>
  <c r="BE239" i="3"/>
  <c r="T239" i="3"/>
  <c r="R239" i="3"/>
  <c r="P239" i="3"/>
  <c r="BK239" i="3"/>
  <c r="J239" i="3"/>
  <c r="BF239" i="3"/>
  <c r="BI238" i="3"/>
  <c r="BH238" i="3"/>
  <c r="BG238" i="3"/>
  <c r="BE238" i="3"/>
  <c r="T238" i="3"/>
  <c r="R238" i="3"/>
  <c r="P238" i="3"/>
  <c r="BK238" i="3"/>
  <c r="J238" i="3"/>
  <c r="BF238" i="3" s="1"/>
  <c r="BI236" i="3"/>
  <c r="BH236" i="3"/>
  <c r="BG236" i="3"/>
  <c r="BE236" i="3"/>
  <c r="T236" i="3"/>
  <c r="R236" i="3"/>
  <c r="P236" i="3"/>
  <c r="BK236" i="3"/>
  <c r="J236" i="3"/>
  <c r="BF236" i="3"/>
  <c r="BI234" i="3"/>
  <c r="BH234" i="3"/>
  <c r="BG234" i="3"/>
  <c r="BE234" i="3"/>
  <c r="T234" i="3"/>
  <c r="R234" i="3"/>
  <c r="P234" i="3"/>
  <c r="BK234" i="3"/>
  <c r="J234" i="3"/>
  <c r="BF234" i="3" s="1"/>
  <c r="BI232" i="3"/>
  <c r="BH232" i="3"/>
  <c r="BG232" i="3"/>
  <c r="BE232" i="3"/>
  <c r="T232" i="3"/>
  <c r="R232" i="3"/>
  <c r="P232" i="3"/>
  <c r="BK232" i="3"/>
  <c r="J232" i="3"/>
  <c r="BF232" i="3"/>
  <c r="BI231" i="3"/>
  <c r="BH231" i="3"/>
  <c r="BG231" i="3"/>
  <c r="BE231" i="3"/>
  <c r="T231" i="3"/>
  <c r="R231" i="3"/>
  <c r="P231" i="3"/>
  <c r="BK231" i="3"/>
  <c r="J231" i="3"/>
  <c r="BF231" i="3" s="1"/>
  <c r="BI230" i="3"/>
  <c r="BH230" i="3"/>
  <c r="BG230" i="3"/>
  <c r="BE230" i="3"/>
  <c r="T230" i="3"/>
  <c r="R230" i="3"/>
  <c r="P230" i="3"/>
  <c r="BK230" i="3"/>
  <c r="J230" i="3"/>
  <c r="BF230" i="3"/>
  <c r="BI229" i="3"/>
  <c r="BH229" i="3"/>
  <c r="BG229" i="3"/>
  <c r="BE229" i="3"/>
  <c r="T229" i="3"/>
  <c r="R229" i="3"/>
  <c r="P229" i="3"/>
  <c r="BK229" i="3"/>
  <c r="J229" i="3"/>
  <c r="BF229" i="3" s="1"/>
  <c r="BI228" i="3"/>
  <c r="BH228" i="3"/>
  <c r="BG228" i="3"/>
  <c r="BE228" i="3"/>
  <c r="T228" i="3"/>
  <c r="R228" i="3"/>
  <c r="P228" i="3"/>
  <c r="BK228" i="3"/>
  <c r="J228" i="3"/>
  <c r="BF228" i="3"/>
  <c r="BI226" i="3"/>
  <c r="BH226" i="3"/>
  <c r="BG226" i="3"/>
  <c r="BE226" i="3"/>
  <c r="T226" i="3"/>
  <c r="R226" i="3"/>
  <c r="P226" i="3"/>
  <c r="BK226" i="3"/>
  <c r="J226" i="3"/>
  <c r="BF226" i="3" s="1"/>
  <c r="BI225" i="3"/>
  <c r="BH225" i="3"/>
  <c r="BG225" i="3"/>
  <c r="BE225" i="3"/>
  <c r="T225" i="3"/>
  <c r="R225" i="3"/>
  <c r="P225" i="3"/>
  <c r="BK225" i="3"/>
  <c r="J225" i="3"/>
  <c r="BF225" i="3"/>
  <c r="BI224" i="3"/>
  <c r="BH224" i="3"/>
  <c r="BG224" i="3"/>
  <c r="BE224" i="3"/>
  <c r="T224" i="3"/>
  <c r="R224" i="3"/>
  <c r="P224" i="3"/>
  <c r="BK224" i="3"/>
  <c r="J224" i="3"/>
  <c r="BF224" i="3" s="1"/>
  <c r="BI223" i="3"/>
  <c r="BH223" i="3"/>
  <c r="BG223" i="3"/>
  <c r="BE223" i="3"/>
  <c r="T223" i="3"/>
  <c r="R223" i="3"/>
  <c r="P223" i="3"/>
  <c r="BK223" i="3"/>
  <c r="J223" i="3"/>
  <c r="BF223" i="3"/>
  <c r="BI222" i="3"/>
  <c r="BH222" i="3"/>
  <c r="BG222" i="3"/>
  <c r="BE222" i="3"/>
  <c r="T222" i="3"/>
  <c r="R222" i="3"/>
  <c r="P222" i="3"/>
  <c r="BK222" i="3"/>
  <c r="J222" i="3"/>
  <c r="BF222" i="3" s="1"/>
  <c r="BI221" i="3"/>
  <c r="BH221" i="3"/>
  <c r="BG221" i="3"/>
  <c r="BE221" i="3"/>
  <c r="T221" i="3"/>
  <c r="R221" i="3"/>
  <c r="P221" i="3"/>
  <c r="BK221" i="3"/>
  <c r="J221" i="3"/>
  <c r="BF221" i="3"/>
  <c r="BI219" i="3"/>
  <c r="BH219" i="3"/>
  <c r="BG219" i="3"/>
  <c r="BE219" i="3"/>
  <c r="T219" i="3"/>
  <c r="R219" i="3"/>
  <c r="P219" i="3"/>
  <c r="BK219" i="3"/>
  <c r="J219" i="3"/>
  <c r="BF219" i="3" s="1"/>
  <c r="BI218" i="3"/>
  <c r="BH218" i="3"/>
  <c r="BG218" i="3"/>
  <c r="BE218" i="3"/>
  <c r="T218" i="3"/>
  <c r="R218" i="3"/>
  <c r="P218" i="3"/>
  <c r="BK218" i="3"/>
  <c r="J218" i="3"/>
  <c r="BF218" i="3"/>
  <c r="BI216" i="3"/>
  <c r="BH216" i="3"/>
  <c r="BG216" i="3"/>
  <c r="BE216" i="3"/>
  <c r="T216" i="3"/>
  <c r="R216" i="3"/>
  <c r="P216" i="3"/>
  <c r="BK216" i="3"/>
  <c r="J216" i="3"/>
  <c r="BF216" i="3" s="1"/>
  <c r="BI215" i="3"/>
  <c r="BH215" i="3"/>
  <c r="BG215" i="3"/>
  <c r="BE215" i="3"/>
  <c r="T215" i="3"/>
  <c r="R215" i="3"/>
  <c r="P215" i="3"/>
  <c r="BK215" i="3"/>
  <c r="J215" i="3"/>
  <c r="BF215" i="3"/>
  <c r="BI213" i="3"/>
  <c r="BH213" i="3"/>
  <c r="BG213" i="3"/>
  <c r="BE213" i="3"/>
  <c r="T213" i="3"/>
  <c r="T212" i="3" s="1"/>
  <c r="R213" i="3"/>
  <c r="R212" i="3"/>
  <c r="P213" i="3"/>
  <c r="P212" i="3" s="1"/>
  <c r="BK213" i="3"/>
  <c r="BK212" i="3"/>
  <c r="J212" i="3" s="1"/>
  <c r="J101" i="3" s="1"/>
  <c r="J213" i="3"/>
  <c r="BF213" i="3"/>
  <c r="BI211" i="3"/>
  <c r="BH211" i="3"/>
  <c r="BG211" i="3"/>
  <c r="BE211" i="3"/>
  <c r="T211" i="3"/>
  <c r="R211" i="3"/>
  <c r="P211" i="3"/>
  <c r="BK211" i="3"/>
  <c r="J211" i="3"/>
  <c r="BF211" i="3" s="1"/>
  <c r="BI210" i="3"/>
  <c r="BH210" i="3"/>
  <c r="BG210" i="3"/>
  <c r="BE210" i="3"/>
  <c r="T210" i="3"/>
  <c r="R210" i="3"/>
  <c r="P210" i="3"/>
  <c r="BK210" i="3"/>
  <c r="J210" i="3"/>
  <c r="BF210" i="3"/>
  <c r="BI207" i="3"/>
  <c r="BH207" i="3"/>
  <c r="BG207" i="3"/>
  <c r="BE207" i="3"/>
  <c r="T207" i="3"/>
  <c r="R207" i="3"/>
  <c r="P207" i="3"/>
  <c r="BK207" i="3"/>
  <c r="J207" i="3"/>
  <c r="BF207" i="3" s="1"/>
  <c r="BI205" i="3"/>
  <c r="BH205" i="3"/>
  <c r="BG205" i="3"/>
  <c r="BE205" i="3"/>
  <c r="T205" i="3"/>
  <c r="R205" i="3"/>
  <c r="P205" i="3"/>
  <c r="BK205" i="3"/>
  <c r="J205" i="3"/>
  <c r="BF205" i="3"/>
  <c r="BI204" i="3"/>
  <c r="BH204" i="3"/>
  <c r="BG204" i="3"/>
  <c r="BE204" i="3"/>
  <c r="T204" i="3"/>
  <c r="R204" i="3"/>
  <c r="P204" i="3"/>
  <c r="BK204" i="3"/>
  <c r="J204" i="3"/>
  <c r="BF204" i="3" s="1"/>
  <c r="BI201" i="3"/>
  <c r="BH201" i="3"/>
  <c r="BG201" i="3"/>
  <c r="BE201" i="3"/>
  <c r="T201" i="3"/>
  <c r="T200" i="3"/>
  <c r="R201" i="3"/>
  <c r="R200" i="3" s="1"/>
  <c r="P201" i="3"/>
  <c r="P200" i="3"/>
  <c r="BK201" i="3"/>
  <c r="BK200" i="3" s="1"/>
  <c r="J200" i="3" s="1"/>
  <c r="J100" i="3" s="1"/>
  <c r="J201" i="3"/>
  <c r="BF201" i="3" s="1"/>
  <c r="BI198" i="3"/>
  <c r="BH198" i="3"/>
  <c r="BG198" i="3"/>
  <c r="BE198" i="3"/>
  <c r="T198" i="3"/>
  <c r="R198" i="3"/>
  <c r="P198" i="3"/>
  <c r="BK198" i="3"/>
  <c r="J198" i="3"/>
  <c r="BF198" i="3"/>
  <c r="BI196" i="3"/>
  <c r="BH196" i="3"/>
  <c r="BG196" i="3"/>
  <c r="BE196" i="3"/>
  <c r="T196" i="3"/>
  <c r="R196" i="3"/>
  <c r="P196" i="3"/>
  <c r="BK196" i="3"/>
  <c r="J196" i="3"/>
  <c r="BF196" i="3" s="1"/>
  <c r="BI194" i="3"/>
  <c r="BH194" i="3"/>
  <c r="BG194" i="3"/>
  <c r="BE194" i="3"/>
  <c r="T194" i="3"/>
  <c r="R194" i="3"/>
  <c r="P194" i="3"/>
  <c r="BK194" i="3"/>
  <c r="J194" i="3"/>
  <c r="BF194" i="3"/>
  <c r="BI191" i="3"/>
  <c r="BH191" i="3"/>
  <c r="BG191" i="3"/>
  <c r="BE191" i="3"/>
  <c r="T191" i="3"/>
  <c r="R191" i="3"/>
  <c r="P191" i="3"/>
  <c r="BK191" i="3"/>
  <c r="J191" i="3"/>
  <c r="BF191" i="3" s="1"/>
  <c r="BI189" i="3"/>
  <c r="BH189" i="3"/>
  <c r="BG189" i="3"/>
  <c r="BE189" i="3"/>
  <c r="T189" i="3"/>
  <c r="R189" i="3"/>
  <c r="P189" i="3"/>
  <c r="BK189" i="3"/>
  <c r="J189" i="3"/>
  <c r="BF189" i="3"/>
  <c r="BI187" i="3"/>
  <c r="BH187" i="3"/>
  <c r="BG187" i="3"/>
  <c r="BE187" i="3"/>
  <c r="T187" i="3"/>
  <c r="R187" i="3"/>
  <c r="P187" i="3"/>
  <c r="BK187" i="3"/>
  <c r="J187" i="3"/>
  <c r="BF187" i="3" s="1"/>
  <c r="BI185" i="3"/>
  <c r="BH185" i="3"/>
  <c r="BG185" i="3"/>
  <c r="BE185" i="3"/>
  <c r="T185" i="3"/>
  <c r="T184" i="3"/>
  <c r="R185" i="3"/>
  <c r="R184" i="3" s="1"/>
  <c r="P185" i="3"/>
  <c r="P184" i="3"/>
  <c r="BK185" i="3"/>
  <c r="BK184" i="3" s="1"/>
  <c r="J184" i="3" s="1"/>
  <c r="J99" i="3" s="1"/>
  <c r="J185" i="3"/>
  <c r="BF185" i="3" s="1"/>
  <c r="BI182" i="3"/>
  <c r="BH182" i="3"/>
  <c r="BG182" i="3"/>
  <c r="BE182" i="3"/>
  <c r="T182" i="3"/>
  <c r="R182" i="3"/>
  <c r="P182" i="3"/>
  <c r="BK182" i="3"/>
  <c r="J182" i="3"/>
  <c r="BF182" i="3"/>
  <c r="BI179" i="3"/>
  <c r="BH179" i="3"/>
  <c r="BG179" i="3"/>
  <c r="BE179" i="3"/>
  <c r="T179" i="3"/>
  <c r="R179" i="3"/>
  <c r="P179" i="3"/>
  <c r="BK179" i="3"/>
  <c r="J179" i="3"/>
  <c r="BF179" i="3" s="1"/>
  <c r="BI177" i="3"/>
  <c r="BH177" i="3"/>
  <c r="BG177" i="3"/>
  <c r="BE177" i="3"/>
  <c r="T177" i="3"/>
  <c r="R177" i="3"/>
  <c r="P177" i="3"/>
  <c r="BK177" i="3"/>
  <c r="J177" i="3"/>
  <c r="BF177" i="3"/>
  <c r="BI175" i="3"/>
  <c r="BH175" i="3"/>
  <c r="BG175" i="3"/>
  <c r="BE175" i="3"/>
  <c r="T175" i="3"/>
  <c r="R175" i="3"/>
  <c r="P175" i="3"/>
  <c r="BK175" i="3"/>
  <c r="J175" i="3"/>
  <c r="BF175" i="3" s="1"/>
  <c r="BI171" i="3"/>
  <c r="BH171" i="3"/>
  <c r="BG171" i="3"/>
  <c r="BE171" i="3"/>
  <c r="T171" i="3"/>
  <c r="R171" i="3"/>
  <c r="P171" i="3"/>
  <c r="BK171" i="3"/>
  <c r="J171" i="3"/>
  <c r="BF171" i="3"/>
  <c r="BI169" i="3"/>
  <c r="BH169" i="3"/>
  <c r="BG169" i="3"/>
  <c r="BE169" i="3"/>
  <c r="T169" i="3"/>
  <c r="R169" i="3"/>
  <c r="P169" i="3"/>
  <c r="BK169" i="3"/>
  <c r="J169" i="3"/>
  <c r="BF169" i="3" s="1"/>
  <c r="BI167" i="3"/>
  <c r="BH167" i="3"/>
  <c r="BG167" i="3"/>
  <c r="BE167" i="3"/>
  <c r="T167" i="3"/>
  <c r="R167" i="3"/>
  <c r="P167" i="3"/>
  <c r="BK167" i="3"/>
  <c r="J167" i="3"/>
  <c r="BF167" i="3"/>
  <c r="BI165" i="3"/>
  <c r="BH165" i="3"/>
  <c r="BG165" i="3"/>
  <c r="BE165" i="3"/>
  <c r="T165" i="3"/>
  <c r="R165" i="3"/>
  <c r="P165" i="3"/>
  <c r="BK165" i="3"/>
  <c r="J165" i="3"/>
  <c r="BF165" i="3" s="1"/>
  <c r="BI163" i="3"/>
  <c r="BH163" i="3"/>
  <c r="BG163" i="3"/>
  <c r="BE163" i="3"/>
  <c r="T163" i="3"/>
  <c r="R163" i="3"/>
  <c r="P163" i="3"/>
  <c r="BK163" i="3"/>
  <c r="J163" i="3"/>
  <c r="BF163" i="3"/>
  <c r="BI161" i="3"/>
  <c r="BH161" i="3"/>
  <c r="BG161" i="3"/>
  <c r="BE161" i="3"/>
  <c r="T161" i="3"/>
  <c r="R161" i="3"/>
  <c r="P161" i="3"/>
  <c r="BK161" i="3"/>
  <c r="J161" i="3"/>
  <c r="BF161" i="3" s="1"/>
  <c r="BI158" i="3"/>
  <c r="BH158" i="3"/>
  <c r="BG158" i="3"/>
  <c r="BE158" i="3"/>
  <c r="T158" i="3"/>
  <c r="R158" i="3"/>
  <c r="P158" i="3"/>
  <c r="BK158" i="3"/>
  <c r="J158" i="3"/>
  <c r="BF158" i="3"/>
  <c r="BI154" i="3"/>
  <c r="BH154" i="3"/>
  <c r="BG154" i="3"/>
  <c r="BE154" i="3"/>
  <c r="T154" i="3"/>
  <c r="R154" i="3"/>
  <c r="P154" i="3"/>
  <c r="BK154" i="3"/>
  <c r="J154" i="3"/>
  <c r="BF154" i="3"/>
  <c r="BI151" i="3"/>
  <c r="BH151" i="3"/>
  <c r="BG151" i="3"/>
  <c r="BE151" i="3"/>
  <c r="T151" i="3"/>
  <c r="R151" i="3"/>
  <c r="P151" i="3"/>
  <c r="BK151" i="3"/>
  <c r="J151" i="3"/>
  <c r="BF151" i="3"/>
  <c r="BI149" i="3"/>
  <c r="BH149" i="3"/>
  <c r="BG149" i="3"/>
  <c r="BE149" i="3"/>
  <c r="T149" i="3"/>
  <c r="R149" i="3"/>
  <c r="P149" i="3"/>
  <c r="BK149" i="3"/>
  <c r="J149" i="3"/>
  <c r="BF149" i="3"/>
  <c r="BI146" i="3"/>
  <c r="BH146" i="3"/>
  <c r="BG146" i="3"/>
  <c r="BE146" i="3"/>
  <c r="T146" i="3"/>
  <c r="R146" i="3"/>
  <c r="P146" i="3"/>
  <c r="BK146" i="3"/>
  <c r="J146" i="3"/>
  <c r="BF146" i="3"/>
  <c r="BI143" i="3"/>
  <c r="BH143" i="3"/>
  <c r="BG143" i="3"/>
  <c r="BE143" i="3"/>
  <c r="T143" i="3"/>
  <c r="R143" i="3"/>
  <c r="P143" i="3"/>
  <c r="BK143" i="3"/>
  <c r="J143" i="3"/>
  <c r="BF143" i="3"/>
  <c r="BI142" i="3"/>
  <c r="BH142" i="3"/>
  <c r="BG142" i="3"/>
  <c r="BE142" i="3"/>
  <c r="T142" i="3"/>
  <c r="R142" i="3"/>
  <c r="P142" i="3"/>
  <c r="BK142" i="3"/>
  <c r="J142" i="3"/>
  <c r="BF142" i="3"/>
  <c r="BI140" i="3"/>
  <c r="BH140" i="3"/>
  <c r="BG140" i="3"/>
  <c r="BE140" i="3"/>
  <c r="T140" i="3"/>
  <c r="R140" i="3"/>
  <c r="P140" i="3"/>
  <c r="BK140" i="3"/>
  <c r="J140" i="3"/>
  <c r="BF140" i="3"/>
  <c r="BI137" i="3"/>
  <c r="BH137" i="3"/>
  <c r="BG137" i="3"/>
  <c r="BE137" i="3"/>
  <c r="T137" i="3"/>
  <c r="R137" i="3"/>
  <c r="P137" i="3"/>
  <c r="BK137" i="3"/>
  <c r="J137" i="3"/>
  <c r="BF137" i="3"/>
  <c r="BI135" i="3"/>
  <c r="BH135" i="3"/>
  <c r="BG135" i="3"/>
  <c r="BE135" i="3"/>
  <c r="T135" i="3"/>
  <c r="R135" i="3"/>
  <c r="P135" i="3"/>
  <c r="BK135" i="3"/>
  <c r="J135" i="3"/>
  <c r="BF135" i="3"/>
  <c r="BI133" i="3"/>
  <c r="BH133" i="3"/>
  <c r="BG133" i="3"/>
  <c r="BE133" i="3"/>
  <c r="T133" i="3"/>
  <c r="R133" i="3"/>
  <c r="P133" i="3"/>
  <c r="BK133" i="3"/>
  <c r="J133" i="3"/>
  <c r="BF133" i="3"/>
  <c r="BI131" i="3"/>
  <c r="F37" i="3"/>
  <c r="BD96" i="1" s="1"/>
  <c r="BH131" i="3"/>
  <c r="F36" i="3" s="1"/>
  <c r="BC96" i="1" s="1"/>
  <c r="BG131" i="3"/>
  <c r="F35" i="3"/>
  <c r="BB96" i="1" s="1"/>
  <c r="BE131" i="3"/>
  <c r="F33" i="3" s="1"/>
  <c r="AZ96" i="1" s="1"/>
  <c r="T131" i="3"/>
  <c r="T130" i="3"/>
  <c r="R131" i="3"/>
  <c r="R130" i="3"/>
  <c r="P131" i="3"/>
  <c r="P130" i="3"/>
  <c r="BK131" i="3"/>
  <c r="BK130" i="3" s="1"/>
  <c r="J131" i="3"/>
  <c r="BF131" i="3" s="1"/>
  <c r="F124" i="3"/>
  <c r="F122" i="3"/>
  <c r="E120" i="3"/>
  <c r="F91" i="3"/>
  <c r="F89" i="3"/>
  <c r="E87" i="3"/>
  <c r="J24" i="3"/>
  <c r="E24" i="3"/>
  <c r="J125" i="3" s="1"/>
  <c r="J92" i="3"/>
  <c r="J23" i="3"/>
  <c r="J21" i="3"/>
  <c r="E21" i="3"/>
  <c r="J124" i="3"/>
  <c r="J91" i="3"/>
  <c r="J20" i="3"/>
  <c r="J18" i="3"/>
  <c r="E18" i="3"/>
  <c r="F125" i="3" s="1"/>
  <c r="J17" i="3"/>
  <c r="J12" i="3"/>
  <c r="J122" i="3" s="1"/>
  <c r="E7" i="3"/>
  <c r="E118" i="3"/>
  <c r="E85" i="3"/>
  <c r="J37" i="2"/>
  <c r="J36" i="2"/>
  <c r="AY95" i="1"/>
  <c r="J35" i="2"/>
  <c r="AX95" i="1"/>
  <c r="BI194" i="2"/>
  <c r="BH194" i="2"/>
  <c r="BG194" i="2"/>
  <c r="BE194" i="2"/>
  <c r="T194" i="2"/>
  <c r="T193" i="2"/>
  <c r="R194" i="2"/>
  <c r="R193" i="2"/>
  <c r="P194" i="2"/>
  <c r="P193" i="2"/>
  <c r="BK194" i="2"/>
  <c r="BK193" i="2"/>
  <c r="J193" i="2" s="1"/>
  <c r="J105" i="2" s="1"/>
  <c r="J194" i="2"/>
  <c r="BF194" i="2" s="1"/>
  <c r="BI192" i="2"/>
  <c r="BH192" i="2"/>
  <c r="BG192" i="2"/>
  <c r="BE192" i="2"/>
  <c r="T192" i="2"/>
  <c r="T191" i="2"/>
  <c r="T190" i="2" s="1"/>
  <c r="R192" i="2"/>
  <c r="R191" i="2" s="1"/>
  <c r="R190" i="2" s="1"/>
  <c r="P192" i="2"/>
  <c r="P191" i="2"/>
  <c r="P190" i="2" s="1"/>
  <c r="BK192" i="2"/>
  <c r="BK191" i="2" s="1"/>
  <c r="J192" i="2"/>
  <c r="BF192" i="2"/>
  <c r="BI189" i="2"/>
  <c r="BH189" i="2"/>
  <c r="BG189" i="2"/>
  <c r="BE189" i="2"/>
  <c r="T189" i="2"/>
  <c r="T188" i="2"/>
  <c r="R189" i="2"/>
  <c r="R188" i="2"/>
  <c r="P189" i="2"/>
  <c r="P188" i="2"/>
  <c r="BK189" i="2"/>
  <c r="BK188" i="2"/>
  <c r="J188" i="2" s="1"/>
  <c r="J102" i="2" s="1"/>
  <c r="J189" i="2"/>
  <c r="BF189" i="2" s="1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J186" i="2"/>
  <c r="BF186" i="2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R179" i="2" s="1"/>
  <c r="P183" i="2"/>
  <c r="BK183" i="2"/>
  <c r="J183" i="2"/>
  <c r="BF183" i="2"/>
  <c r="BI182" i="2"/>
  <c r="BH182" i="2"/>
  <c r="BG182" i="2"/>
  <c r="BE182" i="2"/>
  <c r="T182" i="2"/>
  <c r="R182" i="2"/>
  <c r="P182" i="2"/>
  <c r="BK182" i="2"/>
  <c r="BK179" i="2" s="1"/>
  <c r="J179" i="2" s="1"/>
  <c r="J101" i="2" s="1"/>
  <c r="J182" i="2"/>
  <c r="BF182" i="2"/>
  <c r="BI180" i="2"/>
  <c r="BH180" i="2"/>
  <c r="BG180" i="2"/>
  <c r="BE180" i="2"/>
  <c r="T180" i="2"/>
  <c r="T179" i="2"/>
  <c r="R180" i="2"/>
  <c r="P180" i="2"/>
  <c r="P179" i="2"/>
  <c r="BK180" i="2"/>
  <c r="J180" i="2"/>
  <c r="BF180" i="2" s="1"/>
  <c r="BI177" i="2"/>
  <c r="BH177" i="2"/>
  <c r="BG177" i="2"/>
  <c r="BE177" i="2"/>
  <c r="T177" i="2"/>
  <c r="T176" i="2"/>
  <c r="R177" i="2"/>
  <c r="R176" i="2"/>
  <c r="P177" i="2"/>
  <c r="P176" i="2"/>
  <c r="BK177" i="2"/>
  <c r="BK176" i="2"/>
  <c r="J176" i="2" s="1"/>
  <c r="J100" i="2" s="1"/>
  <c r="J177" i="2"/>
  <c r="BF177" i="2" s="1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/>
  <c r="BI172" i="2"/>
  <c r="BH172" i="2"/>
  <c r="BG172" i="2"/>
  <c r="BE172" i="2"/>
  <c r="T172" i="2"/>
  <c r="R172" i="2"/>
  <c r="P172" i="2"/>
  <c r="BK172" i="2"/>
  <c r="J172" i="2"/>
  <c r="BF172" i="2"/>
  <c r="BI170" i="2"/>
  <c r="BH170" i="2"/>
  <c r="BG170" i="2"/>
  <c r="BE170" i="2"/>
  <c r="T170" i="2"/>
  <c r="R170" i="2"/>
  <c r="P170" i="2"/>
  <c r="BK170" i="2"/>
  <c r="J170" i="2"/>
  <c r="BF170" i="2"/>
  <c r="BI169" i="2"/>
  <c r="BH169" i="2"/>
  <c r="BG169" i="2"/>
  <c r="BE169" i="2"/>
  <c r="T169" i="2"/>
  <c r="R169" i="2"/>
  <c r="P169" i="2"/>
  <c r="BK169" i="2"/>
  <c r="J169" i="2"/>
  <c r="BF169" i="2"/>
  <c r="BI167" i="2"/>
  <c r="BH167" i="2"/>
  <c r="BG167" i="2"/>
  <c r="BE167" i="2"/>
  <c r="T167" i="2"/>
  <c r="T166" i="2"/>
  <c r="R167" i="2"/>
  <c r="R166" i="2"/>
  <c r="P167" i="2"/>
  <c r="P166" i="2"/>
  <c r="BK167" i="2"/>
  <c r="BK166" i="2"/>
  <c r="J166" i="2" s="1"/>
  <c r="J99" i="2" s="1"/>
  <c r="J167" i="2"/>
  <c r="BF167" i="2" s="1"/>
  <c r="BI164" i="2"/>
  <c r="BH164" i="2"/>
  <c r="BG164" i="2"/>
  <c r="BE164" i="2"/>
  <c r="T164" i="2"/>
  <c r="R164" i="2"/>
  <c r="P164" i="2"/>
  <c r="BK164" i="2"/>
  <c r="J164" i="2"/>
  <c r="BF164" i="2"/>
  <c r="BI162" i="2"/>
  <c r="BH162" i="2"/>
  <c r="BG162" i="2"/>
  <c r="BE162" i="2"/>
  <c r="T162" i="2"/>
  <c r="R162" i="2"/>
  <c r="P162" i="2"/>
  <c r="BK162" i="2"/>
  <c r="J162" i="2"/>
  <c r="BF162" i="2"/>
  <c r="BI160" i="2"/>
  <c r="BH160" i="2"/>
  <c r="BG160" i="2"/>
  <c r="BE160" i="2"/>
  <c r="T160" i="2"/>
  <c r="R160" i="2"/>
  <c r="P160" i="2"/>
  <c r="BK160" i="2"/>
  <c r="J160" i="2"/>
  <c r="BF160" i="2"/>
  <c r="BI158" i="2"/>
  <c r="BH158" i="2"/>
  <c r="BG158" i="2"/>
  <c r="BE158" i="2"/>
  <c r="T158" i="2"/>
  <c r="R158" i="2"/>
  <c r="P158" i="2"/>
  <c r="BK158" i="2"/>
  <c r="J158" i="2"/>
  <c r="BF158" i="2"/>
  <c r="BI155" i="2"/>
  <c r="BH155" i="2"/>
  <c r="BG155" i="2"/>
  <c r="BE155" i="2"/>
  <c r="T155" i="2"/>
  <c r="R155" i="2"/>
  <c r="P155" i="2"/>
  <c r="BK155" i="2"/>
  <c r="J155" i="2"/>
  <c r="BF155" i="2"/>
  <c r="BI153" i="2"/>
  <c r="BH153" i="2"/>
  <c r="BG153" i="2"/>
  <c r="BE153" i="2"/>
  <c r="T153" i="2"/>
  <c r="R153" i="2"/>
  <c r="P153" i="2"/>
  <c r="BK153" i="2"/>
  <c r="J153" i="2"/>
  <c r="BF153" i="2"/>
  <c r="BI151" i="2"/>
  <c r="BH151" i="2"/>
  <c r="BG151" i="2"/>
  <c r="BE151" i="2"/>
  <c r="T151" i="2"/>
  <c r="R151" i="2"/>
  <c r="P151" i="2"/>
  <c r="BK151" i="2"/>
  <c r="J151" i="2"/>
  <c r="BF151" i="2"/>
  <c r="BI149" i="2"/>
  <c r="BH149" i="2"/>
  <c r="BG149" i="2"/>
  <c r="BE149" i="2"/>
  <c r="T149" i="2"/>
  <c r="R149" i="2"/>
  <c r="P149" i="2"/>
  <c r="BK149" i="2"/>
  <c r="J149" i="2"/>
  <c r="BF149" i="2"/>
  <c r="BI147" i="2"/>
  <c r="BH147" i="2"/>
  <c r="BG147" i="2"/>
  <c r="BE147" i="2"/>
  <c r="T147" i="2"/>
  <c r="R147" i="2"/>
  <c r="P147" i="2"/>
  <c r="BK147" i="2"/>
  <c r="J147" i="2"/>
  <c r="BF147" i="2"/>
  <c r="BI145" i="2"/>
  <c r="BH145" i="2"/>
  <c r="BG145" i="2"/>
  <c r="BE145" i="2"/>
  <c r="T145" i="2"/>
  <c r="R145" i="2"/>
  <c r="P145" i="2"/>
  <c r="BK145" i="2"/>
  <c r="J145" i="2"/>
  <c r="BF145" i="2"/>
  <c r="BI141" i="2"/>
  <c r="BH141" i="2"/>
  <c r="BG141" i="2"/>
  <c r="BE141" i="2"/>
  <c r="T141" i="2"/>
  <c r="R141" i="2"/>
  <c r="P141" i="2"/>
  <c r="BK141" i="2"/>
  <c r="J141" i="2"/>
  <c r="BF141" i="2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/>
  <c r="BI136" i="2"/>
  <c r="BH136" i="2"/>
  <c r="BG136" i="2"/>
  <c r="BE136" i="2"/>
  <c r="T136" i="2"/>
  <c r="R136" i="2"/>
  <c r="P136" i="2"/>
  <c r="BK136" i="2"/>
  <c r="J136" i="2"/>
  <c r="BF136" i="2"/>
  <c r="BI134" i="2"/>
  <c r="BH134" i="2"/>
  <c r="BG134" i="2"/>
  <c r="BE134" i="2"/>
  <c r="T134" i="2"/>
  <c r="R134" i="2"/>
  <c r="P134" i="2"/>
  <c r="BK134" i="2"/>
  <c r="J134" i="2"/>
  <c r="BF134" i="2"/>
  <c r="BI132" i="2"/>
  <c r="BH132" i="2"/>
  <c r="BG132" i="2"/>
  <c r="BE132" i="2"/>
  <c r="T132" i="2"/>
  <c r="R132" i="2"/>
  <c r="R127" i="2" s="1"/>
  <c r="P132" i="2"/>
  <c r="BK132" i="2"/>
  <c r="J132" i="2"/>
  <c r="BF132" i="2"/>
  <c r="BI130" i="2"/>
  <c r="BH130" i="2"/>
  <c r="BG130" i="2"/>
  <c r="BE130" i="2"/>
  <c r="T130" i="2"/>
  <c r="R130" i="2"/>
  <c r="P130" i="2"/>
  <c r="BK130" i="2"/>
  <c r="J130" i="2"/>
  <c r="BF130" i="2"/>
  <c r="BI128" i="2"/>
  <c r="F37" i="2"/>
  <c r="BD95" i="1" s="1"/>
  <c r="BH128" i="2"/>
  <c r="F36" i="2" s="1"/>
  <c r="BC95" i="1" s="1"/>
  <c r="BG128" i="2"/>
  <c r="F35" i="2"/>
  <c r="BB95" i="1" s="1"/>
  <c r="BE128" i="2"/>
  <c r="J33" i="2" s="1"/>
  <c r="AV95" i="1" s="1"/>
  <c r="T128" i="2"/>
  <c r="T127" i="2"/>
  <c r="T126" i="2" s="1"/>
  <c r="T125" i="2" s="1"/>
  <c r="R128" i="2"/>
  <c r="P128" i="2"/>
  <c r="P127" i="2"/>
  <c r="P126" i="2" s="1"/>
  <c r="BK128" i="2"/>
  <c r="BK127" i="2" s="1"/>
  <c r="J128" i="2"/>
  <c r="BF128" i="2" s="1"/>
  <c r="F121" i="2"/>
  <c r="F119" i="2"/>
  <c r="E117" i="2"/>
  <c r="F91" i="2"/>
  <c r="F89" i="2"/>
  <c r="E87" i="2"/>
  <c r="J24" i="2"/>
  <c r="E24" i="2"/>
  <c r="J122" i="2" s="1"/>
  <c r="J23" i="2"/>
  <c r="J21" i="2"/>
  <c r="E21" i="2"/>
  <c r="J91" i="2" s="1"/>
  <c r="J121" i="2"/>
  <c r="J20" i="2"/>
  <c r="J18" i="2"/>
  <c r="E18" i="2"/>
  <c r="F122" i="2" s="1"/>
  <c r="F92" i="2"/>
  <c r="J17" i="2"/>
  <c r="J12" i="2"/>
  <c r="J119" i="2" s="1"/>
  <c r="J89" i="2"/>
  <c r="E7" i="2"/>
  <c r="E85" i="2" s="1"/>
  <c r="E115" i="2"/>
  <c r="AS94" i="1"/>
  <c r="L90" i="1"/>
  <c r="AM90" i="1"/>
  <c r="AM89" i="1"/>
  <c r="L89" i="1"/>
  <c r="AM87" i="1"/>
  <c r="L87" i="1"/>
  <c r="L85" i="1"/>
  <c r="L84" i="1"/>
  <c r="J34" i="2" l="1"/>
  <c r="AW95" i="1" s="1"/>
  <c r="F34" i="2"/>
  <c r="BA95" i="1" s="1"/>
  <c r="F34" i="3"/>
  <c r="BA96" i="1" s="1"/>
  <c r="J34" i="3"/>
  <c r="AW96" i="1" s="1"/>
  <c r="R129" i="3"/>
  <c r="J245" i="3"/>
  <c r="J105" i="3" s="1"/>
  <c r="BK244" i="3"/>
  <c r="J244" i="3" s="1"/>
  <c r="J104" i="3" s="1"/>
  <c r="J255" i="3"/>
  <c r="J107" i="3" s="1"/>
  <c r="BK254" i="3"/>
  <c r="J254" i="3" s="1"/>
  <c r="J106" i="3" s="1"/>
  <c r="J131" i="5"/>
  <c r="J98" i="5" s="1"/>
  <c r="J130" i="3"/>
  <c r="J98" i="3" s="1"/>
  <c r="BK129" i="3"/>
  <c r="F34" i="4"/>
  <c r="BA97" i="1" s="1"/>
  <c r="J34" i="4"/>
  <c r="AW97" i="1" s="1"/>
  <c r="AT98" i="1"/>
  <c r="BK126" i="2"/>
  <c r="J127" i="2"/>
  <c r="J98" i="2" s="1"/>
  <c r="P125" i="2"/>
  <c r="AU95" i="1" s="1"/>
  <c r="AT95" i="1"/>
  <c r="R126" i="2"/>
  <c r="R125" i="2" s="1"/>
  <c r="J191" i="2"/>
  <c r="J104" i="2" s="1"/>
  <c r="BK190" i="2"/>
  <c r="J190" i="2" s="1"/>
  <c r="J103" i="2" s="1"/>
  <c r="P129" i="3"/>
  <c r="P128" i="3" s="1"/>
  <c r="AU96" i="1" s="1"/>
  <c r="T129" i="3"/>
  <c r="T128" i="3" s="1"/>
  <c r="R254" i="3"/>
  <c r="T125" i="4"/>
  <c r="T124" i="4" s="1"/>
  <c r="P125" i="4"/>
  <c r="P124" i="4" s="1"/>
  <c r="AU97" i="1" s="1"/>
  <c r="J321" i="5"/>
  <c r="J109" i="5" s="1"/>
  <c r="BK320" i="5"/>
  <c r="J320" i="5" s="1"/>
  <c r="J108" i="5" s="1"/>
  <c r="J124" i="6"/>
  <c r="J98" i="6" s="1"/>
  <c r="BK123" i="6"/>
  <c r="F33" i="2"/>
  <c r="AZ95" i="1" s="1"/>
  <c r="J33" i="3"/>
  <c r="AV96" i="1" s="1"/>
  <c r="AT96" i="1" s="1"/>
  <c r="T219" i="5"/>
  <c r="T130" i="5" s="1"/>
  <c r="T129" i="5" s="1"/>
  <c r="P219" i="5"/>
  <c r="P130" i="5" s="1"/>
  <c r="P129" i="5" s="1"/>
  <c r="AU98" i="1" s="1"/>
  <c r="P307" i="5"/>
  <c r="P295" i="5" s="1"/>
  <c r="F34" i="6"/>
  <c r="BA99" i="1" s="1"/>
  <c r="J34" i="6"/>
  <c r="AW99" i="1" s="1"/>
  <c r="AT99" i="1" s="1"/>
  <c r="J148" i="6"/>
  <c r="J101" i="6" s="1"/>
  <c r="BK147" i="6"/>
  <c r="J147" i="6" s="1"/>
  <c r="J100" i="6" s="1"/>
  <c r="J125" i="7"/>
  <c r="J98" i="7" s="1"/>
  <c r="BK124" i="7"/>
  <c r="J188" i="8"/>
  <c r="J104" i="8" s="1"/>
  <c r="BK187" i="8"/>
  <c r="J187" i="8" s="1"/>
  <c r="J103" i="8" s="1"/>
  <c r="J89" i="3"/>
  <c r="F92" i="3"/>
  <c r="F92" i="4"/>
  <c r="J120" i="4"/>
  <c r="J92" i="4"/>
  <c r="J33" i="4"/>
  <c r="AV97" i="1" s="1"/>
  <c r="AT97" i="1" s="1"/>
  <c r="BK194" i="4"/>
  <c r="J194" i="4" s="1"/>
  <c r="J102" i="4" s="1"/>
  <c r="F34" i="5"/>
  <c r="BA98" i="1" s="1"/>
  <c r="F37" i="5"/>
  <c r="BD98" i="1" s="1"/>
  <c r="BD94" i="1" s="1"/>
  <c r="W33" i="1" s="1"/>
  <c r="BK194" i="5"/>
  <c r="J194" i="5" s="1"/>
  <c r="J99" i="5" s="1"/>
  <c r="T296" i="5"/>
  <c r="T295" i="5" s="1"/>
  <c r="T124" i="6"/>
  <c r="T123" i="6" s="1"/>
  <c r="T122" i="6" s="1"/>
  <c r="F34" i="7"/>
  <c r="BA100" i="1" s="1"/>
  <c r="J34" i="7"/>
  <c r="AW100" i="1" s="1"/>
  <c r="AT100" i="1" s="1"/>
  <c r="J92" i="2"/>
  <c r="J89" i="4"/>
  <c r="BK124" i="4"/>
  <c r="J124" i="4" s="1"/>
  <c r="F126" i="5"/>
  <c r="T281" i="5"/>
  <c r="P281" i="5"/>
  <c r="F37" i="6"/>
  <c r="BD99" i="1" s="1"/>
  <c r="P124" i="6"/>
  <c r="P123" i="6" s="1"/>
  <c r="P122" i="6" s="1"/>
  <c r="AU99" i="1" s="1"/>
  <c r="F35" i="6"/>
  <c r="BB99" i="1" s="1"/>
  <c r="BB94" i="1" s="1"/>
  <c r="P161" i="7"/>
  <c r="P124" i="7" s="1"/>
  <c r="P123" i="7" s="1"/>
  <c r="AU100" i="1" s="1"/>
  <c r="P171" i="7"/>
  <c r="E115" i="8"/>
  <c r="E85" i="8"/>
  <c r="J34" i="8"/>
  <c r="AW101" i="1" s="1"/>
  <c r="AT101" i="1" s="1"/>
  <c r="F33" i="8"/>
  <c r="AZ101" i="1" s="1"/>
  <c r="F36" i="8"/>
  <c r="BC101" i="1" s="1"/>
  <c r="BC94" i="1" s="1"/>
  <c r="BK132" i="8"/>
  <c r="T125" i="7"/>
  <c r="T124" i="7" s="1"/>
  <c r="T123" i="7" s="1"/>
  <c r="T176" i="7"/>
  <c r="P127" i="8"/>
  <c r="T127" i="8"/>
  <c r="F35" i="8"/>
  <c r="BB101" i="1" s="1"/>
  <c r="BK160" i="8"/>
  <c r="J160" i="8" s="1"/>
  <c r="J100" i="8" s="1"/>
  <c r="T163" i="8"/>
  <c r="BK182" i="8"/>
  <c r="J182" i="8" s="1"/>
  <c r="J102" i="8" s="1"/>
  <c r="R125" i="7"/>
  <c r="R124" i="7" s="1"/>
  <c r="R123" i="7" s="1"/>
  <c r="J121" i="8"/>
  <c r="J91" i="8"/>
  <c r="P163" i="8"/>
  <c r="AY94" i="1" l="1"/>
  <c r="W32" i="1"/>
  <c r="W31" i="1"/>
  <c r="AX94" i="1"/>
  <c r="J30" i="4"/>
  <c r="J96" i="4"/>
  <c r="J124" i="7"/>
  <c r="J97" i="7" s="1"/>
  <c r="BK123" i="7"/>
  <c r="J123" i="7" s="1"/>
  <c r="R128" i="3"/>
  <c r="T126" i="8"/>
  <c r="T125" i="8" s="1"/>
  <c r="J132" i="8"/>
  <c r="J99" i="8" s="1"/>
  <c r="BK126" i="8"/>
  <c r="AZ94" i="1"/>
  <c r="BA94" i="1"/>
  <c r="P126" i="8"/>
  <c r="P125" i="8" s="1"/>
  <c r="AU101" i="1" s="1"/>
  <c r="AU94" i="1" s="1"/>
  <c r="J123" i="6"/>
  <c r="J97" i="6" s="1"/>
  <c r="BK122" i="6"/>
  <c r="J122" i="6" s="1"/>
  <c r="J126" i="2"/>
  <c r="J97" i="2" s="1"/>
  <c r="BK125" i="2"/>
  <c r="J125" i="2" s="1"/>
  <c r="BK128" i="3"/>
  <c r="J128" i="3" s="1"/>
  <c r="J129" i="3"/>
  <c r="J97" i="3" s="1"/>
  <c r="BK130" i="5"/>
  <c r="J96" i="7" l="1"/>
  <c r="J30" i="7"/>
  <c r="J130" i="5"/>
  <c r="J97" i="5" s="1"/>
  <c r="BK129" i="5"/>
  <c r="J129" i="5" s="1"/>
  <c r="AW94" i="1"/>
  <c r="AK30" i="1" s="1"/>
  <c r="W30" i="1"/>
  <c r="J96" i="2"/>
  <c r="J30" i="2"/>
  <c r="J96" i="6"/>
  <c r="J30" i="6"/>
  <c r="W29" i="1"/>
  <c r="AV94" i="1"/>
  <c r="J96" i="3"/>
  <c r="J30" i="3"/>
  <c r="J126" i="8"/>
  <c r="J97" i="8" s="1"/>
  <c r="BK125" i="8"/>
  <c r="J125" i="8" s="1"/>
  <c r="AG97" i="1"/>
  <c r="AN97" i="1" s="1"/>
  <c r="J39" i="4"/>
  <c r="J30" i="8" l="1"/>
  <c r="J96" i="8"/>
  <c r="J96" i="5"/>
  <c r="J30" i="5"/>
  <c r="AT94" i="1"/>
  <c r="AK29" i="1"/>
  <c r="J39" i="2"/>
  <c r="AG95" i="1"/>
  <c r="AG96" i="1"/>
  <c r="AN96" i="1" s="1"/>
  <c r="J39" i="3"/>
  <c r="J39" i="6"/>
  <c r="AG99" i="1"/>
  <c r="AN99" i="1" s="1"/>
  <c r="J39" i="7"/>
  <c r="AG100" i="1"/>
  <c r="AN100" i="1" s="1"/>
  <c r="AN95" i="1" l="1"/>
  <c r="AG98" i="1"/>
  <c r="AN98" i="1" s="1"/>
  <c r="J39" i="5"/>
  <c r="J39" i="8"/>
  <c r="AG101" i="1"/>
  <c r="AN101" i="1" s="1"/>
  <c r="AG94" i="1" l="1"/>
  <c r="AN94" i="1" l="1"/>
  <c r="AK26" i="1"/>
  <c r="AK35" i="1" s="1"/>
</calcChain>
</file>

<file path=xl/sharedStrings.xml><?xml version="1.0" encoding="utf-8"?>
<sst xmlns="http://schemas.openxmlformats.org/spreadsheetml/2006/main" count="7976" uniqueCount="1116">
  <si>
    <t>Export Komplet</t>
  </si>
  <si>
    <t/>
  </si>
  <si>
    <t>2.0</t>
  </si>
  <si>
    <t>ZAMOK</t>
  </si>
  <si>
    <t>False</t>
  </si>
  <si>
    <t>{e0144e3c-b068-446a-97c8-fcca7f070d82}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</si>
  <si>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</si>
  <si>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</si>
  <si>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</si>
  <si>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</si>
  <si>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</si>
  <si>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</si>
  <si>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</si>
  <si>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2323-19E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</si>
  <si>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</si>
  <si>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</si>
  <si>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CESTA OKOLO TATIER, ÚSEK K.Ú. KEŽMAROK - HUNCOVCE</t>
  </si>
  <si>
    <t>JKSO:</t>
  </si>
  <si>
    <t>KS:</t>
  </si>
  <si>
    <t>Miesto:</t>
  </si>
  <si>
    <t>HUNCOVCE</t>
  </si>
  <si>
    <t>Dátum:</t>
  </si>
  <si>
    <t>9. 10. 2019</t>
  </si>
  <si>
    <t>Objednávateľ:</t>
  </si>
  <si>
    <t>IČO:</t>
  </si>
  <si>
    <t>OBEC HUNCOVCE</t>
  </si>
  <si>
    <t>IČ DPH:</t>
  </si>
  <si>
    <t>Zhotoviteľ:</t>
  </si>
  <si>
    <t>Vyplň údaj</t>
  </si>
  <si>
    <t>Projektant:</t>
  </si>
  <si>
    <t>True</t>
  </si>
  <si>
    <t xml:space="preserve"> 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</si>
  <si>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</si>
  <si>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</si>
  <si>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</si>
  <si>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</si>
  <si>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</si>
  <si>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</si>
  <si>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</si>
  <si>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</si>
  <si>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</si>
  <si>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</si>
  <si>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</si>
  <si>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</si>
  <si>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</si>
  <si>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</si>
  <si>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</si>
  <si>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</si>
  <si>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</si>
  <si>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</si>
  <si>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</si>
  <si>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</si>
  <si>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</si>
  <si>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</si>
  <si>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</si>
  <si>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</si>
  <si>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</si>
  <si>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</si>
  <si>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</si>
  <si>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</si>
  <si>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</si>
  <si>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</si>
  <si>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</si>
  <si>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</si>
  <si>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</si>
  <si>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</si>
  <si>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</si>
  <si>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</si>
  <si>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</si>
  <si>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</si>
  <si>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</si>
  <si>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</si>
  <si>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</si>
  <si>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</si>
  <si>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</si>
  <si>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</si>
  <si>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</si>
  <si>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</si>
  <si>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</si>
  <si>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</si>
  <si>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102-00 Cyklochodník v katastri obce Huncovce, I.etapa km 1,061-1,578</t>
  </si>
  <si>
    <t>STA</t>
  </si>
  <si>
    <t>{5dadb497-76a0-4ebc-86cd-597f99d3d4ce}</t>
  </si>
  <si>
    <t>822 29</t>
  </si>
  <si>
    <t>2</t>
  </si>
  <si>
    <t>102-00 Cyklochodník v katastri obce Huncovce, II.etapa km 2,509-2,910</t>
  </si>
  <si>
    <t>{a56a0c61-d842-4cef-95ac-8a82f052445f}</t>
  </si>
  <si>
    <t>3</t>
  </si>
  <si>
    <t>102-00 Cyklochodník v katastri obce Huncovce, III.etapa km 2,950-4,801</t>
  </si>
  <si>
    <t>{ea32df81-4f4d-440b-97bd-6b6b4587918a}</t>
  </si>
  <si>
    <t>4</t>
  </si>
  <si>
    <t>203-00 Lávka cez rieku Poprad</t>
  </si>
  <si>
    <t>{989b7b03-14af-496c-bf53-cdef0bf62d90}</t>
  </si>
  <si>
    <t>821 43</t>
  </si>
  <si>
    <t>5</t>
  </si>
  <si>
    <t xml:space="preserve">601-00 Úpravy nadzemných 22 kV vedení-Huncovce, I.etapa km 1,061-1,578  </t>
  </si>
  <si>
    <t>{7696139a-019c-49b8-a0fb-d370d4789c3a}</t>
  </si>
  <si>
    <t>6</t>
  </si>
  <si>
    <t>601-00 Úpravy nadzemných 22 kV vedení-Huncovce, III.etapa km 2,950-4,801</t>
  </si>
  <si>
    <t>{f8670b39-91d2-414b-b6ef-d6c96ee57abf}</t>
  </si>
  <si>
    <t>7</t>
  </si>
  <si>
    <t>650-00 Preložka telefónneho vedenia</t>
  </si>
  <si>
    <t>{4eceafe6-9fc0-4360-9141-2bc75cd14439}</t>
  </si>
  <si>
    <t>KRYCÍ LIST ROZPOČTU</t>
  </si>
  <si>
    <t>Objekt:</t>
  </si>
  <si>
    <t>1 - 102-00 Cyklochodník v katastri obce Huncovce, I.etapa km 1,061-1,578</t>
  </si>
  <si>
    <t>211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</si>
  <si>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</si>
  <si>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</si>
  <si>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</si>
  <si>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</si>
  <si>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</si>
  <si>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</si>
  <si>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</si>
  <si>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</si>
  <si>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</si>
  <si>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</si>
  <si>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</si>
  <si>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VRN - Vedľajšie rozpočtové náklady</t>
  </si>
  <si>
    <t xml:space="preserve">    VRN03 - Geodetické práce</t>
  </si>
  <si>
    <t xml:space="preserve">    VRN04 - Projektové práce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</si>
  <si>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</si>
  <si>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</si>
  <si>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</si>
  <si>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</si>
  <si>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</si>
  <si>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</si>
  <si>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</si>
  <si>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</si>
  <si>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</si>
  <si>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</si>
  <si>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</si>
  <si>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</si>
  <si>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</si>
  <si>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</si>
  <si>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</si>
  <si>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</si>
  <si>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</si>
  <si>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121101112</t>
  </si>
  <si>
    <t>Odstránenie ornice s premiestn. na hromady, so zložením na vzdialenosť do 100 m a do 1000 m3</t>
  </si>
  <si>
    <t>m3</t>
  </si>
  <si>
    <t>-1694332543</t>
  </si>
  <si>
    <t>VV</t>
  </si>
  <si>
    <t>240</t>
  </si>
  <si>
    <t>122201102</t>
  </si>
  <si>
    <t>Odkopávka a prekopávka nezapažená v hornine 3, nad 100 do 1000 m3</t>
  </si>
  <si>
    <t>707070607</t>
  </si>
  <si>
    <t>465+495</t>
  </si>
  <si>
    <t>122201109</t>
  </si>
  <si>
    <t>Odkopávky a prekopávky nezapažené. Príplatok k cenám za lepivosť horniny 3</t>
  </si>
  <si>
    <t>-955796685</t>
  </si>
  <si>
    <t>960*0,3</t>
  </si>
  <si>
    <t>122201402</t>
  </si>
  <si>
    <t>Výkop v zemníku na suchu v hornine 3, nad 100 do 1000 m3</t>
  </si>
  <si>
    <t>1007094730</t>
  </si>
  <si>
    <t>"zemina zo zemníka  pre nasyp a krajnicu-vykop" 662+110-465</t>
  </si>
  <si>
    <t>122201409</t>
  </si>
  <si>
    <t>Príplatok k cenám za lepivosť výkopu v zemníkoch na suchu v hornine 3</t>
  </si>
  <si>
    <t>-1315939324</t>
  </si>
  <si>
    <t>307*0,3</t>
  </si>
  <si>
    <t>M</t>
  </si>
  <si>
    <t>5812100000</t>
  </si>
  <si>
    <t>Zemina zo zemnika</t>
  </si>
  <si>
    <t>8</t>
  </si>
  <si>
    <t>1998361999</t>
  </si>
  <si>
    <t>162301132</t>
  </si>
  <si>
    <t>Vodorovné premiestnenie výkopu po nespevnenej ceste z horniny tr. 1-4, nad 100 do 1000 m3 na vzdialenosť do 1000 m</t>
  </si>
  <si>
    <t>1147255072</t>
  </si>
  <si>
    <t>"rozvoz po trase - nasyp a krajnica" 465</t>
  </si>
  <si>
    <t>162501132</t>
  </si>
  <si>
    <t xml:space="preserve">Vodorovné premiestnenie výkopku  po nespevnenej ceste z  horniny tr.1-4  v množstve nad 100 do 1000 m3 na vzdialenosť do 3000 m </t>
  </si>
  <si>
    <t>1078586834</t>
  </si>
  <si>
    <t>"zemina zo zemnika pre nasyp a krajnicu" 307,0</t>
  </si>
  <si>
    <t>"vymena podložia" 300*3,3*0,5</t>
  </si>
  <si>
    <t>"preb. humus-odvoz na skl." 240-83</t>
  </si>
  <si>
    <t>9</t>
  </si>
  <si>
    <t>162501133</t>
  </si>
  <si>
    <t>Vodorovné premiestnenie výkopku  po nespevnenej ceste z  horniny tr.1-4  v množstve nad 100 do 1000 m3, príplatok k cene za každých ďalšich a začatých 1000 m</t>
  </si>
  <si>
    <t>-385022706</t>
  </si>
  <si>
    <t>959*2</t>
  </si>
  <si>
    <t>10</t>
  </si>
  <si>
    <t>167101102</t>
  </si>
  <si>
    <t>Nakladanie neuľahnutého výkopku z hornín tr.1-4 nad 100 do 1000 m3</t>
  </si>
  <si>
    <t>-525037976</t>
  </si>
  <si>
    <t>"preb. humus-odvoz na doč. skl." 240-83</t>
  </si>
  <si>
    <t>11</t>
  </si>
  <si>
    <t>171101121</t>
  </si>
  <si>
    <t>Uloženie sypaniny do násypu  nesúdržných kamenistých hornín</t>
  </si>
  <si>
    <t>-1559981200</t>
  </si>
  <si>
    <t>12</t>
  </si>
  <si>
    <t>5834375000</t>
  </si>
  <si>
    <t>Kamenivo drvené hrubé 32-63 n</t>
  </si>
  <si>
    <t>t</t>
  </si>
  <si>
    <t>296488958</t>
  </si>
  <si>
    <t>495*1,67</t>
  </si>
  <si>
    <t>13</t>
  </si>
  <si>
    <t>171101131</t>
  </si>
  <si>
    <t>Uloženie sypaniny do násypu  nesúdržných a súdržných hornín striedavo ukladaných</t>
  </si>
  <si>
    <t>-340528394</t>
  </si>
  <si>
    <t>"nedostok nasypu sa dovezie zo zemnika" 662,0</t>
  </si>
  <si>
    <t>14</t>
  </si>
  <si>
    <t>171201202</t>
  </si>
  <si>
    <t>Uloženie sypaniny na skládky nad 100 do 1000 m3</t>
  </si>
  <si>
    <t>1150616710</t>
  </si>
  <si>
    <t>15</t>
  </si>
  <si>
    <t>180401212</t>
  </si>
  <si>
    <t>Založenie trávnika lúčneho výsevom na svahu nad 1:5 do 1:2</t>
  </si>
  <si>
    <t>m2</t>
  </si>
  <si>
    <t>1658658585</t>
  </si>
  <si>
    <t>83/0,1</t>
  </si>
  <si>
    <t>16</t>
  </si>
  <si>
    <t>0057211100</t>
  </si>
  <si>
    <t>Tráva - Trávové semeno</t>
  </si>
  <si>
    <t>kg</t>
  </si>
  <si>
    <t>1968686063</t>
  </si>
  <si>
    <t>830*0,0309 'Přepočítané koeficientom množstva</t>
  </si>
  <si>
    <t>17</t>
  </si>
  <si>
    <t>181101102</t>
  </si>
  <si>
    <t>Úprava pláne v zárezoch v hornine 1-4 so zhutnením</t>
  </si>
  <si>
    <t>1471083347</t>
  </si>
  <si>
    <t>"konštr. č.2 - 2x20cm+rozšir." 1555,0+520*0,3*2</t>
  </si>
  <si>
    <t>18</t>
  </si>
  <si>
    <t>181301311</t>
  </si>
  <si>
    <t>Rozprestretie ornice na svahu do sklonu 1:5, plocha nad 500 m2,hr.do 100 m</t>
  </si>
  <si>
    <t>450819313</t>
  </si>
  <si>
    <t>"nedostatok humusu z obj. 101-00" 830,0</t>
  </si>
  <si>
    <t>Komunikácie</t>
  </si>
  <si>
    <t>19</t>
  </si>
  <si>
    <t>564861111</t>
  </si>
  <si>
    <t>Podklad zo štrkodrviny s rozprestrením a zhutnením po zhutnení hr. 200 mm</t>
  </si>
  <si>
    <t>1048559152</t>
  </si>
  <si>
    <t>"konštr. č.2 - 2x20cm+rozšir." 1555,0*2+520*0,3*2</t>
  </si>
  <si>
    <t>565141211</t>
  </si>
  <si>
    <t>Podklad z asfaltového betónu AC 22 P s rozprestretím a zhutnením v pruhu š. do 3 m, po zhutnení hr. 60 mm</t>
  </si>
  <si>
    <t>-987794105</t>
  </si>
  <si>
    <t>21</t>
  </si>
  <si>
    <t>569903311</t>
  </si>
  <si>
    <t>Zhotovenie zemných krajníc z hornín akejkoľvek triedy so zhutnením</t>
  </si>
  <si>
    <t>-1351880550</t>
  </si>
  <si>
    <t>110</t>
  </si>
  <si>
    <t>22</t>
  </si>
  <si>
    <t>573111120</t>
  </si>
  <si>
    <t>Postrek asfaltový infiltračný s posypom kamenivom z asfaltu cestného v množstve 0, 70 kg/m2</t>
  </si>
  <si>
    <t>896349419</t>
  </si>
  <si>
    <t>1555,0</t>
  </si>
  <si>
    <t>23</t>
  </si>
  <si>
    <t>573231111</t>
  </si>
  <si>
    <t>Postrek asfaltový spojovací bez posypu kamenivom z cestnej emulzie v množstve od 0,50 do 0,80 kg/m2</t>
  </si>
  <si>
    <t>-1181107750</t>
  </si>
  <si>
    <t>24</t>
  </si>
  <si>
    <t>577124111</t>
  </si>
  <si>
    <t>Asfaltový betón vrstva obrusná AC 8 O v pruhu š. do 3 m z nemodifik. asfaltu tr. II, po zhutnení hr. 30 mm</t>
  </si>
  <si>
    <t>-2039884850</t>
  </si>
  <si>
    <t>Úpravy povrchov, podlahy, osadenie</t>
  </si>
  <si>
    <t>25</t>
  </si>
  <si>
    <t>627471151</t>
  </si>
  <si>
    <t>Reprofilácia stien sanačnou maltou, 1 vrstva hr.10 mm</t>
  </si>
  <si>
    <t>41039713</t>
  </si>
  <si>
    <t>"čelo priepustu" 2,3*1,5*2</t>
  </si>
  <si>
    <t>Ostatné konštrukcie a práce-búranie</t>
  </si>
  <si>
    <t>26</t>
  </si>
  <si>
    <t>915711111</t>
  </si>
  <si>
    <t>Vodorovné značenie krytu striekané farbou deliacich čiar šírky 125 mm</t>
  </si>
  <si>
    <t>m</t>
  </si>
  <si>
    <t>866734347</t>
  </si>
  <si>
    <t>"V1a" 520</t>
  </si>
  <si>
    <t>27</t>
  </si>
  <si>
    <t>915719111</t>
  </si>
  <si>
    <t>Príplatok k cene za reflexnú úpravu balotinovú deliacich čiar šírky 125 mm</t>
  </si>
  <si>
    <t>-1580845555</t>
  </si>
  <si>
    <t>28</t>
  </si>
  <si>
    <t>915791111</t>
  </si>
  <si>
    <t>Predznačenie pre značenie striekané farbou z náterových hmôt deliace čiary, vodiace prúžky</t>
  </si>
  <si>
    <t>-1093121774</t>
  </si>
  <si>
    <t>29</t>
  </si>
  <si>
    <t>916561112</t>
  </si>
  <si>
    <t xml:space="preserve">Osadenie záhon. obrubníka betón., do lôžka z bet. pros. tr. C 16/20 s bočnou oporou </t>
  </si>
  <si>
    <t>2055786015</t>
  </si>
  <si>
    <t>518*2</t>
  </si>
  <si>
    <t>30</t>
  </si>
  <si>
    <t>5921745405</t>
  </si>
  <si>
    <t>Obrubník betónový ABO  100x8x20</t>
  </si>
  <si>
    <t>kus</t>
  </si>
  <si>
    <t>207269079</t>
  </si>
  <si>
    <t>31</t>
  </si>
  <si>
    <t>938902209</t>
  </si>
  <si>
    <t>Čistenie priepustu</t>
  </si>
  <si>
    <t>-1531611383</t>
  </si>
  <si>
    <t>99</t>
  </si>
  <si>
    <t>Presun hmôt HSV</t>
  </si>
  <si>
    <t>32</t>
  </si>
  <si>
    <t>998225111</t>
  </si>
  <si>
    <t>Presun hmôt pre pozemnú komunikáciu a letisko s krytom asfaltovým akejkoľvek dĺžky objektu</t>
  </si>
  <si>
    <t>1293584795</t>
  </si>
  <si>
    <t>VRN</t>
  </si>
  <si>
    <t>Vedľajšie rozpočtové náklady</t>
  </si>
  <si>
    <t>VRN03</t>
  </si>
  <si>
    <t>Geodetické práce</t>
  </si>
  <si>
    <t>33</t>
  </si>
  <si>
    <t>000300033</t>
  </si>
  <si>
    <t>Geodetické práce - vykonávané po výstavbe, geometrický plán</t>
  </si>
  <si>
    <t>eur</t>
  </si>
  <si>
    <t>1024</t>
  </si>
  <si>
    <t>271762140</t>
  </si>
  <si>
    <t>VRN04</t>
  </si>
  <si>
    <t>Projektové práce</t>
  </si>
  <si>
    <t>34</t>
  </si>
  <si>
    <t>000400022</t>
  </si>
  <si>
    <t>Projektové práce - stavebná časť (stavebné objekty vrátane ich technického vybavenia). náklady na dokumentáciu skutočného zhotovenia stavby</t>
  </si>
  <si>
    <t>1584025787</t>
  </si>
  <si>
    <t>2 - 102-00 Cyklochodník v katastri obce Huncovce, II.etapa km 2,509-2,910</t>
  </si>
  <si>
    <t xml:space="preserve">    4 - Vodorovné konštrukcie</t>
  </si>
  <si>
    <t xml:space="preserve">    90 - OSTATNE</t>
  </si>
  <si>
    <t>PSV - Práce a dodávky PSV</t>
  </si>
  <si>
    <t xml:space="preserve">    711 - Izolácie proti vode a vlhkosti</t>
  </si>
  <si>
    <t>1173,0-640</t>
  </si>
  <si>
    <t>63+205*3,0*0,5</t>
  </si>
  <si>
    <t>370,5*0,3</t>
  </si>
  <si>
    <t xml:space="preserve">"zemina zo zemníka  pre nasyp a krajnicu" </t>
  </si>
  <si>
    <t>1515+11,53+19-370,5-0,792-22,274</t>
  </si>
  <si>
    <t>1151,964*0,3</t>
  </si>
  <si>
    <t>132201101</t>
  </si>
  <si>
    <t>Výkop ryhy do šírky 600 mm v horn.3 do 100 m3</t>
  </si>
  <si>
    <t>-1901359253</t>
  </si>
  <si>
    <t>"zaist. prah" 1,4*0,3*0,6+0,8*0,3*0,6</t>
  </si>
  <si>
    <t>Súčet</t>
  </si>
  <si>
    <t>132201201</t>
  </si>
  <si>
    <t>Výkop ryhy šírky 600-2000mm horn.3 do 100m3</t>
  </si>
  <si>
    <t>1694998243</t>
  </si>
  <si>
    <t>"priepust" 5,0*1,6*0,6+2,6*1,6*0,9+2,6*2,5*1,3</t>
  </si>
  <si>
    <t>"priekopa" 16,5*0,4*0,8</t>
  </si>
  <si>
    <t>132201209</t>
  </si>
  <si>
    <t>Príplatok k cenám za lepivosť pri hĺbení rýh š. nad 600 do 2 000 mm zapažených i nezapažených, s urovnaním dna v hornine 3</t>
  </si>
  <si>
    <t>-666041103</t>
  </si>
  <si>
    <t>22,274*0,3</t>
  </si>
  <si>
    <t xml:space="preserve">Vodorovné premiestnenie výkopku  po nespevnenej ceste z  horniny tr.1-4, nad 100 do 1000 m3 na vzdialenosť do 1000 m </t>
  </si>
  <si>
    <t xml:space="preserve">"rozvoz po trase - vykopy" </t>
  </si>
  <si>
    <t>370,5+0,792+22,274</t>
  </si>
  <si>
    <t>"preb. humus-odvoz na doč. skl." 533-114</t>
  </si>
  <si>
    <t xml:space="preserve">"zemina zo zemnika pre nasyp a krajnicu" </t>
  </si>
  <si>
    <t>1570,964*2</t>
  </si>
  <si>
    <t>"vymena podložia" 200*3,0*0,5</t>
  </si>
  <si>
    <t>300*1,67</t>
  </si>
  <si>
    <t>"nedostok nasypu sa dovezie z obj. 101-00" 2895,0-1380,0</t>
  </si>
  <si>
    <t>"preb. humus" 533-114</t>
  </si>
  <si>
    <t>174101001</t>
  </si>
  <si>
    <t>Zásyp sypaninou so zhutnením jám, šachiet, rýh, zárezov alebo okolo objektov do 100 m3</t>
  </si>
  <si>
    <t>1531410101</t>
  </si>
  <si>
    <t>"priepust vykop-vytl. kub." 22,274</t>
  </si>
  <si>
    <t>-(5,0*0,52*0,2+5,0*3,14*0,2*0,2+2,43*0,8*0,6+1,5*1,4*1,5)</t>
  </si>
  <si>
    <t>"priekopa" -16,5*0,4*0,8</t>
  </si>
  <si>
    <t>114/0,1</t>
  </si>
  <si>
    <t>1140*0,0309 'Přepočítané koeficientom množstva</t>
  </si>
  <si>
    <t>"konštr. č.1"70,0</t>
  </si>
  <si>
    <t>"konštr. č.2 - 2x20cm+rozšir." 1383,0*2+461*0,3*2</t>
  </si>
  <si>
    <t>"nedostatok humusu z obj. 101-00" 1140,0</t>
  </si>
  <si>
    <t>Vodorovné konštrukcie</t>
  </si>
  <si>
    <t>451311611</t>
  </si>
  <si>
    <t>Podklad z prostého betónu vodostavebného pod dlažbu V4-C 16/20 vo vrstve hr. do 100 mm</t>
  </si>
  <si>
    <t>1874749747</t>
  </si>
  <si>
    <t>451541111</t>
  </si>
  <si>
    <t>Lôžko pod potrubie, stoky a drobné objekty, v otvorenom výkope zo štrkodrvy 0-63 mm</t>
  </si>
  <si>
    <t>9587363</t>
  </si>
  <si>
    <t>"priepust" 4,5*0,8*0,1</t>
  </si>
  <si>
    <t>452311121</t>
  </si>
  <si>
    <t xml:space="preserve">Dosky, bloky, sedlá z betónu v otvorenom výkope tr.C 8/10 </t>
  </si>
  <si>
    <t>-926342740</t>
  </si>
  <si>
    <t>"čelo+vtok. nadržka" 2,6*1,0*0,1+1,9*1,8*0,1</t>
  </si>
  <si>
    <t>452311141</t>
  </si>
  <si>
    <t xml:space="preserve">Dosky, bloky, sedlá z betónu v otvorenom výkope tr.C 16/20 </t>
  </si>
  <si>
    <t>-1073182900</t>
  </si>
  <si>
    <t>"bet. ložko pod potrubie" 0,52*0,25*4,2</t>
  </si>
  <si>
    <t>"bet. ložko pod dlažbu-vtokova jama" 0,8*0,9*0,1</t>
  </si>
  <si>
    <t>452318510</t>
  </si>
  <si>
    <t>Zaisťovací prah z betónu prostého vodostavebného melioračných kanálov s pätkami alebo bez pätiek</t>
  </si>
  <si>
    <t>236414628</t>
  </si>
  <si>
    <t>452351101</t>
  </si>
  <si>
    <t>Debnenie v otvorenom výkope dosiek, sedlových lôžok a blokov pod potrubie,stoky a drobné objekty</t>
  </si>
  <si>
    <t>-288969287</t>
  </si>
  <si>
    <t>"ložko pod potrubie" 4,2*0,28*2+0,52*0,28*2</t>
  </si>
  <si>
    <t>465513127</t>
  </si>
  <si>
    <t>Dlažba z lomového kameňa, na cementovú maltu, s vyškárovaním cementovou maltou, hr. kameňa 200 mm</t>
  </si>
  <si>
    <t>-1664731454</t>
  </si>
  <si>
    <t>"vtokove jamy-dlažba" 0,9*0,8</t>
  </si>
  <si>
    <t>"konštr. č.1" 2395,0-2325,0</t>
  </si>
  <si>
    <t>-543866332</t>
  </si>
  <si>
    <t>-374001180</t>
  </si>
  <si>
    <t>"konštr. č.2 " 4590,0-3207,0</t>
  </si>
  <si>
    <t>35</t>
  </si>
  <si>
    <t>-523969646</t>
  </si>
  <si>
    <t>36</t>
  </si>
  <si>
    <t>914001111</t>
  </si>
  <si>
    <t>Osadenie a montáž cestnej zvislej dopravnej značky na stľpik,stľp,konzolu alebo objekt</t>
  </si>
  <si>
    <t>ks</t>
  </si>
  <si>
    <t>757741374</t>
  </si>
  <si>
    <t>37</t>
  </si>
  <si>
    <t>4044799700</t>
  </si>
  <si>
    <t>Tvarová cykloturistická značka</t>
  </si>
  <si>
    <t>1940220131</t>
  </si>
  <si>
    <t>38</t>
  </si>
  <si>
    <t>"V1a" 469,0</t>
  </si>
  <si>
    <t>39</t>
  </si>
  <si>
    <t>40</t>
  </si>
  <si>
    <t>915721111</t>
  </si>
  <si>
    <t>Vodorovné značenie krytu striekané farbou stopčiar, zebier, tieňov, šípok nápisov, prechodov a pod.</t>
  </si>
  <si>
    <t>307967320</t>
  </si>
  <si>
    <t>41</t>
  </si>
  <si>
    <t>915729111</t>
  </si>
  <si>
    <t>Príplatok za reflexnú úpravu balotinovú stopčiar, zebier, tieňov, šípok nápisov, prechodov a pod.</t>
  </si>
  <si>
    <t>340524413</t>
  </si>
  <si>
    <t>42</t>
  </si>
  <si>
    <t>43</t>
  </si>
  <si>
    <t>915791112</t>
  </si>
  <si>
    <t>Predznačenie pre vodorovné značenie striekané farbou alebo vykonávané z náterových hmôt</t>
  </si>
  <si>
    <t>-257855788</t>
  </si>
  <si>
    <t>44</t>
  </si>
  <si>
    <t>915930010</t>
  </si>
  <si>
    <t>Osadenie  zábrany - oceľový stĺpik do betónu</t>
  </si>
  <si>
    <t>1174753336</t>
  </si>
  <si>
    <t>45</t>
  </si>
  <si>
    <t>404579490r</t>
  </si>
  <si>
    <t>Zábrana  - oceľovy stĺpik</t>
  </si>
  <si>
    <t>-305468806</t>
  </si>
  <si>
    <t>46</t>
  </si>
  <si>
    <t>830</t>
  </si>
  <si>
    <t>47</t>
  </si>
  <si>
    <t>48</t>
  </si>
  <si>
    <t>919411111</t>
  </si>
  <si>
    <t>Čelo priepustu z betónu prostého z rúr DN 300 až DN 500 mm</t>
  </si>
  <si>
    <t>571492331</t>
  </si>
  <si>
    <t>49</t>
  </si>
  <si>
    <t>919413115</t>
  </si>
  <si>
    <t>Vtoková nádržka z betónu prostého tr.C 25/30 priepustu z rúr DN do 800 mm</t>
  </si>
  <si>
    <t>-1621644867</t>
  </si>
  <si>
    <t>50</t>
  </si>
  <si>
    <t>919551111</t>
  </si>
  <si>
    <t>Zhotovenie priepustu alebo zjazdu z rúr oceľových do D 400 mm</t>
  </si>
  <si>
    <t>-1028338854</t>
  </si>
  <si>
    <t>51</t>
  </si>
  <si>
    <t>1423591001</t>
  </si>
  <si>
    <t xml:space="preserve">Rúrka hladká kruhová D 406 mm hrúbka   10,0 mm </t>
  </si>
  <si>
    <t>1065989448</t>
  </si>
  <si>
    <t>5,0</t>
  </si>
  <si>
    <t>52</t>
  </si>
  <si>
    <t>935112113</t>
  </si>
  <si>
    <t>Osad. priekop. žľabu do lôžka hr. 100 mm z betónu C 16/20, z betón. dosiek akejkoľ. veľk.</t>
  </si>
  <si>
    <t>497732107</t>
  </si>
  <si>
    <t>"priepust vytok" 16,5*1,5</t>
  </si>
  <si>
    <t>53</t>
  </si>
  <si>
    <t>5922763000</t>
  </si>
  <si>
    <t>Tvárnica betónová doska obklad. TBM 2-50 50x50x10</t>
  </si>
  <si>
    <t>-1251308388</t>
  </si>
  <si>
    <t>24,75*4,04 'Přepočítané koeficientom množstva</t>
  </si>
  <si>
    <t>54</t>
  </si>
  <si>
    <t>935112212</t>
  </si>
  <si>
    <t>Osadenie priekop. žľabu z betón. priekopových tvárnic šírky 500-800 mm do betónu C 16/20</t>
  </si>
  <si>
    <t>1627038431</t>
  </si>
  <si>
    <t>55</t>
  </si>
  <si>
    <t>5922764160</t>
  </si>
  <si>
    <t>Tvárnica priekopová TBM 1-60 62x30</t>
  </si>
  <si>
    <t>-363546397</t>
  </si>
  <si>
    <t>2,4*3,36 'Přepočítané koeficientom množstva</t>
  </si>
  <si>
    <t>90</t>
  </si>
  <si>
    <t>OSTATNE</t>
  </si>
  <si>
    <t>56</t>
  </si>
  <si>
    <t>PSV</t>
  </si>
  <si>
    <t>Práce a dodávky PSV</t>
  </si>
  <si>
    <t>711</t>
  </si>
  <si>
    <t>Izolácie proti vode a vlhkosti</t>
  </si>
  <si>
    <t>57</t>
  </si>
  <si>
    <t>711112001</t>
  </si>
  <si>
    <t>Zhotovenie  izolácie proti zemnej vlhkosti zvislá penetračným náterom za studena</t>
  </si>
  <si>
    <t>838396355</t>
  </si>
  <si>
    <t>"priepust" 2,43*0,6*2+0,8*0,6*2+(1,5+1,4)*2*1,5</t>
  </si>
  <si>
    <t>58</t>
  </si>
  <si>
    <t>11163150001</t>
  </si>
  <si>
    <t>Lak asfaltový ALP v sudoch</t>
  </si>
  <si>
    <t>1980566008</t>
  </si>
  <si>
    <t>12,576*0,00035 'Přepočítané koeficientom množstva</t>
  </si>
  <si>
    <t>59</t>
  </si>
  <si>
    <t>711122131</t>
  </si>
  <si>
    <t>Zhotovenie  izolácie proti zemnej vlhkosti zvislá asfaltovým náterom za tepla</t>
  </si>
  <si>
    <t>-1658249576</t>
  </si>
  <si>
    <t>12,576*2</t>
  </si>
  <si>
    <t>60</t>
  </si>
  <si>
    <t>11161344001</t>
  </si>
  <si>
    <t>Asfalt izolačný 85/40 v sudoch do 250kg</t>
  </si>
  <si>
    <t>-856871381</t>
  </si>
  <si>
    <t>25,152*0,0017 'Přepočítané koeficientom množstva</t>
  </si>
  <si>
    <t>61</t>
  </si>
  <si>
    <t>000300031</t>
  </si>
  <si>
    <t>Geodetické práce - vykonávané po výstavbe zameranie skutočného vyhotovenia stavby</t>
  </si>
  <si>
    <t>431141901</t>
  </si>
  <si>
    <t>62</t>
  </si>
  <si>
    <t>1371823767</t>
  </si>
  <si>
    <t>63</t>
  </si>
  <si>
    <t>1801944731</t>
  </si>
  <si>
    <t>3 - 102-00 Cyklochodník v katastri obce Huncovce, III.etapa km 2,950-4,801</t>
  </si>
  <si>
    <t>640</t>
  </si>
  <si>
    <t>122201103</t>
  </si>
  <si>
    <t>Odkopávka a prekopávka nezapažená v hornine 3, nad 1000 do 10000 m3</t>
  </si>
  <si>
    <t>"vykop+vymena podl." 1987,0+205*3,3*0,5</t>
  </si>
  <si>
    <t>2325*0,3</t>
  </si>
  <si>
    <t>"rozvoz po trase - nasyp a krajnica"  1380,0+410,0</t>
  </si>
  <si>
    <t xml:space="preserve">"preb. zemina na doč. skl." </t>
  </si>
  <si>
    <t>2325-1380-410</t>
  </si>
  <si>
    <t>"preb. humus-odvoz na skl." 640-250</t>
  </si>
  <si>
    <t>"preb. humus-odvoz na doč. skl."640-250</t>
  </si>
  <si>
    <t>"vymena podložia" 205*3,3*0,5</t>
  </si>
  <si>
    <t>1380</t>
  </si>
  <si>
    <t>250/0,1</t>
  </si>
  <si>
    <t>2500*0,0309 'Přepočítané koeficientom množstva</t>
  </si>
  <si>
    <t>"konštr. č.1" 2325,0</t>
  </si>
  <si>
    <t>"konštr. č.2 - 2x20cm+rozšir." 3207,0+1069*0,3*2</t>
  </si>
  <si>
    <t>2500</t>
  </si>
  <si>
    <t>"konštr. č.2 - 2x20cm+rozšir." 3207,0*2+1069*0,3*2</t>
  </si>
  <si>
    <t>410</t>
  </si>
  <si>
    <t>"konštr. č.2 " 3207,0</t>
  </si>
  <si>
    <t>2+2+2+1</t>
  </si>
  <si>
    <t>4041354301</t>
  </si>
  <si>
    <t>Stojan pre značku - stĺpik</t>
  </si>
  <si>
    <t>749912399</t>
  </si>
  <si>
    <t>4044787850</t>
  </si>
  <si>
    <t>C8 „Cestička pre cyklistov“,pozink.dopr.značka, základný rozmer  700 mm, fólia RA2</t>
  </si>
  <si>
    <t>-667956753</t>
  </si>
  <si>
    <t>4044790610</t>
  </si>
  <si>
    <t>IP7 „priechod pre cyklistov“,pozink.dopr.značka, základný rozmer  500x500  mm, fólia RA2</t>
  </si>
  <si>
    <t>-1913168414</t>
  </si>
  <si>
    <t>4044799800</t>
  </si>
  <si>
    <t>Koncová cykloturistická značka</t>
  </si>
  <si>
    <t>-938689925</t>
  </si>
  <si>
    <t>"V1a" 1840</t>
  </si>
  <si>
    <t>"V7" 11</t>
  </si>
  <si>
    <t>915910005</t>
  </si>
  <si>
    <t>Bezpečnostný farebný povrch vozoviek zelený pre podklad asfaltový</t>
  </si>
  <si>
    <t>1976284779</t>
  </si>
  <si>
    <t>-1301192545</t>
  </si>
  <si>
    <t>-1938369398</t>
  </si>
  <si>
    <t>1565+2134</t>
  </si>
  <si>
    <t>3699*1,01</t>
  </si>
  <si>
    <t>724216214</t>
  </si>
  <si>
    <t>-1600950435</t>
  </si>
  <si>
    <t>1737170642</t>
  </si>
  <si>
    <t>4 - 203-00 Lávka cez rieku Poprad</t>
  </si>
  <si>
    <t xml:space="preserve">    2 - Zakladanie</t>
  </si>
  <si>
    <t xml:space="preserve">    3 - Zvislé a kompletné konštrukcie</t>
  </si>
  <si>
    <t xml:space="preserve">    767 - Konštrukcie doplnkové kovové</t>
  </si>
  <si>
    <t>M - Práce a dodávky M</t>
  </si>
  <si>
    <t xml:space="preserve">    21-M - Elektromontáže</t>
  </si>
  <si>
    <t>113106241</t>
  </si>
  <si>
    <t>Rozoberanie vozovky a plochy z panelov so škárami zaliatymi asfaltovou alebo cementovou maltou,  -0,40800t</t>
  </si>
  <si>
    <t>-1013718627</t>
  </si>
  <si>
    <t>" montážne spevnené plochy  " 9*21*2</t>
  </si>
  <si>
    <t>" prístupová komunikácia " 20*3*2</t>
  </si>
  <si>
    <t>113307112</t>
  </si>
  <si>
    <t>Odstránenie podkladu v ploche do 200m2 z kameniva ťaženého, hr.100- 200mm,  -0,24000t</t>
  </si>
  <si>
    <t>1213535600</t>
  </si>
  <si>
    <t>" montážne spevnené plochy  " 9*21*2*1,1</t>
  </si>
  <si>
    <t>" prístupová komunikácia " 20*3*2*1,1</t>
  </si>
  <si>
    <t>-1377768755</t>
  </si>
  <si>
    <t xml:space="preserve">"zemina zo zemníka  nasyp vykop" </t>
  </si>
  <si>
    <t>450-35-20</t>
  </si>
  <si>
    <t>-1316061101</t>
  </si>
  <si>
    <t>395*0,3</t>
  </si>
  <si>
    <t>890460709</t>
  </si>
  <si>
    <t>122202202</t>
  </si>
  <si>
    <t>Odkopávka a prekopávka nezapažená pre cesty, v hornine 3 nad 100 do 1000 m3</t>
  </si>
  <si>
    <t>-728867092</t>
  </si>
  <si>
    <t>" montážne spevnené plochy  " 9*21*2*0,5*1,1</t>
  </si>
  <si>
    <t>" prístupová komunikácia " 20*3*2*0,5*1,1</t>
  </si>
  <si>
    <t>122202209</t>
  </si>
  <si>
    <t>Odkopávky a prekopávky nezapažené pre cesty. Príplatok za lepivosť horniny 3</t>
  </si>
  <si>
    <t>-2133346228</t>
  </si>
  <si>
    <t>273,9</t>
  </si>
  <si>
    <t>273,9*0,3 'Přepočítané koeficientom množstva</t>
  </si>
  <si>
    <t>124203101</t>
  </si>
  <si>
    <t>Výkop vodotoku do 3 m horn. 3 do 1000 m3</t>
  </si>
  <si>
    <t>-642301242</t>
  </si>
  <si>
    <t>"bet. pätka" 10,0*1,2*1,2*2</t>
  </si>
  <si>
    <t>" zaisťovací prah " 1,2*1,2*25*2</t>
  </si>
  <si>
    <t>124203109</t>
  </si>
  <si>
    <t>Vykopávky pre korytá vodotokov. Príplatok za lepivosť horniny 3</t>
  </si>
  <si>
    <t>1664422460</t>
  </si>
  <si>
    <t>135,8</t>
  </si>
  <si>
    <t>135,8*0,3 'Přepočítané koeficientom množstva</t>
  </si>
  <si>
    <t>162501122</t>
  </si>
  <si>
    <t xml:space="preserve">Vodorovné premiestnenie výkopku  po spevnenej ceste z  horniny tr.1-4, nad 100 do 1000 m3 na vzdialenosť do 3000 m </t>
  </si>
  <si>
    <t>1387622592</t>
  </si>
  <si>
    <t xml:space="preserve">" spevnené plochy na dočasnú skládku a späť pre spätné úpravy " </t>
  </si>
  <si>
    <t>1543955871</t>
  </si>
  <si>
    <t>"zemina zo zemnika" 395,0</t>
  </si>
  <si>
    <t>"humus z doč. skl." 660*0,1</t>
  </si>
  <si>
    <t>" nevhodný výkopok na skládku bez poplatku " 135,8</t>
  </si>
  <si>
    <t>167101101</t>
  </si>
  <si>
    <t>Nakladanie neuľahnutého výkopku z hornín tr.1-4 do 100 m3</t>
  </si>
  <si>
    <t>709206544</t>
  </si>
  <si>
    <t>-1867518855</t>
  </si>
  <si>
    <t xml:space="preserve">" spevnené plochy na dočasnú skládku pre spätné úpravy " </t>
  </si>
  <si>
    <t>-2077585161</t>
  </si>
  <si>
    <t>5,0*3,0*15*2</t>
  </si>
  <si>
    <t>174201102</t>
  </si>
  <si>
    <t>Zásyp sypaninou bez zhutnenia jám, šachiet, rýh, zárezov alebo okolo objektov nad 100 do 1000 m3</t>
  </si>
  <si>
    <t>-1076680006</t>
  </si>
  <si>
    <t xml:space="preserve">" spevnené plochy = spätné úpravy " </t>
  </si>
  <si>
    <t>180401213</t>
  </si>
  <si>
    <t>Založenie trávnika lúčneho výsevom na svahu nad 1:2 do 1:1</t>
  </si>
  <si>
    <t>-2128551645</t>
  </si>
  <si>
    <t>-984090287</t>
  </si>
  <si>
    <t>660*0,0309 'Přepočítané koeficientom množstva</t>
  </si>
  <si>
    <t>2021140097</t>
  </si>
  <si>
    <t>181201102</t>
  </si>
  <si>
    <t>Úprava pláne v násypoch v hornine 1-4 so zhutnením</t>
  </si>
  <si>
    <t>-1696201495</t>
  </si>
  <si>
    <t>"dno potoka" 10,0*21,0</t>
  </si>
  <si>
    <t>182101101</t>
  </si>
  <si>
    <t>Svahovanie trvalých svahov v zárezoch v hornine triedy 1-4</t>
  </si>
  <si>
    <t>1166642012</t>
  </si>
  <si>
    <t>"svahy potoka a okolo mosta" 660</t>
  </si>
  <si>
    <t>Zakladanie</t>
  </si>
  <si>
    <t>229942112</t>
  </si>
  <si>
    <t>Rúrkové mikropilóty tlakové i ťahové z ocele 11 523 časť hladká, pri priemere nad 80 do 105 mm</t>
  </si>
  <si>
    <t>790339230</t>
  </si>
  <si>
    <t>" mostné krídla " 12*8*2</t>
  </si>
  <si>
    <t>229942123</t>
  </si>
  <si>
    <t>Rúrkové mikropilóty tlakové i ťahové z ocele 11 523 časť manžetová pri priemere nad 105 do 115 mm</t>
  </si>
  <si>
    <t>-221434326</t>
  </si>
  <si>
    <t>" mostné krídla "8*2*0,5</t>
  </si>
  <si>
    <t>229946112</t>
  </si>
  <si>
    <t>Hlava rúrkovej mikropilóty namáhanej len tlakom pri priemere mikropilóty nad 80 do 105 mm</t>
  </si>
  <si>
    <t>-1192187958</t>
  </si>
  <si>
    <t>8*2</t>
  </si>
  <si>
    <t>2299911112</t>
  </si>
  <si>
    <t xml:space="preserve">Zaťažkávacia skúška mikro  pilóty  , vč. vyhodnocovacieho protokolu </t>
  </si>
  <si>
    <t>-1692070030</t>
  </si>
  <si>
    <t>262403372</t>
  </si>
  <si>
    <t>Vrty pre injektáž zvislé povrchové, D nad 93 do 156 mm, v hĺbke 0 - 25 m, v hornine IV</t>
  </si>
  <si>
    <t>1784331208</t>
  </si>
  <si>
    <t xml:space="preserve">"mikropiloty" </t>
  </si>
  <si>
    <t>12*8*2</t>
  </si>
  <si>
    <t>271573001</t>
  </si>
  <si>
    <t>Násyp pod základové  konštrukcie so zhutnením zo štrkopiesku fr.0-32 mm</t>
  </si>
  <si>
    <t>-15990434</t>
  </si>
  <si>
    <t>" pod ŽB prah  , kridla a oporu " 0,1*(1,0*3,0*2+4,2*7,0)*2</t>
  </si>
  <si>
    <t>273311114</t>
  </si>
  <si>
    <t>Základové dosky mostných konštrukcií z betónu prostého tr. C 12/15</t>
  </si>
  <si>
    <t>-1661433457</t>
  </si>
  <si>
    <t>" pod ŽB prah  , kridla a oporu " 0,1*(0,7*2,75*2+3,9*6,9)*2</t>
  </si>
  <si>
    <t>273354111</t>
  </si>
  <si>
    <t>Debnenie základových dosiek mostných konštrukcií - zhotovenie</t>
  </si>
  <si>
    <t>674126705</t>
  </si>
  <si>
    <t>" pod ŽB prah  , kridla a oporu " 0,1*((0,7+2*2,75)*2+(3,9+6,9)*2)*2</t>
  </si>
  <si>
    <t>273354211</t>
  </si>
  <si>
    <t>Debnenie základových dosiek mostných konštrukcií  - odstránenie</t>
  </si>
  <si>
    <t>75003424</t>
  </si>
  <si>
    <t>282602213</t>
  </si>
  <si>
    <t>Injektovanie povrchové s dvojitým obturátorom mikropilót alebo kotiev tlakom nad 2, 0 do 4,5 MPa (m)</t>
  </si>
  <si>
    <t>-1734285934</t>
  </si>
  <si>
    <t>5891605000</t>
  </si>
  <si>
    <t>Malta cementová injektážna z portlandského cementu 2,5:1</t>
  </si>
  <si>
    <t>-351339607</t>
  </si>
  <si>
    <t>12*8*2*0,210</t>
  </si>
  <si>
    <t>Zvislé a kompletné konštrukcie</t>
  </si>
  <si>
    <t>317321119</t>
  </si>
  <si>
    <t>Rímsy zo železového betónu tr. C 35/45 mostných konštrukcií</t>
  </si>
  <si>
    <t>1699168222</t>
  </si>
  <si>
    <t>2,6*0,275*0,6*2*2</t>
  </si>
  <si>
    <t>317353121</t>
  </si>
  <si>
    <t>Debnenie mostových ríms akéhokoľvek tvaru, priamych, zalomených alebo zakrivených zhotovenie</t>
  </si>
  <si>
    <t>1748081094</t>
  </si>
  <si>
    <t>0,3*(2,6+0,6)*2*2*2</t>
  </si>
  <si>
    <t>317353221</t>
  </si>
  <si>
    <t>Debnenie mostových ríms akéhokoľvek tvaru, priamych, zalomených alebo zakrivených-odstránenie</t>
  </si>
  <si>
    <t>-1409417039</t>
  </si>
  <si>
    <t>317361216</t>
  </si>
  <si>
    <t xml:space="preserve">Výstuž mostných konštrukcií - ríms zo železového betónu z ocele zn. 10 505 </t>
  </si>
  <si>
    <t>1011031068</t>
  </si>
  <si>
    <t>1,716*0,145</t>
  </si>
  <si>
    <t>334323128</t>
  </si>
  <si>
    <t>Mostné opory a úložné prahy z betónu železového tr. C 30/37</t>
  </si>
  <si>
    <t>-343056985</t>
  </si>
  <si>
    <t>6,3*3,6*1,75*2</t>
  </si>
  <si>
    <t>334323138</t>
  </si>
  <si>
    <t>Mostné krídla, steny zo železového betónu tr C 30/37</t>
  </si>
  <si>
    <t>-1950018821</t>
  </si>
  <si>
    <t>0,4*2,6*2,5*2*2+0,3*2,8*2,5*2</t>
  </si>
  <si>
    <t>334323169</t>
  </si>
  <si>
    <t>Mostné bloky ložísk z betónu železového tr. C 35/45</t>
  </si>
  <si>
    <t>1988587934</t>
  </si>
  <si>
    <t>" ložiskové bloky " 0,4*0,45*0,35*3*2*2</t>
  </si>
  <si>
    <t>334351113</t>
  </si>
  <si>
    <t>Debnenie mostných konštrukcií-krídiel, stien výšky do 20 m, zhotovenie</t>
  </si>
  <si>
    <t>1509395802</t>
  </si>
  <si>
    <t>(0,4+2*2,6)*2,5*2*2+(2,8*2,5+0,6*2,8)*2</t>
  </si>
  <si>
    <t>334351115</t>
  </si>
  <si>
    <t>Debnenie mostných konštrukcií-úložných prahov výšky do 20 m, zhotovenie</t>
  </si>
  <si>
    <t>856320195</t>
  </si>
  <si>
    <t>(6,3+3,6)*2*1,75*2</t>
  </si>
  <si>
    <t>" ložiskové bloky " (0,4+0,45)*2*0,35*3*2*2</t>
  </si>
  <si>
    <t>334351213</t>
  </si>
  <si>
    <t>Debnenie mostných konštrukcií-krídiel, stien výšky do 20 m, odstránenie</t>
  </si>
  <si>
    <t>-897946645</t>
  </si>
  <si>
    <t>334351215</t>
  </si>
  <si>
    <t>Debnenie mostných konštrukcií-úložných prahov výšky do 20 m, odstránenie</t>
  </si>
  <si>
    <t>-248586075</t>
  </si>
  <si>
    <t>334362126</t>
  </si>
  <si>
    <t>Výstuž krídel a záverných stienok z betonárskej ocele 10 505 mostných konštrukcií</t>
  </si>
  <si>
    <t>-991578686</t>
  </si>
  <si>
    <t>14,6*0,090</t>
  </si>
  <si>
    <t>334362116</t>
  </si>
  <si>
    <t>Výstuž drieku opôr z betonárskej ocele 10 505 mostných konštrukcií</t>
  </si>
  <si>
    <t>1000391947</t>
  </si>
  <si>
    <t>79,38*0,110</t>
  </si>
  <si>
    <t>348171111</t>
  </si>
  <si>
    <t>Osadenie zábradlia oceľového na moste vrátane spojenia dielcov hmotnosti do 100 kg/m</t>
  </si>
  <si>
    <t>2065702019</t>
  </si>
  <si>
    <t>" mostné zábradlie so zvislou výplňou " 2,6*2*2+52*2</t>
  </si>
  <si>
    <t>5534610001</t>
  </si>
  <si>
    <t>Zábradlie oceľové so zvislou výplňou , vč. konečnej povrchovej úpravy podľa PD</t>
  </si>
  <si>
    <t>-315160366</t>
  </si>
  <si>
    <t>" zábradlie lávky výšky 1,3 m , vrátane spoj. materiálov a konečnej povrchovej úpravy podľa PD" 10,4+52*2</t>
  </si>
  <si>
    <t>428995002</t>
  </si>
  <si>
    <t>Osadenie mostného ložiska elastomerného zaťaženia nad 400 do 1800 kN</t>
  </si>
  <si>
    <t>254956961</t>
  </si>
  <si>
    <t>6+6</t>
  </si>
  <si>
    <t>5539530505</t>
  </si>
  <si>
    <t xml:space="preserve">Elastomerné ložisko 200/250/52 mm </t>
  </si>
  <si>
    <t>-1051391007</t>
  </si>
  <si>
    <t>592052331</t>
  </si>
  <si>
    <t>"začiatok a kon. mosta pri sklzoch" 1,5*1,5*3+1,0*1,0</t>
  </si>
  <si>
    <t>451311621</t>
  </si>
  <si>
    <t>Podklad pod dlažbu z prostého betónu vodostavebného V4-C 16/20 hr.nad 100 do 150 mm</t>
  </si>
  <si>
    <t>-1455549910</t>
  </si>
  <si>
    <t>"kužeľ" 30,0*7,0*2</t>
  </si>
  <si>
    <t>451571221</t>
  </si>
  <si>
    <t>Podklad pre dlažbu zo štrkopiesku, hr. do 100 mm</t>
  </si>
  <si>
    <t>-2035250302</t>
  </si>
  <si>
    <t>452471101</t>
  </si>
  <si>
    <t>Podkladná vrstva z modifikovanej malty cementovej hr. do 10 mm</t>
  </si>
  <si>
    <t>48153471</t>
  </si>
  <si>
    <t>" pod platne mostného zábradlia "     0,25*0,25*3*2*2</t>
  </si>
  <si>
    <t>462511370</t>
  </si>
  <si>
    <t>Zahádzka z lomového kameňa bez preštrkovania z terénu, hmotnosti kameňov nad 200 do 500 kg</t>
  </si>
  <si>
    <t>-1339391883</t>
  </si>
  <si>
    <t>100,8*1,2 'Přepočítané koeficientom množstva</t>
  </si>
  <si>
    <t>465513327</t>
  </si>
  <si>
    <t>Dlažba z lomového kameňa, na maltu, s vyškárovaním cementovou maltou, hr. kameňa 300 mm</t>
  </si>
  <si>
    <t>1420903621</t>
  </si>
  <si>
    <t>564251111</t>
  </si>
  <si>
    <t>Podklad alebo podsyp zo štrkopiesku s rozprestretím, vlhčením a zhutnením, po zhutnení hr. 150 mm</t>
  </si>
  <si>
    <t>1593984333</t>
  </si>
  <si>
    <t>584121111</t>
  </si>
  <si>
    <t>Osadenie cestných panelov zo železového betónu, so zhotovením podkladu z kam. ťaženého do hr. 40 mm</t>
  </si>
  <si>
    <t>1877381730</t>
  </si>
  <si>
    <t>5938123100</t>
  </si>
  <si>
    <t>Cestný panel 22 IZD 3/828, dĺ.3000xš.2000xhr.220mm</t>
  </si>
  <si>
    <t>1357465792</t>
  </si>
  <si>
    <t>" panely v odpise " 498/6*0,2</t>
  </si>
  <si>
    <t>16,6*1,01 'Přepočítané koeficientom množstva</t>
  </si>
  <si>
    <t>"dlažba" 5,0*4</t>
  </si>
  <si>
    <t>20,0*1,01</t>
  </si>
  <si>
    <t>-1554891555</t>
  </si>
  <si>
    <t>10,0*4</t>
  </si>
  <si>
    <t>-1553118300</t>
  </si>
  <si>
    <t>40*3,36 'Přepočítané koeficientom množstva</t>
  </si>
  <si>
    <t>959941123</t>
  </si>
  <si>
    <t>Chemická kotva s kotevným svorníkom tesnená chemickou ampulkou do betónu, ŽB, kameňa, s vyvŕtaním otvoru M12/95/220 mm</t>
  </si>
  <si>
    <t>839303048</t>
  </si>
  <si>
    <t>"zabradlie " 3*4*2*2</t>
  </si>
  <si>
    <t>64</t>
  </si>
  <si>
    <t>998212111</t>
  </si>
  <si>
    <t>Presun hmôt pre mosty murované, monolitické,betónové,kovové,výšky mosta do 20 m</t>
  </si>
  <si>
    <t>65</t>
  </si>
  <si>
    <t>" krídla " (0,4+2*2,6)*2,5*2*2+(2,8*2,5+0,6*2,8)*2</t>
  </si>
  <si>
    <t>" opora " (6,3*2+3,6)*1,75*2</t>
  </si>
  <si>
    <t>66</t>
  </si>
  <si>
    <t>-416889465</t>
  </si>
  <si>
    <t>130,06*0,00035 'Přepočítané koeficientom množstva</t>
  </si>
  <si>
    <t>67</t>
  </si>
  <si>
    <t>130,06*2</t>
  </si>
  <si>
    <t>68</t>
  </si>
  <si>
    <t>Asfalt izolačný  85/40 v sudoch do 250kg</t>
  </si>
  <si>
    <t>1997810866</t>
  </si>
  <si>
    <t>260,12*0,0017 'Přepočítané koeficientom množstva</t>
  </si>
  <si>
    <t>69</t>
  </si>
  <si>
    <t>998711201</t>
  </si>
  <si>
    <t>Presun hmôt pre izoláciu proti vode v objektoch výšky do 6 m</t>
  </si>
  <si>
    <t>%</t>
  </si>
  <si>
    <t>587528961</t>
  </si>
  <si>
    <t>767</t>
  </si>
  <si>
    <t>Konštrukcie doplnkové kovové</t>
  </si>
  <si>
    <t>70</t>
  </si>
  <si>
    <t>767590120</t>
  </si>
  <si>
    <t>Montáž podlahových konštrukcií podlahových roštov skrutkovaním</t>
  </si>
  <si>
    <t>1299848063</t>
  </si>
  <si>
    <t>52*2,8*18,7</t>
  </si>
  <si>
    <t>71</t>
  </si>
  <si>
    <t>59230024012</t>
  </si>
  <si>
    <t>Pororošt hr. 30/2 mm vč. kotvenia a gumenných podložiek hr. 20 mm , vrátane konečnej povrch. úpravy</t>
  </si>
  <si>
    <t>1040688613</t>
  </si>
  <si>
    <t>52*2,8</t>
  </si>
  <si>
    <t>72</t>
  </si>
  <si>
    <t>767995106</t>
  </si>
  <si>
    <t>Montáž ostatných atypických kovových stavebných doplnkových konštrukcií nad 100 do 250 kg</t>
  </si>
  <si>
    <t>428811426</t>
  </si>
  <si>
    <t xml:space="preserve">" nosná konštrukcia lávky , vrátane spoj. materiálov a konečnej povrchovej úpravy podľa PD" </t>
  </si>
  <si>
    <t>24162,4</t>
  </si>
  <si>
    <t>73</t>
  </si>
  <si>
    <t>13540730002</t>
  </si>
  <si>
    <t>Oceľové konštrukcie  - NK lávky , vrátane spoj. materiálov a konečnej povrchovej úpravy podľa PD</t>
  </si>
  <si>
    <t>1258512505</t>
  </si>
  <si>
    <t>24162,4*0,001</t>
  </si>
  <si>
    <t>74</t>
  </si>
  <si>
    <t>998767201</t>
  </si>
  <si>
    <t>Presun hmôt pre kovové stavebné doplnkové konštrukcie v objektoch výšky do 6 m</t>
  </si>
  <si>
    <t>849711023</t>
  </si>
  <si>
    <t>Práce a dodávky M</t>
  </si>
  <si>
    <t>21-M</t>
  </si>
  <si>
    <t>Elektromontáže</t>
  </si>
  <si>
    <t>75</t>
  </si>
  <si>
    <t>2102200011</t>
  </si>
  <si>
    <t>Uzemňovacie vedenie na povrchu FeZn drôt zvodový Ø 8-10</t>
  </si>
  <si>
    <t>kpl.</t>
  </si>
  <si>
    <t>865104119</t>
  </si>
  <si>
    <t>" uzemnenie OK lávky na opore 1 a 2 vodivým prepojením na výstuž zakladania opory , vrátane revíznej správy  " 1</t>
  </si>
  <si>
    <t xml:space="preserve">5 - 601-00 Úpravy nadzemných 22 kV vedení-Huncovce, I.etapa km 1,061-1,578  </t>
  </si>
  <si>
    <t>OST - Ostatné</t>
  </si>
  <si>
    <t>210050203</t>
  </si>
  <si>
    <t>Vonkajšie vedenie VN - výzbroj - konzolová chránička</t>
  </si>
  <si>
    <t>-1671078851</t>
  </si>
  <si>
    <t>34201024200</t>
  </si>
  <si>
    <t>Konzolová chránička pre2x záves</t>
  </si>
  <si>
    <t>128</t>
  </si>
  <si>
    <t>-61634972</t>
  </si>
  <si>
    <t>210050624</t>
  </si>
  <si>
    <t>Kotvový reťazec,izolátor tyčový alebo článkový nad 3 čl. dvojitý s kotvovou svorkou strmeňovou</t>
  </si>
  <si>
    <t>1999618760</t>
  </si>
  <si>
    <t>3420104176</t>
  </si>
  <si>
    <t>Izolátory pre VN Izolátor kompozitný SMS 25/0/4</t>
  </si>
  <si>
    <t>256</t>
  </si>
  <si>
    <t>2045293897</t>
  </si>
  <si>
    <t>210050651</t>
  </si>
  <si>
    <t>Izolátor podperný pre VN</t>
  </si>
  <si>
    <t>2008620915</t>
  </si>
  <si>
    <t>210050711</t>
  </si>
  <si>
    <t>Bezpečnostný záves vrátane montáže preponky, strmeňového väzu a zhotovenia strmeňa do 50 mm2</t>
  </si>
  <si>
    <t>1215494484</t>
  </si>
  <si>
    <t>3+3+3+3</t>
  </si>
  <si>
    <t>3145332700-2</t>
  </si>
  <si>
    <t>Lano ALFE 70/6 MM2</t>
  </si>
  <si>
    <t>-574250939</t>
  </si>
  <si>
    <t>6*2 'Přepočítané koeficientom množstva</t>
  </si>
  <si>
    <t>1942377000</t>
  </si>
  <si>
    <t>Pás z hliníka  Al 99,5 mäkký 0,80x12 mm</t>
  </si>
  <si>
    <t>770568468</t>
  </si>
  <si>
    <t>1,2*2 'Přepočítané koeficientom množstva</t>
  </si>
  <si>
    <t>1944215000</t>
  </si>
  <si>
    <t>Drôt z hliníka E Al 99,5 ťahaný za studena D 3,55 mm</t>
  </si>
  <si>
    <t>-1637487527</t>
  </si>
  <si>
    <t>3438124000</t>
  </si>
  <si>
    <t>Páska izolačná čierna 50 mm/15 m</t>
  </si>
  <si>
    <t>-924849455</t>
  </si>
  <si>
    <t>OST</t>
  </si>
  <si>
    <t>Ostatné</t>
  </si>
  <si>
    <t>HZS-001</t>
  </si>
  <si>
    <t>Revízie</t>
  </si>
  <si>
    <t>hod</t>
  </si>
  <si>
    <t>512</t>
  </si>
  <si>
    <t>401198247</t>
  </si>
  <si>
    <t>HZS-002</t>
  </si>
  <si>
    <t>Práca montéra pri odpojení zariadenia od siete</t>
  </si>
  <si>
    <t>-1952701294</t>
  </si>
  <si>
    <t>HZS-003</t>
  </si>
  <si>
    <t>Práca montéra pri zapojení do siete</t>
  </si>
  <si>
    <t>856076002</t>
  </si>
  <si>
    <t>HZS-008</t>
  </si>
  <si>
    <t>Dokumentácia skutoč. vyhotovenia</t>
  </si>
  <si>
    <t>-215099168</t>
  </si>
  <si>
    <t>1401624882</t>
  </si>
  <si>
    <t>-1103733128</t>
  </si>
  <si>
    <t>6 - 601-00 Úpravy nadzemných 22 kV vedení-Huncovce, III.etapa km 2,950-4,801</t>
  </si>
  <si>
    <t xml:space="preserve">    46-M - Zemné práce pri exter.mont.prácach</t>
  </si>
  <si>
    <t>210040001</t>
  </si>
  <si>
    <t>Stožiar z predpätého betónu 9-15 m/3-45 kN jednoduchý - JB bez konzol a výzbroje</t>
  </si>
  <si>
    <t>-599373414</t>
  </si>
  <si>
    <t>3160102600</t>
  </si>
  <si>
    <t>Stožiar EPV 10.5/ 6</t>
  </si>
  <si>
    <t>-1782371486</t>
  </si>
  <si>
    <t>210040601</t>
  </si>
  <si>
    <t>Ťahový spoj s úpravou koncov, vrubová spojka do 50 mm2</t>
  </si>
  <si>
    <t>-1575933600</t>
  </si>
  <si>
    <t>3450600400</t>
  </si>
  <si>
    <t>Predlžovací diel 400/60  elektroinštalačný materiál, obj.č. 1226040</t>
  </si>
  <si>
    <t>-332529103</t>
  </si>
  <si>
    <t>3543116500</t>
  </si>
  <si>
    <t>Svorka Universal lano 35-120</t>
  </si>
  <si>
    <t>-496021306</t>
  </si>
  <si>
    <t>210050011</t>
  </si>
  <si>
    <t>Konzola ťažká pre 1xVN na stĺp JB montáž na zemi</t>
  </si>
  <si>
    <t>112924898</t>
  </si>
  <si>
    <t>3090370130</t>
  </si>
  <si>
    <t>Skrutka svorníková M20  320x80x80mm, pozink</t>
  </si>
  <si>
    <t>-1616327976</t>
  </si>
  <si>
    <t>3099595000</t>
  </si>
  <si>
    <t>Skrutka DIN 933 M 20x40 TR.8,8 ZN</t>
  </si>
  <si>
    <t>277635862</t>
  </si>
  <si>
    <t>3099595008</t>
  </si>
  <si>
    <t>Skrutka DIN 931 M 20x160 TR.8,8 ZN</t>
  </si>
  <si>
    <t>1300410667</t>
  </si>
  <si>
    <t>3162154437</t>
  </si>
  <si>
    <t>Príslušenstvo ku konzolám NN, VN -  pás D125X240/Z</t>
  </si>
  <si>
    <t>-802399106</t>
  </si>
  <si>
    <t>3162155232</t>
  </si>
  <si>
    <t>Konzoly VN pre holé vedenia - podpera ťažká  T/Z</t>
  </si>
  <si>
    <t>-1076192989</t>
  </si>
  <si>
    <t>3450000825</t>
  </si>
  <si>
    <t>Matica presná M20 DIN 934 oceľ trieda.8,0 pozink.</t>
  </si>
  <si>
    <t>-1736136394</t>
  </si>
  <si>
    <t>-1510818081</t>
  </si>
  <si>
    <t>1334723896</t>
  </si>
  <si>
    <t>P-235163</t>
  </si>
  <si>
    <t>Kĺb 235 163 závesný</t>
  </si>
  <si>
    <t>Kus</t>
  </si>
  <si>
    <t>2049201863</t>
  </si>
  <si>
    <t>P-231595</t>
  </si>
  <si>
    <t>Vidlica 231 595 s okom krížová</t>
  </si>
  <si>
    <t>-1086615397</t>
  </si>
  <si>
    <t>P-233534</t>
  </si>
  <si>
    <t>Rozperka 233 534</t>
  </si>
  <si>
    <t>1854818285</t>
  </si>
  <si>
    <t>P-233563</t>
  </si>
  <si>
    <t xml:space="preserve">Rozperka 233 563 </t>
  </si>
  <si>
    <t>685882093</t>
  </si>
  <si>
    <t>P-231444</t>
  </si>
  <si>
    <t>Oko 231 444 dvojité krížové</t>
  </si>
  <si>
    <t>-433484317</t>
  </si>
  <si>
    <t>P-144110</t>
  </si>
  <si>
    <t>Svorka 144 110 kotevná strmeňová 9,0-16mm</t>
  </si>
  <si>
    <t>1568106543</t>
  </si>
  <si>
    <t>3420103800</t>
  </si>
  <si>
    <t>Izolátor kompozitný VN závesný, typ A</t>
  </si>
  <si>
    <t>-401802887</t>
  </si>
  <si>
    <t>3112052221</t>
  </si>
  <si>
    <t>Podložka hladká DIN 125 ZN FI 22 MM</t>
  </si>
  <si>
    <t>41662220</t>
  </si>
  <si>
    <t>3+3</t>
  </si>
  <si>
    <t>3*2 'Přepočítané koeficientom množstva</t>
  </si>
  <si>
    <t>0,6*2 'Přepočítané koeficientom množstva</t>
  </si>
  <si>
    <t>46-M</t>
  </si>
  <si>
    <t>Zemné práce pri exter.mont.prácach</t>
  </si>
  <si>
    <t>460050602-b</t>
  </si>
  <si>
    <t>Výkop jamy pre stožiar, bet.základ, kotvu, (vč.čerp.vody), ručný ,v zemine tr. 3 - 4</t>
  </si>
  <si>
    <t>-253942673</t>
  </si>
  <si>
    <t>2,32</t>
  </si>
  <si>
    <t>460080002</t>
  </si>
  <si>
    <t>Základ z prostého betónu s dopravou zmesi a betonážou do debnenia</t>
  </si>
  <si>
    <t>819492451</t>
  </si>
  <si>
    <t>1,26</t>
  </si>
  <si>
    <t>5893252300</t>
  </si>
  <si>
    <t>Betón B-15 cem. síran.,fr. do 22mm,spr. 10-60mm</t>
  </si>
  <si>
    <t>-1958836784</t>
  </si>
  <si>
    <t>460120002</t>
  </si>
  <si>
    <t>Zásyp jamy so zhutnením a s úpravou povrchu, zemina triedy 3 - 4</t>
  </si>
  <si>
    <t>-1679570686</t>
  </si>
  <si>
    <t>0,86</t>
  </si>
  <si>
    <t>460120061</t>
  </si>
  <si>
    <t>Odvoz zeminy vrátane naloženia,rozhodenia a úpravy povrchu.</t>
  </si>
  <si>
    <t>M3</t>
  </si>
  <si>
    <t>963643646</t>
  </si>
  <si>
    <t>-171429446</t>
  </si>
  <si>
    <t>-195919954</t>
  </si>
  <si>
    <t>1144192040</t>
  </si>
  <si>
    <t>-807539893</t>
  </si>
  <si>
    <t>1982944040</t>
  </si>
  <si>
    <t>1040344921</t>
  </si>
  <si>
    <t>7 - 650-00 Preložka telefónneho vedenia</t>
  </si>
  <si>
    <t xml:space="preserve">    22-M - Montáže oznam. a zabezp. zariadení</t>
  </si>
  <si>
    <t xml:space="preserve">    23-M - Montáže potrubia</t>
  </si>
  <si>
    <t xml:space="preserve">    46-M - Zemné práce pri extr.mont.prácach</t>
  </si>
  <si>
    <t>210010134</t>
  </si>
  <si>
    <t>Rúrka ochranná z PE, novoduru, do D 47 mm, uložená pevne</t>
  </si>
  <si>
    <t>1264774931</t>
  </si>
  <si>
    <t>"ochranná rurka plastová" 6,0</t>
  </si>
  <si>
    <t>3410301748</t>
  </si>
  <si>
    <t>Chránička optického kábla</t>
  </si>
  <si>
    <t>-701300427</t>
  </si>
  <si>
    <t>3451100600</t>
  </si>
  <si>
    <t>I-Príchytka</t>
  </si>
  <si>
    <t>1384780781</t>
  </si>
  <si>
    <t>22-M</t>
  </si>
  <si>
    <t>Montáže oznam. a zabezp. zariadení</t>
  </si>
  <si>
    <t>220010101</t>
  </si>
  <si>
    <t>Stožiar J jednoduchý dĺ.6.5-8 m,pätka EZP 11-290,impregnovaný bez výstroje a zemných prác na rovine</t>
  </si>
  <si>
    <t>1256702138</t>
  </si>
  <si>
    <t>5926111001</t>
  </si>
  <si>
    <t>Pätka stožiarová EZP 12-310</t>
  </si>
  <si>
    <t>1723747386</t>
  </si>
  <si>
    <t>3162154191</t>
  </si>
  <si>
    <t xml:space="preserve">Stožiar drevený  impreg.na pätku   8M č. 16-18 </t>
  </si>
  <si>
    <t>852302839</t>
  </si>
  <si>
    <t>220111721</t>
  </si>
  <si>
    <t>Tyč uzemňovacia,zasadenie do zeme prepojenie,bez zemných prác</t>
  </si>
  <si>
    <t>602937477</t>
  </si>
  <si>
    <t>3540501500</t>
  </si>
  <si>
    <t>HR-Zemna tyc ZT PD 2m</t>
  </si>
  <si>
    <t>-1715551734</t>
  </si>
  <si>
    <t>3540406000</t>
  </si>
  <si>
    <t>HR-Svorka SJ 02</t>
  </si>
  <si>
    <t>974040447</t>
  </si>
  <si>
    <t>220111777</t>
  </si>
  <si>
    <t>Vedenie uzemňovacie z FeZn drôtu do priemeru 10 mm</t>
  </si>
  <si>
    <t>-949185688</t>
  </si>
  <si>
    <t>1561522500</t>
  </si>
  <si>
    <t>Drôt ťahaný D 8.00mm mäkký nepatentovaný z neušlachtilých ocelí pozinkovaný ozn. 11 343  (EN S195T)</t>
  </si>
  <si>
    <t>1349085243</t>
  </si>
  <si>
    <t>3540406800</t>
  </si>
  <si>
    <t>HR-Svorka SS</t>
  </si>
  <si>
    <t>-655004666</t>
  </si>
  <si>
    <t>354421961</t>
  </si>
  <si>
    <t>HR - Štitok označovací smaltovaný</t>
  </si>
  <si>
    <t>-1703241493</t>
  </si>
  <si>
    <t>220260515</t>
  </si>
  <si>
    <t>Rúrka pancierová D 42 mm na povrchu upev.príchytkami, vrátane rezania závitov,montáže,bez krabíc</t>
  </si>
  <si>
    <t>715828522</t>
  </si>
  <si>
    <t>2,5</t>
  </si>
  <si>
    <t>3450720900</t>
  </si>
  <si>
    <t>Rúrka pancierová</t>
  </si>
  <si>
    <t>-683591539</t>
  </si>
  <si>
    <t>3111900200</t>
  </si>
  <si>
    <t>Čiapka pre vývod rúry  typ  60</t>
  </si>
  <si>
    <t>1798638379</t>
  </si>
  <si>
    <t>220260516</t>
  </si>
  <si>
    <t>Rúrka pancierová D 63 mm na povrchu upev.príchytkami, vrátane rezania závitov,montáže,bez krabíc</t>
  </si>
  <si>
    <t>-2033623436</t>
  </si>
  <si>
    <t>3450720801</t>
  </si>
  <si>
    <t>Rúrka pancierová 6063</t>
  </si>
  <si>
    <t>1122285631</t>
  </si>
  <si>
    <t>752895641</t>
  </si>
  <si>
    <t>Záverečné práce v rozv.skrini</t>
  </si>
  <si>
    <t>-867032371</t>
  </si>
  <si>
    <t>DEMONT-001</t>
  </si>
  <si>
    <t>Demontáž oznam. rozvodou</t>
  </si>
  <si>
    <t>-1142859654</t>
  </si>
  <si>
    <t>P220110631</t>
  </si>
  <si>
    <t xml:space="preserve">Úplná montáž káblovej istiacej stožiarovej skrine GR 02402515.1J/40 </t>
  </si>
  <si>
    <t>2037632957</t>
  </si>
  <si>
    <t>Pasik2/10</t>
  </si>
  <si>
    <t>Pásik na uchytenie  2/10</t>
  </si>
  <si>
    <t>21837700</t>
  </si>
  <si>
    <t>Pásik2/10</t>
  </si>
  <si>
    <t>Uzemňovací pásik 2/10</t>
  </si>
  <si>
    <t>-1346626392</t>
  </si>
  <si>
    <t>Magazin2/10</t>
  </si>
  <si>
    <t>Magazín bleskoistiek 2/10</t>
  </si>
  <si>
    <t>1222059503</t>
  </si>
  <si>
    <t>PC-GR02402515</t>
  </si>
  <si>
    <t>Telefónna skrinka GR 02402515.1J/50 pre 50 parov</t>
  </si>
  <si>
    <t>1657745950</t>
  </si>
  <si>
    <t>PM</t>
  </si>
  <si>
    <t>Podružný materiál</t>
  </si>
  <si>
    <t>1794723682</t>
  </si>
  <si>
    <t>2,647*3 'Přepočítané koeficientom množstva</t>
  </si>
  <si>
    <t>23-M</t>
  </si>
  <si>
    <t>Montáže potrubia</t>
  </si>
  <si>
    <t>230180027</t>
  </si>
  <si>
    <t>Montáž potrubia z plastických rúr PE, PP D x t 90 x 8.2</t>
  </si>
  <si>
    <t>-1154515</t>
  </si>
  <si>
    <t>3411316122</t>
  </si>
  <si>
    <t>Chránička delená KSHR 90/80</t>
  </si>
  <si>
    <t>1137983237</t>
  </si>
  <si>
    <t>Zemné práce pri extr.mont.prácach</t>
  </si>
  <si>
    <t>460050303</t>
  </si>
  <si>
    <t>Jama pre jednoduchý stožiar pätkovaný EZP 11290 alebo 12290 v rovine,zásyp a zhutnenie,zemina tr.3</t>
  </si>
  <si>
    <t>1756079120</t>
  </si>
  <si>
    <t>460200263</t>
  </si>
  <si>
    <t>Hĺbenie káblovej ryhy 50 cm širokej a 80 cm hlbokej, v zemine triedy 3</t>
  </si>
  <si>
    <t>1839685798</t>
  </si>
  <si>
    <t>460420022</t>
  </si>
  <si>
    <t>Zriadenie, rekonšt. káblového lôžka z piesku bez zakrytia, v ryhe šír. do 65 cm, hrúbky vrstvy 10 cm</t>
  </si>
  <si>
    <t>-1146469944</t>
  </si>
  <si>
    <t>5831214500</t>
  </si>
  <si>
    <t>Drvina vápencová zmes 0-4</t>
  </si>
  <si>
    <t>-1164468133</t>
  </si>
  <si>
    <t>5*0,104 'Přepočítané koeficientom množstva</t>
  </si>
  <si>
    <t>460490012</t>
  </si>
  <si>
    <t>Rozvinutie a uloženie výstražnej fólie z PVC do ryhy,šírka 33 cm</t>
  </si>
  <si>
    <t>2018726978</t>
  </si>
  <si>
    <t>2830002000</t>
  </si>
  <si>
    <t>Fólia oranžová v m</t>
  </si>
  <si>
    <t>-590460331</t>
  </si>
  <si>
    <t>460560263</t>
  </si>
  <si>
    <t>Ručný zásyp nezap. káblovej ryhy bez zhutn. zeminy, 50 cm širokej, 80 cm hlbokej v zemine tr. 3</t>
  </si>
  <si>
    <t>-1158256877</t>
  </si>
  <si>
    <t>460600001</t>
  </si>
  <si>
    <t>Naloženie zeminy, odvoz do 1 km a zloženie na skládke a jazda späť</t>
  </si>
  <si>
    <t>-1941134658</t>
  </si>
  <si>
    <t>"stožiar vykop-zasyp" 0,25-0,125</t>
  </si>
  <si>
    <t>"ryha" 5,0*0,5*0,8</t>
  </si>
  <si>
    <t>460600002</t>
  </si>
  <si>
    <t>Príplatok za odvoz zeminy za každý ďalší km a jazda späť</t>
  </si>
  <si>
    <t>-2050646580</t>
  </si>
  <si>
    <t>460620013</t>
  </si>
  <si>
    <t>Proviz. úprava terénu v zemine tr. 3, aby nerovnosti terénu neboli väčšie ako 2 cm od vodor.hladiny</t>
  </si>
  <si>
    <t>-1091477707</t>
  </si>
  <si>
    <t>1,1*0,4*1</t>
  </si>
  <si>
    <t>460700001</t>
  </si>
  <si>
    <t>Označenie spojky alebo pupinačnej skrine káblovým označníkom.</t>
  </si>
  <si>
    <t>1738604299</t>
  </si>
  <si>
    <t>PPV</t>
  </si>
  <si>
    <t>Podiel pridružených výkonov</t>
  </si>
  <si>
    <t>507270456</t>
  </si>
  <si>
    <t>-7896728</t>
  </si>
  <si>
    <t>-1924838398</t>
  </si>
  <si>
    <t>903811350</t>
  </si>
  <si>
    <t>1233037174</t>
  </si>
  <si>
    <t>1416740777</t>
  </si>
  <si>
    <t>821252951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</si>
</sst>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2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topLeftCell="A89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33" width="2.28515625" style="1" customWidth="1"/>
    <col min="34" max="34" width="2.85546875" style="1" customWidth="1"/>
    <col min="35" max="35" width="27.140625" style="1" customWidth="1"/>
    <col min="36" max="37" width="2.140625" style="1" customWidth="1"/>
    <col min="38" max="38" width="7.140625" style="1" customWidth="1"/>
    <col min="39" max="39" width="2.85546875" style="1" customWidth="1"/>
    <col min="40" max="40" width="11.42578125" style="1" customWidth="1"/>
    <col min="41" max="41" width="6.42578125" style="1" customWidth="1"/>
    <col min="42" max="42" width="3.5703125" style="1" customWidth="1"/>
    <col min="43" max="43" width="13.42578125" style="1" hidden="1" customWidth="1"/>
    <col min="44" max="44" width="11.7109375" style="1" customWidth="1"/>
    <col min="45" max="47" width="22.140625" style="1" hidden="1" customWidth="1"/>
    <col min="48" max="49" width="18.5703125" style="1" hidden="1" customWidth="1"/>
    <col min="50" max="51" width="21.42578125" style="1" hidden="1" customWidth="1"/>
    <col min="52" max="52" width="18.5703125" style="1" hidden="1" customWidth="1"/>
    <col min="53" max="53" width="16.42578125" style="1" hidden="1" customWidth="1"/>
    <col min="54" max="54" width="21.42578125" style="1" hidden="1" customWidth="1"/>
    <col min="55" max="55" width="18.5703125" style="1" hidden="1" customWidth="1"/>
    <col min="56" max="56" width="16.42578125" style="1" hidden="1" customWidth="1"/>
    <col min="57" max="57" width="57" style="1" customWidth="1"/>
    <col min="71" max="91" width="9.140625" style="1" hidden="1"/>
  </cols>
  <sheetData>
    <row r="1" spans="1:74" ht="10.199999999999999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" customHeight="1"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S2" s="17" t="s">
        <v>6</v>
      </c>
      <c r="BT2" s="17" t="s">
        <v>7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E4" s="25" t="s">
        <v>10</v>
      </c>
      <c r="BS4" s="17" t="s">
        <v>11</v>
      </c>
    </row>
    <row r="5" spans="1:74" s="1" customFormat="1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94" t="s">
        <v>13</v>
      </c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2"/>
      <c r="AQ5" s="22"/>
      <c r="AR5" s="20"/>
      <c r="BE5" s="273" t="s">
        <v>14</v>
      </c>
      <c r="BS5" s="17" t="s">
        <v>6</v>
      </c>
    </row>
    <row r="6" spans="1:74" s="1" customFormat="1" ht="36.9" customHeight="1">
      <c r="B6" s="21"/>
      <c r="C6" s="22"/>
      <c r="D6" s="28" t="s">
        <v>15</v>
      </c>
      <c r="E6" s="22"/>
      <c r="F6" s="22"/>
      <c r="G6" s="22"/>
      <c r="H6" s="22"/>
      <c r="I6" s="22"/>
      <c r="J6" s="22"/>
      <c r="K6" s="296" t="s">
        <v>16</v>
      </c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2"/>
      <c r="AQ6" s="22"/>
      <c r="AR6" s="20"/>
      <c r="BE6" s="274"/>
      <c r="BS6" s="17" t="s">
        <v>6</v>
      </c>
    </row>
    <row r="7" spans="1:74" s="1" customFormat="1" ht="12" customHeight="1">
      <c r="B7" s="21"/>
      <c r="C7" s="22"/>
      <c r="D7" s="29" t="s">
        <v>17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18</v>
      </c>
      <c r="AL7" s="22"/>
      <c r="AM7" s="22"/>
      <c r="AN7" s="27" t="s">
        <v>1</v>
      </c>
      <c r="AO7" s="22"/>
      <c r="AP7" s="22"/>
      <c r="AQ7" s="22"/>
      <c r="AR7" s="20"/>
      <c r="BE7" s="274"/>
      <c r="BS7" s="17" t="s">
        <v>6</v>
      </c>
    </row>
    <row r="8" spans="1:74" s="1" customFormat="1" ht="12" customHeight="1">
      <c r="B8" s="21"/>
      <c r="C8" s="22"/>
      <c r="D8" s="29" t="s">
        <v>19</v>
      </c>
      <c r="E8" s="22"/>
      <c r="F8" s="22"/>
      <c r="G8" s="22"/>
      <c r="H8" s="22"/>
      <c r="I8" s="22"/>
      <c r="J8" s="22"/>
      <c r="K8" s="27" t="s">
        <v>20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21</v>
      </c>
      <c r="AL8" s="22"/>
      <c r="AM8" s="22"/>
      <c r="AN8" s="30" t="s">
        <v>22</v>
      </c>
      <c r="AO8" s="22"/>
      <c r="AP8" s="22"/>
      <c r="AQ8" s="22"/>
      <c r="AR8" s="20"/>
      <c r="BE8" s="274"/>
      <c r="BS8" s="17" t="s">
        <v>6</v>
      </c>
    </row>
    <row r="9" spans="1:74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74"/>
      <c r="BS9" s="17" t="s">
        <v>6</v>
      </c>
    </row>
    <row r="10" spans="1:74" s="1" customFormat="1" ht="12" customHeight="1">
      <c r="B10" s="21"/>
      <c r="C10" s="22"/>
      <c r="D10" s="29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24</v>
      </c>
      <c r="AL10" s="22"/>
      <c r="AM10" s="22"/>
      <c r="AN10" s="27" t="s">
        <v>1</v>
      </c>
      <c r="AO10" s="22"/>
      <c r="AP10" s="22"/>
      <c r="AQ10" s="22"/>
      <c r="AR10" s="20"/>
      <c r="BE10" s="274"/>
      <c r="BS10" s="17" t="s">
        <v>6</v>
      </c>
    </row>
    <row r="11" spans="1:74" s="1" customFormat="1" ht="18.45" customHeight="1">
      <c r="B11" s="21"/>
      <c r="C11" s="22"/>
      <c r="D11" s="22"/>
      <c r="E11" s="27" t="s">
        <v>25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274"/>
      <c r="BS11" s="17" t="s">
        <v>6</v>
      </c>
    </row>
    <row r="12" spans="1:74" s="1" customFormat="1" ht="6.9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74"/>
      <c r="BS12" s="17" t="s">
        <v>6</v>
      </c>
    </row>
    <row r="13" spans="1:74" s="1" customFormat="1" ht="12" customHeight="1">
      <c r="B13" s="21"/>
      <c r="C13" s="22"/>
      <c r="D13" s="29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24</v>
      </c>
      <c r="AL13" s="22"/>
      <c r="AM13" s="22"/>
      <c r="AN13" s="31" t="s">
        <v>28</v>
      </c>
      <c r="AO13" s="22"/>
      <c r="AP13" s="22"/>
      <c r="AQ13" s="22"/>
      <c r="AR13" s="20"/>
      <c r="BE13" s="274"/>
      <c r="BS13" s="17" t="s">
        <v>6</v>
      </c>
    </row>
    <row r="14" spans="1:74" ht="13.2">
      <c r="B14" s="21"/>
      <c r="C14" s="22"/>
      <c r="D14" s="22"/>
      <c r="E14" s="297" t="s">
        <v>28</v>
      </c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" t="s">
        <v>26</v>
      </c>
      <c r="AL14" s="22"/>
      <c r="AM14" s="22"/>
      <c r="AN14" s="31" t="s">
        <v>28</v>
      </c>
      <c r="AO14" s="22"/>
      <c r="AP14" s="22"/>
      <c r="AQ14" s="22"/>
      <c r="AR14" s="20"/>
      <c r="BE14" s="274"/>
      <c r="BS14" s="17" t="s">
        <v>6</v>
      </c>
    </row>
    <row r="15" spans="1:74" s="1" customFormat="1" ht="6.9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74"/>
      <c r="BS15" s="17" t="s">
        <v>4</v>
      </c>
    </row>
    <row r="16" spans="1:74" s="1" customFormat="1" ht="12" customHeight="1">
      <c r="B16" s="21"/>
      <c r="C16" s="22"/>
      <c r="D16" s="29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24</v>
      </c>
      <c r="AL16" s="22"/>
      <c r="AM16" s="22"/>
      <c r="AN16" s="27" t="s">
        <v>1</v>
      </c>
      <c r="AO16" s="22"/>
      <c r="AP16" s="22"/>
      <c r="AQ16" s="22"/>
      <c r="AR16" s="20"/>
      <c r="BE16" s="274"/>
      <c r="BS16" s="17" t="s">
        <v>30</v>
      </c>
    </row>
    <row r="17" spans="1:71" s="1" customFormat="1" ht="18.45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274"/>
      <c r="BS17" s="17" t="s">
        <v>30</v>
      </c>
    </row>
    <row r="18" spans="1:71" s="1" customFormat="1" ht="6.9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74"/>
      <c r="BS18" s="17" t="s">
        <v>6</v>
      </c>
    </row>
    <row r="19" spans="1:71" s="1" customFormat="1" ht="12" customHeight="1">
      <c r="B19" s="21"/>
      <c r="C19" s="22"/>
      <c r="D19" s="29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24</v>
      </c>
      <c r="AL19" s="22"/>
      <c r="AM19" s="22"/>
      <c r="AN19" s="27" t="s">
        <v>1</v>
      </c>
      <c r="AO19" s="22"/>
      <c r="AP19" s="22"/>
      <c r="AQ19" s="22"/>
      <c r="AR19" s="20"/>
      <c r="BE19" s="274"/>
      <c r="BS19" s="17" t="s">
        <v>6</v>
      </c>
    </row>
    <row r="20" spans="1:71" s="1" customFormat="1" ht="18.45" customHeight="1">
      <c r="B20" s="21"/>
      <c r="C20" s="22"/>
      <c r="D20" s="22"/>
      <c r="E20" s="27" t="s">
        <v>31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274"/>
      <c r="BS20" s="17" t="s">
        <v>30</v>
      </c>
    </row>
    <row r="21" spans="1:71" s="1" customFormat="1" ht="6.9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74"/>
    </row>
    <row r="22" spans="1:71" s="1" customFormat="1" ht="12" customHeight="1">
      <c r="B22" s="21"/>
      <c r="C22" s="22"/>
      <c r="D22" s="29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74"/>
    </row>
    <row r="23" spans="1:71" s="1" customFormat="1" ht="16.350000000000001" customHeight="1">
      <c r="B23" s="21"/>
      <c r="C23" s="22"/>
      <c r="D23" s="22"/>
      <c r="E23" s="299" t="s">
        <v>1</v>
      </c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2"/>
      <c r="AP23" s="22"/>
      <c r="AQ23" s="22"/>
      <c r="AR23" s="20"/>
      <c r="BE23" s="274"/>
    </row>
    <row r="24" spans="1:71" s="1" customFormat="1" ht="6.9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74"/>
    </row>
    <row r="25" spans="1:71" s="1" customFormat="1" ht="6.9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74"/>
    </row>
    <row r="26" spans="1:71" s="2" customFormat="1" ht="25.95" customHeight="1">
      <c r="A26" s="34"/>
      <c r="B26" s="35"/>
      <c r="C26" s="36"/>
      <c r="D26" s="37" t="s">
        <v>34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76">
        <f>ROUND(AG94,2)</f>
        <v>0</v>
      </c>
      <c r="AL26" s="277"/>
      <c r="AM26" s="277"/>
      <c r="AN26" s="277"/>
      <c r="AO26" s="277"/>
      <c r="AP26" s="36"/>
      <c r="AQ26" s="36"/>
      <c r="AR26" s="39"/>
      <c r="BE26" s="274"/>
    </row>
    <row r="27" spans="1:71" s="2" customFormat="1" ht="6.9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74"/>
    </row>
    <row r="28" spans="1:71" s="2" customFormat="1" ht="13.2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00" t="s">
        <v>35</v>
      </c>
      <c r="M28" s="300"/>
      <c r="N28" s="300"/>
      <c r="O28" s="300"/>
      <c r="P28" s="300"/>
      <c r="Q28" s="36"/>
      <c r="R28" s="36"/>
      <c r="S28" s="36"/>
      <c r="T28" s="36"/>
      <c r="U28" s="36"/>
      <c r="V28" s="36"/>
      <c r="W28" s="300" t="s">
        <v>36</v>
      </c>
      <c r="X28" s="300"/>
      <c r="Y28" s="300"/>
      <c r="Z28" s="300"/>
      <c r="AA28" s="300"/>
      <c r="AB28" s="300"/>
      <c r="AC28" s="300"/>
      <c r="AD28" s="300"/>
      <c r="AE28" s="300"/>
      <c r="AF28" s="36"/>
      <c r="AG28" s="36"/>
      <c r="AH28" s="36"/>
      <c r="AI28" s="36"/>
      <c r="AJ28" s="36"/>
      <c r="AK28" s="300" t="s">
        <v>37</v>
      </c>
      <c r="AL28" s="300"/>
      <c r="AM28" s="300"/>
      <c r="AN28" s="300"/>
      <c r="AO28" s="300"/>
      <c r="AP28" s="36"/>
      <c r="AQ28" s="36"/>
      <c r="AR28" s="39"/>
      <c r="BE28" s="274"/>
    </row>
    <row r="29" spans="1:71" s="3" customFormat="1" ht="14.4" customHeight="1">
      <c r="B29" s="40"/>
      <c r="C29" s="41"/>
      <c r="D29" s="29" t="s">
        <v>38</v>
      </c>
      <c r="E29" s="41"/>
      <c r="F29" s="29" t="s">
        <v>39</v>
      </c>
      <c r="G29" s="41"/>
      <c r="H29" s="41"/>
      <c r="I29" s="41"/>
      <c r="J29" s="41"/>
      <c r="K29" s="41"/>
      <c r="L29" s="301">
        <v>0.2</v>
      </c>
      <c r="M29" s="272"/>
      <c r="N29" s="272"/>
      <c r="O29" s="272"/>
      <c r="P29" s="272"/>
      <c r="Q29" s="41"/>
      <c r="R29" s="41"/>
      <c r="S29" s="41"/>
      <c r="T29" s="41"/>
      <c r="U29" s="41"/>
      <c r="V29" s="41"/>
      <c r="W29" s="271">
        <f>ROUND(AZ94, 2)</f>
        <v>0</v>
      </c>
      <c r="X29" s="272"/>
      <c r="Y29" s="272"/>
      <c r="Z29" s="272"/>
      <c r="AA29" s="272"/>
      <c r="AB29" s="272"/>
      <c r="AC29" s="272"/>
      <c r="AD29" s="272"/>
      <c r="AE29" s="272"/>
      <c r="AF29" s="41"/>
      <c r="AG29" s="41"/>
      <c r="AH29" s="41"/>
      <c r="AI29" s="41"/>
      <c r="AJ29" s="41"/>
      <c r="AK29" s="271">
        <f>ROUND(AV94, 2)</f>
        <v>0</v>
      </c>
      <c r="AL29" s="272"/>
      <c r="AM29" s="272"/>
      <c r="AN29" s="272"/>
      <c r="AO29" s="272"/>
      <c r="AP29" s="41"/>
      <c r="AQ29" s="41"/>
      <c r="AR29" s="42"/>
      <c r="BE29" s="275"/>
    </row>
    <row r="30" spans="1:71" s="3" customFormat="1" ht="14.4" customHeight="1">
      <c r="B30" s="40"/>
      <c r="C30" s="41"/>
      <c r="D30" s="41"/>
      <c r="E30" s="41"/>
      <c r="F30" s="29" t="s">
        <v>40</v>
      </c>
      <c r="G30" s="41"/>
      <c r="H30" s="41"/>
      <c r="I30" s="41"/>
      <c r="J30" s="41"/>
      <c r="K30" s="41"/>
      <c r="L30" s="301">
        <v>0.2</v>
      </c>
      <c r="M30" s="272"/>
      <c r="N30" s="272"/>
      <c r="O30" s="272"/>
      <c r="P30" s="272"/>
      <c r="Q30" s="41"/>
      <c r="R30" s="41"/>
      <c r="S30" s="41"/>
      <c r="T30" s="41"/>
      <c r="U30" s="41"/>
      <c r="V30" s="41"/>
      <c r="W30" s="271">
        <f>ROUND(BA94, 2)</f>
        <v>0</v>
      </c>
      <c r="X30" s="272"/>
      <c r="Y30" s="272"/>
      <c r="Z30" s="272"/>
      <c r="AA30" s="272"/>
      <c r="AB30" s="272"/>
      <c r="AC30" s="272"/>
      <c r="AD30" s="272"/>
      <c r="AE30" s="272"/>
      <c r="AF30" s="41"/>
      <c r="AG30" s="41"/>
      <c r="AH30" s="41"/>
      <c r="AI30" s="41"/>
      <c r="AJ30" s="41"/>
      <c r="AK30" s="271">
        <f>ROUND(AW94, 2)</f>
        <v>0</v>
      </c>
      <c r="AL30" s="272"/>
      <c r="AM30" s="272"/>
      <c r="AN30" s="272"/>
      <c r="AO30" s="272"/>
      <c r="AP30" s="41"/>
      <c r="AQ30" s="41"/>
      <c r="AR30" s="42"/>
      <c r="BE30" s="275"/>
    </row>
    <row r="31" spans="1:71" s="3" customFormat="1" ht="14.4" hidden="1" customHeight="1">
      <c r="B31" s="40"/>
      <c r="C31" s="41"/>
      <c r="D31" s="41"/>
      <c r="E31" s="41"/>
      <c r="F31" s="29" t="s">
        <v>41</v>
      </c>
      <c r="G31" s="41"/>
      <c r="H31" s="41"/>
      <c r="I31" s="41"/>
      <c r="J31" s="41"/>
      <c r="K31" s="41"/>
      <c r="L31" s="301">
        <v>0.2</v>
      </c>
      <c r="M31" s="272"/>
      <c r="N31" s="272"/>
      <c r="O31" s="272"/>
      <c r="P31" s="272"/>
      <c r="Q31" s="41"/>
      <c r="R31" s="41"/>
      <c r="S31" s="41"/>
      <c r="T31" s="41"/>
      <c r="U31" s="41"/>
      <c r="V31" s="41"/>
      <c r="W31" s="271">
        <f>ROUND(BB94, 2)</f>
        <v>0</v>
      </c>
      <c r="X31" s="272"/>
      <c r="Y31" s="272"/>
      <c r="Z31" s="272"/>
      <c r="AA31" s="272"/>
      <c r="AB31" s="272"/>
      <c r="AC31" s="272"/>
      <c r="AD31" s="272"/>
      <c r="AE31" s="272"/>
      <c r="AF31" s="41"/>
      <c r="AG31" s="41"/>
      <c r="AH31" s="41"/>
      <c r="AI31" s="41"/>
      <c r="AJ31" s="41"/>
      <c r="AK31" s="271">
        <v>0</v>
      </c>
      <c r="AL31" s="272"/>
      <c r="AM31" s="272"/>
      <c r="AN31" s="272"/>
      <c r="AO31" s="272"/>
      <c r="AP31" s="41"/>
      <c r="AQ31" s="41"/>
      <c r="AR31" s="42"/>
      <c r="BE31" s="275"/>
    </row>
    <row r="32" spans="1:71" s="3" customFormat="1" ht="14.4" hidden="1" customHeight="1">
      <c r="B32" s="40"/>
      <c r="C32" s="41"/>
      <c r="D32" s="41"/>
      <c r="E32" s="41"/>
      <c r="F32" s="29" t="s">
        <v>42</v>
      </c>
      <c r="G32" s="41"/>
      <c r="H32" s="41"/>
      <c r="I32" s="41"/>
      <c r="J32" s="41"/>
      <c r="K32" s="41"/>
      <c r="L32" s="301">
        <v>0.2</v>
      </c>
      <c r="M32" s="272"/>
      <c r="N32" s="272"/>
      <c r="O32" s="272"/>
      <c r="P32" s="272"/>
      <c r="Q32" s="41"/>
      <c r="R32" s="41"/>
      <c r="S32" s="41"/>
      <c r="T32" s="41"/>
      <c r="U32" s="41"/>
      <c r="V32" s="41"/>
      <c r="W32" s="271">
        <f>ROUND(BC94, 2)</f>
        <v>0</v>
      </c>
      <c r="X32" s="272"/>
      <c r="Y32" s="272"/>
      <c r="Z32" s="272"/>
      <c r="AA32" s="272"/>
      <c r="AB32" s="272"/>
      <c r="AC32" s="272"/>
      <c r="AD32" s="272"/>
      <c r="AE32" s="272"/>
      <c r="AF32" s="41"/>
      <c r="AG32" s="41"/>
      <c r="AH32" s="41"/>
      <c r="AI32" s="41"/>
      <c r="AJ32" s="41"/>
      <c r="AK32" s="271">
        <v>0</v>
      </c>
      <c r="AL32" s="272"/>
      <c r="AM32" s="272"/>
      <c r="AN32" s="272"/>
      <c r="AO32" s="272"/>
      <c r="AP32" s="41"/>
      <c r="AQ32" s="41"/>
      <c r="AR32" s="42"/>
      <c r="BE32" s="275"/>
    </row>
    <row r="33" spans="1:57" s="3" customFormat="1" ht="14.4" hidden="1" customHeight="1">
      <c r="B33" s="40"/>
      <c r="C33" s="41"/>
      <c r="D33" s="41"/>
      <c r="E33" s="41"/>
      <c r="F33" s="29" t="s">
        <v>43</v>
      </c>
      <c r="G33" s="41"/>
      <c r="H33" s="41"/>
      <c r="I33" s="41"/>
      <c r="J33" s="41"/>
      <c r="K33" s="41"/>
      <c r="L33" s="301">
        <v>0</v>
      </c>
      <c r="M33" s="272"/>
      <c r="N33" s="272"/>
      <c r="O33" s="272"/>
      <c r="P33" s="272"/>
      <c r="Q33" s="41"/>
      <c r="R33" s="41"/>
      <c r="S33" s="41"/>
      <c r="T33" s="41"/>
      <c r="U33" s="41"/>
      <c r="V33" s="41"/>
      <c r="W33" s="271">
        <f>ROUND(BD94, 2)</f>
        <v>0</v>
      </c>
      <c r="X33" s="272"/>
      <c r="Y33" s="272"/>
      <c r="Z33" s="272"/>
      <c r="AA33" s="272"/>
      <c r="AB33" s="272"/>
      <c r="AC33" s="272"/>
      <c r="AD33" s="272"/>
      <c r="AE33" s="272"/>
      <c r="AF33" s="41"/>
      <c r="AG33" s="41"/>
      <c r="AH33" s="41"/>
      <c r="AI33" s="41"/>
      <c r="AJ33" s="41"/>
      <c r="AK33" s="271">
        <v>0</v>
      </c>
      <c r="AL33" s="272"/>
      <c r="AM33" s="272"/>
      <c r="AN33" s="272"/>
      <c r="AO33" s="272"/>
      <c r="AP33" s="41"/>
      <c r="AQ33" s="41"/>
      <c r="AR33" s="42"/>
      <c r="BE33" s="275"/>
    </row>
    <row r="34" spans="1:57" s="2" customFormat="1" ht="6.9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74"/>
    </row>
    <row r="35" spans="1:57" s="2" customFormat="1" ht="25.95" customHeight="1">
      <c r="A35" s="34"/>
      <c r="B35" s="35"/>
      <c r="C35" s="43"/>
      <c r="D35" s="44" t="s">
        <v>44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45</v>
      </c>
      <c r="U35" s="45"/>
      <c r="V35" s="45"/>
      <c r="W35" s="45"/>
      <c r="X35" s="278" t="s">
        <v>46</v>
      </c>
      <c r="Y35" s="279"/>
      <c r="Z35" s="279"/>
      <c r="AA35" s="279"/>
      <c r="AB35" s="279"/>
      <c r="AC35" s="45"/>
      <c r="AD35" s="45"/>
      <c r="AE35" s="45"/>
      <c r="AF35" s="45"/>
      <c r="AG35" s="45"/>
      <c r="AH35" s="45"/>
      <c r="AI35" s="45"/>
      <c r="AJ35" s="45"/>
      <c r="AK35" s="280">
        <f>SUM(AK26:AK33)</f>
        <v>0</v>
      </c>
      <c r="AL35" s="279"/>
      <c r="AM35" s="279"/>
      <c r="AN35" s="279"/>
      <c r="AO35" s="281"/>
      <c r="AP35" s="43"/>
      <c r="AQ35" s="43"/>
      <c r="AR35" s="39"/>
      <c r="BE35" s="34"/>
    </row>
    <row r="36" spans="1:57" s="2" customFormat="1" ht="6.9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" customHeight="1">
      <c r="B49" s="47"/>
      <c r="C49" s="48"/>
      <c r="D49" s="49" t="s">
        <v>47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48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0.199999999999999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0.199999999999999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0.199999999999999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0.199999999999999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0.199999999999999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0.199999999999999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0.199999999999999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0.199999999999999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0.199999999999999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0.19999999999999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3.2">
      <c r="A60" s="34"/>
      <c r="B60" s="35"/>
      <c r="C60" s="36"/>
      <c r="D60" s="52" t="s">
        <v>49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50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49</v>
      </c>
      <c r="AI60" s="38"/>
      <c r="AJ60" s="38"/>
      <c r="AK60" s="38"/>
      <c r="AL60" s="38"/>
      <c r="AM60" s="52" t="s">
        <v>50</v>
      </c>
      <c r="AN60" s="38"/>
      <c r="AO60" s="38"/>
      <c r="AP60" s="36"/>
      <c r="AQ60" s="36"/>
      <c r="AR60" s="39"/>
      <c r="BE60" s="34"/>
    </row>
    <row r="61" spans="1:57" ht="10.199999999999999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0.199999999999999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0.199999999999999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3.2">
      <c r="A64" s="34"/>
      <c r="B64" s="35"/>
      <c r="C64" s="36"/>
      <c r="D64" s="49" t="s">
        <v>51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52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0.199999999999999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0.199999999999999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0.199999999999999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0.199999999999999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0.19999999999999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0.199999999999999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0.199999999999999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0.199999999999999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0.199999999999999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0.199999999999999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3.2">
      <c r="A75" s="34"/>
      <c r="B75" s="35"/>
      <c r="C75" s="36"/>
      <c r="D75" s="52" t="s">
        <v>49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50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49</v>
      </c>
      <c r="AI75" s="38"/>
      <c r="AJ75" s="38"/>
      <c r="AK75" s="38"/>
      <c r="AL75" s="38"/>
      <c r="AM75" s="52" t="s">
        <v>50</v>
      </c>
      <c r="AN75" s="38"/>
      <c r="AO75" s="38"/>
      <c r="AP75" s="36"/>
      <c r="AQ75" s="36"/>
      <c r="AR75" s="39"/>
      <c r="BE75" s="34"/>
    </row>
    <row r="76" spans="1:57" s="2" customFormat="1" ht="10.199999999999999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" customHeight="1">
      <c r="A82" s="34"/>
      <c r="B82" s="35"/>
      <c r="C82" s="23" t="s">
        <v>53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12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2323-19E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" customHeight="1">
      <c r="B85" s="61"/>
      <c r="C85" s="62" t="s">
        <v>15</v>
      </c>
      <c r="D85" s="63"/>
      <c r="E85" s="63"/>
      <c r="F85" s="63"/>
      <c r="G85" s="63"/>
      <c r="H85" s="63"/>
      <c r="I85" s="63"/>
      <c r="J85" s="63"/>
      <c r="K85" s="63"/>
      <c r="L85" s="291" t="str">
        <f>K6</f>
        <v>CESTA OKOLO TATIER, ÚSEK K.Ú. KEŽMAROK - HUNCOVCE</v>
      </c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63"/>
      <c r="AQ85" s="63"/>
      <c r="AR85" s="64"/>
    </row>
    <row r="86" spans="1:91" s="2" customFormat="1" ht="6.9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19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HUNCOVCE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21</v>
      </c>
      <c r="AJ87" s="36"/>
      <c r="AK87" s="36"/>
      <c r="AL87" s="36"/>
      <c r="AM87" s="293" t="str">
        <f>IF(AN8= "","",AN8)</f>
        <v>9. 10. 2019</v>
      </c>
      <c r="AN87" s="293"/>
      <c r="AO87" s="36"/>
      <c r="AP87" s="36"/>
      <c r="AQ87" s="36"/>
      <c r="AR87" s="39"/>
      <c r="BE87" s="34"/>
    </row>
    <row r="88" spans="1:91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3" customHeight="1">
      <c r="A89" s="34"/>
      <c r="B89" s="35"/>
      <c r="C89" s="29" t="s">
        <v>23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OBEC HUNCOVCE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29</v>
      </c>
      <c r="AJ89" s="36"/>
      <c r="AK89" s="36"/>
      <c r="AL89" s="36"/>
      <c r="AM89" s="289" t="str">
        <f>IF(E17="","",E17)</f>
        <v xml:space="preserve"> </v>
      </c>
      <c r="AN89" s="290"/>
      <c r="AO89" s="290"/>
      <c r="AP89" s="290"/>
      <c r="AQ89" s="36"/>
      <c r="AR89" s="39"/>
      <c r="AS89" s="283" t="s">
        <v>54</v>
      </c>
      <c r="AT89" s="284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3" customHeight="1">
      <c r="A90" s="34"/>
      <c r="B90" s="35"/>
      <c r="C90" s="29" t="s">
        <v>27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32</v>
      </c>
      <c r="AJ90" s="36"/>
      <c r="AK90" s="36"/>
      <c r="AL90" s="36"/>
      <c r="AM90" s="289" t="str">
        <f>IF(E20="","",E20)</f>
        <v xml:space="preserve"> </v>
      </c>
      <c r="AN90" s="290"/>
      <c r="AO90" s="290"/>
      <c r="AP90" s="290"/>
      <c r="AQ90" s="36"/>
      <c r="AR90" s="39"/>
      <c r="AS90" s="285"/>
      <c r="AT90" s="286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8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87"/>
      <c r="AT91" s="288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304" t="s">
        <v>55</v>
      </c>
      <c r="D92" s="305"/>
      <c r="E92" s="305"/>
      <c r="F92" s="305"/>
      <c r="G92" s="305"/>
      <c r="H92" s="73"/>
      <c r="I92" s="306" t="s">
        <v>56</v>
      </c>
      <c r="J92" s="305"/>
      <c r="K92" s="305"/>
      <c r="L92" s="305"/>
      <c r="M92" s="305"/>
      <c r="N92" s="305"/>
      <c r="O92" s="305"/>
      <c r="P92" s="305"/>
      <c r="Q92" s="305"/>
      <c r="R92" s="305"/>
      <c r="S92" s="305"/>
      <c r="T92" s="305"/>
      <c r="U92" s="305"/>
      <c r="V92" s="305"/>
      <c r="W92" s="305"/>
      <c r="X92" s="305"/>
      <c r="Y92" s="305"/>
      <c r="Z92" s="305"/>
      <c r="AA92" s="305"/>
      <c r="AB92" s="305"/>
      <c r="AC92" s="305"/>
      <c r="AD92" s="305"/>
      <c r="AE92" s="305"/>
      <c r="AF92" s="305"/>
      <c r="AG92" s="309" t="s">
        <v>57</v>
      </c>
      <c r="AH92" s="305"/>
      <c r="AI92" s="305"/>
      <c r="AJ92" s="305"/>
      <c r="AK92" s="305"/>
      <c r="AL92" s="305"/>
      <c r="AM92" s="305"/>
      <c r="AN92" s="306" t="s">
        <v>58</v>
      </c>
      <c r="AO92" s="305"/>
      <c r="AP92" s="308"/>
      <c r="AQ92" s="74" t="s">
        <v>59</v>
      </c>
      <c r="AR92" s="39"/>
      <c r="AS92" s="75" t="s">
        <v>60</v>
      </c>
      <c r="AT92" s="76" t="s">
        <v>61</v>
      </c>
      <c r="AU92" s="76" t="s">
        <v>62</v>
      </c>
      <c r="AV92" s="76" t="s">
        <v>63</v>
      </c>
      <c r="AW92" s="76" t="s">
        <v>64</v>
      </c>
      <c r="AX92" s="76" t="s">
        <v>65</v>
      </c>
      <c r="AY92" s="76" t="s">
        <v>66</v>
      </c>
      <c r="AZ92" s="76" t="s">
        <v>67</v>
      </c>
      <c r="BA92" s="76" t="s">
        <v>68</v>
      </c>
      <c r="BB92" s="76" t="s">
        <v>69</v>
      </c>
      <c r="BC92" s="76" t="s">
        <v>70</v>
      </c>
      <c r="BD92" s="77" t="s">
        <v>71</v>
      </c>
      <c r="BE92" s="34"/>
    </row>
    <row r="93" spans="1:91" s="2" customFormat="1" ht="10.8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" customHeight="1">
      <c r="B94" s="81"/>
      <c r="C94" s="82" t="s">
        <v>72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310">
        <f>ROUND(SUM(AG95:AG101),2)</f>
        <v>0</v>
      </c>
      <c r="AH94" s="310"/>
      <c r="AI94" s="310"/>
      <c r="AJ94" s="310"/>
      <c r="AK94" s="310"/>
      <c r="AL94" s="310"/>
      <c r="AM94" s="310"/>
      <c r="AN94" s="311">
        <f t="shared" ref="AN94:AN101" si="0">SUM(AG94,AT94)</f>
        <v>0</v>
      </c>
      <c r="AO94" s="311"/>
      <c r="AP94" s="311"/>
      <c r="AQ94" s="85" t="s">
        <v>1</v>
      </c>
      <c r="AR94" s="86"/>
      <c r="AS94" s="87">
        <f>ROUND(SUM(AS95:AS101),2)</f>
        <v>0</v>
      </c>
      <c r="AT94" s="88">
        <f t="shared" ref="AT94:AT101" si="1">ROUND(SUM(AV94:AW94),2)</f>
        <v>0</v>
      </c>
      <c r="AU94" s="89">
        <f>ROUND(SUM(AU95:AU101),5)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ROUND(SUM(AZ95:AZ101),2)</f>
        <v>0</v>
      </c>
      <c r="BA94" s="88">
        <f>ROUND(SUM(BA95:BA101),2)</f>
        <v>0</v>
      </c>
      <c r="BB94" s="88">
        <f>ROUND(SUM(BB95:BB101),2)</f>
        <v>0</v>
      </c>
      <c r="BC94" s="88">
        <f>ROUND(SUM(BC95:BC101),2)</f>
        <v>0</v>
      </c>
      <c r="BD94" s="90">
        <f>ROUND(SUM(BD95:BD101),2)</f>
        <v>0</v>
      </c>
      <c r="BS94" s="91" t="s">
        <v>73</v>
      </c>
      <c r="BT94" s="91" t="s">
        <v>74</v>
      </c>
      <c r="BU94" s="92" t="s">
        <v>75</v>
      </c>
      <c r="BV94" s="91" t="s">
        <v>76</v>
      </c>
      <c r="BW94" s="91" t="s">
        <v>5</v>
      </c>
      <c r="BX94" s="91" t="s">
        <v>77</v>
      </c>
      <c r="CL94" s="91" t="s">
        <v>1</v>
      </c>
    </row>
    <row r="95" spans="1:91" s="7" customFormat="1" ht="25.8" customHeight="1">
      <c r="A95" s="93" t="s">
        <v>78</v>
      </c>
      <c r="B95" s="94"/>
      <c r="C95" s="95"/>
      <c r="D95" s="307" t="s">
        <v>79</v>
      </c>
      <c r="E95" s="307"/>
      <c r="F95" s="307"/>
      <c r="G95" s="307"/>
      <c r="H95" s="307"/>
      <c r="I95" s="96"/>
      <c r="J95" s="307" t="s">
        <v>80</v>
      </c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  <c r="AA95" s="307"/>
      <c r="AB95" s="307"/>
      <c r="AC95" s="307"/>
      <c r="AD95" s="307"/>
      <c r="AE95" s="307"/>
      <c r="AF95" s="307"/>
      <c r="AG95" s="302">
        <f>'1 - 102-00 Cyklochodník v...'!J30</f>
        <v>0</v>
      </c>
      <c r="AH95" s="303"/>
      <c r="AI95" s="303"/>
      <c r="AJ95" s="303"/>
      <c r="AK95" s="303"/>
      <c r="AL95" s="303"/>
      <c r="AM95" s="303"/>
      <c r="AN95" s="302">
        <f t="shared" si="0"/>
        <v>0</v>
      </c>
      <c r="AO95" s="303"/>
      <c r="AP95" s="303"/>
      <c r="AQ95" s="97" t="s">
        <v>81</v>
      </c>
      <c r="AR95" s="98"/>
      <c r="AS95" s="99">
        <v>0</v>
      </c>
      <c r="AT95" s="100">
        <f t="shared" si="1"/>
        <v>0</v>
      </c>
      <c r="AU95" s="101">
        <f>'1 - 102-00 Cyklochodník v...'!P125</f>
        <v>0</v>
      </c>
      <c r="AV95" s="100">
        <f>'1 - 102-00 Cyklochodník v...'!J33</f>
        <v>0</v>
      </c>
      <c r="AW95" s="100">
        <f>'1 - 102-00 Cyklochodník v...'!J34</f>
        <v>0</v>
      </c>
      <c r="AX95" s="100">
        <f>'1 - 102-00 Cyklochodník v...'!J35</f>
        <v>0</v>
      </c>
      <c r="AY95" s="100">
        <f>'1 - 102-00 Cyklochodník v...'!J36</f>
        <v>0</v>
      </c>
      <c r="AZ95" s="100">
        <f>'1 - 102-00 Cyklochodník v...'!F33</f>
        <v>0</v>
      </c>
      <c r="BA95" s="100">
        <f>'1 - 102-00 Cyklochodník v...'!F34</f>
        <v>0</v>
      </c>
      <c r="BB95" s="100">
        <f>'1 - 102-00 Cyklochodník v...'!F35</f>
        <v>0</v>
      </c>
      <c r="BC95" s="100">
        <f>'1 - 102-00 Cyklochodník v...'!F36</f>
        <v>0</v>
      </c>
      <c r="BD95" s="102">
        <f>'1 - 102-00 Cyklochodník v...'!F37</f>
        <v>0</v>
      </c>
      <c r="BT95" s="103" t="s">
        <v>79</v>
      </c>
      <c r="BV95" s="103" t="s">
        <v>76</v>
      </c>
      <c r="BW95" s="103" t="s">
        <v>82</v>
      </c>
      <c r="BX95" s="103" t="s">
        <v>5</v>
      </c>
      <c r="CL95" s="103" t="s">
        <v>83</v>
      </c>
      <c r="CM95" s="103" t="s">
        <v>74</v>
      </c>
    </row>
    <row r="96" spans="1:91" s="7" customFormat="1" ht="25.8" customHeight="1">
      <c r="A96" s="93" t="s">
        <v>78</v>
      </c>
      <c r="B96" s="94"/>
      <c r="C96" s="95"/>
      <c r="D96" s="307" t="s">
        <v>84</v>
      </c>
      <c r="E96" s="307"/>
      <c r="F96" s="307"/>
      <c r="G96" s="307"/>
      <c r="H96" s="307"/>
      <c r="I96" s="96"/>
      <c r="J96" s="307" t="s">
        <v>85</v>
      </c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307"/>
      <c r="AD96" s="307"/>
      <c r="AE96" s="307"/>
      <c r="AF96" s="307"/>
      <c r="AG96" s="302">
        <f>'2 - 102-00 Cyklochodník v...'!J30</f>
        <v>0</v>
      </c>
      <c r="AH96" s="303"/>
      <c r="AI96" s="303"/>
      <c r="AJ96" s="303"/>
      <c r="AK96" s="303"/>
      <c r="AL96" s="303"/>
      <c r="AM96" s="303"/>
      <c r="AN96" s="302">
        <f t="shared" si="0"/>
        <v>0</v>
      </c>
      <c r="AO96" s="303"/>
      <c r="AP96" s="303"/>
      <c r="AQ96" s="97" t="s">
        <v>81</v>
      </c>
      <c r="AR96" s="98"/>
      <c r="AS96" s="99">
        <v>0</v>
      </c>
      <c r="AT96" s="100">
        <f t="shared" si="1"/>
        <v>0</v>
      </c>
      <c r="AU96" s="101">
        <f>'2 - 102-00 Cyklochodník v...'!P128</f>
        <v>0</v>
      </c>
      <c r="AV96" s="100">
        <f>'2 - 102-00 Cyklochodník v...'!J33</f>
        <v>0</v>
      </c>
      <c r="AW96" s="100">
        <f>'2 - 102-00 Cyklochodník v...'!J34</f>
        <v>0</v>
      </c>
      <c r="AX96" s="100">
        <f>'2 - 102-00 Cyklochodník v...'!J35</f>
        <v>0</v>
      </c>
      <c r="AY96" s="100">
        <f>'2 - 102-00 Cyklochodník v...'!J36</f>
        <v>0</v>
      </c>
      <c r="AZ96" s="100">
        <f>'2 - 102-00 Cyklochodník v...'!F33</f>
        <v>0</v>
      </c>
      <c r="BA96" s="100">
        <f>'2 - 102-00 Cyklochodník v...'!F34</f>
        <v>0</v>
      </c>
      <c r="BB96" s="100">
        <f>'2 - 102-00 Cyklochodník v...'!F35</f>
        <v>0</v>
      </c>
      <c r="BC96" s="100">
        <f>'2 - 102-00 Cyklochodník v...'!F36</f>
        <v>0</v>
      </c>
      <c r="BD96" s="102">
        <f>'2 - 102-00 Cyklochodník v...'!F37</f>
        <v>0</v>
      </c>
      <c r="BT96" s="103" t="s">
        <v>79</v>
      </c>
      <c r="BV96" s="103" t="s">
        <v>76</v>
      </c>
      <c r="BW96" s="103" t="s">
        <v>86</v>
      </c>
      <c r="BX96" s="103" t="s">
        <v>5</v>
      </c>
      <c r="CL96" s="103" t="s">
        <v>83</v>
      </c>
      <c r="CM96" s="103" t="s">
        <v>74</v>
      </c>
    </row>
    <row r="97" spans="1:91" s="7" customFormat="1" ht="25.8" customHeight="1">
      <c r="A97" s="93" t="s">
        <v>78</v>
      </c>
      <c r="B97" s="94"/>
      <c r="C97" s="95"/>
      <c r="D97" s="307" t="s">
        <v>87</v>
      </c>
      <c r="E97" s="307"/>
      <c r="F97" s="307"/>
      <c r="G97" s="307"/>
      <c r="H97" s="307"/>
      <c r="I97" s="96"/>
      <c r="J97" s="307" t="s">
        <v>88</v>
      </c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307"/>
      <c r="AF97" s="307"/>
      <c r="AG97" s="302">
        <f>'3 - 102-00 Cyklochodník v...'!J30</f>
        <v>0</v>
      </c>
      <c r="AH97" s="303"/>
      <c r="AI97" s="303"/>
      <c r="AJ97" s="303"/>
      <c r="AK97" s="303"/>
      <c r="AL97" s="303"/>
      <c r="AM97" s="303"/>
      <c r="AN97" s="302">
        <f t="shared" si="0"/>
        <v>0</v>
      </c>
      <c r="AO97" s="303"/>
      <c r="AP97" s="303"/>
      <c r="AQ97" s="97" t="s">
        <v>81</v>
      </c>
      <c r="AR97" s="98"/>
      <c r="AS97" s="99">
        <v>0</v>
      </c>
      <c r="AT97" s="100">
        <f t="shared" si="1"/>
        <v>0</v>
      </c>
      <c r="AU97" s="101">
        <f>'3 - 102-00 Cyklochodník v...'!P124</f>
        <v>0</v>
      </c>
      <c r="AV97" s="100">
        <f>'3 - 102-00 Cyklochodník v...'!J33</f>
        <v>0</v>
      </c>
      <c r="AW97" s="100">
        <f>'3 - 102-00 Cyklochodník v...'!J34</f>
        <v>0</v>
      </c>
      <c r="AX97" s="100">
        <f>'3 - 102-00 Cyklochodník v...'!J35</f>
        <v>0</v>
      </c>
      <c r="AY97" s="100">
        <f>'3 - 102-00 Cyklochodník v...'!J36</f>
        <v>0</v>
      </c>
      <c r="AZ97" s="100">
        <f>'3 - 102-00 Cyklochodník v...'!F33</f>
        <v>0</v>
      </c>
      <c r="BA97" s="100">
        <f>'3 - 102-00 Cyklochodník v...'!F34</f>
        <v>0</v>
      </c>
      <c r="BB97" s="100">
        <f>'3 - 102-00 Cyklochodník v...'!F35</f>
        <v>0</v>
      </c>
      <c r="BC97" s="100">
        <f>'3 - 102-00 Cyklochodník v...'!F36</f>
        <v>0</v>
      </c>
      <c r="BD97" s="102">
        <f>'3 - 102-00 Cyklochodník v...'!F37</f>
        <v>0</v>
      </c>
      <c r="BT97" s="103" t="s">
        <v>79</v>
      </c>
      <c r="BV97" s="103" t="s">
        <v>76</v>
      </c>
      <c r="BW97" s="103" t="s">
        <v>89</v>
      </c>
      <c r="BX97" s="103" t="s">
        <v>5</v>
      </c>
      <c r="CL97" s="103" t="s">
        <v>83</v>
      </c>
      <c r="CM97" s="103" t="s">
        <v>74</v>
      </c>
    </row>
    <row r="98" spans="1:91" s="7" customFormat="1" ht="16.350000000000001" customHeight="1">
      <c r="A98" s="93" t="s">
        <v>78</v>
      </c>
      <c r="B98" s="94"/>
      <c r="C98" s="95"/>
      <c r="D98" s="307" t="s">
        <v>90</v>
      </c>
      <c r="E98" s="307"/>
      <c r="F98" s="307"/>
      <c r="G98" s="307"/>
      <c r="H98" s="307"/>
      <c r="I98" s="96"/>
      <c r="J98" s="307" t="s">
        <v>91</v>
      </c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307"/>
      <c r="Y98" s="307"/>
      <c r="Z98" s="307"/>
      <c r="AA98" s="307"/>
      <c r="AB98" s="307"/>
      <c r="AC98" s="307"/>
      <c r="AD98" s="307"/>
      <c r="AE98" s="307"/>
      <c r="AF98" s="307"/>
      <c r="AG98" s="302">
        <f>'4 - 203-00 Lávka cez riek...'!J30</f>
        <v>0</v>
      </c>
      <c r="AH98" s="303"/>
      <c r="AI98" s="303"/>
      <c r="AJ98" s="303"/>
      <c r="AK98" s="303"/>
      <c r="AL98" s="303"/>
      <c r="AM98" s="303"/>
      <c r="AN98" s="302">
        <f t="shared" si="0"/>
        <v>0</v>
      </c>
      <c r="AO98" s="303"/>
      <c r="AP98" s="303"/>
      <c r="AQ98" s="97" t="s">
        <v>81</v>
      </c>
      <c r="AR98" s="98"/>
      <c r="AS98" s="99">
        <v>0</v>
      </c>
      <c r="AT98" s="100">
        <f t="shared" si="1"/>
        <v>0</v>
      </c>
      <c r="AU98" s="101">
        <f>'4 - 203-00 Lávka cez riek...'!P129</f>
        <v>0</v>
      </c>
      <c r="AV98" s="100">
        <f>'4 - 203-00 Lávka cez riek...'!J33</f>
        <v>0</v>
      </c>
      <c r="AW98" s="100">
        <f>'4 - 203-00 Lávka cez riek...'!J34</f>
        <v>0</v>
      </c>
      <c r="AX98" s="100">
        <f>'4 - 203-00 Lávka cez riek...'!J35</f>
        <v>0</v>
      </c>
      <c r="AY98" s="100">
        <f>'4 - 203-00 Lávka cez riek...'!J36</f>
        <v>0</v>
      </c>
      <c r="AZ98" s="100">
        <f>'4 - 203-00 Lávka cez riek...'!F33</f>
        <v>0</v>
      </c>
      <c r="BA98" s="100">
        <f>'4 - 203-00 Lávka cez riek...'!F34</f>
        <v>0</v>
      </c>
      <c r="BB98" s="100">
        <f>'4 - 203-00 Lávka cez riek...'!F35</f>
        <v>0</v>
      </c>
      <c r="BC98" s="100">
        <f>'4 - 203-00 Lávka cez riek...'!F36</f>
        <v>0</v>
      </c>
      <c r="BD98" s="102">
        <f>'4 - 203-00 Lávka cez riek...'!F37</f>
        <v>0</v>
      </c>
      <c r="BT98" s="103" t="s">
        <v>79</v>
      </c>
      <c r="BV98" s="103" t="s">
        <v>76</v>
      </c>
      <c r="BW98" s="103" t="s">
        <v>92</v>
      </c>
      <c r="BX98" s="103" t="s">
        <v>5</v>
      </c>
      <c r="CL98" s="103" t="s">
        <v>93</v>
      </c>
      <c r="CM98" s="103" t="s">
        <v>74</v>
      </c>
    </row>
    <row r="99" spans="1:91" s="7" customFormat="1" ht="38.700000000000003" customHeight="1">
      <c r="A99" s="93" t="s">
        <v>78</v>
      </c>
      <c r="B99" s="94"/>
      <c r="C99" s="95"/>
      <c r="D99" s="307" t="s">
        <v>94</v>
      </c>
      <c r="E99" s="307"/>
      <c r="F99" s="307"/>
      <c r="G99" s="307"/>
      <c r="H99" s="307"/>
      <c r="I99" s="96"/>
      <c r="J99" s="307" t="s">
        <v>95</v>
      </c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307"/>
      <c r="AD99" s="307"/>
      <c r="AE99" s="307"/>
      <c r="AF99" s="307"/>
      <c r="AG99" s="302">
        <f>'5 - 601-00 Úpravy nadzemn...'!J30</f>
        <v>0</v>
      </c>
      <c r="AH99" s="303"/>
      <c r="AI99" s="303"/>
      <c r="AJ99" s="303"/>
      <c r="AK99" s="303"/>
      <c r="AL99" s="303"/>
      <c r="AM99" s="303"/>
      <c r="AN99" s="302">
        <f t="shared" si="0"/>
        <v>0</v>
      </c>
      <c r="AO99" s="303"/>
      <c r="AP99" s="303"/>
      <c r="AQ99" s="97" t="s">
        <v>81</v>
      </c>
      <c r="AR99" s="98"/>
      <c r="AS99" s="99">
        <v>0</v>
      </c>
      <c r="AT99" s="100">
        <f t="shared" si="1"/>
        <v>0</v>
      </c>
      <c r="AU99" s="101">
        <f>'5 - 601-00 Úpravy nadzemn...'!P122</f>
        <v>0</v>
      </c>
      <c r="AV99" s="100">
        <f>'5 - 601-00 Úpravy nadzemn...'!J33</f>
        <v>0</v>
      </c>
      <c r="AW99" s="100">
        <f>'5 - 601-00 Úpravy nadzemn...'!J34</f>
        <v>0</v>
      </c>
      <c r="AX99" s="100">
        <f>'5 - 601-00 Úpravy nadzemn...'!J35</f>
        <v>0</v>
      </c>
      <c r="AY99" s="100">
        <f>'5 - 601-00 Úpravy nadzemn...'!J36</f>
        <v>0</v>
      </c>
      <c r="AZ99" s="100">
        <f>'5 - 601-00 Úpravy nadzemn...'!F33</f>
        <v>0</v>
      </c>
      <c r="BA99" s="100">
        <f>'5 - 601-00 Úpravy nadzemn...'!F34</f>
        <v>0</v>
      </c>
      <c r="BB99" s="100">
        <f>'5 - 601-00 Úpravy nadzemn...'!F35</f>
        <v>0</v>
      </c>
      <c r="BC99" s="100">
        <f>'5 - 601-00 Úpravy nadzemn...'!F36</f>
        <v>0</v>
      </c>
      <c r="BD99" s="102">
        <f>'5 - 601-00 Úpravy nadzemn...'!F37</f>
        <v>0</v>
      </c>
      <c r="BT99" s="103" t="s">
        <v>79</v>
      </c>
      <c r="BV99" s="103" t="s">
        <v>76</v>
      </c>
      <c r="BW99" s="103" t="s">
        <v>96</v>
      </c>
      <c r="BX99" s="103" t="s">
        <v>5</v>
      </c>
      <c r="CL99" s="103" t="s">
        <v>1</v>
      </c>
      <c r="CM99" s="103" t="s">
        <v>74</v>
      </c>
    </row>
    <row r="100" spans="1:91" s="7" customFormat="1" ht="38.700000000000003" customHeight="1">
      <c r="A100" s="93" t="s">
        <v>78</v>
      </c>
      <c r="B100" s="94"/>
      <c r="C100" s="95"/>
      <c r="D100" s="307" t="s">
        <v>97</v>
      </c>
      <c r="E100" s="307"/>
      <c r="F100" s="307"/>
      <c r="G100" s="307"/>
      <c r="H100" s="307"/>
      <c r="I100" s="96"/>
      <c r="J100" s="307" t="s">
        <v>98</v>
      </c>
      <c r="K100" s="307"/>
      <c r="L100" s="307"/>
      <c r="M100" s="307"/>
      <c r="N100" s="307"/>
      <c r="O100" s="307"/>
      <c r="P100" s="307"/>
      <c r="Q100" s="307"/>
      <c r="R100" s="307"/>
      <c r="S100" s="307"/>
      <c r="T100" s="307"/>
      <c r="U100" s="307"/>
      <c r="V100" s="307"/>
      <c r="W100" s="307"/>
      <c r="X100" s="307"/>
      <c r="Y100" s="307"/>
      <c r="Z100" s="307"/>
      <c r="AA100" s="307"/>
      <c r="AB100" s="307"/>
      <c r="AC100" s="307"/>
      <c r="AD100" s="307"/>
      <c r="AE100" s="307"/>
      <c r="AF100" s="307"/>
      <c r="AG100" s="302">
        <f>'6 - 601-00 Úpravy nadzemn...'!J30</f>
        <v>0</v>
      </c>
      <c r="AH100" s="303"/>
      <c r="AI100" s="303"/>
      <c r="AJ100" s="303"/>
      <c r="AK100" s="303"/>
      <c r="AL100" s="303"/>
      <c r="AM100" s="303"/>
      <c r="AN100" s="302">
        <f t="shared" si="0"/>
        <v>0</v>
      </c>
      <c r="AO100" s="303"/>
      <c r="AP100" s="303"/>
      <c r="AQ100" s="97" t="s">
        <v>81</v>
      </c>
      <c r="AR100" s="98"/>
      <c r="AS100" s="99">
        <v>0</v>
      </c>
      <c r="AT100" s="100">
        <f t="shared" si="1"/>
        <v>0</v>
      </c>
      <c r="AU100" s="101">
        <f>'6 - 601-00 Úpravy nadzemn...'!P123</f>
        <v>0</v>
      </c>
      <c r="AV100" s="100">
        <f>'6 - 601-00 Úpravy nadzemn...'!J33</f>
        <v>0</v>
      </c>
      <c r="AW100" s="100">
        <f>'6 - 601-00 Úpravy nadzemn...'!J34</f>
        <v>0</v>
      </c>
      <c r="AX100" s="100">
        <f>'6 - 601-00 Úpravy nadzemn...'!J35</f>
        <v>0</v>
      </c>
      <c r="AY100" s="100">
        <f>'6 - 601-00 Úpravy nadzemn...'!J36</f>
        <v>0</v>
      </c>
      <c r="AZ100" s="100">
        <f>'6 - 601-00 Úpravy nadzemn...'!F33</f>
        <v>0</v>
      </c>
      <c r="BA100" s="100">
        <f>'6 - 601-00 Úpravy nadzemn...'!F34</f>
        <v>0</v>
      </c>
      <c r="BB100" s="100">
        <f>'6 - 601-00 Úpravy nadzemn...'!F35</f>
        <v>0</v>
      </c>
      <c r="BC100" s="100">
        <f>'6 - 601-00 Úpravy nadzemn...'!F36</f>
        <v>0</v>
      </c>
      <c r="BD100" s="102">
        <f>'6 - 601-00 Úpravy nadzemn...'!F37</f>
        <v>0</v>
      </c>
      <c r="BT100" s="103" t="s">
        <v>79</v>
      </c>
      <c r="BV100" s="103" t="s">
        <v>76</v>
      </c>
      <c r="BW100" s="103" t="s">
        <v>99</v>
      </c>
      <c r="BX100" s="103" t="s">
        <v>5</v>
      </c>
      <c r="CL100" s="103" t="s">
        <v>1</v>
      </c>
      <c r="CM100" s="103" t="s">
        <v>74</v>
      </c>
    </row>
    <row r="101" spans="1:91" s="7" customFormat="1" ht="16.350000000000001" customHeight="1">
      <c r="A101" s="93" t="s">
        <v>78</v>
      </c>
      <c r="B101" s="94"/>
      <c r="C101" s="95"/>
      <c r="D101" s="307" t="s">
        <v>100</v>
      </c>
      <c r="E101" s="307"/>
      <c r="F101" s="307"/>
      <c r="G101" s="307"/>
      <c r="H101" s="307"/>
      <c r="I101" s="96"/>
      <c r="J101" s="307" t="s">
        <v>101</v>
      </c>
      <c r="K101" s="307"/>
      <c r="L101" s="307"/>
      <c r="M101" s="307"/>
      <c r="N101" s="307"/>
      <c r="O101" s="307"/>
      <c r="P101" s="307"/>
      <c r="Q101" s="307"/>
      <c r="R101" s="307"/>
      <c r="S101" s="307"/>
      <c r="T101" s="307"/>
      <c r="U101" s="307"/>
      <c r="V101" s="307"/>
      <c r="W101" s="307"/>
      <c r="X101" s="307"/>
      <c r="Y101" s="307"/>
      <c r="Z101" s="307"/>
      <c r="AA101" s="307"/>
      <c r="AB101" s="307"/>
      <c r="AC101" s="307"/>
      <c r="AD101" s="307"/>
      <c r="AE101" s="307"/>
      <c r="AF101" s="307"/>
      <c r="AG101" s="302">
        <f>'7 - 650-00 Preložka telef...'!J30</f>
        <v>0</v>
      </c>
      <c r="AH101" s="303"/>
      <c r="AI101" s="303"/>
      <c r="AJ101" s="303"/>
      <c r="AK101" s="303"/>
      <c r="AL101" s="303"/>
      <c r="AM101" s="303"/>
      <c r="AN101" s="302">
        <f t="shared" si="0"/>
        <v>0</v>
      </c>
      <c r="AO101" s="303"/>
      <c r="AP101" s="303"/>
      <c r="AQ101" s="97" t="s">
        <v>81</v>
      </c>
      <c r="AR101" s="98"/>
      <c r="AS101" s="104">
        <v>0</v>
      </c>
      <c r="AT101" s="105">
        <f t="shared" si="1"/>
        <v>0</v>
      </c>
      <c r="AU101" s="106">
        <f>'7 - 650-00 Preložka telef...'!P125</f>
        <v>0</v>
      </c>
      <c r="AV101" s="105">
        <f>'7 - 650-00 Preložka telef...'!J33</f>
        <v>0</v>
      </c>
      <c r="AW101" s="105">
        <f>'7 - 650-00 Preložka telef...'!J34</f>
        <v>0</v>
      </c>
      <c r="AX101" s="105">
        <f>'7 - 650-00 Preložka telef...'!J35</f>
        <v>0</v>
      </c>
      <c r="AY101" s="105">
        <f>'7 - 650-00 Preložka telef...'!J36</f>
        <v>0</v>
      </c>
      <c r="AZ101" s="105">
        <f>'7 - 650-00 Preložka telef...'!F33</f>
        <v>0</v>
      </c>
      <c r="BA101" s="105">
        <f>'7 - 650-00 Preložka telef...'!F34</f>
        <v>0</v>
      </c>
      <c r="BB101" s="105">
        <f>'7 - 650-00 Preložka telef...'!F35</f>
        <v>0</v>
      </c>
      <c r="BC101" s="105">
        <f>'7 - 650-00 Preložka telef...'!F36</f>
        <v>0</v>
      </c>
      <c r="BD101" s="107">
        <f>'7 - 650-00 Preložka telef...'!F37</f>
        <v>0</v>
      </c>
      <c r="BT101" s="103" t="s">
        <v>79</v>
      </c>
      <c r="BV101" s="103" t="s">
        <v>76</v>
      </c>
      <c r="BW101" s="103" t="s">
        <v>102</v>
      </c>
      <c r="BX101" s="103" t="s">
        <v>5</v>
      </c>
      <c r="CL101" s="103" t="s">
        <v>1</v>
      </c>
      <c r="CM101" s="103" t="s">
        <v>74</v>
      </c>
    </row>
    <row r="102" spans="1:91" s="2" customFormat="1" ht="30" customHeight="1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9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91" s="2" customFormat="1" ht="6.9" customHeight="1">
      <c r="A103" s="34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39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</sheetData>
  <sheetProtection algorithmName="SHA-512" hashValue="0fEwXuui0y7WEw2RQcZIs+C+M4AUsq4bmVcjhuvK/vjtUVcN9W2DMM8tvYCBcAMc7zW1z8AiGdwqo31sNidTzw==" saltValue="73pbSNNUQPGkLOMgXDSid4S0/uMKq0tBRkpSjo85hYZP3246Z3kShBtUHforQEB3k6eMf1q2O4rplcADoRyfig==" spinCount="100000" sheet="1" objects="1" scenarios="1" formatColumns="0" formatRows="0"/>
  <mergeCells count="66">
    <mergeCell ref="D100:H100"/>
    <mergeCell ref="J100:AF100"/>
    <mergeCell ref="D101:H101"/>
    <mergeCell ref="J101:AF101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D97:H97"/>
    <mergeCell ref="J97:AF97"/>
    <mergeCell ref="D98:H98"/>
    <mergeCell ref="J98:AF98"/>
    <mergeCell ref="D99:H99"/>
    <mergeCell ref="J99:AF99"/>
    <mergeCell ref="C92:G92"/>
    <mergeCell ref="I92:AF92"/>
    <mergeCell ref="D95:H95"/>
    <mergeCell ref="J95:AF95"/>
    <mergeCell ref="D96:H96"/>
    <mergeCell ref="J96:AF96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G94:AM94"/>
    <mergeCell ref="AN94:AP94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1 - 102-00 Cyklochodník v...'!C2" display="/"/>
    <hyperlink ref="A96" location="'2 - 102-00 Cyklochodník v...'!C2" display="/"/>
    <hyperlink ref="A97" location="'3 - 102-00 Cyklochodník v...'!C2" display="/"/>
    <hyperlink ref="A98" location="'4 - 203-00 Lávka cez riek...'!C2" display="/"/>
    <hyperlink ref="A99" location="'5 - 601-00 Úpravy nadzemn...'!C2" display="/"/>
    <hyperlink ref="A100" location="'6 - 601-00 Úpravy nadzemn...'!C2" display="/"/>
    <hyperlink ref="A101" location="'7 - 650-00 Preložka telef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5"/>
  <sheetViews>
    <sheetView showGridLines="0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08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0" width="12.140625" style="1" hidden="1" customWidth="1"/>
    <col min="21" max="21" width="14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08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AT2" s="17" t="s">
        <v>82</v>
      </c>
    </row>
    <row r="3" spans="1:46" s="1" customFormat="1" ht="6.9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74</v>
      </c>
    </row>
    <row r="4" spans="1:46" s="1" customFormat="1" ht="24.9" customHeight="1">
      <c r="B4" s="20"/>
      <c r="D4" s="112" t="s">
        <v>103</v>
      </c>
      <c r="I4" s="108"/>
      <c r="L4" s="20"/>
      <c r="M4" s="113" t="s">
        <v>9</v>
      </c>
      <c r="AT4" s="17" t="s">
        <v>4</v>
      </c>
    </row>
    <row r="5" spans="1:46" s="1" customFormat="1" ht="6.9" customHeight="1">
      <c r="B5" s="20"/>
      <c r="I5" s="108"/>
      <c r="L5" s="20"/>
    </row>
    <row r="6" spans="1:46" s="1" customFormat="1" ht="12" customHeight="1">
      <c r="B6" s="20"/>
      <c r="D6" s="114" t="s">
        <v>15</v>
      </c>
      <c r="I6" s="108"/>
      <c r="L6" s="20"/>
    </row>
    <row r="7" spans="1:46" s="1" customFormat="1" ht="16.350000000000001" customHeight="1">
      <c r="B7" s="20"/>
      <c r="E7" s="312" t="str">
        <f>'Rekapitulácia stavby'!K6</f>
        <v>CESTA OKOLO TATIER, ÚSEK K.Ú. KEŽMAROK - HUNCOVCE</v>
      </c>
      <c r="F7" s="313"/>
      <c r="G7" s="313"/>
      <c r="H7" s="313"/>
      <c r="I7" s="108"/>
      <c r="L7" s="20"/>
    </row>
    <row r="8" spans="1:46" s="2" customFormat="1" ht="12" customHeight="1">
      <c r="A8" s="34"/>
      <c r="B8" s="39"/>
      <c r="C8" s="34"/>
      <c r="D8" s="114" t="s">
        <v>104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25.8" customHeight="1">
      <c r="A9" s="34"/>
      <c r="B9" s="39"/>
      <c r="C9" s="34"/>
      <c r="D9" s="34"/>
      <c r="E9" s="314" t="s">
        <v>105</v>
      </c>
      <c r="F9" s="315"/>
      <c r="G9" s="315"/>
      <c r="H9" s="315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17</v>
      </c>
      <c r="E11" s="34"/>
      <c r="F11" s="116" t="s">
        <v>83</v>
      </c>
      <c r="G11" s="34"/>
      <c r="H11" s="34"/>
      <c r="I11" s="117" t="s">
        <v>18</v>
      </c>
      <c r="J11" s="116" t="s">
        <v>106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19</v>
      </c>
      <c r="E12" s="34"/>
      <c r="F12" s="116" t="s">
        <v>20</v>
      </c>
      <c r="G12" s="34"/>
      <c r="H12" s="34"/>
      <c r="I12" s="117" t="s">
        <v>21</v>
      </c>
      <c r="J12" s="118" t="str">
        <f>'Rekapitulácia stavby'!AN8</f>
        <v>9. 10. 2019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23</v>
      </c>
      <c r="E14" s="34"/>
      <c r="F14" s="34"/>
      <c r="G14" s="34"/>
      <c r="H14" s="34"/>
      <c r="I14" s="117" t="s">
        <v>24</v>
      </c>
      <c r="J14" s="116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">
        <v>25</v>
      </c>
      <c r="F15" s="34"/>
      <c r="G15" s="34"/>
      <c r="H15" s="34"/>
      <c r="I15" s="117" t="s">
        <v>26</v>
      </c>
      <c r="J15" s="116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27</v>
      </c>
      <c r="E17" s="34"/>
      <c r="F17" s="34"/>
      <c r="G17" s="34"/>
      <c r="H17" s="34"/>
      <c r="I17" s="117" t="s">
        <v>24</v>
      </c>
      <c r="J17" s="30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6" t="str">
        <f>'Rekapitulácia stavby'!E14</f>
        <v>Vyplň údaj</v>
      </c>
      <c r="F18" s="317"/>
      <c r="G18" s="317"/>
      <c r="H18" s="317"/>
      <c r="I18" s="117" t="s">
        <v>26</v>
      </c>
      <c r="J18" s="30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29</v>
      </c>
      <c r="E20" s="34"/>
      <c r="F20" s="34"/>
      <c r="G20" s="34"/>
      <c r="H20" s="34"/>
      <c r="I20" s="117" t="s">
        <v>24</v>
      </c>
      <c r="J20" s="116" t="str">
        <f>IF('Rekapitulácia stavby'!AN16="","",'Rekapitulácia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tr">
        <f>IF('Rekapitulácia stavby'!E17="","",'Rekapitulácia stavby'!E17)</f>
        <v xml:space="preserve"> </v>
      </c>
      <c r="F21" s="34"/>
      <c r="G21" s="34"/>
      <c r="H21" s="34"/>
      <c r="I21" s="117" t="s">
        <v>26</v>
      </c>
      <c r="J21" s="116" t="str">
        <f>IF('Rekapitulácia stavby'!AN17="","",'Rekapitulácia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32</v>
      </c>
      <c r="E23" s="34"/>
      <c r="F23" s="34"/>
      <c r="G23" s="34"/>
      <c r="H23" s="34"/>
      <c r="I23" s="117" t="s">
        <v>24</v>
      </c>
      <c r="J23" s="116" t="str">
        <f>IF('Rekapitulácia stavby'!AN19="","",'Rekapitulácia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tr">
        <f>IF('Rekapitulácia stavby'!E20="","",'Rekapitulácia stavby'!E20)</f>
        <v xml:space="preserve"> </v>
      </c>
      <c r="F24" s="34"/>
      <c r="G24" s="34"/>
      <c r="H24" s="34"/>
      <c r="I24" s="117" t="s">
        <v>26</v>
      </c>
      <c r="J24" s="116" t="str">
        <f>IF('Rekapitulácia stavby'!AN20="","",'Rekapitulácia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33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350000000000001" customHeight="1">
      <c r="A27" s="119"/>
      <c r="B27" s="120"/>
      <c r="C27" s="119"/>
      <c r="D27" s="119"/>
      <c r="E27" s="318" t="s">
        <v>1</v>
      </c>
      <c r="F27" s="318"/>
      <c r="G27" s="318"/>
      <c r="H27" s="318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34</v>
      </c>
      <c r="E30" s="34"/>
      <c r="F30" s="34"/>
      <c r="G30" s="34"/>
      <c r="H30" s="34"/>
      <c r="I30" s="115"/>
      <c r="J30" s="126">
        <f>ROUND(J125,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7" t="s">
        <v>36</v>
      </c>
      <c r="G32" s="34"/>
      <c r="H32" s="34"/>
      <c r="I32" s="128" t="s">
        <v>35</v>
      </c>
      <c r="J32" s="127" t="s">
        <v>37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9" t="s">
        <v>38</v>
      </c>
      <c r="E33" s="114" t="s">
        <v>39</v>
      </c>
      <c r="F33" s="130">
        <f>ROUND((SUM(BE125:BE194)),  2)</f>
        <v>0</v>
      </c>
      <c r="G33" s="34"/>
      <c r="H33" s="34"/>
      <c r="I33" s="131">
        <v>0.2</v>
      </c>
      <c r="J33" s="130">
        <f>ROUND(((SUM(BE125:BE194))*I33),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14" t="s">
        <v>40</v>
      </c>
      <c r="F34" s="130">
        <f>ROUND((SUM(BF125:BF194)),  2)</f>
        <v>0</v>
      </c>
      <c r="G34" s="34"/>
      <c r="H34" s="34"/>
      <c r="I34" s="131">
        <v>0.2</v>
      </c>
      <c r="J34" s="130">
        <f>ROUND(((SUM(BF125:BF194))*I34),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4" t="s">
        <v>41</v>
      </c>
      <c r="F35" s="130">
        <f>ROUND((SUM(BG125:BG194)),  2)</f>
        <v>0</v>
      </c>
      <c r="G35" s="34"/>
      <c r="H35" s="34"/>
      <c r="I35" s="131">
        <v>0.2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4" t="s">
        <v>42</v>
      </c>
      <c r="F36" s="130">
        <f>ROUND((SUM(BH125:BH194)),  2)</f>
        <v>0</v>
      </c>
      <c r="G36" s="34"/>
      <c r="H36" s="34"/>
      <c r="I36" s="131">
        <v>0.2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14" t="s">
        <v>43</v>
      </c>
      <c r="F37" s="130">
        <f>ROUND((SUM(BI125:BI194)),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44</v>
      </c>
      <c r="E39" s="134"/>
      <c r="F39" s="134"/>
      <c r="G39" s="135" t="s">
        <v>45</v>
      </c>
      <c r="H39" s="136" t="s">
        <v>46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I41" s="108"/>
      <c r="L41" s="20"/>
    </row>
    <row r="42" spans="1:31" s="1" customFormat="1" ht="14.4" customHeight="1">
      <c r="B42" s="20"/>
      <c r="I42" s="108"/>
      <c r="L42" s="20"/>
    </row>
    <row r="43" spans="1:31" s="1" customFormat="1" ht="14.4" customHeight="1">
      <c r="B43" s="20"/>
      <c r="I43" s="108"/>
      <c r="L43" s="20"/>
    </row>
    <row r="44" spans="1:31" s="1" customFormat="1" ht="14.4" customHeight="1">
      <c r="B44" s="20"/>
      <c r="I44" s="108"/>
      <c r="L44" s="20"/>
    </row>
    <row r="45" spans="1:31" s="1" customFormat="1" ht="14.4" customHeight="1">
      <c r="B45" s="20"/>
      <c r="I45" s="108"/>
      <c r="L45" s="20"/>
    </row>
    <row r="46" spans="1:31" s="1" customFormat="1" ht="14.4" customHeight="1">
      <c r="B46" s="20"/>
      <c r="I46" s="108"/>
      <c r="L46" s="20"/>
    </row>
    <row r="47" spans="1:31" s="1" customFormat="1" ht="14.4" customHeight="1">
      <c r="B47" s="20"/>
      <c r="I47" s="108"/>
      <c r="L47" s="20"/>
    </row>
    <row r="48" spans="1:31" s="1" customFormat="1" ht="14.4" customHeight="1">
      <c r="B48" s="20"/>
      <c r="I48" s="108"/>
      <c r="L48" s="20"/>
    </row>
    <row r="49" spans="1:31" s="1" customFormat="1" ht="14.4" customHeight="1">
      <c r="B49" s="20"/>
      <c r="I49" s="108"/>
      <c r="L49" s="20"/>
    </row>
    <row r="50" spans="1:31" s="2" customFormat="1" ht="14.4" customHeight="1">
      <c r="B50" s="51"/>
      <c r="D50" s="140" t="s">
        <v>47</v>
      </c>
      <c r="E50" s="141"/>
      <c r="F50" s="141"/>
      <c r="G50" s="140" t="s">
        <v>48</v>
      </c>
      <c r="H50" s="141"/>
      <c r="I50" s="142"/>
      <c r="J50" s="141"/>
      <c r="K50" s="141"/>
      <c r="L50" s="51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43" t="s">
        <v>49</v>
      </c>
      <c r="E61" s="144"/>
      <c r="F61" s="145" t="s">
        <v>50</v>
      </c>
      <c r="G61" s="143" t="s">
        <v>49</v>
      </c>
      <c r="H61" s="144"/>
      <c r="I61" s="146"/>
      <c r="J61" s="147" t="s">
        <v>50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40" t="s">
        <v>51</v>
      </c>
      <c r="E65" s="148"/>
      <c r="F65" s="148"/>
      <c r="G65" s="140" t="s">
        <v>52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43" t="s">
        <v>49</v>
      </c>
      <c r="E76" s="144"/>
      <c r="F76" s="145" t="s">
        <v>50</v>
      </c>
      <c r="G76" s="143" t="s">
        <v>49</v>
      </c>
      <c r="H76" s="144"/>
      <c r="I76" s="146"/>
      <c r="J76" s="147" t="s">
        <v>50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107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350000000000001" customHeight="1">
      <c r="A85" s="34"/>
      <c r="B85" s="35"/>
      <c r="C85" s="36"/>
      <c r="D85" s="36"/>
      <c r="E85" s="319" t="str">
        <f>E7</f>
        <v>CESTA OKOLO TATIER, ÚSEK K.Ú. KEŽMAROK - HUNCOVCE</v>
      </c>
      <c r="F85" s="320"/>
      <c r="G85" s="320"/>
      <c r="H85" s="320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104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25.8" customHeight="1">
      <c r="A87" s="34"/>
      <c r="B87" s="35"/>
      <c r="C87" s="36"/>
      <c r="D87" s="36"/>
      <c r="E87" s="291" t="str">
        <f>E9</f>
        <v>1 - 102-00 Cyklochodník v katastri obce Huncovce, I.etapa km 1,061-1,578</v>
      </c>
      <c r="F87" s="321"/>
      <c r="G87" s="321"/>
      <c r="H87" s="321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19</v>
      </c>
      <c r="D89" s="36"/>
      <c r="E89" s="36"/>
      <c r="F89" s="27" t="str">
        <f>F12</f>
        <v>HUNCOVCE</v>
      </c>
      <c r="G89" s="36"/>
      <c r="H89" s="36"/>
      <c r="I89" s="117" t="s">
        <v>21</v>
      </c>
      <c r="J89" s="66" t="str">
        <f>IF(J12="","",J12)</f>
        <v>9. 10. 2019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3" customHeight="1">
      <c r="A91" s="34"/>
      <c r="B91" s="35"/>
      <c r="C91" s="29" t="s">
        <v>23</v>
      </c>
      <c r="D91" s="36"/>
      <c r="E91" s="36"/>
      <c r="F91" s="27" t="str">
        <f>E15</f>
        <v>OBEC HUNCOVCE</v>
      </c>
      <c r="G91" s="36"/>
      <c r="H91" s="36"/>
      <c r="I91" s="117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3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117" t="s">
        <v>32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108</v>
      </c>
      <c r="D94" s="157"/>
      <c r="E94" s="157"/>
      <c r="F94" s="157"/>
      <c r="G94" s="157"/>
      <c r="H94" s="157"/>
      <c r="I94" s="158"/>
      <c r="J94" s="159" t="s">
        <v>109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60" t="s">
        <v>110</v>
      </c>
      <c r="D96" s="36"/>
      <c r="E96" s="36"/>
      <c r="F96" s="36"/>
      <c r="G96" s="36"/>
      <c r="H96" s="36"/>
      <c r="I96" s="115"/>
      <c r="J96" s="84">
        <f>J125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111</v>
      </c>
    </row>
    <row r="97" spans="1:31" s="9" customFormat="1" ht="24.9" customHeight="1">
      <c r="B97" s="161"/>
      <c r="C97" s="162"/>
      <c r="D97" s="163" t="s">
        <v>112</v>
      </c>
      <c r="E97" s="164"/>
      <c r="F97" s="164"/>
      <c r="G97" s="164"/>
      <c r="H97" s="164"/>
      <c r="I97" s="165"/>
      <c r="J97" s="166">
        <f>J126</f>
        <v>0</v>
      </c>
      <c r="K97" s="162"/>
      <c r="L97" s="167"/>
    </row>
    <row r="98" spans="1:31" s="10" customFormat="1" ht="19.95" customHeight="1">
      <c r="B98" s="168"/>
      <c r="C98" s="169"/>
      <c r="D98" s="170" t="s">
        <v>113</v>
      </c>
      <c r="E98" s="171"/>
      <c r="F98" s="171"/>
      <c r="G98" s="171"/>
      <c r="H98" s="171"/>
      <c r="I98" s="172"/>
      <c r="J98" s="173">
        <f>J127</f>
        <v>0</v>
      </c>
      <c r="K98" s="169"/>
      <c r="L98" s="174"/>
    </row>
    <row r="99" spans="1:31" s="10" customFormat="1" ht="19.95" customHeight="1">
      <c r="B99" s="168"/>
      <c r="C99" s="169"/>
      <c r="D99" s="170" t="s">
        <v>114</v>
      </c>
      <c r="E99" s="171"/>
      <c r="F99" s="171"/>
      <c r="G99" s="171"/>
      <c r="H99" s="171"/>
      <c r="I99" s="172"/>
      <c r="J99" s="173">
        <f>J166</f>
        <v>0</v>
      </c>
      <c r="K99" s="169"/>
      <c r="L99" s="174"/>
    </row>
    <row r="100" spans="1:31" s="10" customFormat="1" ht="19.95" customHeight="1">
      <c r="B100" s="168"/>
      <c r="C100" s="169"/>
      <c r="D100" s="170" t="s">
        <v>115</v>
      </c>
      <c r="E100" s="171"/>
      <c r="F100" s="171"/>
      <c r="G100" s="171"/>
      <c r="H100" s="171"/>
      <c r="I100" s="172"/>
      <c r="J100" s="173">
        <f>J176</f>
        <v>0</v>
      </c>
      <c r="K100" s="169"/>
      <c r="L100" s="174"/>
    </row>
    <row r="101" spans="1:31" s="10" customFormat="1" ht="19.95" customHeight="1">
      <c r="B101" s="168"/>
      <c r="C101" s="169"/>
      <c r="D101" s="170" t="s">
        <v>116</v>
      </c>
      <c r="E101" s="171"/>
      <c r="F101" s="171"/>
      <c r="G101" s="171"/>
      <c r="H101" s="171"/>
      <c r="I101" s="172"/>
      <c r="J101" s="173">
        <f>J179</f>
        <v>0</v>
      </c>
      <c r="K101" s="169"/>
      <c r="L101" s="174"/>
    </row>
    <row r="102" spans="1:31" s="10" customFormat="1" ht="19.95" customHeight="1">
      <c r="B102" s="168"/>
      <c r="C102" s="169"/>
      <c r="D102" s="170" t="s">
        <v>117</v>
      </c>
      <c r="E102" s="171"/>
      <c r="F102" s="171"/>
      <c r="G102" s="171"/>
      <c r="H102" s="171"/>
      <c r="I102" s="172"/>
      <c r="J102" s="173">
        <f>J188</f>
        <v>0</v>
      </c>
      <c r="K102" s="169"/>
      <c r="L102" s="174"/>
    </row>
    <row r="103" spans="1:31" s="9" customFormat="1" ht="24.9" customHeight="1">
      <c r="B103" s="161"/>
      <c r="C103" s="162"/>
      <c r="D103" s="163" t="s">
        <v>118</v>
      </c>
      <c r="E103" s="164"/>
      <c r="F103" s="164"/>
      <c r="G103" s="164"/>
      <c r="H103" s="164"/>
      <c r="I103" s="165"/>
      <c r="J103" s="166">
        <f>J190</f>
        <v>0</v>
      </c>
      <c r="K103" s="162"/>
      <c r="L103" s="167"/>
    </row>
    <row r="104" spans="1:31" s="10" customFormat="1" ht="19.95" customHeight="1">
      <c r="B104" s="168"/>
      <c r="C104" s="169"/>
      <c r="D104" s="170" t="s">
        <v>119</v>
      </c>
      <c r="E104" s="171"/>
      <c r="F104" s="171"/>
      <c r="G104" s="171"/>
      <c r="H104" s="171"/>
      <c r="I104" s="172"/>
      <c r="J104" s="173">
        <f>J191</f>
        <v>0</v>
      </c>
      <c r="K104" s="169"/>
      <c r="L104" s="174"/>
    </row>
    <row r="105" spans="1:31" s="10" customFormat="1" ht="19.95" customHeight="1">
      <c r="B105" s="168"/>
      <c r="C105" s="169"/>
      <c r="D105" s="170" t="s">
        <v>120</v>
      </c>
      <c r="E105" s="171"/>
      <c r="F105" s="171"/>
      <c r="G105" s="171"/>
      <c r="H105" s="171"/>
      <c r="I105" s="172"/>
      <c r="J105" s="173">
        <f>J193</f>
        <v>0</v>
      </c>
      <c r="K105" s="169"/>
      <c r="L105" s="174"/>
    </row>
    <row r="106" spans="1:31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115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6.9" customHeight="1">
      <c r="A107" s="34"/>
      <c r="B107" s="54"/>
      <c r="C107" s="55"/>
      <c r="D107" s="55"/>
      <c r="E107" s="55"/>
      <c r="F107" s="55"/>
      <c r="G107" s="55"/>
      <c r="H107" s="55"/>
      <c r="I107" s="152"/>
      <c r="J107" s="55"/>
      <c r="K107" s="55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11" spans="1:31" s="2" customFormat="1" ht="6.9" customHeight="1">
      <c r="A111" s="34"/>
      <c r="B111" s="56"/>
      <c r="C111" s="57"/>
      <c r="D111" s="57"/>
      <c r="E111" s="57"/>
      <c r="F111" s="57"/>
      <c r="G111" s="57"/>
      <c r="H111" s="57"/>
      <c r="I111" s="155"/>
      <c r="J111" s="57"/>
      <c r="K111" s="57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24.9" customHeight="1">
      <c r="A112" s="34"/>
      <c r="B112" s="35"/>
      <c r="C112" s="23" t="s">
        <v>121</v>
      </c>
      <c r="D112" s="36"/>
      <c r="E112" s="36"/>
      <c r="F112" s="36"/>
      <c r="G112" s="36"/>
      <c r="H112" s="36"/>
      <c r="I112" s="115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" customHeight="1">
      <c r="A113" s="34"/>
      <c r="B113" s="35"/>
      <c r="C113" s="36"/>
      <c r="D113" s="36"/>
      <c r="E113" s="36"/>
      <c r="F113" s="36"/>
      <c r="G113" s="36"/>
      <c r="H113" s="36"/>
      <c r="I113" s="115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15</v>
      </c>
      <c r="D114" s="36"/>
      <c r="E114" s="36"/>
      <c r="F114" s="36"/>
      <c r="G114" s="36"/>
      <c r="H114" s="36"/>
      <c r="I114" s="115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6.350000000000001" customHeight="1">
      <c r="A115" s="34"/>
      <c r="B115" s="35"/>
      <c r="C115" s="36"/>
      <c r="D115" s="36"/>
      <c r="E115" s="319" t="str">
        <f>E7</f>
        <v>CESTA OKOLO TATIER, ÚSEK K.Ú. KEŽMAROK - HUNCOVCE</v>
      </c>
      <c r="F115" s="320"/>
      <c r="G115" s="320"/>
      <c r="H115" s="320"/>
      <c r="I115" s="115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104</v>
      </c>
      <c r="D116" s="36"/>
      <c r="E116" s="36"/>
      <c r="F116" s="36"/>
      <c r="G116" s="36"/>
      <c r="H116" s="36"/>
      <c r="I116" s="115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25.8" customHeight="1">
      <c r="A117" s="34"/>
      <c r="B117" s="35"/>
      <c r="C117" s="36"/>
      <c r="D117" s="36"/>
      <c r="E117" s="291" t="str">
        <f>E9</f>
        <v>1 - 102-00 Cyklochodník v katastri obce Huncovce, I.etapa km 1,061-1,578</v>
      </c>
      <c r="F117" s="321"/>
      <c r="G117" s="321"/>
      <c r="H117" s="321"/>
      <c r="I117" s="115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" customHeight="1">
      <c r="A118" s="34"/>
      <c r="B118" s="35"/>
      <c r="C118" s="36"/>
      <c r="D118" s="36"/>
      <c r="E118" s="36"/>
      <c r="F118" s="36"/>
      <c r="G118" s="36"/>
      <c r="H118" s="36"/>
      <c r="I118" s="115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2" customHeight="1">
      <c r="A119" s="34"/>
      <c r="B119" s="35"/>
      <c r="C119" s="29" t="s">
        <v>19</v>
      </c>
      <c r="D119" s="36"/>
      <c r="E119" s="36"/>
      <c r="F119" s="27" t="str">
        <f>F12</f>
        <v>HUNCOVCE</v>
      </c>
      <c r="G119" s="36"/>
      <c r="H119" s="36"/>
      <c r="I119" s="117" t="s">
        <v>21</v>
      </c>
      <c r="J119" s="66" t="str">
        <f>IF(J12="","",J12)</f>
        <v>9. 10. 2019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6.9" customHeight="1">
      <c r="A120" s="34"/>
      <c r="B120" s="35"/>
      <c r="C120" s="36"/>
      <c r="D120" s="36"/>
      <c r="E120" s="36"/>
      <c r="F120" s="36"/>
      <c r="G120" s="36"/>
      <c r="H120" s="36"/>
      <c r="I120" s="115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5.3" customHeight="1">
      <c r="A121" s="34"/>
      <c r="B121" s="35"/>
      <c r="C121" s="29" t="s">
        <v>23</v>
      </c>
      <c r="D121" s="36"/>
      <c r="E121" s="36"/>
      <c r="F121" s="27" t="str">
        <f>E15</f>
        <v>OBEC HUNCOVCE</v>
      </c>
      <c r="G121" s="36"/>
      <c r="H121" s="36"/>
      <c r="I121" s="117" t="s">
        <v>29</v>
      </c>
      <c r="J121" s="32" t="str">
        <f>E21</f>
        <v xml:space="preserve"> 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15.3" customHeight="1">
      <c r="A122" s="34"/>
      <c r="B122" s="35"/>
      <c r="C122" s="29" t="s">
        <v>27</v>
      </c>
      <c r="D122" s="36"/>
      <c r="E122" s="36"/>
      <c r="F122" s="27" t="str">
        <f>IF(E18="","",E18)</f>
        <v>Vyplň údaj</v>
      </c>
      <c r="G122" s="36"/>
      <c r="H122" s="36"/>
      <c r="I122" s="117" t="s">
        <v>32</v>
      </c>
      <c r="J122" s="32" t="str">
        <f>E24</f>
        <v xml:space="preserve"> 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10.35" customHeight="1">
      <c r="A123" s="34"/>
      <c r="B123" s="35"/>
      <c r="C123" s="36"/>
      <c r="D123" s="36"/>
      <c r="E123" s="36"/>
      <c r="F123" s="36"/>
      <c r="G123" s="36"/>
      <c r="H123" s="36"/>
      <c r="I123" s="115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11" customFormat="1" ht="29.25" customHeight="1">
      <c r="A124" s="175"/>
      <c r="B124" s="176"/>
      <c r="C124" s="177" t="s">
        <v>122</v>
      </c>
      <c r="D124" s="178" t="s">
        <v>59</v>
      </c>
      <c r="E124" s="178" t="s">
        <v>55</v>
      </c>
      <c r="F124" s="178" t="s">
        <v>56</v>
      </c>
      <c r="G124" s="178" t="s">
        <v>123</v>
      </c>
      <c r="H124" s="178" t="s">
        <v>124</v>
      </c>
      <c r="I124" s="179" t="s">
        <v>125</v>
      </c>
      <c r="J124" s="180" t="s">
        <v>109</v>
      </c>
      <c r="K124" s="181" t="s">
        <v>126</v>
      </c>
      <c r="L124" s="182"/>
      <c r="M124" s="75" t="s">
        <v>1</v>
      </c>
      <c r="N124" s="76" t="s">
        <v>38</v>
      </c>
      <c r="O124" s="76" t="s">
        <v>127</v>
      </c>
      <c r="P124" s="76" t="s">
        <v>128</v>
      </c>
      <c r="Q124" s="76" t="s">
        <v>129</v>
      </c>
      <c r="R124" s="76" t="s">
        <v>130</v>
      </c>
      <c r="S124" s="76" t="s">
        <v>131</v>
      </c>
      <c r="T124" s="77" t="s">
        <v>132</v>
      </c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</row>
    <row r="125" spans="1:65" s="2" customFormat="1" ht="22.8" customHeight="1">
      <c r="A125" s="34"/>
      <c r="B125" s="35"/>
      <c r="C125" s="82" t="s">
        <v>110</v>
      </c>
      <c r="D125" s="36"/>
      <c r="E125" s="36"/>
      <c r="F125" s="36"/>
      <c r="G125" s="36"/>
      <c r="H125" s="36"/>
      <c r="I125" s="115"/>
      <c r="J125" s="183">
        <f>BK125</f>
        <v>0</v>
      </c>
      <c r="K125" s="36"/>
      <c r="L125" s="39"/>
      <c r="M125" s="78"/>
      <c r="N125" s="184"/>
      <c r="O125" s="79"/>
      <c r="P125" s="185">
        <f>P126+P190</f>
        <v>0</v>
      </c>
      <c r="Q125" s="79"/>
      <c r="R125" s="185">
        <f>R126+R190</f>
        <v>2912.7056480000001</v>
      </c>
      <c r="S125" s="79"/>
      <c r="T125" s="186">
        <f>T126+T190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73</v>
      </c>
      <c r="AU125" s="17" t="s">
        <v>111</v>
      </c>
      <c r="BK125" s="187">
        <f>BK126+BK190</f>
        <v>0</v>
      </c>
    </row>
    <row r="126" spans="1:65" s="12" customFormat="1" ht="25.95" customHeight="1">
      <c r="B126" s="188"/>
      <c r="C126" s="189"/>
      <c r="D126" s="190" t="s">
        <v>73</v>
      </c>
      <c r="E126" s="191" t="s">
        <v>133</v>
      </c>
      <c r="F126" s="191" t="s">
        <v>134</v>
      </c>
      <c r="G126" s="189"/>
      <c r="H126" s="189"/>
      <c r="I126" s="192"/>
      <c r="J126" s="193">
        <f>BK126</f>
        <v>0</v>
      </c>
      <c r="K126" s="189"/>
      <c r="L126" s="194"/>
      <c r="M126" s="195"/>
      <c r="N126" s="196"/>
      <c r="O126" s="196"/>
      <c r="P126" s="197">
        <f>P127+P166+P176+P179+P188</f>
        <v>0</v>
      </c>
      <c r="Q126" s="196"/>
      <c r="R126" s="197">
        <f>R127+R166+R176+R179+R188</f>
        <v>2912.7056480000001</v>
      </c>
      <c r="S126" s="196"/>
      <c r="T126" s="198">
        <f>T127+T166+T176+T179+T188</f>
        <v>0</v>
      </c>
      <c r="AR126" s="199" t="s">
        <v>79</v>
      </c>
      <c r="AT126" s="200" t="s">
        <v>73</v>
      </c>
      <c r="AU126" s="200" t="s">
        <v>74</v>
      </c>
      <c r="AY126" s="199" t="s">
        <v>135</v>
      </c>
      <c r="BK126" s="201">
        <f>BK127+BK166+BK176+BK179+BK188</f>
        <v>0</v>
      </c>
    </row>
    <row r="127" spans="1:65" s="12" customFormat="1" ht="22.8" customHeight="1">
      <c r="B127" s="188"/>
      <c r="C127" s="189"/>
      <c r="D127" s="190" t="s">
        <v>73</v>
      </c>
      <c r="E127" s="202" t="s">
        <v>79</v>
      </c>
      <c r="F127" s="202" t="s">
        <v>136</v>
      </c>
      <c r="G127" s="189"/>
      <c r="H127" s="189"/>
      <c r="I127" s="192"/>
      <c r="J127" s="203">
        <f>BK127</f>
        <v>0</v>
      </c>
      <c r="K127" s="189"/>
      <c r="L127" s="194"/>
      <c r="M127" s="195"/>
      <c r="N127" s="196"/>
      <c r="O127" s="196"/>
      <c r="P127" s="197">
        <f>SUM(P128:P165)</f>
        <v>0</v>
      </c>
      <c r="Q127" s="196"/>
      <c r="R127" s="197">
        <f>SUM(R128:R165)</f>
        <v>1133.675647</v>
      </c>
      <c r="S127" s="196"/>
      <c r="T127" s="198">
        <f>SUM(T128:T165)</f>
        <v>0</v>
      </c>
      <c r="AR127" s="199" t="s">
        <v>79</v>
      </c>
      <c r="AT127" s="200" t="s">
        <v>73</v>
      </c>
      <c r="AU127" s="200" t="s">
        <v>79</v>
      </c>
      <c r="AY127" s="199" t="s">
        <v>135</v>
      </c>
      <c r="BK127" s="201">
        <f>SUM(BK128:BK165)</f>
        <v>0</v>
      </c>
    </row>
    <row r="128" spans="1:65" s="2" customFormat="1" ht="23.1" customHeight="1">
      <c r="A128" s="34"/>
      <c r="B128" s="35"/>
      <c r="C128" s="204" t="s">
        <v>79</v>
      </c>
      <c r="D128" s="204" t="s">
        <v>137</v>
      </c>
      <c r="E128" s="205" t="s">
        <v>138</v>
      </c>
      <c r="F128" s="206" t="s">
        <v>139</v>
      </c>
      <c r="G128" s="207" t="s">
        <v>140</v>
      </c>
      <c r="H128" s="208">
        <v>240</v>
      </c>
      <c r="I128" s="209"/>
      <c r="J128" s="210">
        <f>ROUND(I128*H128,2)</f>
        <v>0</v>
      </c>
      <c r="K128" s="211"/>
      <c r="L128" s="39"/>
      <c r="M128" s="212" t="s">
        <v>1</v>
      </c>
      <c r="N128" s="213" t="s">
        <v>40</v>
      </c>
      <c r="O128" s="71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16" t="s">
        <v>90</v>
      </c>
      <c r="AT128" s="216" t="s">
        <v>137</v>
      </c>
      <c r="AU128" s="216" t="s">
        <v>84</v>
      </c>
      <c r="AY128" s="17" t="s">
        <v>135</v>
      </c>
      <c r="BE128" s="217">
        <f>IF(N128="základná",J128,0)</f>
        <v>0</v>
      </c>
      <c r="BF128" s="217">
        <f>IF(N128="znížená",J128,0)</f>
        <v>0</v>
      </c>
      <c r="BG128" s="217">
        <f>IF(N128="zákl. prenesená",J128,0)</f>
        <v>0</v>
      </c>
      <c r="BH128" s="217">
        <f>IF(N128="zníž. prenesená",J128,0)</f>
        <v>0</v>
      </c>
      <c r="BI128" s="217">
        <f>IF(N128="nulová",J128,0)</f>
        <v>0</v>
      </c>
      <c r="BJ128" s="17" t="s">
        <v>84</v>
      </c>
      <c r="BK128" s="217">
        <f>ROUND(I128*H128,2)</f>
        <v>0</v>
      </c>
      <c r="BL128" s="17" t="s">
        <v>90</v>
      </c>
      <c r="BM128" s="216" t="s">
        <v>141</v>
      </c>
    </row>
    <row r="129" spans="1:65" s="13" customFormat="1" ht="10.199999999999999">
      <c r="B129" s="218"/>
      <c r="C129" s="219"/>
      <c r="D129" s="220" t="s">
        <v>142</v>
      </c>
      <c r="E129" s="221" t="s">
        <v>1</v>
      </c>
      <c r="F129" s="222" t="s">
        <v>143</v>
      </c>
      <c r="G129" s="219"/>
      <c r="H129" s="223">
        <v>240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142</v>
      </c>
      <c r="AU129" s="229" t="s">
        <v>84</v>
      </c>
      <c r="AV129" s="13" t="s">
        <v>84</v>
      </c>
      <c r="AW129" s="13" t="s">
        <v>30</v>
      </c>
      <c r="AX129" s="13" t="s">
        <v>74</v>
      </c>
      <c r="AY129" s="229" t="s">
        <v>135</v>
      </c>
    </row>
    <row r="130" spans="1:65" s="2" customFormat="1" ht="23.1" customHeight="1">
      <c r="A130" s="34"/>
      <c r="B130" s="35"/>
      <c r="C130" s="204" t="s">
        <v>84</v>
      </c>
      <c r="D130" s="204" t="s">
        <v>137</v>
      </c>
      <c r="E130" s="205" t="s">
        <v>144</v>
      </c>
      <c r="F130" s="206" t="s">
        <v>145</v>
      </c>
      <c r="G130" s="207" t="s">
        <v>140</v>
      </c>
      <c r="H130" s="208">
        <v>960</v>
      </c>
      <c r="I130" s="209"/>
      <c r="J130" s="210">
        <f>ROUND(I130*H130,2)</f>
        <v>0</v>
      </c>
      <c r="K130" s="211"/>
      <c r="L130" s="39"/>
      <c r="M130" s="212" t="s">
        <v>1</v>
      </c>
      <c r="N130" s="213" t="s">
        <v>40</v>
      </c>
      <c r="O130" s="71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6" t="s">
        <v>90</v>
      </c>
      <c r="AT130" s="216" t="s">
        <v>137</v>
      </c>
      <c r="AU130" s="216" t="s">
        <v>84</v>
      </c>
      <c r="AY130" s="17" t="s">
        <v>135</v>
      </c>
      <c r="BE130" s="217">
        <f>IF(N130="základná",J130,0)</f>
        <v>0</v>
      </c>
      <c r="BF130" s="217">
        <f>IF(N130="znížená",J130,0)</f>
        <v>0</v>
      </c>
      <c r="BG130" s="217">
        <f>IF(N130="zákl. prenesená",J130,0)</f>
        <v>0</v>
      </c>
      <c r="BH130" s="217">
        <f>IF(N130="zníž. prenesená",J130,0)</f>
        <v>0</v>
      </c>
      <c r="BI130" s="217">
        <f>IF(N130="nulová",J130,0)</f>
        <v>0</v>
      </c>
      <c r="BJ130" s="17" t="s">
        <v>84</v>
      </c>
      <c r="BK130" s="217">
        <f>ROUND(I130*H130,2)</f>
        <v>0</v>
      </c>
      <c r="BL130" s="17" t="s">
        <v>90</v>
      </c>
      <c r="BM130" s="216" t="s">
        <v>146</v>
      </c>
    </row>
    <row r="131" spans="1:65" s="13" customFormat="1" ht="10.199999999999999">
      <c r="B131" s="218"/>
      <c r="C131" s="219"/>
      <c r="D131" s="220" t="s">
        <v>142</v>
      </c>
      <c r="E131" s="221" t="s">
        <v>1</v>
      </c>
      <c r="F131" s="222" t="s">
        <v>147</v>
      </c>
      <c r="G131" s="219"/>
      <c r="H131" s="223">
        <v>960</v>
      </c>
      <c r="I131" s="224"/>
      <c r="J131" s="219"/>
      <c r="K131" s="219"/>
      <c r="L131" s="225"/>
      <c r="M131" s="226"/>
      <c r="N131" s="227"/>
      <c r="O131" s="227"/>
      <c r="P131" s="227"/>
      <c r="Q131" s="227"/>
      <c r="R131" s="227"/>
      <c r="S131" s="227"/>
      <c r="T131" s="228"/>
      <c r="AT131" s="229" t="s">
        <v>142</v>
      </c>
      <c r="AU131" s="229" t="s">
        <v>84</v>
      </c>
      <c r="AV131" s="13" t="s">
        <v>84</v>
      </c>
      <c r="AW131" s="13" t="s">
        <v>30</v>
      </c>
      <c r="AX131" s="13" t="s">
        <v>74</v>
      </c>
      <c r="AY131" s="229" t="s">
        <v>135</v>
      </c>
    </row>
    <row r="132" spans="1:65" s="2" customFormat="1" ht="23.1" customHeight="1">
      <c r="A132" s="34"/>
      <c r="B132" s="35"/>
      <c r="C132" s="204" t="s">
        <v>87</v>
      </c>
      <c r="D132" s="204" t="s">
        <v>137</v>
      </c>
      <c r="E132" s="205" t="s">
        <v>148</v>
      </c>
      <c r="F132" s="206" t="s">
        <v>149</v>
      </c>
      <c r="G132" s="207" t="s">
        <v>140</v>
      </c>
      <c r="H132" s="208">
        <v>288</v>
      </c>
      <c r="I132" s="209"/>
      <c r="J132" s="210">
        <f>ROUND(I132*H132,2)</f>
        <v>0</v>
      </c>
      <c r="K132" s="211"/>
      <c r="L132" s="39"/>
      <c r="M132" s="212" t="s">
        <v>1</v>
      </c>
      <c r="N132" s="213" t="s">
        <v>40</v>
      </c>
      <c r="O132" s="71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16" t="s">
        <v>90</v>
      </c>
      <c r="AT132" s="216" t="s">
        <v>137</v>
      </c>
      <c r="AU132" s="216" t="s">
        <v>84</v>
      </c>
      <c r="AY132" s="17" t="s">
        <v>135</v>
      </c>
      <c r="BE132" s="217">
        <f>IF(N132="základná",J132,0)</f>
        <v>0</v>
      </c>
      <c r="BF132" s="217">
        <f>IF(N132="znížená",J132,0)</f>
        <v>0</v>
      </c>
      <c r="BG132" s="217">
        <f>IF(N132="zákl. prenesená",J132,0)</f>
        <v>0</v>
      </c>
      <c r="BH132" s="217">
        <f>IF(N132="zníž. prenesená",J132,0)</f>
        <v>0</v>
      </c>
      <c r="BI132" s="217">
        <f>IF(N132="nulová",J132,0)</f>
        <v>0</v>
      </c>
      <c r="BJ132" s="17" t="s">
        <v>84</v>
      </c>
      <c r="BK132" s="217">
        <f>ROUND(I132*H132,2)</f>
        <v>0</v>
      </c>
      <c r="BL132" s="17" t="s">
        <v>90</v>
      </c>
      <c r="BM132" s="216" t="s">
        <v>150</v>
      </c>
    </row>
    <row r="133" spans="1:65" s="13" customFormat="1" ht="10.199999999999999">
      <c r="B133" s="218"/>
      <c r="C133" s="219"/>
      <c r="D133" s="220" t="s">
        <v>142</v>
      </c>
      <c r="E133" s="221" t="s">
        <v>1</v>
      </c>
      <c r="F133" s="222" t="s">
        <v>151</v>
      </c>
      <c r="G133" s="219"/>
      <c r="H133" s="223">
        <v>288</v>
      </c>
      <c r="I133" s="224"/>
      <c r="J133" s="219"/>
      <c r="K133" s="219"/>
      <c r="L133" s="225"/>
      <c r="M133" s="226"/>
      <c r="N133" s="227"/>
      <c r="O133" s="227"/>
      <c r="P133" s="227"/>
      <c r="Q133" s="227"/>
      <c r="R133" s="227"/>
      <c r="S133" s="227"/>
      <c r="T133" s="228"/>
      <c r="AT133" s="229" t="s">
        <v>142</v>
      </c>
      <c r="AU133" s="229" t="s">
        <v>84</v>
      </c>
      <c r="AV133" s="13" t="s">
        <v>84</v>
      </c>
      <c r="AW133" s="13" t="s">
        <v>30</v>
      </c>
      <c r="AX133" s="13" t="s">
        <v>74</v>
      </c>
      <c r="AY133" s="229" t="s">
        <v>135</v>
      </c>
    </row>
    <row r="134" spans="1:65" s="2" customFormat="1" ht="23.1" customHeight="1">
      <c r="A134" s="34"/>
      <c r="B134" s="35"/>
      <c r="C134" s="204" t="s">
        <v>90</v>
      </c>
      <c r="D134" s="204" t="s">
        <v>137</v>
      </c>
      <c r="E134" s="205" t="s">
        <v>152</v>
      </c>
      <c r="F134" s="206" t="s">
        <v>153</v>
      </c>
      <c r="G134" s="207" t="s">
        <v>140</v>
      </c>
      <c r="H134" s="208">
        <v>307</v>
      </c>
      <c r="I134" s="209"/>
      <c r="J134" s="210">
        <f>ROUND(I134*H134,2)</f>
        <v>0</v>
      </c>
      <c r="K134" s="211"/>
      <c r="L134" s="39"/>
      <c r="M134" s="212" t="s">
        <v>1</v>
      </c>
      <c r="N134" s="213" t="s">
        <v>40</v>
      </c>
      <c r="O134" s="71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16" t="s">
        <v>90</v>
      </c>
      <c r="AT134" s="216" t="s">
        <v>137</v>
      </c>
      <c r="AU134" s="216" t="s">
        <v>84</v>
      </c>
      <c r="AY134" s="17" t="s">
        <v>135</v>
      </c>
      <c r="BE134" s="217">
        <f>IF(N134="základná",J134,0)</f>
        <v>0</v>
      </c>
      <c r="BF134" s="217">
        <f>IF(N134="znížená",J134,0)</f>
        <v>0</v>
      </c>
      <c r="BG134" s="217">
        <f>IF(N134="zákl. prenesená",J134,0)</f>
        <v>0</v>
      </c>
      <c r="BH134" s="217">
        <f>IF(N134="zníž. prenesená",J134,0)</f>
        <v>0</v>
      </c>
      <c r="BI134" s="217">
        <f>IF(N134="nulová",J134,0)</f>
        <v>0</v>
      </c>
      <c r="BJ134" s="17" t="s">
        <v>84</v>
      </c>
      <c r="BK134" s="217">
        <f>ROUND(I134*H134,2)</f>
        <v>0</v>
      </c>
      <c r="BL134" s="17" t="s">
        <v>90</v>
      </c>
      <c r="BM134" s="216" t="s">
        <v>154</v>
      </c>
    </row>
    <row r="135" spans="1:65" s="13" customFormat="1" ht="20.399999999999999">
      <c r="B135" s="218"/>
      <c r="C135" s="219"/>
      <c r="D135" s="220" t="s">
        <v>142</v>
      </c>
      <c r="E135" s="221" t="s">
        <v>1</v>
      </c>
      <c r="F135" s="222" t="s">
        <v>155</v>
      </c>
      <c r="G135" s="219"/>
      <c r="H135" s="223">
        <v>307</v>
      </c>
      <c r="I135" s="224"/>
      <c r="J135" s="219"/>
      <c r="K135" s="219"/>
      <c r="L135" s="225"/>
      <c r="M135" s="226"/>
      <c r="N135" s="227"/>
      <c r="O135" s="227"/>
      <c r="P135" s="227"/>
      <c r="Q135" s="227"/>
      <c r="R135" s="227"/>
      <c r="S135" s="227"/>
      <c r="T135" s="228"/>
      <c r="AT135" s="229" t="s">
        <v>142</v>
      </c>
      <c r="AU135" s="229" t="s">
        <v>84</v>
      </c>
      <c r="AV135" s="13" t="s">
        <v>84</v>
      </c>
      <c r="AW135" s="13" t="s">
        <v>30</v>
      </c>
      <c r="AX135" s="13" t="s">
        <v>74</v>
      </c>
      <c r="AY135" s="229" t="s">
        <v>135</v>
      </c>
    </row>
    <row r="136" spans="1:65" s="2" customFormat="1" ht="23.1" customHeight="1">
      <c r="A136" s="34"/>
      <c r="B136" s="35"/>
      <c r="C136" s="204" t="s">
        <v>94</v>
      </c>
      <c r="D136" s="204" t="s">
        <v>137</v>
      </c>
      <c r="E136" s="205" t="s">
        <v>156</v>
      </c>
      <c r="F136" s="206" t="s">
        <v>157</v>
      </c>
      <c r="G136" s="207" t="s">
        <v>140</v>
      </c>
      <c r="H136" s="208">
        <v>92.1</v>
      </c>
      <c r="I136" s="209"/>
      <c r="J136" s="210">
        <f>ROUND(I136*H136,2)</f>
        <v>0</v>
      </c>
      <c r="K136" s="211"/>
      <c r="L136" s="39"/>
      <c r="M136" s="212" t="s">
        <v>1</v>
      </c>
      <c r="N136" s="213" t="s">
        <v>40</v>
      </c>
      <c r="O136" s="71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16" t="s">
        <v>90</v>
      </c>
      <c r="AT136" s="216" t="s">
        <v>137</v>
      </c>
      <c r="AU136" s="216" t="s">
        <v>84</v>
      </c>
      <c r="AY136" s="17" t="s">
        <v>135</v>
      </c>
      <c r="BE136" s="217">
        <f>IF(N136="základná",J136,0)</f>
        <v>0</v>
      </c>
      <c r="BF136" s="217">
        <f>IF(N136="znížená",J136,0)</f>
        <v>0</v>
      </c>
      <c r="BG136" s="217">
        <f>IF(N136="zákl. prenesená",J136,0)</f>
        <v>0</v>
      </c>
      <c r="BH136" s="217">
        <f>IF(N136="zníž. prenesená",J136,0)</f>
        <v>0</v>
      </c>
      <c r="BI136" s="217">
        <f>IF(N136="nulová",J136,0)</f>
        <v>0</v>
      </c>
      <c r="BJ136" s="17" t="s">
        <v>84</v>
      </c>
      <c r="BK136" s="217">
        <f>ROUND(I136*H136,2)</f>
        <v>0</v>
      </c>
      <c r="BL136" s="17" t="s">
        <v>90</v>
      </c>
      <c r="BM136" s="216" t="s">
        <v>158</v>
      </c>
    </row>
    <row r="137" spans="1:65" s="13" customFormat="1" ht="10.199999999999999">
      <c r="B137" s="218"/>
      <c r="C137" s="219"/>
      <c r="D137" s="220" t="s">
        <v>142</v>
      </c>
      <c r="E137" s="221" t="s">
        <v>1</v>
      </c>
      <c r="F137" s="222" t="s">
        <v>159</v>
      </c>
      <c r="G137" s="219"/>
      <c r="H137" s="223">
        <v>92.1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AT137" s="229" t="s">
        <v>142</v>
      </c>
      <c r="AU137" s="229" t="s">
        <v>84</v>
      </c>
      <c r="AV137" s="13" t="s">
        <v>84</v>
      </c>
      <c r="AW137" s="13" t="s">
        <v>30</v>
      </c>
      <c r="AX137" s="13" t="s">
        <v>74</v>
      </c>
      <c r="AY137" s="229" t="s">
        <v>135</v>
      </c>
    </row>
    <row r="138" spans="1:65" s="2" customFormat="1" ht="16.350000000000001" customHeight="1">
      <c r="A138" s="34"/>
      <c r="B138" s="35"/>
      <c r="C138" s="230" t="s">
        <v>97</v>
      </c>
      <c r="D138" s="230" t="s">
        <v>160</v>
      </c>
      <c r="E138" s="231" t="s">
        <v>161</v>
      </c>
      <c r="F138" s="232" t="s">
        <v>162</v>
      </c>
      <c r="G138" s="233" t="s">
        <v>140</v>
      </c>
      <c r="H138" s="234">
        <v>307</v>
      </c>
      <c r="I138" s="235"/>
      <c r="J138" s="236">
        <f>ROUND(I138*H138,2)</f>
        <v>0</v>
      </c>
      <c r="K138" s="237"/>
      <c r="L138" s="238"/>
      <c r="M138" s="239" t="s">
        <v>1</v>
      </c>
      <c r="N138" s="240" t="s">
        <v>40</v>
      </c>
      <c r="O138" s="71"/>
      <c r="P138" s="214">
        <f>O138*H138</f>
        <v>0</v>
      </c>
      <c r="Q138" s="214">
        <v>1</v>
      </c>
      <c r="R138" s="214">
        <f>Q138*H138</f>
        <v>307</v>
      </c>
      <c r="S138" s="214">
        <v>0</v>
      </c>
      <c r="T138" s="215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16" t="s">
        <v>163</v>
      </c>
      <c r="AT138" s="216" t="s">
        <v>160</v>
      </c>
      <c r="AU138" s="216" t="s">
        <v>84</v>
      </c>
      <c r="AY138" s="17" t="s">
        <v>135</v>
      </c>
      <c r="BE138" s="217">
        <f>IF(N138="základná",J138,0)</f>
        <v>0</v>
      </c>
      <c r="BF138" s="217">
        <f>IF(N138="znížená",J138,0)</f>
        <v>0</v>
      </c>
      <c r="BG138" s="217">
        <f>IF(N138="zákl. prenesená",J138,0)</f>
        <v>0</v>
      </c>
      <c r="BH138" s="217">
        <f>IF(N138="zníž. prenesená",J138,0)</f>
        <v>0</v>
      </c>
      <c r="BI138" s="217">
        <f>IF(N138="nulová",J138,0)</f>
        <v>0</v>
      </c>
      <c r="BJ138" s="17" t="s">
        <v>84</v>
      </c>
      <c r="BK138" s="217">
        <f>ROUND(I138*H138,2)</f>
        <v>0</v>
      </c>
      <c r="BL138" s="17" t="s">
        <v>90</v>
      </c>
      <c r="BM138" s="216" t="s">
        <v>164</v>
      </c>
    </row>
    <row r="139" spans="1:65" s="2" customFormat="1" ht="34.65" customHeight="1">
      <c r="A139" s="34"/>
      <c r="B139" s="35"/>
      <c r="C139" s="204" t="s">
        <v>100</v>
      </c>
      <c r="D139" s="204" t="s">
        <v>137</v>
      </c>
      <c r="E139" s="205" t="s">
        <v>165</v>
      </c>
      <c r="F139" s="206" t="s">
        <v>166</v>
      </c>
      <c r="G139" s="207" t="s">
        <v>140</v>
      </c>
      <c r="H139" s="208">
        <v>465</v>
      </c>
      <c r="I139" s="209"/>
      <c r="J139" s="210">
        <f>ROUND(I139*H139,2)</f>
        <v>0</v>
      </c>
      <c r="K139" s="211"/>
      <c r="L139" s="39"/>
      <c r="M139" s="212" t="s">
        <v>1</v>
      </c>
      <c r="N139" s="213" t="s">
        <v>40</v>
      </c>
      <c r="O139" s="71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16" t="s">
        <v>90</v>
      </c>
      <c r="AT139" s="216" t="s">
        <v>137</v>
      </c>
      <c r="AU139" s="216" t="s">
        <v>84</v>
      </c>
      <c r="AY139" s="17" t="s">
        <v>135</v>
      </c>
      <c r="BE139" s="217">
        <f>IF(N139="základná",J139,0)</f>
        <v>0</v>
      </c>
      <c r="BF139" s="217">
        <f>IF(N139="znížená",J139,0)</f>
        <v>0</v>
      </c>
      <c r="BG139" s="217">
        <f>IF(N139="zákl. prenesená",J139,0)</f>
        <v>0</v>
      </c>
      <c r="BH139" s="217">
        <f>IF(N139="zníž. prenesená",J139,0)</f>
        <v>0</v>
      </c>
      <c r="BI139" s="217">
        <f>IF(N139="nulová",J139,0)</f>
        <v>0</v>
      </c>
      <c r="BJ139" s="17" t="s">
        <v>84</v>
      </c>
      <c r="BK139" s="217">
        <f>ROUND(I139*H139,2)</f>
        <v>0</v>
      </c>
      <c r="BL139" s="17" t="s">
        <v>90</v>
      </c>
      <c r="BM139" s="216" t="s">
        <v>167</v>
      </c>
    </row>
    <row r="140" spans="1:65" s="13" customFormat="1" ht="10.199999999999999">
      <c r="B140" s="218"/>
      <c r="C140" s="219"/>
      <c r="D140" s="220" t="s">
        <v>142</v>
      </c>
      <c r="E140" s="221" t="s">
        <v>1</v>
      </c>
      <c r="F140" s="222" t="s">
        <v>168</v>
      </c>
      <c r="G140" s="219"/>
      <c r="H140" s="223">
        <v>465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AT140" s="229" t="s">
        <v>142</v>
      </c>
      <c r="AU140" s="229" t="s">
        <v>84</v>
      </c>
      <c r="AV140" s="13" t="s">
        <v>84</v>
      </c>
      <c r="AW140" s="13" t="s">
        <v>30</v>
      </c>
      <c r="AX140" s="13" t="s">
        <v>74</v>
      </c>
      <c r="AY140" s="229" t="s">
        <v>135</v>
      </c>
    </row>
    <row r="141" spans="1:65" s="2" customFormat="1" ht="34.65" customHeight="1">
      <c r="A141" s="34"/>
      <c r="B141" s="35"/>
      <c r="C141" s="204" t="s">
        <v>163</v>
      </c>
      <c r="D141" s="204" t="s">
        <v>137</v>
      </c>
      <c r="E141" s="205" t="s">
        <v>169</v>
      </c>
      <c r="F141" s="206" t="s">
        <v>170</v>
      </c>
      <c r="G141" s="207" t="s">
        <v>140</v>
      </c>
      <c r="H141" s="208">
        <v>959</v>
      </c>
      <c r="I141" s="209"/>
      <c r="J141" s="210">
        <f>ROUND(I141*H141,2)</f>
        <v>0</v>
      </c>
      <c r="K141" s="211"/>
      <c r="L141" s="39"/>
      <c r="M141" s="212" t="s">
        <v>1</v>
      </c>
      <c r="N141" s="213" t="s">
        <v>40</v>
      </c>
      <c r="O141" s="71"/>
      <c r="P141" s="214">
        <f>O141*H141</f>
        <v>0</v>
      </c>
      <c r="Q141" s="214">
        <v>0</v>
      </c>
      <c r="R141" s="214">
        <f>Q141*H141</f>
        <v>0</v>
      </c>
      <c r="S141" s="214">
        <v>0</v>
      </c>
      <c r="T141" s="215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16" t="s">
        <v>90</v>
      </c>
      <c r="AT141" s="216" t="s">
        <v>137</v>
      </c>
      <c r="AU141" s="216" t="s">
        <v>84</v>
      </c>
      <c r="AY141" s="17" t="s">
        <v>135</v>
      </c>
      <c r="BE141" s="217">
        <f>IF(N141="základná",J141,0)</f>
        <v>0</v>
      </c>
      <c r="BF141" s="217">
        <f>IF(N141="znížená",J141,0)</f>
        <v>0</v>
      </c>
      <c r="BG141" s="217">
        <f>IF(N141="zákl. prenesená",J141,0)</f>
        <v>0</v>
      </c>
      <c r="BH141" s="217">
        <f>IF(N141="zníž. prenesená",J141,0)</f>
        <v>0</v>
      </c>
      <c r="BI141" s="217">
        <f>IF(N141="nulová",J141,0)</f>
        <v>0</v>
      </c>
      <c r="BJ141" s="17" t="s">
        <v>84</v>
      </c>
      <c r="BK141" s="217">
        <f>ROUND(I141*H141,2)</f>
        <v>0</v>
      </c>
      <c r="BL141" s="17" t="s">
        <v>90</v>
      </c>
      <c r="BM141" s="216" t="s">
        <v>171</v>
      </c>
    </row>
    <row r="142" spans="1:65" s="13" customFormat="1" ht="10.199999999999999">
      <c r="B142" s="218"/>
      <c r="C142" s="219"/>
      <c r="D142" s="220" t="s">
        <v>142</v>
      </c>
      <c r="E142" s="221" t="s">
        <v>1</v>
      </c>
      <c r="F142" s="222" t="s">
        <v>172</v>
      </c>
      <c r="G142" s="219"/>
      <c r="H142" s="223">
        <v>307</v>
      </c>
      <c r="I142" s="224"/>
      <c r="J142" s="219"/>
      <c r="K142" s="219"/>
      <c r="L142" s="225"/>
      <c r="M142" s="226"/>
      <c r="N142" s="227"/>
      <c r="O142" s="227"/>
      <c r="P142" s="227"/>
      <c r="Q142" s="227"/>
      <c r="R142" s="227"/>
      <c r="S142" s="227"/>
      <c r="T142" s="228"/>
      <c r="AT142" s="229" t="s">
        <v>142</v>
      </c>
      <c r="AU142" s="229" t="s">
        <v>84</v>
      </c>
      <c r="AV142" s="13" t="s">
        <v>84</v>
      </c>
      <c r="AW142" s="13" t="s">
        <v>30</v>
      </c>
      <c r="AX142" s="13" t="s">
        <v>74</v>
      </c>
      <c r="AY142" s="229" t="s">
        <v>135</v>
      </c>
    </row>
    <row r="143" spans="1:65" s="13" customFormat="1" ht="10.199999999999999">
      <c r="B143" s="218"/>
      <c r="C143" s="219"/>
      <c r="D143" s="220" t="s">
        <v>142</v>
      </c>
      <c r="E143" s="221" t="s">
        <v>1</v>
      </c>
      <c r="F143" s="222" t="s">
        <v>173</v>
      </c>
      <c r="G143" s="219"/>
      <c r="H143" s="223">
        <v>495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142</v>
      </c>
      <c r="AU143" s="229" t="s">
        <v>84</v>
      </c>
      <c r="AV143" s="13" t="s">
        <v>84</v>
      </c>
      <c r="AW143" s="13" t="s">
        <v>30</v>
      </c>
      <c r="AX143" s="13" t="s">
        <v>74</v>
      </c>
      <c r="AY143" s="229" t="s">
        <v>135</v>
      </c>
    </row>
    <row r="144" spans="1:65" s="13" customFormat="1" ht="10.199999999999999">
      <c r="B144" s="218"/>
      <c r="C144" s="219"/>
      <c r="D144" s="220" t="s">
        <v>142</v>
      </c>
      <c r="E144" s="221" t="s">
        <v>1</v>
      </c>
      <c r="F144" s="222" t="s">
        <v>174</v>
      </c>
      <c r="G144" s="219"/>
      <c r="H144" s="223">
        <v>157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142</v>
      </c>
      <c r="AU144" s="229" t="s">
        <v>84</v>
      </c>
      <c r="AV144" s="13" t="s">
        <v>84</v>
      </c>
      <c r="AW144" s="13" t="s">
        <v>30</v>
      </c>
      <c r="AX144" s="13" t="s">
        <v>74</v>
      </c>
      <c r="AY144" s="229" t="s">
        <v>135</v>
      </c>
    </row>
    <row r="145" spans="1:65" s="2" customFormat="1" ht="46.2" customHeight="1">
      <c r="A145" s="34"/>
      <c r="B145" s="35"/>
      <c r="C145" s="204" t="s">
        <v>175</v>
      </c>
      <c r="D145" s="204" t="s">
        <v>137</v>
      </c>
      <c r="E145" s="205" t="s">
        <v>176</v>
      </c>
      <c r="F145" s="206" t="s">
        <v>177</v>
      </c>
      <c r="G145" s="207" t="s">
        <v>140</v>
      </c>
      <c r="H145" s="208">
        <v>1918</v>
      </c>
      <c r="I145" s="209"/>
      <c r="J145" s="210">
        <f>ROUND(I145*H145,2)</f>
        <v>0</v>
      </c>
      <c r="K145" s="211"/>
      <c r="L145" s="39"/>
      <c r="M145" s="212" t="s">
        <v>1</v>
      </c>
      <c r="N145" s="213" t="s">
        <v>40</v>
      </c>
      <c r="O145" s="71"/>
      <c r="P145" s="214">
        <f>O145*H145</f>
        <v>0</v>
      </c>
      <c r="Q145" s="214">
        <v>0</v>
      </c>
      <c r="R145" s="214">
        <f>Q145*H145</f>
        <v>0</v>
      </c>
      <c r="S145" s="214">
        <v>0</v>
      </c>
      <c r="T145" s="215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6" t="s">
        <v>90</v>
      </c>
      <c r="AT145" s="216" t="s">
        <v>137</v>
      </c>
      <c r="AU145" s="216" t="s">
        <v>84</v>
      </c>
      <c r="AY145" s="17" t="s">
        <v>135</v>
      </c>
      <c r="BE145" s="217">
        <f>IF(N145="základná",J145,0)</f>
        <v>0</v>
      </c>
      <c r="BF145" s="217">
        <f>IF(N145="znížená",J145,0)</f>
        <v>0</v>
      </c>
      <c r="BG145" s="217">
        <f>IF(N145="zákl. prenesená",J145,0)</f>
        <v>0</v>
      </c>
      <c r="BH145" s="217">
        <f>IF(N145="zníž. prenesená",J145,0)</f>
        <v>0</v>
      </c>
      <c r="BI145" s="217">
        <f>IF(N145="nulová",J145,0)</f>
        <v>0</v>
      </c>
      <c r="BJ145" s="17" t="s">
        <v>84</v>
      </c>
      <c r="BK145" s="217">
        <f>ROUND(I145*H145,2)</f>
        <v>0</v>
      </c>
      <c r="BL145" s="17" t="s">
        <v>90</v>
      </c>
      <c r="BM145" s="216" t="s">
        <v>178</v>
      </c>
    </row>
    <row r="146" spans="1:65" s="13" customFormat="1" ht="10.199999999999999">
      <c r="B146" s="218"/>
      <c r="C146" s="219"/>
      <c r="D146" s="220" t="s">
        <v>142</v>
      </c>
      <c r="E146" s="221" t="s">
        <v>1</v>
      </c>
      <c r="F146" s="222" t="s">
        <v>179</v>
      </c>
      <c r="G146" s="219"/>
      <c r="H146" s="223">
        <v>1918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142</v>
      </c>
      <c r="AU146" s="229" t="s">
        <v>84</v>
      </c>
      <c r="AV146" s="13" t="s">
        <v>84</v>
      </c>
      <c r="AW146" s="13" t="s">
        <v>30</v>
      </c>
      <c r="AX146" s="13" t="s">
        <v>74</v>
      </c>
      <c r="AY146" s="229" t="s">
        <v>135</v>
      </c>
    </row>
    <row r="147" spans="1:65" s="2" customFormat="1" ht="23.1" customHeight="1">
      <c r="A147" s="34"/>
      <c r="B147" s="35"/>
      <c r="C147" s="204" t="s">
        <v>180</v>
      </c>
      <c r="D147" s="204" t="s">
        <v>137</v>
      </c>
      <c r="E147" s="205" t="s">
        <v>181</v>
      </c>
      <c r="F147" s="206" t="s">
        <v>182</v>
      </c>
      <c r="G147" s="207" t="s">
        <v>140</v>
      </c>
      <c r="H147" s="208">
        <v>157</v>
      </c>
      <c r="I147" s="209"/>
      <c r="J147" s="210">
        <f>ROUND(I147*H147,2)</f>
        <v>0</v>
      </c>
      <c r="K147" s="211"/>
      <c r="L147" s="39"/>
      <c r="M147" s="212" t="s">
        <v>1</v>
      </c>
      <c r="N147" s="213" t="s">
        <v>40</v>
      </c>
      <c r="O147" s="71"/>
      <c r="P147" s="214">
        <f>O147*H147</f>
        <v>0</v>
      </c>
      <c r="Q147" s="214">
        <v>0</v>
      </c>
      <c r="R147" s="214">
        <f>Q147*H147</f>
        <v>0</v>
      </c>
      <c r="S147" s="214">
        <v>0</v>
      </c>
      <c r="T147" s="215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6" t="s">
        <v>90</v>
      </c>
      <c r="AT147" s="216" t="s">
        <v>137</v>
      </c>
      <c r="AU147" s="216" t="s">
        <v>84</v>
      </c>
      <c r="AY147" s="17" t="s">
        <v>135</v>
      </c>
      <c r="BE147" s="217">
        <f>IF(N147="základná",J147,0)</f>
        <v>0</v>
      </c>
      <c r="BF147" s="217">
        <f>IF(N147="znížená",J147,0)</f>
        <v>0</v>
      </c>
      <c r="BG147" s="217">
        <f>IF(N147="zákl. prenesená",J147,0)</f>
        <v>0</v>
      </c>
      <c r="BH147" s="217">
        <f>IF(N147="zníž. prenesená",J147,0)</f>
        <v>0</v>
      </c>
      <c r="BI147" s="217">
        <f>IF(N147="nulová",J147,0)</f>
        <v>0</v>
      </c>
      <c r="BJ147" s="17" t="s">
        <v>84</v>
      </c>
      <c r="BK147" s="217">
        <f>ROUND(I147*H147,2)</f>
        <v>0</v>
      </c>
      <c r="BL147" s="17" t="s">
        <v>90</v>
      </c>
      <c r="BM147" s="216" t="s">
        <v>183</v>
      </c>
    </row>
    <row r="148" spans="1:65" s="13" customFormat="1" ht="10.199999999999999">
      <c r="B148" s="218"/>
      <c r="C148" s="219"/>
      <c r="D148" s="220" t="s">
        <v>142</v>
      </c>
      <c r="E148" s="221" t="s">
        <v>1</v>
      </c>
      <c r="F148" s="222" t="s">
        <v>184</v>
      </c>
      <c r="G148" s="219"/>
      <c r="H148" s="223">
        <v>157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142</v>
      </c>
      <c r="AU148" s="229" t="s">
        <v>84</v>
      </c>
      <c r="AV148" s="13" t="s">
        <v>84</v>
      </c>
      <c r="AW148" s="13" t="s">
        <v>30</v>
      </c>
      <c r="AX148" s="13" t="s">
        <v>74</v>
      </c>
      <c r="AY148" s="229" t="s">
        <v>135</v>
      </c>
    </row>
    <row r="149" spans="1:65" s="2" customFormat="1" ht="23.1" customHeight="1">
      <c r="A149" s="34"/>
      <c r="B149" s="35"/>
      <c r="C149" s="204" t="s">
        <v>185</v>
      </c>
      <c r="D149" s="204" t="s">
        <v>137</v>
      </c>
      <c r="E149" s="205" t="s">
        <v>186</v>
      </c>
      <c r="F149" s="206" t="s">
        <v>187</v>
      </c>
      <c r="G149" s="207" t="s">
        <v>140</v>
      </c>
      <c r="H149" s="208">
        <v>495</v>
      </c>
      <c r="I149" s="209"/>
      <c r="J149" s="210">
        <f>ROUND(I149*H149,2)</f>
        <v>0</v>
      </c>
      <c r="K149" s="211"/>
      <c r="L149" s="39"/>
      <c r="M149" s="212" t="s">
        <v>1</v>
      </c>
      <c r="N149" s="213" t="s">
        <v>40</v>
      </c>
      <c r="O149" s="71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6" t="s">
        <v>90</v>
      </c>
      <c r="AT149" s="216" t="s">
        <v>137</v>
      </c>
      <c r="AU149" s="216" t="s">
        <v>84</v>
      </c>
      <c r="AY149" s="17" t="s">
        <v>135</v>
      </c>
      <c r="BE149" s="217">
        <f>IF(N149="základná",J149,0)</f>
        <v>0</v>
      </c>
      <c r="BF149" s="217">
        <f>IF(N149="znížená",J149,0)</f>
        <v>0</v>
      </c>
      <c r="BG149" s="217">
        <f>IF(N149="zákl. prenesená",J149,0)</f>
        <v>0</v>
      </c>
      <c r="BH149" s="217">
        <f>IF(N149="zníž. prenesená",J149,0)</f>
        <v>0</v>
      </c>
      <c r="BI149" s="217">
        <f>IF(N149="nulová",J149,0)</f>
        <v>0</v>
      </c>
      <c r="BJ149" s="17" t="s">
        <v>84</v>
      </c>
      <c r="BK149" s="217">
        <f>ROUND(I149*H149,2)</f>
        <v>0</v>
      </c>
      <c r="BL149" s="17" t="s">
        <v>90</v>
      </c>
      <c r="BM149" s="216" t="s">
        <v>188</v>
      </c>
    </row>
    <row r="150" spans="1:65" s="13" customFormat="1" ht="10.199999999999999">
      <c r="B150" s="218"/>
      <c r="C150" s="219"/>
      <c r="D150" s="220" t="s">
        <v>142</v>
      </c>
      <c r="E150" s="221" t="s">
        <v>1</v>
      </c>
      <c r="F150" s="222" t="s">
        <v>173</v>
      </c>
      <c r="G150" s="219"/>
      <c r="H150" s="223">
        <v>495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142</v>
      </c>
      <c r="AU150" s="229" t="s">
        <v>84</v>
      </c>
      <c r="AV150" s="13" t="s">
        <v>84</v>
      </c>
      <c r="AW150" s="13" t="s">
        <v>30</v>
      </c>
      <c r="AX150" s="13" t="s">
        <v>74</v>
      </c>
      <c r="AY150" s="229" t="s">
        <v>135</v>
      </c>
    </row>
    <row r="151" spans="1:65" s="2" customFormat="1" ht="16.350000000000001" customHeight="1">
      <c r="A151" s="34"/>
      <c r="B151" s="35"/>
      <c r="C151" s="230" t="s">
        <v>189</v>
      </c>
      <c r="D151" s="230" t="s">
        <v>160</v>
      </c>
      <c r="E151" s="231" t="s">
        <v>190</v>
      </c>
      <c r="F151" s="232" t="s">
        <v>191</v>
      </c>
      <c r="G151" s="233" t="s">
        <v>192</v>
      </c>
      <c r="H151" s="234">
        <v>826.65</v>
      </c>
      <c r="I151" s="235"/>
      <c r="J151" s="236">
        <f>ROUND(I151*H151,2)</f>
        <v>0</v>
      </c>
      <c r="K151" s="237"/>
      <c r="L151" s="238"/>
      <c r="M151" s="239" t="s">
        <v>1</v>
      </c>
      <c r="N151" s="240" t="s">
        <v>40</v>
      </c>
      <c r="O151" s="71"/>
      <c r="P151" s="214">
        <f>O151*H151</f>
        <v>0</v>
      </c>
      <c r="Q151" s="214">
        <v>1</v>
      </c>
      <c r="R151" s="214">
        <f>Q151*H151</f>
        <v>826.65</v>
      </c>
      <c r="S151" s="214">
        <v>0</v>
      </c>
      <c r="T151" s="215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16" t="s">
        <v>163</v>
      </c>
      <c r="AT151" s="216" t="s">
        <v>160</v>
      </c>
      <c r="AU151" s="216" t="s">
        <v>84</v>
      </c>
      <c r="AY151" s="17" t="s">
        <v>135</v>
      </c>
      <c r="BE151" s="217">
        <f>IF(N151="základná",J151,0)</f>
        <v>0</v>
      </c>
      <c r="BF151" s="217">
        <f>IF(N151="znížená",J151,0)</f>
        <v>0</v>
      </c>
      <c r="BG151" s="217">
        <f>IF(N151="zákl. prenesená",J151,0)</f>
        <v>0</v>
      </c>
      <c r="BH151" s="217">
        <f>IF(N151="zníž. prenesená",J151,0)</f>
        <v>0</v>
      </c>
      <c r="BI151" s="217">
        <f>IF(N151="nulová",J151,0)</f>
        <v>0</v>
      </c>
      <c r="BJ151" s="17" t="s">
        <v>84</v>
      </c>
      <c r="BK151" s="217">
        <f>ROUND(I151*H151,2)</f>
        <v>0</v>
      </c>
      <c r="BL151" s="17" t="s">
        <v>90</v>
      </c>
      <c r="BM151" s="216" t="s">
        <v>193</v>
      </c>
    </row>
    <row r="152" spans="1:65" s="13" customFormat="1" ht="10.199999999999999">
      <c r="B152" s="218"/>
      <c r="C152" s="219"/>
      <c r="D152" s="220" t="s">
        <v>142</v>
      </c>
      <c r="E152" s="221" t="s">
        <v>1</v>
      </c>
      <c r="F152" s="222" t="s">
        <v>194</v>
      </c>
      <c r="G152" s="219"/>
      <c r="H152" s="223">
        <v>826.65</v>
      </c>
      <c r="I152" s="224"/>
      <c r="J152" s="219"/>
      <c r="K152" s="219"/>
      <c r="L152" s="225"/>
      <c r="M152" s="226"/>
      <c r="N152" s="227"/>
      <c r="O152" s="227"/>
      <c r="P152" s="227"/>
      <c r="Q152" s="227"/>
      <c r="R152" s="227"/>
      <c r="S152" s="227"/>
      <c r="T152" s="228"/>
      <c r="AT152" s="229" t="s">
        <v>142</v>
      </c>
      <c r="AU152" s="229" t="s">
        <v>84</v>
      </c>
      <c r="AV152" s="13" t="s">
        <v>84</v>
      </c>
      <c r="AW152" s="13" t="s">
        <v>30</v>
      </c>
      <c r="AX152" s="13" t="s">
        <v>74</v>
      </c>
      <c r="AY152" s="229" t="s">
        <v>135</v>
      </c>
    </row>
    <row r="153" spans="1:65" s="2" customFormat="1" ht="23.1" customHeight="1">
      <c r="A153" s="34"/>
      <c r="B153" s="35"/>
      <c r="C153" s="204" t="s">
        <v>195</v>
      </c>
      <c r="D153" s="204" t="s">
        <v>137</v>
      </c>
      <c r="E153" s="205" t="s">
        <v>196</v>
      </c>
      <c r="F153" s="206" t="s">
        <v>197</v>
      </c>
      <c r="G153" s="207" t="s">
        <v>140</v>
      </c>
      <c r="H153" s="208">
        <v>662</v>
      </c>
      <c r="I153" s="209"/>
      <c r="J153" s="210">
        <f>ROUND(I153*H153,2)</f>
        <v>0</v>
      </c>
      <c r="K153" s="211"/>
      <c r="L153" s="39"/>
      <c r="M153" s="212" t="s">
        <v>1</v>
      </c>
      <c r="N153" s="213" t="s">
        <v>40</v>
      </c>
      <c r="O153" s="71"/>
      <c r="P153" s="214">
        <f>O153*H153</f>
        <v>0</v>
      </c>
      <c r="Q153" s="214">
        <v>0</v>
      </c>
      <c r="R153" s="214">
        <f>Q153*H153</f>
        <v>0</v>
      </c>
      <c r="S153" s="214">
        <v>0</v>
      </c>
      <c r="T153" s="215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16" t="s">
        <v>90</v>
      </c>
      <c r="AT153" s="216" t="s">
        <v>137</v>
      </c>
      <c r="AU153" s="216" t="s">
        <v>84</v>
      </c>
      <c r="AY153" s="17" t="s">
        <v>135</v>
      </c>
      <c r="BE153" s="217">
        <f>IF(N153="základná",J153,0)</f>
        <v>0</v>
      </c>
      <c r="BF153" s="217">
        <f>IF(N153="znížená",J153,0)</f>
        <v>0</v>
      </c>
      <c r="BG153" s="217">
        <f>IF(N153="zákl. prenesená",J153,0)</f>
        <v>0</v>
      </c>
      <c r="BH153" s="217">
        <f>IF(N153="zníž. prenesená",J153,0)</f>
        <v>0</v>
      </c>
      <c r="BI153" s="217">
        <f>IF(N153="nulová",J153,0)</f>
        <v>0</v>
      </c>
      <c r="BJ153" s="17" t="s">
        <v>84</v>
      </c>
      <c r="BK153" s="217">
        <f>ROUND(I153*H153,2)</f>
        <v>0</v>
      </c>
      <c r="BL153" s="17" t="s">
        <v>90</v>
      </c>
      <c r="BM153" s="216" t="s">
        <v>198</v>
      </c>
    </row>
    <row r="154" spans="1:65" s="13" customFormat="1" ht="10.199999999999999">
      <c r="B154" s="218"/>
      <c r="C154" s="219"/>
      <c r="D154" s="220" t="s">
        <v>142</v>
      </c>
      <c r="E154" s="221" t="s">
        <v>1</v>
      </c>
      <c r="F154" s="222" t="s">
        <v>199</v>
      </c>
      <c r="G154" s="219"/>
      <c r="H154" s="223">
        <v>662</v>
      </c>
      <c r="I154" s="224"/>
      <c r="J154" s="219"/>
      <c r="K154" s="219"/>
      <c r="L154" s="225"/>
      <c r="M154" s="226"/>
      <c r="N154" s="227"/>
      <c r="O154" s="227"/>
      <c r="P154" s="227"/>
      <c r="Q154" s="227"/>
      <c r="R154" s="227"/>
      <c r="S154" s="227"/>
      <c r="T154" s="228"/>
      <c r="AT154" s="229" t="s">
        <v>142</v>
      </c>
      <c r="AU154" s="229" t="s">
        <v>84</v>
      </c>
      <c r="AV154" s="13" t="s">
        <v>84</v>
      </c>
      <c r="AW154" s="13" t="s">
        <v>30</v>
      </c>
      <c r="AX154" s="13" t="s">
        <v>74</v>
      </c>
      <c r="AY154" s="229" t="s">
        <v>135</v>
      </c>
    </row>
    <row r="155" spans="1:65" s="2" customFormat="1" ht="16.350000000000001" customHeight="1">
      <c r="A155" s="34"/>
      <c r="B155" s="35"/>
      <c r="C155" s="204" t="s">
        <v>200</v>
      </c>
      <c r="D155" s="204" t="s">
        <v>137</v>
      </c>
      <c r="E155" s="205" t="s">
        <v>201</v>
      </c>
      <c r="F155" s="206" t="s">
        <v>202</v>
      </c>
      <c r="G155" s="207" t="s">
        <v>140</v>
      </c>
      <c r="H155" s="208">
        <v>652</v>
      </c>
      <c r="I155" s="209"/>
      <c r="J155" s="210">
        <f>ROUND(I155*H155,2)</f>
        <v>0</v>
      </c>
      <c r="K155" s="211"/>
      <c r="L155" s="39"/>
      <c r="M155" s="212" t="s">
        <v>1</v>
      </c>
      <c r="N155" s="213" t="s">
        <v>40</v>
      </c>
      <c r="O155" s="71"/>
      <c r="P155" s="214">
        <f>O155*H155</f>
        <v>0</v>
      </c>
      <c r="Q155" s="214">
        <v>0</v>
      </c>
      <c r="R155" s="214">
        <f>Q155*H155</f>
        <v>0</v>
      </c>
      <c r="S155" s="214">
        <v>0</v>
      </c>
      <c r="T155" s="215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16" t="s">
        <v>90</v>
      </c>
      <c r="AT155" s="216" t="s">
        <v>137</v>
      </c>
      <c r="AU155" s="216" t="s">
        <v>84</v>
      </c>
      <c r="AY155" s="17" t="s">
        <v>135</v>
      </c>
      <c r="BE155" s="217">
        <f>IF(N155="základná",J155,0)</f>
        <v>0</v>
      </c>
      <c r="BF155" s="217">
        <f>IF(N155="znížená",J155,0)</f>
        <v>0</v>
      </c>
      <c r="BG155" s="217">
        <f>IF(N155="zákl. prenesená",J155,0)</f>
        <v>0</v>
      </c>
      <c r="BH155" s="217">
        <f>IF(N155="zníž. prenesená",J155,0)</f>
        <v>0</v>
      </c>
      <c r="BI155" s="217">
        <f>IF(N155="nulová",J155,0)</f>
        <v>0</v>
      </c>
      <c r="BJ155" s="17" t="s">
        <v>84</v>
      </c>
      <c r="BK155" s="217">
        <f>ROUND(I155*H155,2)</f>
        <v>0</v>
      </c>
      <c r="BL155" s="17" t="s">
        <v>90</v>
      </c>
      <c r="BM155" s="216" t="s">
        <v>203</v>
      </c>
    </row>
    <row r="156" spans="1:65" s="13" customFormat="1" ht="10.199999999999999">
      <c r="B156" s="218"/>
      <c r="C156" s="219"/>
      <c r="D156" s="220" t="s">
        <v>142</v>
      </c>
      <c r="E156" s="221" t="s">
        <v>1</v>
      </c>
      <c r="F156" s="222" t="s">
        <v>173</v>
      </c>
      <c r="G156" s="219"/>
      <c r="H156" s="223">
        <v>495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142</v>
      </c>
      <c r="AU156" s="229" t="s">
        <v>84</v>
      </c>
      <c r="AV156" s="13" t="s">
        <v>84</v>
      </c>
      <c r="AW156" s="13" t="s">
        <v>30</v>
      </c>
      <c r="AX156" s="13" t="s">
        <v>74</v>
      </c>
      <c r="AY156" s="229" t="s">
        <v>135</v>
      </c>
    </row>
    <row r="157" spans="1:65" s="13" customFormat="1" ht="10.199999999999999">
      <c r="B157" s="218"/>
      <c r="C157" s="219"/>
      <c r="D157" s="220" t="s">
        <v>142</v>
      </c>
      <c r="E157" s="221" t="s">
        <v>1</v>
      </c>
      <c r="F157" s="222" t="s">
        <v>174</v>
      </c>
      <c r="G157" s="219"/>
      <c r="H157" s="223">
        <v>157</v>
      </c>
      <c r="I157" s="224"/>
      <c r="J157" s="219"/>
      <c r="K157" s="219"/>
      <c r="L157" s="225"/>
      <c r="M157" s="226"/>
      <c r="N157" s="227"/>
      <c r="O157" s="227"/>
      <c r="P157" s="227"/>
      <c r="Q157" s="227"/>
      <c r="R157" s="227"/>
      <c r="S157" s="227"/>
      <c r="T157" s="228"/>
      <c r="AT157" s="229" t="s">
        <v>142</v>
      </c>
      <c r="AU157" s="229" t="s">
        <v>84</v>
      </c>
      <c r="AV157" s="13" t="s">
        <v>84</v>
      </c>
      <c r="AW157" s="13" t="s">
        <v>30</v>
      </c>
      <c r="AX157" s="13" t="s">
        <v>74</v>
      </c>
      <c r="AY157" s="229" t="s">
        <v>135</v>
      </c>
    </row>
    <row r="158" spans="1:65" s="2" customFormat="1" ht="23.1" customHeight="1">
      <c r="A158" s="34"/>
      <c r="B158" s="35"/>
      <c r="C158" s="204" t="s">
        <v>204</v>
      </c>
      <c r="D158" s="204" t="s">
        <v>137</v>
      </c>
      <c r="E158" s="205" t="s">
        <v>205</v>
      </c>
      <c r="F158" s="206" t="s">
        <v>206</v>
      </c>
      <c r="G158" s="207" t="s">
        <v>207</v>
      </c>
      <c r="H158" s="208">
        <v>830</v>
      </c>
      <c r="I158" s="209"/>
      <c r="J158" s="210">
        <f>ROUND(I158*H158,2)</f>
        <v>0</v>
      </c>
      <c r="K158" s="211"/>
      <c r="L158" s="39"/>
      <c r="M158" s="212" t="s">
        <v>1</v>
      </c>
      <c r="N158" s="213" t="s">
        <v>40</v>
      </c>
      <c r="O158" s="71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6" t="s">
        <v>90</v>
      </c>
      <c r="AT158" s="216" t="s">
        <v>137</v>
      </c>
      <c r="AU158" s="216" t="s">
        <v>84</v>
      </c>
      <c r="AY158" s="17" t="s">
        <v>135</v>
      </c>
      <c r="BE158" s="217">
        <f>IF(N158="základná",J158,0)</f>
        <v>0</v>
      </c>
      <c r="BF158" s="217">
        <f>IF(N158="znížená",J158,0)</f>
        <v>0</v>
      </c>
      <c r="BG158" s="217">
        <f>IF(N158="zákl. prenesená",J158,0)</f>
        <v>0</v>
      </c>
      <c r="BH158" s="217">
        <f>IF(N158="zníž. prenesená",J158,0)</f>
        <v>0</v>
      </c>
      <c r="BI158" s="217">
        <f>IF(N158="nulová",J158,0)</f>
        <v>0</v>
      </c>
      <c r="BJ158" s="17" t="s">
        <v>84</v>
      </c>
      <c r="BK158" s="217">
        <f>ROUND(I158*H158,2)</f>
        <v>0</v>
      </c>
      <c r="BL158" s="17" t="s">
        <v>90</v>
      </c>
      <c r="BM158" s="216" t="s">
        <v>208</v>
      </c>
    </row>
    <row r="159" spans="1:65" s="13" customFormat="1" ht="10.199999999999999">
      <c r="B159" s="218"/>
      <c r="C159" s="219"/>
      <c r="D159" s="220" t="s">
        <v>142</v>
      </c>
      <c r="E159" s="221" t="s">
        <v>1</v>
      </c>
      <c r="F159" s="222" t="s">
        <v>209</v>
      </c>
      <c r="G159" s="219"/>
      <c r="H159" s="223">
        <v>830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AT159" s="229" t="s">
        <v>142</v>
      </c>
      <c r="AU159" s="229" t="s">
        <v>84</v>
      </c>
      <c r="AV159" s="13" t="s">
        <v>84</v>
      </c>
      <c r="AW159" s="13" t="s">
        <v>30</v>
      </c>
      <c r="AX159" s="13" t="s">
        <v>74</v>
      </c>
      <c r="AY159" s="229" t="s">
        <v>135</v>
      </c>
    </row>
    <row r="160" spans="1:65" s="2" customFormat="1" ht="16.350000000000001" customHeight="1">
      <c r="A160" s="34"/>
      <c r="B160" s="35"/>
      <c r="C160" s="230" t="s">
        <v>210</v>
      </c>
      <c r="D160" s="230" t="s">
        <v>160</v>
      </c>
      <c r="E160" s="231" t="s">
        <v>211</v>
      </c>
      <c r="F160" s="232" t="s">
        <v>212</v>
      </c>
      <c r="G160" s="233" t="s">
        <v>213</v>
      </c>
      <c r="H160" s="234">
        <v>25.646999999999998</v>
      </c>
      <c r="I160" s="235"/>
      <c r="J160" s="236">
        <f>ROUND(I160*H160,2)</f>
        <v>0</v>
      </c>
      <c r="K160" s="237"/>
      <c r="L160" s="238"/>
      <c r="M160" s="239" t="s">
        <v>1</v>
      </c>
      <c r="N160" s="240" t="s">
        <v>40</v>
      </c>
      <c r="O160" s="71"/>
      <c r="P160" s="214">
        <f>O160*H160</f>
        <v>0</v>
      </c>
      <c r="Q160" s="214">
        <v>1E-3</v>
      </c>
      <c r="R160" s="214">
        <f>Q160*H160</f>
        <v>2.5647E-2</v>
      </c>
      <c r="S160" s="214">
        <v>0</v>
      </c>
      <c r="T160" s="215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16" t="s">
        <v>163</v>
      </c>
      <c r="AT160" s="216" t="s">
        <v>160</v>
      </c>
      <c r="AU160" s="216" t="s">
        <v>84</v>
      </c>
      <c r="AY160" s="17" t="s">
        <v>135</v>
      </c>
      <c r="BE160" s="217">
        <f>IF(N160="základná",J160,0)</f>
        <v>0</v>
      </c>
      <c r="BF160" s="217">
        <f>IF(N160="znížená",J160,0)</f>
        <v>0</v>
      </c>
      <c r="BG160" s="217">
        <f>IF(N160="zákl. prenesená",J160,0)</f>
        <v>0</v>
      </c>
      <c r="BH160" s="217">
        <f>IF(N160="zníž. prenesená",J160,0)</f>
        <v>0</v>
      </c>
      <c r="BI160" s="217">
        <f>IF(N160="nulová",J160,0)</f>
        <v>0</v>
      </c>
      <c r="BJ160" s="17" t="s">
        <v>84</v>
      </c>
      <c r="BK160" s="217">
        <f>ROUND(I160*H160,2)</f>
        <v>0</v>
      </c>
      <c r="BL160" s="17" t="s">
        <v>90</v>
      </c>
      <c r="BM160" s="216" t="s">
        <v>214</v>
      </c>
    </row>
    <row r="161" spans="1:65" s="13" customFormat="1" ht="10.199999999999999">
      <c r="B161" s="218"/>
      <c r="C161" s="219"/>
      <c r="D161" s="220" t="s">
        <v>142</v>
      </c>
      <c r="E161" s="219"/>
      <c r="F161" s="222" t="s">
        <v>215</v>
      </c>
      <c r="G161" s="219"/>
      <c r="H161" s="223">
        <v>25.646999999999998</v>
      </c>
      <c r="I161" s="224"/>
      <c r="J161" s="219"/>
      <c r="K161" s="219"/>
      <c r="L161" s="225"/>
      <c r="M161" s="226"/>
      <c r="N161" s="227"/>
      <c r="O161" s="227"/>
      <c r="P161" s="227"/>
      <c r="Q161" s="227"/>
      <c r="R161" s="227"/>
      <c r="S161" s="227"/>
      <c r="T161" s="228"/>
      <c r="AT161" s="229" t="s">
        <v>142</v>
      </c>
      <c r="AU161" s="229" t="s">
        <v>84</v>
      </c>
      <c r="AV161" s="13" t="s">
        <v>84</v>
      </c>
      <c r="AW161" s="13" t="s">
        <v>4</v>
      </c>
      <c r="AX161" s="13" t="s">
        <v>79</v>
      </c>
      <c r="AY161" s="229" t="s">
        <v>135</v>
      </c>
    </row>
    <row r="162" spans="1:65" s="2" customFormat="1" ht="16.350000000000001" customHeight="1">
      <c r="A162" s="34"/>
      <c r="B162" s="35"/>
      <c r="C162" s="204" t="s">
        <v>216</v>
      </c>
      <c r="D162" s="204" t="s">
        <v>137</v>
      </c>
      <c r="E162" s="205" t="s">
        <v>217</v>
      </c>
      <c r="F162" s="206" t="s">
        <v>218</v>
      </c>
      <c r="G162" s="207" t="s">
        <v>207</v>
      </c>
      <c r="H162" s="208">
        <v>1867</v>
      </c>
      <c r="I162" s="209"/>
      <c r="J162" s="210">
        <f>ROUND(I162*H162,2)</f>
        <v>0</v>
      </c>
      <c r="K162" s="211"/>
      <c r="L162" s="39"/>
      <c r="M162" s="212" t="s">
        <v>1</v>
      </c>
      <c r="N162" s="213" t="s">
        <v>40</v>
      </c>
      <c r="O162" s="71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16" t="s">
        <v>90</v>
      </c>
      <c r="AT162" s="216" t="s">
        <v>137</v>
      </c>
      <c r="AU162" s="216" t="s">
        <v>84</v>
      </c>
      <c r="AY162" s="17" t="s">
        <v>135</v>
      </c>
      <c r="BE162" s="217">
        <f>IF(N162="základná",J162,0)</f>
        <v>0</v>
      </c>
      <c r="BF162" s="217">
        <f>IF(N162="znížená",J162,0)</f>
        <v>0</v>
      </c>
      <c r="BG162" s="217">
        <f>IF(N162="zákl. prenesená",J162,0)</f>
        <v>0</v>
      </c>
      <c r="BH162" s="217">
        <f>IF(N162="zníž. prenesená",J162,0)</f>
        <v>0</v>
      </c>
      <c r="BI162" s="217">
        <f>IF(N162="nulová",J162,0)</f>
        <v>0</v>
      </c>
      <c r="BJ162" s="17" t="s">
        <v>84</v>
      </c>
      <c r="BK162" s="217">
        <f>ROUND(I162*H162,2)</f>
        <v>0</v>
      </c>
      <c r="BL162" s="17" t="s">
        <v>90</v>
      </c>
      <c r="BM162" s="216" t="s">
        <v>219</v>
      </c>
    </row>
    <row r="163" spans="1:65" s="13" customFormat="1" ht="10.199999999999999">
      <c r="B163" s="218"/>
      <c r="C163" s="219"/>
      <c r="D163" s="220" t="s">
        <v>142</v>
      </c>
      <c r="E163" s="221" t="s">
        <v>1</v>
      </c>
      <c r="F163" s="222" t="s">
        <v>220</v>
      </c>
      <c r="G163" s="219"/>
      <c r="H163" s="223">
        <v>1867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142</v>
      </c>
      <c r="AU163" s="229" t="s">
        <v>84</v>
      </c>
      <c r="AV163" s="13" t="s">
        <v>84</v>
      </c>
      <c r="AW163" s="13" t="s">
        <v>30</v>
      </c>
      <c r="AX163" s="13" t="s">
        <v>74</v>
      </c>
      <c r="AY163" s="229" t="s">
        <v>135</v>
      </c>
    </row>
    <row r="164" spans="1:65" s="2" customFormat="1" ht="23.1" customHeight="1">
      <c r="A164" s="34"/>
      <c r="B164" s="35"/>
      <c r="C164" s="204" t="s">
        <v>221</v>
      </c>
      <c r="D164" s="204" t="s">
        <v>137</v>
      </c>
      <c r="E164" s="205" t="s">
        <v>222</v>
      </c>
      <c r="F164" s="206" t="s">
        <v>223</v>
      </c>
      <c r="G164" s="207" t="s">
        <v>207</v>
      </c>
      <c r="H164" s="208">
        <v>830</v>
      </c>
      <c r="I164" s="209"/>
      <c r="J164" s="210">
        <f>ROUND(I164*H164,2)</f>
        <v>0</v>
      </c>
      <c r="K164" s="211"/>
      <c r="L164" s="39"/>
      <c r="M164" s="212" t="s">
        <v>1</v>
      </c>
      <c r="N164" s="213" t="s">
        <v>40</v>
      </c>
      <c r="O164" s="71"/>
      <c r="P164" s="214">
        <f>O164*H164</f>
        <v>0</v>
      </c>
      <c r="Q164" s="214">
        <v>0</v>
      </c>
      <c r="R164" s="214">
        <f>Q164*H164</f>
        <v>0</v>
      </c>
      <c r="S164" s="214">
        <v>0</v>
      </c>
      <c r="T164" s="215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16" t="s">
        <v>90</v>
      </c>
      <c r="AT164" s="216" t="s">
        <v>137</v>
      </c>
      <c r="AU164" s="216" t="s">
        <v>84</v>
      </c>
      <c r="AY164" s="17" t="s">
        <v>135</v>
      </c>
      <c r="BE164" s="217">
        <f>IF(N164="základná",J164,0)</f>
        <v>0</v>
      </c>
      <c r="BF164" s="217">
        <f>IF(N164="znížená",J164,0)</f>
        <v>0</v>
      </c>
      <c r="BG164" s="217">
        <f>IF(N164="zákl. prenesená",J164,0)</f>
        <v>0</v>
      </c>
      <c r="BH164" s="217">
        <f>IF(N164="zníž. prenesená",J164,0)</f>
        <v>0</v>
      </c>
      <c r="BI164" s="217">
        <f>IF(N164="nulová",J164,0)</f>
        <v>0</v>
      </c>
      <c r="BJ164" s="17" t="s">
        <v>84</v>
      </c>
      <c r="BK164" s="217">
        <f>ROUND(I164*H164,2)</f>
        <v>0</v>
      </c>
      <c r="BL164" s="17" t="s">
        <v>90</v>
      </c>
      <c r="BM164" s="216" t="s">
        <v>224</v>
      </c>
    </row>
    <row r="165" spans="1:65" s="13" customFormat="1" ht="10.199999999999999">
      <c r="B165" s="218"/>
      <c r="C165" s="219"/>
      <c r="D165" s="220" t="s">
        <v>142</v>
      </c>
      <c r="E165" s="221" t="s">
        <v>1</v>
      </c>
      <c r="F165" s="222" t="s">
        <v>225</v>
      </c>
      <c r="G165" s="219"/>
      <c r="H165" s="223">
        <v>830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142</v>
      </c>
      <c r="AU165" s="229" t="s">
        <v>84</v>
      </c>
      <c r="AV165" s="13" t="s">
        <v>84</v>
      </c>
      <c r="AW165" s="13" t="s">
        <v>30</v>
      </c>
      <c r="AX165" s="13" t="s">
        <v>74</v>
      </c>
      <c r="AY165" s="229" t="s">
        <v>135</v>
      </c>
    </row>
    <row r="166" spans="1:65" s="12" customFormat="1" ht="22.8" customHeight="1">
      <c r="B166" s="188"/>
      <c r="C166" s="189"/>
      <c r="D166" s="190" t="s">
        <v>73</v>
      </c>
      <c r="E166" s="202" t="s">
        <v>94</v>
      </c>
      <c r="F166" s="202" t="s">
        <v>226</v>
      </c>
      <c r="G166" s="189"/>
      <c r="H166" s="189"/>
      <c r="I166" s="192"/>
      <c r="J166" s="203">
        <f>BK166</f>
        <v>0</v>
      </c>
      <c r="K166" s="189"/>
      <c r="L166" s="194"/>
      <c r="M166" s="195"/>
      <c r="N166" s="196"/>
      <c r="O166" s="196"/>
      <c r="P166" s="197">
        <f>SUM(P167:P175)</f>
        <v>0</v>
      </c>
      <c r="Q166" s="196"/>
      <c r="R166" s="197">
        <f>SUM(R167:R175)</f>
        <v>1645.934</v>
      </c>
      <c r="S166" s="196"/>
      <c r="T166" s="198">
        <f>SUM(T167:T175)</f>
        <v>0</v>
      </c>
      <c r="AR166" s="199" t="s">
        <v>79</v>
      </c>
      <c r="AT166" s="200" t="s">
        <v>73</v>
      </c>
      <c r="AU166" s="200" t="s">
        <v>79</v>
      </c>
      <c r="AY166" s="199" t="s">
        <v>135</v>
      </c>
      <c r="BK166" s="201">
        <f>SUM(BK167:BK175)</f>
        <v>0</v>
      </c>
    </row>
    <row r="167" spans="1:65" s="2" customFormat="1" ht="23.1" customHeight="1">
      <c r="A167" s="34"/>
      <c r="B167" s="35"/>
      <c r="C167" s="204" t="s">
        <v>227</v>
      </c>
      <c r="D167" s="204" t="s">
        <v>137</v>
      </c>
      <c r="E167" s="205" t="s">
        <v>228</v>
      </c>
      <c r="F167" s="206" t="s">
        <v>229</v>
      </c>
      <c r="G167" s="207" t="s">
        <v>207</v>
      </c>
      <c r="H167" s="208">
        <v>3422</v>
      </c>
      <c r="I167" s="209"/>
      <c r="J167" s="210">
        <f>ROUND(I167*H167,2)</f>
        <v>0</v>
      </c>
      <c r="K167" s="211"/>
      <c r="L167" s="39"/>
      <c r="M167" s="212" t="s">
        <v>1</v>
      </c>
      <c r="N167" s="213" t="s">
        <v>40</v>
      </c>
      <c r="O167" s="71"/>
      <c r="P167" s="214">
        <f>O167*H167</f>
        <v>0</v>
      </c>
      <c r="Q167" s="214">
        <v>0.37080000000000002</v>
      </c>
      <c r="R167" s="214">
        <f>Q167*H167</f>
        <v>1268.8776</v>
      </c>
      <c r="S167" s="214">
        <v>0</v>
      </c>
      <c r="T167" s="215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6" t="s">
        <v>90</v>
      </c>
      <c r="AT167" s="216" t="s">
        <v>137</v>
      </c>
      <c r="AU167" s="216" t="s">
        <v>84</v>
      </c>
      <c r="AY167" s="17" t="s">
        <v>135</v>
      </c>
      <c r="BE167" s="217">
        <f>IF(N167="základná",J167,0)</f>
        <v>0</v>
      </c>
      <c r="BF167" s="217">
        <f>IF(N167="znížená",J167,0)</f>
        <v>0</v>
      </c>
      <c r="BG167" s="217">
        <f>IF(N167="zákl. prenesená",J167,0)</f>
        <v>0</v>
      </c>
      <c r="BH167" s="217">
        <f>IF(N167="zníž. prenesená",J167,0)</f>
        <v>0</v>
      </c>
      <c r="BI167" s="217">
        <f>IF(N167="nulová",J167,0)</f>
        <v>0</v>
      </c>
      <c r="BJ167" s="17" t="s">
        <v>84</v>
      </c>
      <c r="BK167" s="217">
        <f>ROUND(I167*H167,2)</f>
        <v>0</v>
      </c>
      <c r="BL167" s="17" t="s">
        <v>90</v>
      </c>
      <c r="BM167" s="216" t="s">
        <v>230</v>
      </c>
    </row>
    <row r="168" spans="1:65" s="13" customFormat="1" ht="20.399999999999999">
      <c r="B168" s="218"/>
      <c r="C168" s="219"/>
      <c r="D168" s="220" t="s">
        <v>142</v>
      </c>
      <c r="E168" s="221" t="s">
        <v>1</v>
      </c>
      <c r="F168" s="222" t="s">
        <v>231</v>
      </c>
      <c r="G168" s="219"/>
      <c r="H168" s="223">
        <v>3422</v>
      </c>
      <c r="I168" s="224"/>
      <c r="J168" s="219"/>
      <c r="K168" s="219"/>
      <c r="L168" s="225"/>
      <c r="M168" s="226"/>
      <c r="N168" s="227"/>
      <c r="O168" s="227"/>
      <c r="P168" s="227"/>
      <c r="Q168" s="227"/>
      <c r="R168" s="227"/>
      <c r="S168" s="227"/>
      <c r="T168" s="228"/>
      <c r="AT168" s="229" t="s">
        <v>142</v>
      </c>
      <c r="AU168" s="229" t="s">
        <v>84</v>
      </c>
      <c r="AV168" s="13" t="s">
        <v>84</v>
      </c>
      <c r="AW168" s="13" t="s">
        <v>30</v>
      </c>
      <c r="AX168" s="13" t="s">
        <v>74</v>
      </c>
      <c r="AY168" s="229" t="s">
        <v>135</v>
      </c>
    </row>
    <row r="169" spans="1:65" s="2" customFormat="1" ht="34.65" customHeight="1">
      <c r="A169" s="34"/>
      <c r="B169" s="35"/>
      <c r="C169" s="204" t="s">
        <v>7</v>
      </c>
      <c r="D169" s="204" t="s">
        <v>137</v>
      </c>
      <c r="E169" s="205" t="s">
        <v>232</v>
      </c>
      <c r="F169" s="206" t="s">
        <v>233</v>
      </c>
      <c r="G169" s="207" t="s">
        <v>207</v>
      </c>
      <c r="H169" s="208">
        <v>1555</v>
      </c>
      <c r="I169" s="209"/>
      <c r="J169" s="210">
        <f>ROUND(I169*H169,2)</f>
        <v>0</v>
      </c>
      <c r="K169" s="211"/>
      <c r="L169" s="39"/>
      <c r="M169" s="212" t="s">
        <v>1</v>
      </c>
      <c r="N169" s="213" t="s">
        <v>40</v>
      </c>
      <c r="O169" s="71"/>
      <c r="P169" s="214">
        <f>O169*H169</f>
        <v>0</v>
      </c>
      <c r="Q169" s="214">
        <v>0.15826000000000001</v>
      </c>
      <c r="R169" s="214">
        <f>Q169*H169</f>
        <v>246.09430000000003</v>
      </c>
      <c r="S169" s="214">
        <v>0</v>
      </c>
      <c r="T169" s="215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16" t="s">
        <v>90</v>
      </c>
      <c r="AT169" s="216" t="s">
        <v>137</v>
      </c>
      <c r="AU169" s="216" t="s">
        <v>84</v>
      </c>
      <c r="AY169" s="17" t="s">
        <v>135</v>
      </c>
      <c r="BE169" s="217">
        <f>IF(N169="základná",J169,0)</f>
        <v>0</v>
      </c>
      <c r="BF169" s="217">
        <f>IF(N169="znížená",J169,0)</f>
        <v>0</v>
      </c>
      <c r="BG169" s="217">
        <f>IF(N169="zákl. prenesená",J169,0)</f>
        <v>0</v>
      </c>
      <c r="BH169" s="217">
        <f>IF(N169="zníž. prenesená",J169,0)</f>
        <v>0</v>
      </c>
      <c r="BI169" s="217">
        <f>IF(N169="nulová",J169,0)</f>
        <v>0</v>
      </c>
      <c r="BJ169" s="17" t="s">
        <v>84</v>
      </c>
      <c r="BK169" s="217">
        <f>ROUND(I169*H169,2)</f>
        <v>0</v>
      </c>
      <c r="BL169" s="17" t="s">
        <v>90</v>
      </c>
      <c r="BM169" s="216" t="s">
        <v>234</v>
      </c>
    </row>
    <row r="170" spans="1:65" s="2" customFormat="1" ht="23.1" customHeight="1">
      <c r="A170" s="34"/>
      <c r="B170" s="35"/>
      <c r="C170" s="204" t="s">
        <v>235</v>
      </c>
      <c r="D170" s="204" t="s">
        <v>137</v>
      </c>
      <c r="E170" s="205" t="s">
        <v>236</v>
      </c>
      <c r="F170" s="206" t="s">
        <v>237</v>
      </c>
      <c r="G170" s="207" t="s">
        <v>140</v>
      </c>
      <c r="H170" s="208">
        <v>110</v>
      </c>
      <c r="I170" s="209"/>
      <c r="J170" s="210">
        <f>ROUND(I170*H170,2)</f>
        <v>0</v>
      </c>
      <c r="K170" s="211"/>
      <c r="L170" s="39"/>
      <c r="M170" s="212" t="s">
        <v>1</v>
      </c>
      <c r="N170" s="213" t="s">
        <v>40</v>
      </c>
      <c r="O170" s="71"/>
      <c r="P170" s="214">
        <f>O170*H170</f>
        <v>0</v>
      </c>
      <c r="Q170" s="214">
        <v>0</v>
      </c>
      <c r="R170" s="214">
        <f>Q170*H170</f>
        <v>0</v>
      </c>
      <c r="S170" s="214">
        <v>0</v>
      </c>
      <c r="T170" s="215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16" t="s">
        <v>90</v>
      </c>
      <c r="AT170" s="216" t="s">
        <v>137</v>
      </c>
      <c r="AU170" s="216" t="s">
        <v>84</v>
      </c>
      <c r="AY170" s="17" t="s">
        <v>135</v>
      </c>
      <c r="BE170" s="217">
        <f>IF(N170="základná",J170,0)</f>
        <v>0</v>
      </c>
      <c r="BF170" s="217">
        <f>IF(N170="znížená",J170,0)</f>
        <v>0</v>
      </c>
      <c r="BG170" s="217">
        <f>IF(N170="zákl. prenesená",J170,0)</f>
        <v>0</v>
      </c>
      <c r="BH170" s="217">
        <f>IF(N170="zníž. prenesená",J170,0)</f>
        <v>0</v>
      </c>
      <c r="BI170" s="217">
        <f>IF(N170="nulová",J170,0)</f>
        <v>0</v>
      </c>
      <c r="BJ170" s="17" t="s">
        <v>84</v>
      </c>
      <c r="BK170" s="217">
        <f>ROUND(I170*H170,2)</f>
        <v>0</v>
      </c>
      <c r="BL170" s="17" t="s">
        <v>90</v>
      </c>
      <c r="BM170" s="216" t="s">
        <v>238</v>
      </c>
    </row>
    <row r="171" spans="1:65" s="13" customFormat="1" ht="10.199999999999999">
      <c r="B171" s="218"/>
      <c r="C171" s="219"/>
      <c r="D171" s="220" t="s">
        <v>142</v>
      </c>
      <c r="E171" s="221" t="s">
        <v>1</v>
      </c>
      <c r="F171" s="222" t="s">
        <v>239</v>
      </c>
      <c r="G171" s="219"/>
      <c r="H171" s="223">
        <v>110</v>
      </c>
      <c r="I171" s="224"/>
      <c r="J171" s="219"/>
      <c r="K171" s="219"/>
      <c r="L171" s="225"/>
      <c r="M171" s="226"/>
      <c r="N171" s="227"/>
      <c r="O171" s="227"/>
      <c r="P171" s="227"/>
      <c r="Q171" s="227"/>
      <c r="R171" s="227"/>
      <c r="S171" s="227"/>
      <c r="T171" s="228"/>
      <c r="AT171" s="229" t="s">
        <v>142</v>
      </c>
      <c r="AU171" s="229" t="s">
        <v>84</v>
      </c>
      <c r="AV171" s="13" t="s">
        <v>84</v>
      </c>
      <c r="AW171" s="13" t="s">
        <v>30</v>
      </c>
      <c r="AX171" s="13" t="s">
        <v>74</v>
      </c>
      <c r="AY171" s="229" t="s">
        <v>135</v>
      </c>
    </row>
    <row r="172" spans="1:65" s="2" customFormat="1" ht="23.1" customHeight="1">
      <c r="A172" s="34"/>
      <c r="B172" s="35"/>
      <c r="C172" s="204" t="s">
        <v>240</v>
      </c>
      <c r="D172" s="204" t="s">
        <v>137</v>
      </c>
      <c r="E172" s="205" t="s">
        <v>241</v>
      </c>
      <c r="F172" s="206" t="s">
        <v>242</v>
      </c>
      <c r="G172" s="207" t="s">
        <v>207</v>
      </c>
      <c r="H172" s="208">
        <v>1555</v>
      </c>
      <c r="I172" s="209"/>
      <c r="J172" s="210">
        <f>ROUND(I172*H172,2)</f>
        <v>0</v>
      </c>
      <c r="K172" s="211"/>
      <c r="L172" s="39"/>
      <c r="M172" s="212" t="s">
        <v>1</v>
      </c>
      <c r="N172" s="213" t="s">
        <v>40</v>
      </c>
      <c r="O172" s="71"/>
      <c r="P172" s="214">
        <f>O172*H172</f>
        <v>0</v>
      </c>
      <c r="Q172" s="214">
        <v>5.7099999999999998E-3</v>
      </c>
      <c r="R172" s="214">
        <f>Q172*H172</f>
        <v>8.8790499999999994</v>
      </c>
      <c r="S172" s="214">
        <v>0</v>
      </c>
      <c r="T172" s="215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16" t="s">
        <v>90</v>
      </c>
      <c r="AT172" s="216" t="s">
        <v>137</v>
      </c>
      <c r="AU172" s="216" t="s">
        <v>84</v>
      </c>
      <c r="AY172" s="17" t="s">
        <v>135</v>
      </c>
      <c r="BE172" s="217">
        <f>IF(N172="základná",J172,0)</f>
        <v>0</v>
      </c>
      <c r="BF172" s="217">
        <f>IF(N172="znížená",J172,0)</f>
        <v>0</v>
      </c>
      <c r="BG172" s="217">
        <f>IF(N172="zákl. prenesená",J172,0)</f>
        <v>0</v>
      </c>
      <c r="BH172" s="217">
        <f>IF(N172="zníž. prenesená",J172,0)</f>
        <v>0</v>
      </c>
      <c r="BI172" s="217">
        <f>IF(N172="nulová",J172,0)</f>
        <v>0</v>
      </c>
      <c r="BJ172" s="17" t="s">
        <v>84</v>
      </c>
      <c r="BK172" s="217">
        <f>ROUND(I172*H172,2)</f>
        <v>0</v>
      </c>
      <c r="BL172" s="17" t="s">
        <v>90</v>
      </c>
      <c r="BM172" s="216" t="s">
        <v>243</v>
      </c>
    </row>
    <row r="173" spans="1:65" s="13" customFormat="1" ht="10.199999999999999">
      <c r="B173" s="218"/>
      <c r="C173" s="219"/>
      <c r="D173" s="220" t="s">
        <v>142</v>
      </c>
      <c r="E173" s="221" t="s">
        <v>1</v>
      </c>
      <c r="F173" s="222" t="s">
        <v>244</v>
      </c>
      <c r="G173" s="219"/>
      <c r="H173" s="223">
        <v>1555</v>
      </c>
      <c r="I173" s="224"/>
      <c r="J173" s="219"/>
      <c r="K173" s="219"/>
      <c r="L173" s="225"/>
      <c r="M173" s="226"/>
      <c r="N173" s="227"/>
      <c r="O173" s="227"/>
      <c r="P173" s="227"/>
      <c r="Q173" s="227"/>
      <c r="R173" s="227"/>
      <c r="S173" s="227"/>
      <c r="T173" s="228"/>
      <c r="AT173" s="229" t="s">
        <v>142</v>
      </c>
      <c r="AU173" s="229" t="s">
        <v>84</v>
      </c>
      <c r="AV173" s="13" t="s">
        <v>84</v>
      </c>
      <c r="AW173" s="13" t="s">
        <v>30</v>
      </c>
      <c r="AX173" s="13" t="s">
        <v>74</v>
      </c>
      <c r="AY173" s="229" t="s">
        <v>135</v>
      </c>
    </row>
    <row r="174" spans="1:65" s="2" customFormat="1" ht="34.65" customHeight="1">
      <c r="A174" s="34"/>
      <c r="B174" s="35"/>
      <c r="C174" s="204" t="s">
        <v>245</v>
      </c>
      <c r="D174" s="204" t="s">
        <v>137</v>
      </c>
      <c r="E174" s="205" t="s">
        <v>246</v>
      </c>
      <c r="F174" s="206" t="s">
        <v>247</v>
      </c>
      <c r="G174" s="207" t="s">
        <v>207</v>
      </c>
      <c r="H174" s="208">
        <v>1555</v>
      </c>
      <c r="I174" s="209"/>
      <c r="J174" s="210">
        <f>ROUND(I174*H174,2)</f>
        <v>0</v>
      </c>
      <c r="K174" s="211"/>
      <c r="L174" s="39"/>
      <c r="M174" s="212" t="s">
        <v>1</v>
      </c>
      <c r="N174" s="213" t="s">
        <v>40</v>
      </c>
      <c r="O174" s="71"/>
      <c r="P174" s="214">
        <f>O174*H174</f>
        <v>0</v>
      </c>
      <c r="Q174" s="214">
        <v>7.1000000000000002E-4</v>
      </c>
      <c r="R174" s="214">
        <f>Q174*H174</f>
        <v>1.10405</v>
      </c>
      <c r="S174" s="214">
        <v>0</v>
      </c>
      <c r="T174" s="215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16" t="s">
        <v>90</v>
      </c>
      <c r="AT174" s="216" t="s">
        <v>137</v>
      </c>
      <c r="AU174" s="216" t="s">
        <v>84</v>
      </c>
      <c r="AY174" s="17" t="s">
        <v>135</v>
      </c>
      <c r="BE174" s="217">
        <f>IF(N174="základná",J174,0)</f>
        <v>0</v>
      </c>
      <c r="BF174" s="217">
        <f>IF(N174="znížená",J174,0)</f>
        <v>0</v>
      </c>
      <c r="BG174" s="217">
        <f>IF(N174="zákl. prenesená",J174,0)</f>
        <v>0</v>
      </c>
      <c r="BH174" s="217">
        <f>IF(N174="zníž. prenesená",J174,0)</f>
        <v>0</v>
      </c>
      <c r="BI174" s="217">
        <f>IF(N174="nulová",J174,0)</f>
        <v>0</v>
      </c>
      <c r="BJ174" s="17" t="s">
        <v>84</v>
      </c>
      <c r="BK174" s="217">
        <f>ROUND(I174*H174,2)</f>
        <v>0</v>
      </c>
      <c r="BL174" s="17" t="s">
        <v>90</v>
      </c>
      <c r="BM174" s="216" t="s">
        <v>248</v>
      </c>
    </row>
    <row r="175" spans="1:65" s="2" customFormat="1" ht="34.65" customHeight="1">
      <c r="A175" s="34"/>
      <c r="B175" s="35"/>
      <c r="C175" s="204" t="s">
        <v>249</v>
      </c>
      <c r="D175" s="204" t="s">
        <v>137</v>
      </c>
      <c r="E175" s="205" t="s">
        <v>250</v>
      </c>
      <c r="F175" s="206" t="s">
        <v>251</v>
      </c>
      <c r="G175" s="207" t="s">
        <v>207</v>
      </c>
      <c r="H175" s="208">
        <v>1555</v>
      </c>
      <c r="I175" s="209"/>
      <c r="J175" s="210">
        <f>ROUND(I175*H175,2)</f>
        <v>0</v>
      </c>
      <c r="K175" s="211"/>
      <c r="L175" s="39"/>
      <c r="M175" s="212" t="s">
        <v>1</v>
      </c>
      <c r="N175" s="213" t="s">
        <v>40</v>
      </c>
      <c r="O175" s="71"/>
      <c r="P175" s="214">
        <f>O175*H175</f>
        <v>0</v>
      </c>
      <c r="Q175" s="214">
        <v>7.7799999999999994E-2</v>
      </c>
      <c r="R175" s="214">
        <f>Q175*H175</f>
        <v>120.97899999999998</v>
      </c>
      <c r="S175" s="214">
        <v>0</v>
      </c>
      <c r="T175" s="215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6" t="s">
        <v>90</v>
      </c>
      <c r="AT175" s="216" t="s">
        <v>137</v>
      </c>
      <c r="AU175" s="216" t="s">
        <v>84</v>
      </c>
      <c r="AY175" s="17" t="s">
        <v>135</v>
      </c>
      <c r="BE175" s="217">
        <f>IF(N175="základná",J175,0)</f>
        <v>0</v>
      </c>
      <c r="BF175" s="217">
        <f>IF(N175="znížená",J175,0)</f>
        <v>0</v>
      </c>
      <c r="BG175" s="217">
        <f>IF(N175="zákl. prenesená",J175,0)</f>
        <v>0</v>
      </c>
      <c r="BH175" s="217">
        <f>IF(N175="zníž. prenesená",J175,0)</f>
        <v>0</v>
      </c>
      <c r="BI175" s="217">
        <f>IF(N175="nulová",J175,0)</f>
        <v>0</v>
      </c>
      <c r="BJ175" s="17" t="s">
        <v>84</v>
      </c>
      <c r="BK175" s="217">
        <f>ROUND(I175*H175,2)</f>
        <v>0</v>
      </c>
      <c r="BL175" s="17" t="s">
        <v>90</v>
      </c>
      <c r="BM175" s="216" t="s">
        <v>252</v>
      </c>
    </row>
    <row r="176" spans="1:65" s="12" customFormat="1" ht="22.8" customHeight="1">
      <c r="B176" s="188"/>
      <c r="C176" s="189"/>
      <c r="D176" s="190" t="s">
        <v>73</v>
      </c>
      <c r="E176" s="202" t="s">
        <v>97</v>
      </c>
      <c r="F176" s="202" t="s">
        <v>253</v>
      </c>
      <c r="G176" s="189"/>
      <c r="H176" s="189"/>
      <c r="I176" s="192"/>
      <c r="J176" s="203">
        <f>BK176</f>
        <v>0</v>
      </c>
      <c r="K176" s="189"/>
      <c r="L176" s="194"/>
      <c r="M176" s="195"/>
      <c r="N176" s="196"/>
      <c r="O176" s="196"/>
      <c r="P176" s="197">
        <f>SUM(P177:P178)</f>
        <v>0</v>
      </c>
      <c r="Q176" s="196"/>
      <c r="R176" s="197">
        <f>SUM(R177:R178)</f>
        <v>0.15104100000000001</v>
      </c>
      <c r="S176" s="196"/>
      <c r="T176" s="198">
        <f>SUM(T177:T178)</f>
        <v>0</v>
      </c>
      <c r="AR176" s="199" t="s">
        <v>79</v>
      </c>
      <c r="AT176" s="200" t="s">
        <v>73</v>
      </c>
      <c r="AU176" s="200" t="s">
        <v>79</v>
      </c>
      <c r="AY176" s="199" t="s">
        <v>135</v>
      </c>
      <c r="BK176" s="201">
        <f>SUM(BK177:BK178)</f>
        <v>0</v>
      </c>
    </row>
    <row r="177" spans="1:65" s="2" customFormat="1" ht="23.1" customHeight="1">
      <c r="A177" s="34"/>
      <c r="B177" s="35"/>
      <c r="C177" s="204" t="s">
        <v>254</v>
      </c>
      <c r="D177" s="204" t="s">
        <v>137</v>
      </c>
      <c r="E177" s="205" t="s">
        <v>255</v>
      </c>
      <c r="F177" s="206" t="s">
        <v>256</v>
      </c>
      <c r="G177" s="207" t="s">
        <v>207</v>
      </c>
      <c r="H177" s="208">
        <v>6.9</v>
      </c>
      <c r="I177" s="209"/>
      <c r="J177" s="210">
        <f>ROUND(I177*H177,2)</f>
        <v>0</v>
      </c>
      <c r="K177" s="211"/>
      <c r="L177" s="39"/>
      <c r="M177" s="212" t="s">
        <v>1</v>
      </c>
      <c r="N177" s="213" t="s">
        <v>40</v>
      </c>
      <c r="O177" s="71"/>
      <c r="P177" s="214">
        <f>O177*H177</f>
        <v>0</v>
      </c>
      <c r="Q177" s="214">
        <v>2.189E-2</v>
      </c>
      <c r="R177" s="214">
        <f>Q177*H177</f>
        <v>0.15104100000000001</v>
      </c>
      <c r="S177" s="214">
        <v>0</v>
      </c>
      <c r="T177" s="215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16" t="s">
        <v>90</v>
      </c>
      <c r="AT177" s="216" t="s">
        <v>137</v>
      </c>
      <c r="AU177" s="216" t="s">
        <v>84</v>
      </c>
      <c r="AY177" s="17" t="s">
        <v>135</v>
      </c>
      <c r="BE177" s="217">
        <f>IF(N177="základná",J177,0)</f>
        <v>0</v>
      </c>
      <c r="BF177" s="217">
        <f>IF(N177="znížená",J177,0)</f>
        <v>0</v>
      </c>
      <c r="BG177" s="217">
        <f>IF(N177="zákl. prenesená",J177,0)</f>
        <v>0</v>
      </c>
      <c r="BH177" s="217">
        <f>IF(N177="zníž. prenesená",J177,0)</f>
        <v>0</v>
      </c>
      <c r="BI177" s="217">
        <f>IF(N177="nulová",J177,0)</f>
        <v>0</v>
      </c>
      <c r="BJ177" s="17" t="s">
        <v>84</v>
      </c>
      <c r="BK177" s="217">
        <f>ROUND(I177*H177,2)</f>
        <v>0</v>
      </c>
      <c r="BL177" s="17" t="s">
        <v>90</v>
      </c>
      <c r="BM177" s="216" t="s">
        <v>257</v>
      </c>
    </row>
    <row r="178" spans="1:65" s="13" customFormat="1" ht="10.199999999999999">
      <c r="B178" s="218"/>
      <c r="C178" s="219"/>
      <c r="D178" s="220" t="s">
        <v>142</v>
      </c>
      <c r="E178" s="221" t="s">
        <v>1</v>
      </c>
      <c r="F178" s="222" t="s">
        <v>258</v>
      </c>
      <c r="G178" s="219"/>
      <c r="H178" s="223">
        <v>6.9</v>
      </c>
      <c r="I178" s="224"/>
      <c r="J178" s="219"/>
      <c r="K178" s="219"/>
      <c r="L178" s="225"/>
      <c r="M178" s="226"/>
      <c r="N178" s="227"/>
      <c r="O178" s="227"/>
      <c r="P178" s="227"/>
      <c r="Q178" s="227"/>
      <c r="R178" s="227"/>
      <c r="S178" s="227"/>
      <c r="T178" s="228"/>
      <c r="AT178" s="229" t="s">
        <v>142</v>
      </c>
      <c r="AU178" s="229" t="s">
        <v>84</v>
      </c>
      <c r="AV178" s="13" t="s">
        <v>84</v>
      </c>
      <c r="AW178" s="13" t="s">
        <v>30</v>
      </c>
      <c r="AX178" s="13" t="s">
        <v>79</v>
      </c>
      <c r="AY178" s="229" t="s">
        <v>135</v>
      </c>
    </row>
    <row r="179" spans="1:65" s="12" customFormat="1" ht="22.8" customHeight="1">
      <c r="B179" s="188"/>
      <c r="C179" s="189"/>
      <c r="D179" s="190" t="s">
        <v>73</v>
      </c>
      <c r="E179" s="202" t="s">
        <v>175</v>
      </c>
      <c r="F179" s="202" t="s">
        <v>259</v>
      </c>
      <c r="G179" s="189"/>
      <c r="H179" s="189"/>
      <c r="I179" s="192"/>
      <c r="J179" s="203">
        <f>BK179</f>
        <v>0</v>
      </c>
      <c r="K179" s="189"/>
      <c r="L179" s="194"/>
      <c r="M179" s="195"/>
      <c r="N179" s="196"/>
      <c r="O179" s="196"/>
      <c r="P179" s="197">
        <f>SUM(P180:P187)</f>
        <v>0</v>
      </c>
      <c r="Q179" s="196"/>
      <c r="R179" s="197">
        <f>SUM(R180:R187)</f>
        <v>132.94496000000001</v>
      </c>
      <c r="S179" s="196"/>
      <c r="T179" s="198">
        <f>SUM(T180:T187)</f>
        <v>0</v>
      </c>
      <c r="AR179" s="199" t="s">
        <v>79</v>
      </c>
      <c r="AT179" s="200" t="s">
        <v>73</v>
      </c>
      <c r="AU179" s="200" t="s">
        <v>79</v>
      </c>
      <c r="AY179" s="199" t="s">
        <v>135</v>
      </c>
      <c r="BK179" s="201">
        <f>SUM(BK180:BK187)</f>
        <v>0</v>
      </c>
    </row>
    <row r="180" spans="1:65" s="2" customFormat="1" ht="23.1" customHeight="1">
      <c r="A180" s="34"/>
      <c r="B180" s="35"/>
      <c r="C180" s="204" t="s">
        <v>260</v>
      </c>
      <c r="D180" s="204" t="s">
        <v>137</v>
      </c>
      <c r="E180" s="205" t="s">
        <v>261</v>
      </c>
      <c r="F180" s="206" t="s">
        <v>262</v>
      </c>
      <c r="G180" s="207" t="s">
        <v>263</v>
      </c>
      <c r="H180" s="208">
        <v>520</v>
      </c>
      <c r="I180" s="209"/>
      <c r="J180" s="210">
        <f>ROUND(I180*H180,2)</f>
        <v>0</v>
      </c>
      <c r="K180" s="211"/>
      <c r="L180" s="39"/>
      <c r="M180" s="212" t="s">
        <v>1</v>
      </c>
      <c r="N180" s="213" t="s">
        <v>40</v>
      </c>
      <c r="O180" s="71"/>
      <c r="P180" s="214">
        <f>O180*H180</f>
        <v>0</v>
      </c>
      <c r="Q180" s="214">
        <v>9.0000000000000006E-5</v>
      </c>
      <c r="R180" s="214">
        <f>Q180*H180</f>
        <v>4.6800000000000001E-2</v>
      </c>
      <c r="S180" s="214">
        <v>0</v>
      </c>
      <c r="T180" s="215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16" t="s">
        <v>90</v>
      </c>
      <c r="AT180" s="216" t="s">
        <v>137</v>
      </c>
      <c r="AU180" s="216" t="s">
        <v>84</v>
      </c>
      <c r="AY180" s="17" t="s">
        <v>135</v>
      </c>
      <c r="BE180" s="217">
        <f>IF(N180="základná",J180,0)</f>
        <v>0</v>
      </c>
      <c r="BF180" s="217">
        <f>IF(N180="znížená",J180,0)</f>
        <v>0</v>
      </c>
      <c r="BG180" s="217">
        <f>IF(N180="zákl. prenesená",J180,0)</f>
        <v>0</v>
      </c>
      <c r="BH180" s="217">
        <f>IF(N180="zníž. prenesená",J180,0)</f>
        <v>0</v>
      </c>
      <c r="BI180" s="217">
        <f>IF(N180="nulová",J180,0)</f>
        <v>0</v>
      </c>
      <c r="BJ180" s="17" t="s">
        <v>84</v>
      </c>
      <c r="BK180" s="217">
        <f>ROUND(I180*H180,2)</f>
        <v>0</v>
      </c>
      <c r="BL180" s="17" t="s">
        <v>90</v>
      </c>
      <c r="BM180" s="216" t="s">
        <v>264</v>
      </c>
    </row>
    <row r="181" spans="1:65" s="13" customFormat="1" ht="10.199999999999999">
      <c r="B181" s="218"/>
      <c r="C181" s="219"/>
      <c r="D181" s="220" t="s">
        <v>142</v>
      </c>
      <c r="E181" s="221" t="s">
        <v>1</v>
      </c>
      <c r="F181" s="222" t="s">
        <v>265</v>
      </c>
      <c r="G181" s="219"/>
      <c r="H181" s="223">
        <v>520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142</v>
      </c>
      <c r="AU181" s="229" t="s">
        <v>84</v>
      </c>
      <c r="AV181" s="13" t="s">
        <v>84</v>
      </c>
      <c r="AW181" s="13" t="s">
        <v>30</v>
      </c>
      <c r="AX181" s="13" t="s">
        <v>74</v>
      </c>
      <c r="AY181" s="229" t="s">
        <v>135</v>
      </c>
    </row>
    <row r="182" spans="1:65" s="2" customFormat="1" ht="23.1" customHeight="1">
      <c r="A182" s="34"/>
      <c r="B182" s="35"/>
      <c r="C182" s="204" t="s">
        <v>266</v>
      </c>
      <c r="D182" s="204" t="s">
        <v>137</v>
      </c>
      <c r="E182" s="205" t="s">
        <v>267</v>
      </c>
      <c r="F182" s="206" t="s">
        <v>268</v>
      </c>
      <c r="G182" s="207" t="s">
        <v>263</v>
      </c>
      <c r="H182" s="208">
        <v>520</v>
      </c>
      <c r="I182" s="209"/>
      <c r="J182" s="210">
        <f>ROUND(I182*H182,2)</f>
        <v>0</v>
      </c>
      <c r="K182" s="211"/>
      <c r="L182" s="39"/>
      <c r="M182" s="212" t="s">
        <v>1</v>
      </c>
      <c r="N182" s="213" t="s">
        <v>40</v>
      </c>
      <c r="O182" s="71"/>
      <c r="P182" s="214">
        <f>O182*H182</f>
        <v>0</v>
      </c>
      <c r="Q182" s="214">
        <v>4.0000000000000003E-5</v>
      </c>
      <c r="R182" s="214">
        <f>Q182*H182</f>
        <v>2.0800000000000003E-2</v>
      </c>
      <c r="S182" s="214">
        <v>0</v>
      </c>
      <c r="T182" s="215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16" t="s">
        <v>90</v>
      </c>
      <c r="AT182" s="216" t="s">
        <v>137</v>
      </c>
      <c r="AU182" s="216" t="s">
        <v>84</v>
      </c>
      <c r="AY182" s="17" t="s">
        <v>135</v>
      </c>
      <c r="BE182" s="217">
        <f>IF(N182="základná",J182,0)</f>
        <v>0</v>
      </c>
      <c r="BF182" s="217">
        <f>IF(N182="znížená",J182,0)</f>
        <v>0</v>
      </c>
      <c r="BG182" s="217">
        <f>IF(N182="zákl. prenesená",J182,0)</f>
        <v>0</v>
      </c>
      <c r="BH182" s="217">
        <f>IF(N182="zníž. prenesená",J182,0)</f>
        <v>0</v>
      </c>
      <c r="BI182" s="217">
        <f>IF(N182="nulová",J182,0)</f>
        <v>0</v>
      </c>
      <c r="BJ182" s="17" t="s">
        <v>84</v>
      </c>
      <c r="BK182" s="217">
        <f>ROUND(I182*H182,2)</f>
        <v>0</v>
      </c>
      <c r="BL182" s="17" t="s">
        <v>90</v>
      </c>
      <c r="BM182" s="216" t="s">
        <v>269</v>
      </c>
    </row>
    <row r="183" spans="1:65" s="2" customFormat="1" ht="23.1" customHeight="1">
      <c r="A183" s="34"/>
      <c r="B183" s="35"/>
      <c r="C183" s="204" t="s">
        <v>270</v>
      </c>
      <c r="D183" s="204" t="s">
        <v>137</v>
      </c>
      <c r="E183" s="205" t="s">
        <v>271</v>
      </c>
      <c r="F183" s="206" t="s">
        <v>272</v>
      </c>
      <c r="G183" s="207" t="s">
        <v>263</v>
      </c>
      <c r="H183" s="208">
        <v>520</v>
      </c>
      <c r="I183" s="209"/>
      <c r="J183" s="210">
        <f>ROUND(I183*H183,2)</f>
        <v>0</v>
      </c>
      <c r="K183" s="211"/>
      <c r="L183" s="39"/>
      <c r="M183" s="212" t="s">
        <v>1</v>
      </c>
      <c r="N183" s="213" t="s">
        <v>40</v>
      </c>
      <c r="O183" s="71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6" t="s">
        <v>90</v>
      </c>
      <c r="AT183" s="216" t="s">
        <v>137</v>
      </c>
      <c r="AU183" s="216" t="s">
        <v>84</v>
      </c>
      <c r="AY183" s="17" t="s">
        <v>135</v>
      </c>
      <c r="BE183" s="217">
        <f>IF(N183="základná",J183,0)</f>
        <v>0</v>
      </c>
      <c r="BF183" s="217">
        <f>IF(N183="znížená",J183,0)</f>
        <v>0</v>
      </c>
      <c r="BG183" s="217">
        <f>IF(N183="zákl. prenesená",J183,0)</f>
        <v>0</v>
      </c>
      <c r="BH183" s="217">
        <f>IF(N183="zníž. prenesená",J183,0)</f>
        <v>0</v>
      </c>
      <c r="BI183" s="217">
        <f>IF(N183="nulová",J183,0)</f>
        <v>0</v>
      </c>
      <c r="BJ183" s="17" t="s">
        <v>84</v>
      </c>
      <c r="BK183" s="217">
        <f>ROUND(I183*H183,2)</f>
        <v>0</v>
      </c>
      <c r="BL183" s="17" t="s">
        <v>90</v>
      </c>
      <c r="BM183" s="216" t="s">
        <v>273</v>
      </c>
    </row>
    <row r="184" spans="1:65" s="2" customFormat="1" ht="23.1" customHeight="1">
      <c r="A184" s="34"/>
      <c r="B184" s="35"/>
      <c r="C184" s="204" t="s">
        <v>274</v>
      </c>
      <c r="D184" s="204" t="s">
        <v>137</v>
      </c>
      <c r="E184" s="205" t="s">
        <v>275</v>
      </c>
      <c r="F184" s="206" t="s">
        <v>276</v>
      </c>
      <c r="G184" s="207" t="s">
        <v>263</v>
      </c>
      <c r="H184" s="208">
        <v>1036</v>
      </c>
      <c r="I184" s="209"/>
      <c r="J184" s="210">
        <f>ROUND(I184*H184,2)</f>
        <v>0</v>
      </c>
      <c r="K184" s="211"/>
      <c r="L184" s="39"/>
      <c r="M184" s="212" t="s">
        <v>1</v>
      </c>
      <c r="N184" s="213" t="s">
        <v>40</v>
      </c>
      <c r="O184" s="71"/>
      <c r="P184" s="214">
        <f>O184*H184</f>
        <v>0</v>
      </c>
      <c r="Q184" s="214">
        <v>9.7960000000000005E-2</v>
      </c>
      <c r="R184" s="214">
        <f>Q184*H184</f>
        <v>101.48656000000001</v>
      </c>
      <c r="S184" s="214">
        <v>0</v>
      </c>
      <c r="T184" s="215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16" t="s">
        <v>90</v>
      </c>
      <c r="AT184" s="216" t="s">
        <v>137</v>
      </c>
      <c r="AU184" s="216" t="s">
        <v>84</v>
      </c>
      <c r="AY184" s="17" t="s">
        <v>135</v>
      </c>
      <c r="BE184" s="217">
        <f>IF(N184="základná",J184,0)</f>
        <v>0</v>
      </c>
      <c r="BF184" s="217">
        <f>IF(N184="znížená",J184,0)</f>
        <v>0</v>
      </c>
      <c r="BG184" s="217">
        <f>IF(N184="zákl. prenesená",J184,0)</f>
        <v>0</v>
      </c>
      <c r="BH184" s="217">
        <f>IF(N184="zníž. prenesená",J184,0)</f>
        <v>0</v>
      </c>
      <c r="BI184" s="217">
        <f>IF(N184="nulová",J184,0)</f>
        <v>0</v>
      </c>
      <c r="BJ184" s="17" t="s">
        <v>84</v>
      </c>
      <c r="BK184" s="217">
        <f>ROUND(I184*H184,2)</f>
        <v>0</v>
      </c>
      <c r="BL184" s="17" t="s">
        <v>90</v>
      </c>
      <c r="BM184" s="216" t="s">
        <v>277</v>
      </c>
    </row>
    <row r="185" spans="1:65" s="13" customFormat="1" ht="10.199999999999999">
      <c r="B185" s="218"/>
      <c r="C185" s="219"/>
      <c r="D185" s="220" t="s">
        <v>142</v>
      </c>
      <c r="E185" s="221" t="s">
        <v>1</v>
      </c>
      <c r="F185" s="222" t="s">
        <v>278</v>
      </c>
      <c r="G185" s="219"/>
      <c r="H185" s="223">
        <v>1036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142</v>
      </c>
      <c r="AU185" s="229" t="s">
        <v>84</v>
      </c>
      <c r="AV185" s="13" t="s">
        <v>84</v>
      </c>
      <c r="AW185" s="13" t="s">
        <v>30</v>
      </c>
      <c r="AX185" s="13" t="s">
        <v>74</v>
      </c>
      <c r="AY185" s="229" t="s">
        <v>135</v>
      </c>
    </row>
    <row r="186" spans="1:65" s="2" customFormat="1" ht="16.350000000000001" customHeight="1">
      <c r="A186" s="34"/>
      <c r="B186" s="35"/>
      <c r="C186" s="230" t="s">
        <v>279</v>
      </c>
      <c r="D186" s="230" t="s">
        <v>160</v>
      </c>
      <c r="E186" s="231" t="s">
        <v>280</v>
      </c>
      <c r="F186" s="232" t="s">
        <v>281</v>
      </c>
      <c r="G186" s="233" t="s">
        <v>282</v>
      </c>
      <c r="H186" s="234">
        <v>1046.3599999999999</v>
      </c>
      <c r="I186" s="235"/>
      <c r="J186" s="236">
        <f>ROUND(I186*H186,2)</f>
        <v>0</v>
      </c>
      <c r="K186" s="237"/>
      <c r="L186" s="238"/>
      <c r="M186" s="239" t="s">
        <v>1</v>
      </c>
      <c r="N186" s="240" t="s">
        <v>40</v>
      </c>
      <c r="O186" s="71"/>
      <c r="P186" s="214">
        <f>O186*H186</f>
        <v>0</v>
      </c>
      <c r="Q186" s="214">
        <v>0.03</v>
      </c>
      <c r="R186" s="214">
        <f>Q186*H186</f>
        <v>31.390799999999995</v>
      </c>
      <c r="S186" s="214">
        <v>0</v>
      </c>
      <c r="T186" s="215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16" t="s">
        <v>163</v>
      </c>
      <c r="AT186" s="216" t="s">
        <v>160</v>
      </c>
      <c r="AU186" s="216" t="s">
        <v>84</v>
      </c>
      <c r="AY186" s="17" t="s">
        <v>135</v>
      </c>
      <c r="BE186" s="217">
        <f>IF(N186="základná",J186,0)</f>
        <v>0</v>
      </c>
      <c r="BF186" s="217">
        <f>IF(N186="znížená",J186,0)</f>
        <v>0</v>
      </c>
      <c r="BG186" s="217">
        <f>IF(N186="zákl. prenesená",J186,0)</f>
        <v>0</v>
      </c>
      <c r="BH186" s="217">
        <f>IF(N186="zníž. prenesená",J186,0)</f>
        <v>0</v>
      </c>
      <c r="BI186" s="217">
        <f>IF(N186="nulová",J186,0)</f>
        <v>0</v>
      </c>
      <c r="BJ186" s="17" t="s">
        <v>84</v>
      </c>
      <c r="BK186" s="217">
        <f>ROUND(I186*H186,2)</f>
        <v>0</v>
      </c>
      <c r="BL186" s="17" t="s">
        <v>90</v>
      </c>
      <c r="BM186" s="216" t="s">
        <v>283</v>
      </c>
    </row>
    <row r="187" spans="1:65" s="2" customFormat="1" ht="16.350000000000001" customHeight="1">
      <c r="A187" s="34"/>
      <c r="B187" s="35"/>
      <c r="C187" s="204" t="s">
        <v>284</v>
      </c>
      <c r="D187" s="204" t="s">
        <v>137</v>
      </c>
      <c r="E187" s="205" t="s">
        <v>285</v>
      </c>
      <c r="F187" s="206" t="s">
        <v>286</v>
      </c>
      <c r="G187" s="207" t="s">
        <v>263</v>
      </c>
      <c r="H187" s="208">
        <v>5.5</v>
      </c>
      <c r="I187" s="209"/>
      <c r="J187" s="210">
        <f>ROUND(I187*H187,2)</f>
        <v>0</v>
      </c>
      <c r="K187" s="211"/>
      <c r="L187" s="39"/>
      <c r="M187" s="212" t="s">
        <v>1</v>
      </c>
      <c r="N187" s="213" t="s">
        <v>40</v>
      </c>
      <c r="O187" s="71"/>
      <c r="P187" s="214">
        <f>O187*H187</f>
        <v>0</v>
      </c>
      <c r="Q187" s="214">
        <v>0</v>
      </c>
      <c r="R187" s="214">
        <f>Q187*H187</f>
        <v>0</v>
      </c>
      <c r="S187" s="214">
        <v>0</v>
      </c>
      <c r="T187" s="215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16" t="s">
        <v>90</v>
      </c>
      <c r="AT187" s="216" t="s">
        <v>137</v>
      </c>
      <c r="AU187" s="216" t="s">
        <v>84</v>
      </c>
      <c r="AY187" s="17" t="s">
        <v>135</v>
      </c>
      <c r="BE187" s="217">
        <f>IF(N187="základná",J187,0)</f>
        <v>0</v>
      </c>
      <c r="BF187" s="217">
        <f>IF(N187="znížená",J187,0)</f>
        <v>0</v>
      </c>
      <c r="BG187" s="217">
        <f>IF(N187="zákl. prenesená",J187,0)</f>
        <v>0</v>
      </c>
      <c r="BH187" s="217">
        <f>IF(N187="zníž. prenesená",J187,0)</f>
        <v>0</v>
      </c>
      <c r="BI187" s="217">
        <f>IF(N187="nulová",J187,0)</f>
        <v>0</v>
      </c>
      <c r="BJ187" s="17" t="s">
        <v>84</v>
      </c>
      <c r="BK187" s="217">
        <f>ROUND(I187*H187,2)</f>
        <v>0</v>
      </c>
      <c r="BL187" s="17" t="s">
        <v>90</v>
      </c>
      <c r="BM187" s="216" t="s">
        <v>287</v>
      </c>
    </row>
    <row r="188" spans="1:65" s="12" customFormat="1" ht="22.8" customHeight="1">
      <c r="B188" s="188"/>
      <c r="C188" s="189"/>
      <c r="D188" s="190" t="s">
        <v>73</v>
      </c>
      <c r="E188" s="202" t="s">
        <v>288</v>
      </c>
      <c r="F188" s="202" t="s">
        <v>289</v>
      </c>
      <c r="G188" s="189"/>
      <c r="H188" s="189"/>
      <c r="I188" s="192"/>
      <c r="J188" s="203">
        <f>BK188</f>
        <v>0</v>
      </c>
      <c r="K188" s="189"/>
      <c r="L188" s="194"/>
      <c r="M188" s="195"/>
      <c r="N188" s="196"/>
      <c r="O188" s="196"/>
      <c r="P188" s="197">
        <f>P189</f>
        <v>0</v>
      </c>
      <c r="Q188" s="196"/>
      <c r="R188" s="197">
        <f>R189</f>
        <v>0</v>
      </c>
      <c r="S188" s="196"/>
      <c r="T188" s="198">
        <f>T189</f>
        <v>0</v>
      </c>
      <c r="AR188" s="199" t="s">
        <v>79</v>
      </c>
      <c r="AT188" s="200" t="s">
        <v>73</v>
      </c>
      <c r="AU188" s="200" t="s">
        <v>79</v>
      </c>
      <c r="AY188" s="199" t="s">
        <v>135</v>
      </c>
      <c r="BK188" s="201">
        <f>BK189</f>
        <v>0</v>
      </c>
    </row>
    <row r="189" spans="1:65" s="2" customFormat="1" ht="23.1" customHeight="1">
      <c r="A189" s="34"/>
      <c r="B189" s="35"/>
      <c r="C189" s="204" t="s">
        <v>290</v>
      </c>
      <c r="D189" s="204" t="s">
        <v>137</v>
      </c>
      <c r="E189" s="205" t="s">
        <v>291</v>
      </c>
      <c r="F189" s="206" t="s">
        <v>292</v>
      </c>
      <c r="G189" s="207" t="s">
        <v>192</v>
      </c>
      <c r="H189" s="208">
        <v>2912.7060000000001</v>
      </c>
      <c r="I189" s="209"/>
      <c r="J189" s="210">
        <f>ROUND(I189*H189,2)</f>
        <v>0</v>
      </c>
      <c r="K189" s="211"/>
      <c r="L189" s="39"/>
      <c r="M189" s="212" t="s">
        <v>1</v>
      </c>
      <c r="N189" s="213" t="s">
        <v>40</v>
      </c>
      <c r="O189" s="71"/>
      <c r="P189" s="214">
        <f>O189*H189</f>
        <v>0</v>
      </c>
      <c r="Q189" s="214">
        <v>0</v>
      </c>
      <c r="R189" s="214">
        <f>Q189*H189</f>
        <v>0</v>
      </c>
      <c r="S189" s="214">
        <v>0</v>
      </c>
      <c r="T189" s="215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16" t="s">
        <v>90</v>
      </c>
      <c r="AT189" s="216" t="s">
        <v>137</v>
      </c>
      <c r="AU189" s="216" t="s">
        <v>84</v>
      </c>
      <c r="AY189" s="17" t="s">
        <v>135</v>
      </c>
      <c r="BE189" s="217">
        <f>IF(N189="základná",J189,0)</f>
        <v>0</v>
      </c>
      <c r="BF189" s="217">
        <f>IF(N189="znížená",J189,0)</f>
        <v>0</v>
      </c>
      <c r="BG189" s="217">
        <f>IF(N189="zákl. prenesená",J189,0)</f>
        <v>0</v>
      </c>
      <c r="BH189" s="217">
        <f>IF(N189="zníž. prenesená",J189,0)</f>
        <v>0</v>
      </c>
      <c r="BI189" s="217">
        <f>IF(N189="nulová",J189,0)</f>
        <v>0</v>
      </c>
      <c r="BJ189" s="17" t="s">
        <v>84</v>
      </c>
      <c r="BK189" s="217">
        <f>ROUND(I189*H189,2)</f>
        <v>0</v>
      </c>
      <c r="BL189" s="17" t="s">
        <v>90</v>
      </c>
      <c r="BM189" s="216" t="s">
        <v>293</v>
      </c>
    </row>
    <row r="190" spans="1:65" s="12" customFormat="1" ht="25.95" customHeight="1">
      <c r="B190" s="188"/>
      <c r="C190" s="189"/>
      <c r="D190" s="190" t="s">
        <v>73</v>
      </c>
      <c r="E190" s="191" t="s">
        <v>294</v>
      </c>
      <c r="F190" s="191" t="s">
        <v>295</v>
      </c>
      <c r="G190" s="189"/>
      <c r="H190" s="189"/>
      <c r="I190" s="192"/>
      <c r="J190" s="193">
        <f>BK190</f>
        <v>0</v>
      </c>
      <c r="K190" s="189"/>
      <c r="L190" s="194"/>
      <c r="M190" s="195"/>
      <c r="N190" s="196"/>
      <c r="O190" s="196"/>
      <c r="P190" s="197">
        <f>P191+P193</f>
        <v>0</v>
      </c>
      <c r="Q190" s="196"/>
      <c r="R190" s="197">
        <f>R191+R193</f>
        <v>0</v>
      </c>
      <c r="S190" s="196"/>
      <c r="T190" s="198">
        <f>T191+T193</f>
        <v>0</v>
      </c>
      <c r="AR190" s="199" t="s">
        <v>94</v>
      </c>
      <c r="AT190" s="200" t="s">
        <v>73</v>
      </c>
      <c r="AU190" s="200" t="s">
        <v>74</v>
      </c>
      <c r="AY190" s="199" t="s">
        <v>135</v>
      </c>
      <c r="BK190" s="201">
        <f>BK191+BK193</f>
        <v>0</v>
      </c>
    </row>
    <row r="191" spans="1:65" s="12" customFormat="1" ht="22.8" customHeight="1">
      <c r="B191" s="188"/>
      <c r="C191" s="189"/>
      <c r="D191" s="190" t="s">
        <v>73</v>
      </c>
      <c r="E191" s="202" t="s">
        <v>296</v>
      </c>
      <c r="F191" s="202" t="s">
        <v>297</v>
      </c>
      <c r="G191" s="189"/>
      <c r="H191" s="189"/>
      <c r="I191" s="192"/>
      <c r="J191" s="203">
        <f>BK191</f>
        <v>0</v>
      </c>
      <c r="K191" s="189"/>
      <c r="L191" s="194"/>
      <c r="M191" s="195"/>
      <c r="N191" s="196"/>
      <c r="O191" s="196"/>
      <c r="P191" s="197">
        <f>P192</f>
        <v>0</v>
      </c>
      <c r="Q191" s="196"/>
      <c r="R191" s="197">
        <f>R192</f>
        <v>0</v>
      </c>
      <c r="S191" s="196"/>
      <c r="T191" s="198">
        <f>T192</f>
        <v>0</v>
      </c>
      <c r="AR191" s="199" t="s">
        <v>94</v>
      </c>
      <c r="AT191" s="200" t="s">
        <v>73</v>
      </c>
      <c r="AU191" s="200" t="s">
        <v>79</v>
      </c>
      <c r="AY191" s="199" t="s">
        <v>135</v>
      </c>
      <c r="BK191" s="201">
        <f>BK192</f>
        <v>0</v>
      </c>
    </row>
    <row r="192" spans="1:65" s="2" customFormat="1" ht="23.1" customHeight="1">
      <c r="A192" s="34"/>
      <c r="B192" s="35"/>
      <c r="C192" s="204" t="s">
        <v>298</v>
      </c>
      <c r="D192" s="204" t="s">
        <v>137</v>
      </c>
      <c r="E192" s="205" t="s">
        <v>299</v>
      </c>
      <c r="F192" s="206" t="s">
        <v>300</v>
      </c>
      <c r="G192" s="207" t="s">
        <v>301</v>
      </c>
      <c r="H192" s="208">
        <v>1</v>
      </c>
      <c r="I192" s="209"/>
      <c r="J192" s="210">
        <f>ROUND(I192*H192,2)</f>
        <v>0</v>
      </c>
      <c r="K192" s="211"/>
      <c r="L192" s="39"/>
      <c r="M192" s="212" t="s">
        <v>1</v>
      </c>
      <c r="N192" s="213" t="s">
        <v>40</v>
      </c>
      <c r="O192" s="71"/>
      <c r="P192" s="214">
        <f>O192*H192</f>
        <v>0</v>
      </c>
      <c r="Q192" s="214">
        <v>0</v>
      </c>
      <c r="R192" s="214">
        <f>Q192*H192</f>
        <v>0</v>
      </c>
      <c r="S192" s="214">
        <v>0</v>
      </c>
      <c r="T192" s="215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16" t="s">
        <v>302</v>
      </c>
      <c r="AT192" s="216" t="s">
        <v>137</v>
      </c>
      <c r="AU192" s="216" t="s">
        <v>84</v>
      </c>
      <c r="AY192" s="17" t="s">
        <v>135</v>
      </c>
      <c r="BE192" s="217">
        <f>IF(N192="základná",J192,0)</f>
        <v>0</v>
      </c>
      <c r="BF192" s="217">
        <f>IF(N192="znížená",J192,0)</f>
        <v>0</v>
      </c>
      <c r="BG192" s="217">
        <f>IF(N192="zákl. prenesená",J192,0)</f>
        <v>0</v>
      </c>
      <c r="BH192" s="217">
        <f>IF(N192="zníž. prenesená",J192,0)</f>
        <v>0</v>
      </c>
      <c r="BI192" s="217">
        <f>IF(N192="nulová",J192,0)</f>
        <v>0</v>
      </c>
      <c r="BJ192" s="17" t="s">
        <v>84</v>
      </c>
      <c r="BK192" s="217">
        <f>ROUND(I192*H192,2)</f>
        <v>0</v>
      </c>
      <c r="BL192" s="17" t="s">
        <v>302</v>
      </c>
      <c r="BM192" s="216" t="s">
        <v>303</v>
      </c>
    </row>
    <row r="193" spans="1:65" s="12" customFormat="1" ht="22.8" customHeight="1">
      <c r="B193" s="188"/>
      <c r="C193" s="189"/>
      <c r="D193" s="190" t="s">
        <v>73</v>
      </c>
      <c r="E193" s="202" t="s">
        <v>304</v>
      </c>
      <c r="F193" s="202" t="s">
        <v>305</v>
      </c>
      <c r="G193" s="189"/>
      <c r="H193" s="189"/>
      <c r="I193" s="192"/>
      <c r="J193" s="203">
        <f>BK193</f>
        <v>0</v>
      </c>
      <c r="K193" s="189"/>
      <c r="L193" s="194"/>
      <c r="M193" s="195"/>
      <c r="N193" s="196"/>
      <c r="O193" s="196"/>
      <c r="P193" s="197">
        <f>P194</f>
        <v>0</v>
      </c>
      <c r="Q193" s="196"/>
      <c r="R193" s="197">
        <f>R194</f>
        <v>0</v>
      </c>
      <c r="S193" s="196"/>
      <c r="T193" s="198">
        <f>T194</f>
        <v>0</v>
      </c>
      <c r="AR193" s="199" t="s">
        <v>94</v>
      </c>
      <c r="AT193" s="200" t="s">
        <v>73</v>
      </c>
      <c r="AU193" s="200" t="s">
        <v>79</v>
      </c>
      <c r="AY193" s="199" t="s">
        <v>135</v>
      </c>
      <c r="BK193" s="201">
        <f>BK194</f>
        <v>0</v>
      </c>
    </row>
    <row r="194" spans="1:65" s="2" customFormat="1" ht="34.65" customHeight="1">
      <c r="A194" s="34"/>
      <c r="B194" s="35"/>
      <c r="C194" s="204" t="s">
        <v>306</v>
      </c>
      <c r="D194" s="204" t="s">
        <v>137</v>
      </c>
      <c r="E194" s="205" t="s">
        <v>307</v>
      </c>
      <c r="F194" s="206" t="s">
        <v>308</v>
      </c>
      <c r="G194" s="207" t="s">
        <v>301</v>
      </c>
      <c r="H194" s="208">
        <v>1</v>
      </c>
      <c r="I194" s="209"/>
      <c r="J194" s="210">
        <f>ROUND(I194*H194,2)</f>
        <v>0</v>
      </c>
      <c r="K194" s="211"/>
      <c r="L194" s="39"/>
      <c r="M194" s="241" t="s">
        <v>1</v>
      </c>
      <c r="N194" s="242" t="s">
        <v>40</v>
      </c>
      <c r="O194" s="243"/>
      <c r="P194" s="244">
        <f>O194*H194</f>
        <v>0</v>
      </c>
      <c r="Q194" s="244">
        <v>0</v>
      </c>
      <c r="R194" s="244">
        <f>Q194*H194</f>
        <v>0</v>
      </c>
      <c r="S194" s="244">
        <v>0</v>
      </c>
      <c r="T194" s="245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16" t="s">
        <v>302</v>
      </c>
      <c r="AT194" s="216" t="s">
        <v>137</v>
      </c>
      <c r="AU194" s="216" t="s">
        <v>84</v>
      </c>
      <c r="AY194" s="17" t="s">
        <v>135</v>
      </c>
      <c r="BE194" s="217">
        <f>IF(N194="základná",J194,0)</f>
        <v>0</v>
      </c>
      <c r="BF194" s="217">
        <f>IF(N194="znížená",J194,0)</f>
        <v>0</v>
      </c>
      <c r="BG194" s="217">
        <f>IF(N194="zákl. prenesená",J194,0)</f>
        <v>0</v>
      </c>
      <c r="BH194" s="217">
        <f>IF(N194="zníž. prenesená",J194,0)</f>
        <v>0</v>
      </c>
      <c r="BI194" s="217">
        <f>IF(N194="nulová",J194,0)</f>
        <v>0</v>
      </c>
      <c r="BJ194" s="17" t="s">
        <v>84</v>
      </c>
      <c r="BK194" s="217">
        <f>ROUND(I194*H194,2)</f>
        <v>0</v>
      </c>
      <c r="BL194" s="17" t="s">
        <v>302</v>
      </c>
      <c r="BM194" s="216" t="s">
        <v>309</v>
      </c>
    </row>
    <row r="195" spans="1:65" s="2" customFormat="1" ht="6.9" customHeight="1">
      <c r="A195" s="34"/>
      <c r="B195" s="54"/>
      <c r="C195" s="55"/>
      <c r="D195" s="55"/>
      <c r="E195" s="55"/>
      <c r="F195" s="55"/>
      <c r="G195" s="55"/>
      <c r="H195" s="55"/>
      <c r="I195" s="152"/>
      <c r="J195" s="55"/>
      <c r="K195" s="55"/>
      <c r="L195" s="39"/>
      <c r="M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</row>
  </sheetData>
  <sheetProtection algorithmName="SHA-512" hashValue="5vIpbymn/C3RnoWaFTzvYtR2MTT53sjQsGD77yYqPd8VhLrN8s8/LY/k251e4d9X8AbxxAz/zhkxoXf8A1sq8A==" saltValue="6vwb9ygmW//u/LHaA9irpmuIN0t9gDBli3MHjRTn6oHBUeEO8bgEqxj10WfjiiixB+22b9igyCUXfYr/L/lYgA==" spinCount="100000" sheet="1" objects="1" scenarios="1" formatColumns="0" formatRows="0" autoFilter="0"/>
  <autoFilter ref="C124:K194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0"/>
  <sheetViews>
    <sheetView showGridLines="0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08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0" width="12.140625" style="1" hidden="1" customWidth="1"/>
    <col min="21" max="21" width="14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08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AT2" s="17" t="s">
        <v>86</v>
      </c>
    </row>
    <row r="3" spans="1:46" s="1" customFormat="1" ht="6.9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74</v>
      </c>
    </row>
    <row r="4" spans="1:46" s="1" customFormat="1" ht="24.9" customHeight="1">
      <c r="B4" s="20"/>
      <c r="D4" s="112" t="s">
        <v>103</v>
      </c>
      <c r="I4" s="108"/>
      <c r="L4" s="20"/>
      <c r="M4" s="113" t="s">
        <v>9</v>
      </c>
      <c r="AT4" s="17" t="s">
        <v>4</v>
      </c>
    </row>
    <row r="5" spans="1:46" s="1" customFormat="1" ht="6.9" customHeight="1">
      <c r="B5" s="20"/>
      <c r="I5" s="108"/>
      <c r="L5" s="20"/>
    </row>
    <row r="6" spans="1:46" s="1" customFormat="1" ht="12" customHeight="1">
      <c r="B6" s="20"/>
      <c r="D6" s="114" t="s">
        <v>15</v>
      </c>
      <c r="I6" s="108"/>
      <c r="L6" s="20"/>
    </row>
    <row r="7" spans="1:46" s="1" customFormat="1" ht="16.350000000000001" customHeight="1">
      <c r="B7" s="20"/>
      <c r="E7" s="312" t="str">
        <f>'Rekapitulácia stavby'!K6</f>
        <v>CESTA OKOLO TATIER, ÚSEK K.Ú. KEŽMAROK - HUNCOVCE</v>
      </c>
      <c r="F7" s="313"/>
      <c r="G7" s="313"/>
      <c r="H7" s="313"/>
      <c r="I7" s="108"/>
      <c r="L7" s="20"/>
    </row>
    <row r="8" spans="1:46" s="2" customFormat="1" ht="12" customHeight="1">
      <c r="A8" s="34"/>
      <c r="B8" s="39"/>
      <c r="C8" s="34"/>
      <c r="D8" s="114" t="s">
        <v>104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25.8" customHeight="1">
      <c r="A9" s="34"/>
      <c r="B9" s="39"/>
      <c r="C9" s="34"/>
      <c r="D9" s="34"/>
      <c r="E9" s="314" t="s">
        <v>310</v>
      </c>
      <c r="F9" s="315"/>
      <c r="G9" s="315"/>
      <c r="H9" s="315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17</v>
      </c>
      <c r="E11" s="34"/>
      <c r="F11" s="116" t="s">
        <v>83</v>
      </c>
      <c r="G11" s="34"/>
      <c r="H11" s="34"/>
      <c r="I11" s="117" t="s">
        <v>18</v>
      </c>
      <c r="J11" s="116" t="s">
        <v>106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19</v>
      </c>
      <c r="E12" s="34"/>
      <c r="F12" s="116" t="s">
        <v>20</v>
      </c>
      <c r="G12" s="34"/>
      <c r="H12" s="34"/>
      <c r="I12" s="117" t="s">
        <v>21</v>
      </c>
      <c r="J12" s="118" t="str">
        <f>'Rekapitulácia stavby'!AN8</f>
        <v>9. 10. 2019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23</v>
      </c>
      <c r="E14" s="34"/>
      <c r="F14" s="34"/>
      <c r="G14" s="34"/>
      <c r="H14" s="34"/>
      <c r="I14" s="117" t="s">
        <v>24</v>
      </c>
      <c r="J14" s="116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">
        <v>25</v>
      </c>
      <c r="F15" s="34"/>
      <c r="G15" s="34"/>
      <c r="H15" s="34"/>
      <c r="I15" s="117" t="s">
        <v>26</v>
      </c>
      <c r="J15" s="116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27</v>
      </c>
      <c r="E17" s="34"/>
      <c r="F17" s="34"/>
      <c r="G17" s="34"/>
      <c r="H17" s="34"/>
      <c r="I17" s="117" t="s">
        <v>24</v>
      </c>
      <c r="J17" s="30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6" t="str">
        <f>'Rekapitulácia stavby'!E14</f>
        <v>Vyplň údaj</v>
      </c>
      <c r="F18" s="317"/>
      <c r="G18" s="317"/>
      <c r="H18" s="317"/>
      <c r="I18" s="117" t="s">
        <v>26</v>
      </c>
      <c r="J18" s="30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29</v>
      </c>
      <c r="E20" s="34"/>
      <c r="F20" s="34"/>
      <c r="G20" s="34"/>
      <c r="H20" s="34"/>
      <c r="I20" s="117" t="s">
        <v>24</v>
      </c>
      <c r="J20" s="116" t="str">
        <f>IF('Rekapitulácia stavby'!AN16="","",'Rekapitulácia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tr">
        <f>IF('Rekapitulácia stavby'!E17="","",'Rekapitulácia stavby'!E17)</f>
        <v xml:space="preserve"> </v>
      </c>
      <c r="F21" s="34"/>
      <c r="G21" s="34"/>
      <c r="H21" s="34"/>
      <c r="I21" s="117" t="s">
        <v>26</v>
      </c>
      <c r="J21" s="116" t="str">
        <f>IF('Rekapitulácia stavby'!AN17="","",'Rekapitulácia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32</v>
      </c>
      <c r="E23" s="34"/>
      <c r="F23" s="34"/>
      <c r="G23" s="34"/>
      <c r="H23" s="34"/>
      <c r="I23" s="117" t="s">
        <v>24</v>
      </c>
      <c r="J23" s="116" t="str">
        <f>IF('Rekapitulácia stavby'!AN19="","",'Rekapitulácia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tr">
        <f>IF('Rekapitulácia stavby'!E20="","",'Rekapitulácia stavby'!E20)</f>
        <v xml:space="preserve"> </v>
      </c>
      <c r="F24" s="34"/>
      <c r="G24" s="34"/>
      <c r="H24" s="34"/>
      <c r="I24" s="117" t="s">
        <v>26</v>
      </c>
      <c r="J24" s="116" t="str">
        <f>IF('Rekapitulácia stavby'!AN20="","",'Rekapitulácia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33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350000000000001" customHeight="1">
      <c r="A27" s="119"/>
      <c r="B27" s="120"/>
      <c r="C27" s="119"/>
      <c r="D27" s="119"/>
      <c r="E27" s="318" t="s">
        <v>1</v>
      </c>
      <c r="F27" s="318"/>
      <c r="G27" s="318"/>
      <c r="H27" s="318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34</v>
      </c>
      <c r="E30" s="34"/>
      <c r="F30" s="34"/>
      <c r="G30" s="34"/>
      <c r="H30" s="34"/>
      <c r="I30" s="115"/>
      <c r="J30" s="126">
        <f>ROUND(J128,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7" t="s">
        <v>36</v>
      </c>
      <c r="G32" s="34"/>
      <c r="H32" s="34"/>
      <c r="I32" s="128" t="s">
        <v>35</v>
      </c>
      <c r="J32" s="127" t="s">
        <v>37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9" t="s">
        <v>38</v>
      </c>
      <c r="E33" s="114" t="s">
        <v>39</v>
      </c>
      <c r="F33" s="130">
        <f>ROUND((SUM(BE128:BE259)),  2)</f>
        <v>0</v>
      </c>
      <c r="G33" s="34"/>
      <c r="H33" s="34"/>
      <c r="I33" s="131">
        <v>0.2</v>
      </c>
      <c r="J33" s="130">
        <f>ROUND(((SUM(BE128:BE259))*I33),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14" t="s">
        <v>40</v>
      </c>
      <c r="F34" s="130">
        <f>ROUND((SUM(BF128:BF259)),  2)</f>
        <v>0</v>
      </c>
      <c r="G34" s="34"/>
      <c r="H34" s="34"/>
      <c r="I34" s="131">
        <v>0.2</v>
      </c>
      <c r="J34" s="130">
        <f>ROUND(((SUM(BF128:BF259))*I34),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4" t="s">
        <v>41</v>
      </c>
      <c r="F35" s="130">
        <f>ROUND((SUM(BG128:BG259)),  2)</f>
        <v>0</v>
      </c>
      <c r="G35" s="34"/>
      <c r="H35" s="34"/>
      <c r="I35" s="131">
        <v>0.2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4" t="s">
        <v>42</v>
      </c>
      <c r="F36" s="130">
        <f>ROUND((SUM(BH128:BH259)),  2)</f>
        <v>0</v>
      </c>
      <c r="G36" s="34"/>
      <c r="H36" s="34"/>
      <c r="I36" s="131">
        <v>0.2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14" t="s">
        <v>43</v>
      </c>
      <c r="F37" s="130">
        <f>ROUND((SUM(BI128:BI259)),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44</v>
      </c>
      <c r="E39" s="134"/>
      <c r="F39" s="134"/>
      <c r="G39" s="135" t="s">
        <v>45</v>
      </c>
      <c r="H39" s="136" t="s">
        <v>46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I41" s="108"/>
      <c r="L41" s="20"/>
    </row>
    <row r="42" spans="1:31" s="1" customFormat="1" ht="14.4" customHeight="1">
      <c r="B42" s="20"/>
      <c r="I42" s="108"/>
      <c r="L42" s="20"/>
    </row>
    <row r="43" spans="1:31" s="1" customFormat="1" ht="14.4" customHeight="1">
      <c r="B43" s="20"/>
      <c r="I43" s="108"/>
      <c r="L43" s="20"/>
    </row>
    <row r="44" spans="1:31" s="1" customFormat="1" ht="14.4" customHeight="1">
      <c r="B44" s="20"/>
      <c r="I44" s="108"/>
      <c r="L44" s="20"/>
    </row>
    <row r="45" spans="1:31" s="1" customFormat="1" ht="14.4" customHeight="1">
      <c r="B45" s="20"/>
      <c r="I45" s="108"/>
      <c r="L45" s="20"/>
    </row>
    <row r="46" spans="1:31" s="1" customFormat="1" ht="14.4" customHeight="1">
      <c r="B46" s="20"/>
      <c r="I46" s="108"/>
      <c r="L46" s="20"/>
    </row>
    <row r="47" spans="1:31" s="1" customFormat="1" ht="14.4" customHeight="1">
      <c r="B47" s="20"/>
      <c r="I47" s="108"/>
      <c r="L47" s="20"/>
    </row>
    <row r="48" spans="1:31" s="1" customFormat="1" ht="14.4" customHeight="1">
      <c r="B48" s="20"/>
      <c r="I48" s="108"/>
      <c r="L48" s="20"/>
    </row>
    <row r="49" spans="1:31" s="1" customFormat="1" ht="14.4" customHeight="1">
      <c r="B49" s="20"/>
      <c r="I49" s="108"/>
      <c r="L49" s="20"/>
    </row>
    <row r="50" spans="1:31" s="2" customFormat="1" ht="14.4" customHeight="1">
      <c r="B50" s="51"/>
      <c r="D50" s="140" t="s">
        <v>47</v>
      </c>
      <c r="E50" s="141"/>
      <c r="F50" s="141"/>
      <c r="G50" s="140" t="s">
        <v>48</v>
      </c>
      <c r="H50" s="141"/>
      <c r="I50" s="142"/>
      <c r="J50" s="141"/>
      <c r="K50" s="141"/>
      <c r="L50" s="51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43" t="s">
        <v>49</v>
      </c>
      <c r="E61" s="144"/>
      <c r="F61" s="145" t="s">
        <v>50</v>
      </c>
      <c r="G61" s="143" t="s">
        <v>49</v>
      </c>
      <c r="H61" s="144"/>
      <c r="I61" s="146"/>
      <c r="J61" s="147" t="s">
        <v>50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40" t="s">
        <v>51</v>
      </c>
      <c r="E65" s="148"/>
      <c r="F65" s="148"/>
      <c r="G65" s="140" t="s">
        <v>52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43" t="s">
        <v>49</v>
      </c>
      <c r="E76" s="144"/>
      <c r="F76" s="145" t="s">
        <v>50</v>
      </c>
      <c r="G76" s="143" t="s">
        <v>49</v>
      </c>
      <c r="H76" s="144"/>
      <c r="I76" s="146"/>
      <c r="J76" s="147" t="s">
        <v>50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107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350000000000001" customHeight="1">
      <c r="A85" s="34"/>
      <c r="B85" s="35"/>
      <c r="C85" s="36"/>
      <c r="D85" s="36"/>
      <c r="E85" s="319" t="str">
        <f>E7</f>
        <v>CESTA OKOLO TATIER, ÚSEK K.Ú. KEŽMAROK - HUNCOVCE</v>
      </c>
      <c r="F85" s="320"/>
      <c r="G85" s="320"/>
      <c r="H85" s="320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104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25.8" customHeight="1">
      <c r="A87" s="34"/>
      <c r="B87" s="35"/>
      <c r="C87" s="36"/>
      <c r="D87" s="36"/>
      <c r="E87" s="291" t="str">
        <f>E9</f>
        <v>2 - 102-00 Cyklochodník v katastri obce Huncovce, II.etapa km 2,509-2,910</v>
      </c>
      <c r="F87" s="321"/>
      <c r="G87" s="321"/>
      <c r="H87" s="321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19</v>
      </c>
      <c r="D89" s="36"/>
      <c r="E89" s="36"/>
      <c r="F89" s="27" t="str">
        <f>F12</f>
        <v>HUNCOVCE</v>
      </c>
      <c r="G89" s="36"/>
      <c r="H89" s="36"/>
      <c r="I89" s="117" t="s">
        <v>21</v>
      </c>
      <c r="J89" s="66" t="str">
        <f>IF(J12="","",J12)</f>
        <v>9. 10. 2019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3" customHeight="1">
      <c r="A91" s="34"/>
      <c r="B91" s="35"/>
      <c r="C91" s="29" t="s">
        <v>23</v>
      </c>
      <c r="D91" s="36"/>
      <c r="E91" s="36"/>
      <c r="F91" s="27" t="str">
        <f>E15</f>
        <v>OBEC HUNCOVCE</v>
      </c>
      <c r="G91" s="36"/>
      <c r="H91" s="36"/>
      <c r="I91" s="117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3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117" t="s">
        <v>32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108</v>
      </c>
      <c r="D94" s="157"/>
      <c r="E94" s="157"/>
      <c r="F94" s="157"/>
      <c r="G94" s="157"/>
      <c r="H94" s="157"/>
      <c r="I94" s="158"/>
      <c r="J94" s="159" t="s">
        <v>109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60" t="s">
        <v>110</v>
      </c>
      <c r="D96" s="36"/>
      <c r="E96" s="36"/>
      <c r="F96" s="36"/>
      <c r="G96" s="36"/>
      <c r="H96" s="36"/>
      <c r="I96" s="115"/>
      <c r="J96" s="84">
        <f>J128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111</v>
      </c>
    </row>
    <row r="97" spans="1:31" s="9" customFormat="1" ht="24.9" customHeight="1">
      <c r="B97" s="161"/>
      <c r="C97" s="162"/>
      <c r="D97" s="163" t="s">
        <v>112</v>
      </c>
      <c r="E97" s="164"/>
      <c r="F97" s="164"/>
      <c r="G97" s="164"/>
      <c r="H97" s="164"/>
      <c r="I97" s="165"/>
      <c r="J97" s="166">
        <f>J129</f>
        <v>0</v>
      </c>
      <c r="K97" s="162"/>
      <c r="L97" s="167"/>
    </row>
    <row r="98" spans="1:31" s="10" customFormat="1" ht="19.95" customHeight="1">
      <c r="B98" s="168"/>
      <c r="C98" s="169"/>
      <c r="D98" s="170" t="s">
        <v>113</v>
      </c>
      <c r="E98" s="171"/>
      <c r="F98" s="171"/>
      <c r="G98" s="171"/>
      <c r="H98" s="171"/>
      <c r="I98" s="172"/>
      <c r="J98" s="173">
        <f>J130</f>
        <v>0</v>
      </c>
      <c r="K98" s="169"/>
      <c r="L98" s="174"/>
    </row>
    <row r="99" spans="1:31" s="10" customFormat="1" ht="19.95" customHeight="1">
      <c r="B99" s="168"/>
      <c r="C99" s="169"/>
      <c r="D99" s="170" t="s">
        <v>311</v>
      </c>
      <c r="E99" s="171"/>
      <c r="F99" s="171"/>
      <c r="G99" s="171"/>
      <c r="H99" s="171"/>
      <c r="I99" s="172"/>
      <c r="J99" s="173">
        <f>J184</f>
        <v>0</v>
      </c>
      <c r="K99" s="169"/>
      <c r="L99" s="174"/>
    </row>
    <row r="100" spans="1:31" s="10" customFormat="1" ht="19.95" customHeight="1">
      <c r="B100" s="168"/>
      <c r="C100" s="169"/>
      <c r="D100" s="170" t="s">
        <v>114</v>
      </c>
      <c r="E100" s="171"/>
      <c r="F100" s="171"/>
      <c r="G100" s="171"/>
      <c r="H100" s="171"/>
      <c r="I100" s="172"/>
      <c r="J100" s="173">
        <f>J200</f>
        <v>0</v>
      </c>
      <c r="K100" s="169"/>
      <c r="L100" s="174"/>
    </row>
    <row r="101" spans="1:31" s="10" customFormat="1" ht="19.95" customHeight="1">
      <c r="B101" s="168"/>
      <c r="C101" s="169"/>
      <c r="D101" s="170" t="s">
        <v>116</v>
      </c>
      <c r="E101" s="171"/>
      <c r="F101" s="171"/>
      <c r="G101" s="171"/>
      <c r="H101" s="171"/>
      <c r="I101" s="172"/>
      <c r="J101" s="173">
        <f>J212</f>
        <v>0</v>
      </c>
      <c r="K101" s="169"/>
      <c r="L101" s="174"/>
    </row>
    <row r="102" spans="1:31" s="10" customFormat="1" ht="19.95" customHeight="1">
      <c r="B102" s="168"/>
      <c r="C102" s="169"/>
      <c r="D102" s="170" t="s">
        <v>312</v>
      </c>
      <c r="E102" s="171"/>
      <c r="F102" s="171"/>
      <c r="G102" s="171"/>
      <c r="H102" s="171"/>
      <c r="I102" s="172"/>
      <c r="J102" s="173">
        <f>J241</f>
        <v>0</v>
      </c>
      <c r="K102" s="169"/>
      <c r="L102" s="174"/>
    </row>
    <row r="103" spans="1:31" s="10" customFormat="1" ht="19.95" customHeight="1">
      <c r="B103" s="168"/>
      <c r="C103" s="169"/>
      <c r="D103" s="170" t="s">
        <v>117</v>
      </c>
      <c r="E103" s="171"/>
      <c r="F103" s="171"/>
      <c r="G103" s="171"/>
      <c r="H103" s="171"/>
      <c r="I103" s="172"/>
      <c r="J103" s="173">
        <f>J242</f>
        <v>0</v>
      </c>
      <c r="K103" s="169"/>
      <c r="L103" s="174"/>
    </row>
    <row r="104" spans="1:31" s="9" customFormat="1" ht="24.9" customHeight="1">
      <c r="B104" s="161"/>
      <c r="C104" s="162"/>
      <c r="D104" s="163" t="s">
        <v>313</v>
      </c>
      <c r="E104" s="164"/>
      <c r="F104" s="164"/>
      <c r="G104" s="164"/>
      <c r="H104" s="164"/>
      <c r="I104" s="165"/>
      <c r="J104" s="166">
        <f>J244</f>
        <v>0</v>
      </c>
      <c r="K104" s="162"/>
      <c r="L104" s="167"/>
    </row>
    <row r="105" spans="1:31" s="10" customFormat="1" ht="19.95" customHeight="1">
      <c r="B105" s="168"/>
      <c r="C105" s="169"/>
      <c r="D105" s="170" t="s">
        <v>314</v>
      </c>
      <c r="E105" s="171"/>
      <c r="F105" s="171"/>
      <c r="G105" s="171"/>
      <c r="H105" s="171"/>
      <c r="I105" s="172"/>
      <c r="J105" s="173">
        <f>J245</f>
        <v>0</v>
      </c>
      <c r="K105" s="169"/>
      <c r="L105" s="174"/>
    </row>
    <row r="106" spans="1:31" s="9" customFormat="1" ht="24.9" customHeight="1">
      <c r="B106" s="161"/>
      <c r="C106" s="162"/>
      <c r="D106" s="163" t="s">
        <v>118</v>
      </c>
      <c r="E106" s="164"/>
      <c r="F106" s="164"/>
      <c r="G106" s="164"/>
      <c r="H106" s="164"/>
      <c r="I106" s="165"/>
      <c r="J106" s="166">
        <f>J254</f>
        <v>0</v>
      </c>
      <c r="K106" s="162"/>
      <c r="L106" s="167"/>
    </row>
    <row r="107" spans="1:31" s="10" customFormat="1" ht="19.95" customHeight="1">
      <c r="B107" s="168"/>
      <c r="C107" s="169"/>
      <c r="D107" s="170" t="s">
        <v>119</v>
      </c>
      <c r="E107" s="171"/>
      <c r="F107" s="171"/>
      <c r="G107" s="171"/>
      <c r="H107" s="171"/>
      <c r="I107" s="172"/>
      <c r="J107" s="173">
        <f>J255</f>
        <v>0</v>
      </c>
      <c r="K107" s="169"/>
      <c r="L107" s="174"/>
    </row>
    <row r="108" spans="1:31" s="10" customFormat="1" ht="19.95" customHeight="1">
      <c r="B108" s="168"/>
      <c r="C108" s="169"/>
      <c r="D108" s="170" t="s">
        <v>120</v>
      </c>
      <c r="E108" s="171"/>
      <c r="F108" s="171"/>
      <c r="G108" s="171"/>
      <c r="H108" s="171"/>
      <c r="I108" s="172"/>
      <c r="J108" s="173">
        <f>J258</f>
        <v>0</v>
      </c>
      <c r="K108" s="169"/>
      <c r="L108" s="174"/>
    </row>
    <row r="109" spans="1:31" s="2" customFormat="1" ht="21.75" customHeight="1">
      <c r="A109" s="34"/>
      <c r="B109" s="35"/>
      <c r="C109" s="36"/>
      <c r="D109" s="36"/>
      <c r="E109" s="36"/>
      <c r="F109" s="36"/>
      <c r="G109" s="36"/>
      <c r="H109" s="36"/>
      <c r="I109" s="115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" customHeight="1">
      <c r="A110" s="34"/>
      <c r="B110" s="54"/>
      <c r="C110" s="55"/>
      <c r="D110" s="55"/>
      <c r="E110" s="55"/>
      <c r="F110" s="55"/>
      <c r="G110" s="55"/>
      <c r="H110" s="55"/>
      <c r="I110" s="152"/>
      <c r="J110" s="55"/>
      <c r="K110" s="55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pans="1:63" s="2" customFormat="1" ht="6.9" customHeight="1">
      <c r="A114" s="34"/>
      <c r="B114" s="56"/>
      <c r="C114" s="57"/>
      <c r="D114" s="57"/>
      <c r="E114" s="57"/>
      <c r="F114" s="57"/>
      <c r="G114" s="57"/>
      <c r="H114" s="57"/>
      <c r="I114" s="155"/>
      <c r="J114" s="57"/>
      <c r="K114" s="57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24.9" customHeight="1">
      <c r="A115" s="34"/>
      <c r="B115" s="35"/>
      <c r="C115" s="23" t="s">
        <v>121</v>
      </c>
      <c r="D115" s="36"/>
      <c r="E115" s="36"/>
      <c r="F115" s="36"/>
      <c r="G115" s="36"/>
      <c r="H115" s="36"/>
      <c r="I115" s="115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6.9" customHeight="1">
      <c r="A116" s="34"/>
      <c r="B116" s="35"/>
      <c r="C116" s="36"/>
      <c r="D116" s="36"/>
      <c r="E116" s="36"/>
      <c r="F116" s="36"/>
      <c r="G116" s="36"/>
      <c r="H116" s="36"/>
      <c r="I116" s="115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2" customHeight="1">
      <c r="A117" s="34"/>
      <c r="B117" s="35"/>
      <c r="C117" s="29" t="s">
        <v>15</v>
      </c>
      <c r="D117" s="36"/>
      <c r="E117" s="36"/>
      <c r="F117" s="36"/>
      <c r="G117" s="36"/>
      <c r="H117" s="36"/>
      <c r="I117" s="115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6.350000000000001" customHeight="1">
      <c r="A118" s="34"/>
      <c r="B118" s="35"/>
      <c r="C118" s="36"/>
      <c r="D118" s="36"/>
      <c r="E118" s="319" t="str">
        <f>E7</f>
        <v>CESTA OKOLO TATIER, ÚSEK K.Ú. KEŽMAROK - HUNCOVCE</v>
      </c>
      <c r="F118" s="320"/>
      <c r="G118" s="320"/>
      <c r="H118" s="320"/>
      <c r="I118" s="115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2" customHeight="1">
      <c r="A119" s="34"/>
      <c r="B119" s="35"/>
      <c r="C119" s="29" t="s">
        <v>104</v>
      </c>
      <c r="D119" s="36"/>
      <c r="E119" s="36"/>
      <c r="F119" s="36"/>
      <c r="G119" s="36"/>
      <c r="H119" s="36"/>
      <c r="I119" s="115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25.8" customHeight="1">
      <c r="A120" s="34"/>
      <c r="B120" s="35"/>
      <c r="C120" s="36"/>
      <c r="D120" s="36"/>
      <c r="E120" s="291" t="str">
        <f>E9</f>
        <v>2 - 102-00 Cyklochodník v katastri obce Huncovce, II.etapa km 2,509-2,910</v>
      </c>
      <c r="F120" s="321"/>
      <c r="G120" s="321"/>
      <c r="H120" s="321"/>
      <c r="I120" s="115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6.9" customHeight="1">
      <c r="A121" s="34"/>
      <c r="B121" s="35"/>
      <c r="C121" s="36"/>
      <c r="D121" s="36"/>
      <c r="E121" s="36"/>
      <c r="F121" s="36"/>
      <c r="G121" s="36"/>
      <c r="H121" s="36"/>
      <c r="I121" s="115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12" customHeight="1">
      <c r="A122" s="34"/>
      <c r="B122" s="35"/>
      <c r="C122" s="29" t="s">
        <v>19</v>
      </c>
      <c r="D122" s="36"/>
      <c r="E122" s="36"/>
      <c r="F122" s="27" t="str">
        <f>F12</f>
        <v>HUNCOVCE</v>
      </c>
      <c r="G122" s="36"/>
      <c r="H122" s="36"/>
      <c r="I122" s="117" t="s">
        <v>21</v>
      </c>
      <c r="J122" s="66" t="str">
        <f>IF(J12="","",J12)</f>
        <v>9. 10. 2019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6.9" customHeight="1">
      <c r="A123" s="34"/>
      <c r="B123" s="35"/>
      <c r="C123" s="36"/>
      <c r="D123" s="36"/>
      <c r="E123" s="36"/>
      <c r="F123" s="36"/>
      <c r="G123" s="36"/>
      <c r="H123" s="36"/>
      <c r="I123" s="115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5.3" customHeight="1">
      <c r="A124" s="34"/>
      <c r="B124" s="35"/>
      <c r="C124" s="29" t="s">
        <v>23</v>
      </c>
      <c r="D124" s="36"/>
      <c r="E124" s="36"/>
      <c r="F124" s="27" t="str">
        <f>E15</f>
        <v>OBEC HUNCOVCE</v>
      </c>
      <c r="G124" s="36"/>
      <c r="H124" s="36"/>
      <c r="I124" s="117" t="s">
        <v>29</v>
      </c>
      <c r="J124" s="32" t="str">
        <f>E21</f>
        <v xml:space="preserve"> 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5.3" customHeight="1">
      <c r="A125" s="34"/>
      <c r="B125" s="35"/>
      <c r="C125" s="29" t="s">
        <v>27</v>
      </c>
      <c r="D125" s="36"/>
      <c r="E125" s="36"/>
      <c r="F125" s="27" t="str">
        <f>IF(E18="","",E18)</f>
        <v>Vyplň údaj</v>
      </c>
      <c r="G125" s="36"/>
      <c r="H125" s="36"/>
      <c r="I125" s="117" t="s">
        <v>32</v>
      </c>
      <c r="J125" s="32" t="str">
        <f>E24</f>
        <v xml:space="preserve"> </v>
      </c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2" customFormat="1" ht="10.35" customHeight="1">
      <c r="A126" s="34"/>
      <c r="B126" s="35"/>
      <c r="C126" s="36"/>
      <c r="D126" s="36"/>
      <c r="E126" s="36"/>
      <c r="F126" s="36"/>
      <c r="G126" s="36"/>
      <c r="H126" s="36"/>
      <c r="I126" s="115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3" s="11" customFormat="1" ht="29.25" customHeight="1">
      <c r="A127" s="175"/>
      <c r="B127" s="176"/>
      <c r="C127" s="177" t="s">
        <v>122</v>
      </c>
      <c r="D127" s="178" t="s">
        <v>59</v>
      </c>
      <c r="E127" s="178" t="s">
        <v>55</v>
      </c>
      <c r="F127" s="178" t="s">
        <v>56</v>
      </c>
      <c r="G127" s="178" t="s">
        <v>123</v>
      </c>
      <c r="H127" s="178" t="s">
        <v>124</v>
      </c>
      <c r="I127" s="179" t="s">
        <v>125</v>
      </c>
      <c r="J127" s="180" t="s">
        <v>109</v>
      </c>
      <c r="K127" s="181" t="s">
        <v>126</v>
      </c>
      <c r="L127" s="182"/>
      <c r="M127" s="75" t="s">
        <v>1</v>
      </c>
      <c r="N127" s="76" t="s">
        <v>38</v>
      </c>
      <c r="O127" s="76" t="s">
        <v>127</v>
      </c>
      <c r="P127" s="76" t="s">
        <v>128</v>
      </c>
      <c r="Q127" s="76" t="s">
        <v>129</v>
      </c>
      <c r="R127" s="76" t="s">
        <v>130</v>
      </c>
      <c r="S127" s="76" t="s">
        <v>131</v>
      </c>
      <c r="T127" s="77" t="s">
        <v>132</v>
      </c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</row>
    <row r="128" spans="1:63" s="2" customFormat="1" ht="22.8" customHeight="1">
      <c r="A128" s="34"/>
      <c r="B128" s="35"/>
      <c r="C128" s="82" t="s">
        <v>110</v>
      </c>
      <c r="D128" s="36"/>
      <c r="E128" s="36"/>
      <c r="F128" s="36"/>
      <c r="G128" s="36"/>
      <c r="H128" s="36"/>
      <c r="I128" s="115"/>
      <c r="J128" s="183">
        <f>BK128</f>
        <v>0</v>
      </c>
      <c r="K128" s="36"/>
      <c r="L128" s="39"/>
      <c r="M128" s="78"/>
      <c r="N128" s="184"/>
      <c r="O128" s="79"/>
      <c r="P128" s="185">
        <f>P129+P244+P254</f>
        <v>0</v>
      </c>
      <c r="Q128" s="79"/>
      <c r="R128" s="185">
        <f>R129+R244+R254</f>
        <v>3300.0003663299999</v>
      </c>
      <c r="S128" s="79"/>
      <c r="T128" s="186">
        <f>T129+T244+T254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73</v>
      </c>
      <c r="AU128" s="17" t="s">
        <v>111</v>
      </c>
      <c r="BK128" s="187">
        <f>BK129+BK244+BK254</f>
        <v>0</v>
      </c>
    </row>
    <row r="129" spans="1:65" s="12" customFormat="1" ht="25.95" customHeight="1">
      <c r="B129" s="188"/>
      <c r="C129" s="189"/>
      <c r="D129" s="190" t="s">
        <v>73</v>
      </c>
      <c r="E129" s="191" t="s">
        <v>133</v>
      </c>
      <c r="F129" s="191" t="s">
        <v>134</v>
      </c>
      <c r="G129" s="189"/>
      <c r="H129" s="189"/>
      <c r="I129" s="192"/>
      <c r="J129" s="193">
        <f>BK129</f>
        <v>0</v>
      </c>
      <c r="K129" s="189"/>
      <c r="L129" s="194"/>
      <c r="M129" s="195"/>
      <c r="N129" s="196"/>
      <c r="O129" s="196"/>
      <c r="P129" s="197">
        <f>P130+P184+P200+P212+P241+P242</f>
        <v>0</v>
      </c>
      <c r="Q129" s="196"/>
      <c r="R129" s="197">
        <f>R130+R184+R200+R212+R241+R242</f>
        <v>3299.9468268099999</v>
      </c>
      <c r="S129" s="196"/>
      <c r="T129" s="198">
        <f>T130+T184+T200+T212+T241+T242</f>
        <v>0</v>
      </c>
      <c r="AR129" s="199" t="s">
        <v>79</v>
      </c>
      <c r="AT129" s="200" t="s">
        <v>73</v>
      </c>
      <c r="AU129" s="200" t="s">
        <v>74</v>
      </c>
      <c r="AY129" s="199" t="s">
        <v>135</v>
      </c>
      <c r="BK129" s="201">
        <f>BK130+BK184+BK200+BK212+BK241+BK242</f>
        <v>0</v>
      </c>
    </row>
    <row r="130" spans="1:65" s="12" customFormat="1" ht="22.8" customHeight="1">
      <c r="B130" s="188"/>
      <c r="C130" s="189"/>
      <c r="D130" s="190" t="s">
        <v>73</v>
      </c>
      <c r="E130" s="202" t="s">
        <v>79</v>
      </c>
      <c r="F130" s="202" t="s">
        <v>136</v>
      </c>
      <c r="G130" s="189"/>
      <c r="H130" s="189"/>
      <c r="I130" s="192"/>
      <c r="J130" s="203">
        <f>BK130</f>
        <v>0</v>
      </c>
      <c r="K130" s="189"/>
      <c r="L130" s="194"/>
      <c r="M130" s="195"/>
      <c r="N130" s="196"/>
      <c r="O130" s="196"/>
      <c r="P130" s="197">
        <f>SUM(P131:P183)</f>
        <v>0</v>
      </c>
      <c r="Q130" s="196"/>
      <c r="R130" s="197">
        <f>SUM(R131:R183)</f>
        <v>1652.9992259999999</v>
      </c>
      <c r="S130" s="196"/>
      <c r="T130" s="198">
        <f>SUM(T131:T183)</f>
        <v>0</v>
      </c>
      <c r="AR130" s="199" t="s">
        <v>79</v>
      </c>
      <c r="AT130" s="200" t="s">
        <v>73</v>
      </c>
      <c r="AU130" s="200" t="s">
        <v>79</v>
      </c>
      <c r="AY130" s="199" t="s">
        <v>135</v>
      </c>
      <c r="BK130" s="201">
        <f>SUM(BK131:BK183)</f>
        <v>0</v>
      </c>
    </row>
    <row r="131" spans="1:65" s="2" customFormat="1" ht="23.1" customHeight="1">
      <c r="A131" s="34"/>
      <c r="B131" s="35"/>
      <c r="C131" s="204" t="s">
        <v>79</v>
      </c>
      <c r="D131" s="204" t="s">
        <v>137</v>
      </c>
      <c r="E131" s="205" t="s">
        <v>138</v>
      </c>
      <c r="F131" s="206" t="s">
        <v>139</v>
      </c>
      <c r="G131" s="207" t="s">
        <v>140</v>
      </c>
      <c r="H131" s="208">
        <v>533</v>
      </c>
      <c r="I131" s="209"/>
      <c r="J131" s="210">
        <f>ROUND(I131*H131,2)</f>
        <v>0</v>
      </c>
      <c r="K131" s="211"/>
      <c r="L131" s="39"/>
      <c r="M131" s="212" t="s">
        <v>1</v>
      </c>
      <c r="N131" s="213" t="s">
        <v>40</v>
      </c>
      <c r="O131" s="71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16" t="s">
        <v>90</v>
      </c>
      <c r="AT131" s="216" t="s">
        <v>137</v>
      </c>
      <c r="AU131" s="216" t="s">
        <v>84</v>
      </c>
      <c r="AY131" s="17" t="s">
        <v>135</v>
      </c>
      <c r="BE131" s="217">
        <f>IF(N131="základná",J131,0)</f>
        <v>0</v>
      </c>
      <c r="BF131" s="217">
        <f>IF(N131="znížená",J131,0)</f>
        <v>0</v>
      </c>
      <c r="BG131" s="217">
        <f>IF(N131="zákl. prenesená",J131,0)</f>
        <v>0</v>
      </c>
      <c r="BH131" s="217">
        <f>IF(N131="zníž. prenesená",J131,0)</f>
        <v>0</v>
      </c>
      <c r="BI131" s="217">
        <f>IF(N131="nulová",J131,0)</f>
        <v>0</v>
      </c>
      <c r="BJ131" s="17" t="s">
        <v>84</v>
      </c>
      <c r="BK131" s="217">
        <f>ROUND(I131*H131,2)</f>
        <v>0</v>
      </c>
      <c r="BL131" s="17" t="s">
        <v>90</v>
      </c>
      <c r="BM131" s="216" t="s">
        <v>141</v>
      </c>
    </row>
    <row r="132" spans="1:65" s="13" customFormat="1" ht="10.199999999999999">
      <c r="B132" s="218"/>
      <c r="C132" s="219"/>
      <c r="D132" s="220" t="s">
        <v>142</v>
      </c>
      <c r="E132" s="221" t="s">
        <v>1</v>
      </c>
      <c r="F132" s="222" t="s">
        <v>315</v>
      </c>
      <c r="G132" s="219"/>
      <c r="H132" s="223">
        <v>533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142</v>
      </c>
      <c r="AU132" s="229" t="s">
        <v>84</v>
      </c>
      <c r="AV132" s="13" t="s">
        <v>84</v>
      </c>
      <c r="AW132" s="13" t="s">
        <v>30</v>
      </c>
      <c r="AX132" s="13" t="s">
        <v>74</v>
      </c>
      <c r="AY132" s="229" t="s">
        <v>135</v>
      </c>
    </row>
    <row r="133" spans="1:65" s="2" customFormat="1" ht="23.1" customHeight="1">
      <c r="A133" s="34"/>
      <c r="B133" s="35"/>
      <c r="C133" s="204" t="s">
        <v>84</v>
      </c>
      <c r="D133" s="204" t="s">
        <v>137</v>
      </c>
      <c r="E133" s="205" t="s">
        <v>144</v>
      </c>
      <c r="F133" s="206" t="s">
        <v>145</v>
      </c>
      <c r="G133" s="207" t="s">
        <v>140</v>
      </c>
      <c r="H133" s="208">
        <v>370.5</v>
      </c>
      <c r="I133" s="209"/>
      <c r="J133" s="210">
        <f>ROUND(I133*H133,2)</f>
        <v>0</v>
      </c>
      <c r="K133" s="211"/>
      <c r="L133" s="39"/>
      <c r="M133" s="212" t="s">
        <v>1</v>
      </c>
      <c r="N133" s="213" t="s">
        <v>40</v>
      </c>
      <c r="O133" s="71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16" t="s">
        <v>90</v>
      </c>
      <c r="AT133" s="216" t="s">
        <v>137</v>
      </c>
      <c r="AU133" s="216" t="s">
        <v>84</v>
      </c>
      <c r="AY133" s="17" t="s">
        <v>135</v>
      </c>
      <c r="BE133" s="217">
        <f>IF(N133="základná",J133,0)</f>
        <v>0</v>
      </c>
      <c r="BF133" s="217">
        <f>IF(N133="znížená",J133,0)</f>
        <v>0</v>
      </c>
      <c r="BG133" s="217">
        <f>IF(N133="zákl. prenesená",J133,0)</f>
        <v>0</v>
      </c>
      <c r="BH133" s="217">
        <f>IF(N133="zníž. prenesená",J133,0)</f>
        <v>0</v>
      </c>
      <c r="BI133" s="217">
        <f>IF(N133="nulová",J133,0)</f>
        <v>0</v>
      </c>
      <c r="BJ133" s="17" t="s">
        <v>84</v>
      </c>
      <c r="BK133" s="217">
        <f>ROUND(I133*H133,2)</f>
        <v>0</v>
      </c>
      <c r="BL133" s="17" t="s">
        <v>90</v>
      </c>
      <c r="BM133" s="216" t="s">
        <v>146</v>
      </c>
    </row>
    <row r="134" spans="1:65" s="13" customFormat="1" ht="10.199999999999999">
      <c r="B134" s="218"/>
      <c r="C134" s="219"/>
      <c r="D134" s="220" t="s">
        <v>142</v>
      </c>
      <c r="E134" s="221" t="s">
        <v>1</v>
      </c>
      <c r="F134" s="222" t="s">
        <v>316</v>
      </c>
      <c r="G134" s="219"/>
      <c r="H134" s="223">
        <v>370.5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142</v>
      </c>
      <c r="AU134" s="229" t="s">
        <v>84</v>
      </c>
      <c r="AV134" s="13" t="s">
        <v>84</v>
      </c>
      <c r="AW134" s="13" t="s">
        <v>30</v>
      </c>
      <c r="AX134" s="13" t="s">
        <v>74</v>
      </c>
      <c r="AY134" s="229" t="s">
        <v>135</v>
      </c>
    </row>
    <row r="135" spans="1:65" s="2" customFormat="1" ht="23.1" customHeight="1">
      <c r="A135" s="34"/>
      <c r="B135" s="35"/>
      <c r="C135" s="204" t="s">
        <v>87</v>
      </c>
      <c r="D135" s="204" t="s">
        <v>137</v>
      </c>
      <c r="E135" s="205" t="s">
        <v>148</v>
      </c>
      <c r="F135" s="206" t="s">
        <v>149</v>
      </c>
      <c r="G135" s="207" t="s">
        <v>140</v>
      </c>
      <c r="H135" s="208">
        <v>111.15</v>
      </c>
      <c r="I135" s="209"/>
      <c r="J135" s="210">
        <f>ROUND(I135*H135,2)</f>
        <v>0</v>
      </c>
      <c r="K135" s="211"/>
      <c r="L135" s="39"/>
      <c r="M135" s="212" t="s">
        <v>1</v>
      </c>
      <c r="N135" s="213" t="s">
        <v>40</v>
      </c>
      <c r="O135" s="71"/>
      <c r="P135" s="214">
        <f>O135*H135</f>
        <v>0</v>
      </c>
      <c r="Q135" s="214">
        <v>0</v>
      </c>
      <c r="R135" s="214">
        <f>Q135*H135</f>
        <v>0</v>
      </c>
      <c r="S135" s="214">
        <v>0</v>
      </c>
      <c r="T135" s="215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16" t="s">
        <v>90</v>
      </c>
      <c r="AT135" s="216" t="s">
        <v>137</v>
      </c>
      <c r="AU135" s="216" t="s">
        <v>84</v>
      </c>
      <c r="AY135" s="17" t="s">
        <v>135</v>
      </c>
      <c r="BE135" s="217">
        <f>IF(N135="základná",J135,0)</f>
        <v>0</v>
      </c>
      <c r="BF135" s="217">
        <f>IF(N135="znížená",J135,0)</f>
        <v>0</v>
      </c>
      <c r="BG135" s="217">
        <f>IF(N135="zákl. prenesená",J135,0)</f>
        <v>0</v>
      </c>
      <c r="BH135" s="217">
        <f>IF(N135="zníž. prenesená",J135,0)</f>
        <v>0</v>
      </c>
      <c r="BI135" s="217">
        <f>IF(N135="nulová",J135,0)</f>
        <v>0</v>
      </c>
      <c r="BJ135" s="17" t="s">
        <v>84</v>
      </c>
      <c r="BK135" s="217">
        <f>ROUND(I135*H135,2)</f>
        <v>0</v>
      </c>
      <c r="BL135" s="17" t="s">
        <v>90</v>
      </c>
      <c r="BM135" s="216" t="s">
        <v>150</v>
      </c>
    </row>
    <row r="136" spans="1:65" s="13" customFormat="1" ht="10.199999999999999">
      <c r="B136" s="218"/>
      <c r="C136" s="219"/>
      <c r="D136" s="220" t="s">
        <v>142</v>
      </c>
      <c r="E136" s="221" t="s">
        <v>1</v>
      </c>
      <c r="F136" s="222" t="s">
        <v>317</v>
      </c>
      <c r="G136" s="219"/>
      <c r="H136" s="223">
        <v>111.15</v>
      </c>
      <c r="I136" s="224"/>
      <c r="J136" s="219"/>
      <c r="K136" s="219"/>
      <c r="L136" s="225"/>
      <c r="M136" s="226"/>
      <c r="N136" s="227"/>
      <c r="O136" s="227"/>
      <c r="P136" s="227"/>
      <c r="Q136" s="227"/>
      <c r="R136" s="227"/>
      <c r="S136" s="227"/>
      <c r="T136" s="228"/>
      <c r="AT136" s="229" t="s">
        <v>142</v>
      </c>
      <c r="AU136" s="229" t="s">
        <v>84</v>
      </c>
      <c r="AV136" s="13" t="s">
        <v>84</v>
      </c>
      <c r="AW136" s="13" t="s">
        <v>30</v>
      </c>
      <c r="AX136" s="13" t="s">
        <v>74</v>
      </c>
      <c r="AY136" s="229" t="s">
        <v>135</v>
      </c>
    </row>
    <row r="137" spans="1:65" s="2" customFormat="1" ht="23.1" customHeight="1">
      <c r="A137" s="34"/>
      <c r="B137" s="35"/>
      <c r="C137" s="204" t="s">
        <v>90</v>
      </c>
      <c r="D137" s="204" t="s">
        <v>137</v>
      </c>
      <c r="E137" s="205" t="s">
        <v>152</v>
      </c>
      <c r="F137" s="206" t="s">
        <v>153</v>
      </c>
      <c r="G137" s="207" t="s">
        <v>140</v>
      </c>
      <c r="H137" s="208">
        <v>1151.9639999999999</v>
      </c>
      <c r="I137" s="209"/>
      <c r="J137" s="210">
        <f>ROUND(I137*H137,2)</f>
        <v>0</v>
      </c>
      <c r="K137" s="211"/>
      <c r="L137" s="39"/>
      <c r="M137" s="212" t="s">
        <v>1</v>
      </c>
      <c r="N137" s="213" t="s">
        <v>40</v>
      </c>
      <c r="O137" s="71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16" t="s">
        <v>90</v>
      </c>
      <c r="AT137" s="216" t="s">
        <v>137</v>
      </c>
      <c r="AU137" s="216" t="s">
        <v>84</v>
      </c>
      <c r="AY137" s="17" t="s">
        <v>135</v>
      </c>
      <c r="BE137" s="217">
        <f>IF(N137="základná",J137,0)</f>
        <v>0</v>
      </c>
      <c r="BF137" s="217">
        <f>IF(N137="znížená",J137,0)</f>
        <v>0</v>
      </c>
      <c r="BG137" s="217">
        <f>IF(N137="zákl. prenesená",J137,0)</f>
        <v>0</v>
      </c>
      <c r="BH137" s="217">
        <f>IF(N137="zníž. prenesená",J137,0)</f>
        <v>0</v>
      </c>
      <c r="BI137" s="217">
        <f>IF(N137="nulová",J137,0)</f>
        <v>0</v>
      </c>
      <c r="BJ137" s="17" t="s">
        <v>84</v>
      </c>
      <c r="BK137" s="217">
        <f>ROUND(I137*H137,2)</f>
        <v>0</v>
      </c>
      <c r="BL137" s="17" t="s">
        <v>90</v>
      </c>
      <c r="BM137" s="216" t="s">
        <v>154</v>
      </c>
    </row>
    <row r="138" spans="1:65" s="14" customFormat="1" ht="10.199999999999999">
      <c r="B138" s="246"/>
      <c r="C138" s="247"/>
      <c r="D138" s="220" t="s">
        <v>142</v>
      </c>
      <c r="E138" s="248" t="s">
        <v>1</v>
      </c>
      <c r="F138" s="249" t="s">
        <v>318</v>
      </c>
      <c r="G138" s="247"/>
      <c r="H138" s="248" t="s">
        <v>1</v>
      </c>
      <c r="I138" s="250"/>
      <c r="J138" s="247"/>
      <c r="K138" s="247"/>
      <c r="L138" s="251"/>
      <c r="M138" s="252"/>
      <c r="N138" s="253"/>
      <c r="O138" s="253"/>
      <c r="P138" s="253"/>
      <c r="Q138" s="253"/>
      <c r="R138" s="253"/>
      <c r="S138" s="253"/>
      <c r="T138" s="254"/>
      <c r="AT138" s="255" t="s">
        <v>142</v>
      </c>
      <c r="AU138" s="255" t="s">
        <v>84</v>
      </c>
      <c r="AV138" s="14" t="s">
        <v>79</v>
      </c>
      <c r="AW138" s="14" t="s">
        <v>30</v>
      </c>
      <c r="AX138" s="14" t="s">
        <v>74</v>
      </c>
      <c r="AY138" s="255" t="s">
        <v>135</v>
      </c>
    </row>
    <row r="139" spans="1:65" s="13" customFormat="1" ht="10.199999999999999">
      <c r="B139" s="218"/>
      <c r="C139" s="219"/>
      <c r="D139" s="220" t="s">
        <v>142</v>
      </c>
      <c r="E139" s="221" t="s">
        <v>1</v>
      </c>
      <c r="F139" s="222" t="s">
        <v>319</v>
      </c>
      <c r="G139" s="219"/>
      <c r="H139" s="223">
        <v>1151.9639999999999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142</v>
      </c>
      <c r="AU139" s="229" t="s">
        <v>84</v>
      </c>
      <c r="AV139" s="13" t="s">
        <v>84</v>
      </c>
      <c r="AW139" s="13" t="s">
        <v>30</v>
      </c>
      <c r="AX139" s="13" t="s">
        <v>74</v>
      </c>
      <c r="AY139" s="229" t="s">
        <v>135</v>
      </c>
    </row>
    <row r="140" spans="1:65" s="2" customFormat="1" ht="23.1" customHeight="1">
      <c r="A140" s="34"/>
      <c r="B140" s="35"/>
      <c r="C140" s="204" t="s">
        <v>94</v>
      </c>
      <c r="D140" s="204" t="s">
        <v>137</v>
      </c>
      <c r="E140" s="205" t="s">
        <v>156</v>
      </c>
      <c r="F140" s="206" t="s">
        <v>157</v>
      </c>
      <c r="G140" s="207" t="s">
        <v>140</v>
      </c>
      <c r="H140" s="208">
        <v>345.589</v>
      </c>
      <c r="I140" s="209"/>
      <c r="J140" s="210">
        <f>ROUND(I140*H140,2)</f>
        <v>0</v>
      </c>
      <c r="K140" s="211"/>
      <c r="L140" s="39"/>
      <c r="M140" s="212" t="s">
        <v>1</v>
      </c>
      <c r="N140" s="213" t="s">
        <v>40</v>
      </c>
      <c r="O140" s="71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6" t="s">
        <v>90</v>
      </c>
      <c r="AT140" s="216" t="s">
        <v>137</v>
      </c>
      <c r="AU140" s="216" t="s">
        <v>84</v>
      </c>
      <c r="AY140" s="17" t="s">
        <v>135</v>
      </c>
      <c r="BE140" s="217">
        <f>IF(N140="základná",J140,0)</f>
        <v>0</v>
      </c>
      <c r="BF140" s="217">
        <f>IF(N140="znížená",J140,0)</f>
        <v>0</v>
      </c>
      <c r="BG140" s="217">
        <f>IF(N140="zákl. prenesená",J140,0)</f>
        <v>0</v>
      </c>
      <c r="BH140" s="217">
        <f>IF(N140="zníž. prenesená",J140,0)</f>
        <v>0</v>
      </c>
      <c r="BI140" s="217">
        <f>IF(N140="nulová",J140,0)</f>
        <v>0</v>
      </c>
      <c r="BJ140" s="17" t="s">
        <v>84</v>
      </c>
      <c r="BK140" s="217">
        <f>ROUND(I140*H140,2)</f>
        <v>0</v>
      </c>
      <c r="BL140" s="17" t="s">
        <v>90</v>
      </c>
      <c r="BM140" s="216" t="s">
        <v>158</v>
      </c>
    </row>
    <row r="141" spans="1:65" s="13" customFormat="1" ht="10.199999999999999">
      <c r="B141" s="218"/>
      <c r="C141" s="219"/>
      <c r="D141" s="220" t="s">
        <v>142</v>
      </c>
      <c r="E141" s="221" t="s">
        <v>1</v>
      </c>
      <c r="F141" s="222" t="s">
        <v>320</v>
      </c>
      <c r="G141" s="219"/>
      <c r="H141" s="223">
        <v>345.589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142</v>
      </c>
      <c r="AU141" s="229" t="s">
        <v>84</v>
      </c>
      <c r="AV141" s="13" t="s">
        <v>84</v>
      </c>
      <c r="AW141" s="13" t="s">
        <v>30</v>
      </c>
      <c r="AX141" s="13" t="s">
        <v>74</v>
      </c>
      <c r="AY141" s="229" t="s">
        <v>135</v>
      </c>
    </row>
    <row r="142" spans="1:65" s="2" customFormat="1" ht="16.350000000000001" customHeight="1">
      <c r="A142" s="34"/>
      <c r="B142" s="35"/>
      <c r="C142" s="230" t="s">
        <v>97</v>
      </c>
      <c r="D142" s="230" t="s">
        <v>160</v>
      </c>
      <c r="E142" s="231" t="s">
        <v>161</v>
      </c>
      <c r="F142" s="232" t="s">
        <v>162</v>
      </c>
      <c r="G142" s="233" t="s">
        <v>140</v>
      </c>
      <c r="H142" s="234">
        <v>1151.9639999999999</v>
      </c>
      <c r="I142" s="235"/>
      <c r="J142" s="236">
        <f>ROUND(I142*H142,2)</f>
        <v>0</v>
      </c>
      <c r="K142" s="237"/>
      <c r="L142" s="238"/>
      <c r="M142" s="239" t="s">
        <v>1</v>
      </c>
      <c r="N142" s="240" t="s">
        <v>40</v>
      </c>
      <c r="O142" s="71"/>
      <c r="P142" s="214">
        <f>O142*H142</f>
        <v>0</v>
      </c>
      <c r="Q142" s="214">
        <v>1</v>
      </c>
      <c r="R142" s="214">
        <f>Q142*H142</f>
        <v>1151.9639999999999</v>
      </c>
      <c r="S142" s="214">
        <v>0</v>
      </c>
      <c r="T142" s="215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6" t="s">
        <v>163</v>
      </c>
      <c r="AT142" s="216" t="s">
        <v>160</v>
      </c>
      <c r="AU142" s="216" t="s">
        <v>84</v>
      </c>
      <c r="AY142" s="17" t="s">
        <v>135</v>
      </c>
      <c r="BE142" s="217">
        <f>IF(N142="základná",J142,0)</f>
        <v>0</v>
      </c>
      <c r="BF142" s="217">
        <f>IF(N142="znížená",J142,0)</f>
        <v>0</v>
      </c>
      <c r="BG142" s="217">
        <f>IF(N142="zákl. prenesená",J142,0)</f>
        <v>0</v>
      </c>
      <c r="BH142" s="217">
        <f>IF(N142="zníž. prenesená",J142,0)</f>
        <v>0</v>
      </c>
      <c r="BI142" s="217">
        <f>IF(N142="nulová",J142,0)</f>
        <v>0</v>
      </c>
      <c r="BJ142" s="17" t="s">
        <v>84</v>
      </c>
      <c r="BK142" s="217">
        <f>ROUND(I142*H142,2)</f>
        <v>0</v>
      </c>
      <c r="BL142" s="17" t="s">
        <v>90</v>
      </c>
      <c r="BM142" s="216" t="s">
        <v>164</v>
      </c>
    </row>
    <row r="143" spans="1:65" s="2" customFormat="1" ht="16.350000000000001" customHeight="1">
      <c r="A143" s="34"/>
      <c r="B143" s="35"/>
      <c r="C143" s="204" t="s">
        <v>100</v>
      </c>
      <c r="D143" s="204" t="s">
        <v>137</v>
      </c>
      <c r="E143" s="205" t="s">
        <v>321</v>
      </c>
      <c r="F143" s="206" t="s">
        <v>322</v>
      </c>
      <c r="G143" s="207" t="s">
        <v>140</v>
      </c>
      <c r="H143" s="208">
        <v>0.79200000000000004</v>
      </c>
      <c r="I143" s="209"/>
      <c r="J143" s="210">
        <f>ROUND(I143*H143,2)</f>
        <v>0</v>
      </c>
      <c r="K143" s="211"/>
      <c r="L143" s="39"/>
      <c r="M143" s="212" t="s">
        <v>1</v>
      </c>
      <c r="N143" s="213" t="s">
        <v>40</v>
      </c>
      <c r="O143" s="71"/>
      <c r="P143" s="214">
        <f>O143*H143</f>
        <v>0</v>
      </c>
      <c r="Q143" s="214">
        <v>0</v>
      </c>
      <c r="R143" s="214">
        <f>Q143*H143</f>
        <v>0</v>
      </c>
      <c r="S143" s="214">
        <v>0</v>
      </c>
      <c r="T143" s="215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16" t="s">
        <v>90</v>
      </c>
      <c r="AT143" s="216" t="s">
        <v>137</v>
      </c>
      <c r="AU143" s="216" t="s">
        <v>84</v>
      </c>
      <c r="AY143" s="17" t="s">
        <v>135</v>
      </c>
      <c r="BE143" s="217">
        <f>IF(N143="základná",J143,0)</f>
        <v>0</v>
      </c>
      <c r="BF143" s="217">
        <f>IF(N143="znížená",J143,0)</f>
        <v>0</v>
      </c>
      <c r="BG143" s="217">
        <f>IF(N143="zákl. prenesená",J143,0)</f>
        <v>0</v>
      </c>
      <c r="BH143" s="217">
        <f>IF(N143="zníž. prenesená",J143,0)</f>
        <v>0</v>
      </c>
      <c r="BI143" s="217">
        <f>IF(N143="nulová",J143,0)</f>
        <v>0</v>
      </c>
      <c r="BJ143" s="17" t="s">
        <v>84</v>
      </c>
      <c r="BK143" s="217">
        <f>ROUND(I143*H143,2)</f>
        <v>0</v>
      </c>
      <c r="BL143" s="17" t="s">
        <v>90</v>
      </c>
      <c r="BM143" s="216" t="s">
        <v>323</v>
      </c>
    </row>
    <row r="144" spans="1:65" s="13" customFormat="1" ht="10.199999999999999">
      <c r="B144" s="218"/>
      <c r="C144" s="219"/>
      <c r="D144" s="220" t="s">
        <v>142</v>
      </c>
      <c r="E144" s="221" t="s">
        <v>1</v>
      </c>
      <c r="F144" s="222" t="s">
        <v>324</v>
      </c>
      <c r="G144" s="219"/>
      <c r="H144" s="223">
        <v>0.39600000000000002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142</v>
      </c>
      <c r="AU144" s="229" t="s">
        <v>84</v>
      </c>
      <c r="AV144" s="13" t="s">
        <v>84</v>
      </c>
      <c r="AW144" s="13" t="s">
        <v>30</v>
      </c>
      <c r="AX144" s="13" t="s">
        <v>74</v>
      </c>
      <c r="AY144" s="229" t="s">
        <v>135</v>
      </c>
    </row>
    <row r="145" spans="1:65" s="15" customFormat="1" ht="10.199999999999999">
      <c r="B145" s="256"/>
      <c r="C145" s="257"/>
      <c r="D145" s="220" t="s">
        <v>142</v>
      </c>
      <c r="E145" s="258" t="s">
        <v>1</v>
      </c>
      <c r="F145" s="259" t="s">
        <v>325</v>
      </c>
      <c r="G145" s="257"/>
      <c r="H145" s="260">
        <v>0.39600000000000002</v>
      </c>
      <c r="I145" s="261"/>
      <c r="J145" s="257"/>
      <c r="K145" s="257"/>
      <c r="L145" s="262"/>
      <c r="M145" s="263"/>
      <c r="N145" s="264"/>
      <c r="O145" s="264"/>
      <c r="P145" s="264"/>
      <c r="Q145" s="264"/>
      <c r="R145" s="264"/>
      <c r="S145" s="264"/>
      <c r="T145" s="265"/>
      <c r="AT145" s="266" t="s">
        <v>142</v>
      </c>
      <c r="AU145" s="266" t="s">
        <v>84</v>
      </c>
      <c r="AV145" s="15" t="s">
        <v>90</v>
      </c>
      <c r="AW145" s="15" t="s">
        <v>30</v>
      </c>
      <c r="AX145" s="15" t="s">
        <v>74</v>
      </c>
      <c r="AY145" s="266" t="s">
        <v>135</v>
      </c>
    </row>
    <row r="146" spans="1:65" s="2" customFormat="1" ht="16.350000000000001" customHeight="1">
      <c r="A146" s="34"/>
      <c r="B146" s="35"/>
      <c r="C146" s="204" t="s">
        <v>163</v>
      </c>
      <c r="D146" s="204" t="s">
        <v>137</v>
      </c>
      <c r="E146" s="205" t="s">
        <v>326</v>
      </c>
      <c r="F146" s="206" t="s">
        <v>327</v>
      </c>
      <c r="G146" s="207" t="s">
        <v>140</v>
      </c>
      <c r="H146" s="208">
        <v>22.274000000000001</v>
      </c>
      <c r="I146" s="209"/>
      <c r="J146" s="210">
        <f>ROUND(I146*H146,2)</f>
        <v>0</v>
      </c>
      <c r="K146" s="211"/>
      <c r="L146" s="39"/>
      <c r="M146" s="212" t="s">
        <v>1</v>
      </c>
      <c r="N146" s="213" t="s">
        <v>40</v>
      </c>
      <c r="O146" s="71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16" t="s">
        <v>90</v>
      </c>
      <c r="AT146" s="216" t="s">
        <v>137</v>
      </c>
      <c r="AU146" s="216" t="s">
        <v>84</v>
      </c>
      <c r="AY146" s="17" t="s">
        <v>135</v>
      </c>
      <c r="BE146" s="217">
        <f>IF(N146="základná",J146,0)</f>
        <v>0</v>
      </c>
      <c r="BF146" s="217">
        <f>IF(N146="znížená",J146,0)</f>
        <v>0</v>
      </c>
      <c r="BG146" s="217">
        <f>IF(N146="zákl. prenesená",J146,0)</f>
        <v>0</v>
      </c>
      <c r="BH146" s="217">
        <f>IF(N146="zníž. prenesená",J146,0)</f>
        <v>0</v>
      </c>
      <c r="BI146" s="217">
        <f>IF(N146="nulová",J146,0)</f>
        <v>0</v>
      </c>
      <c r="BJ146" s="17" t="s">
        <v>84</v>
      </c>
      <c r="BK146" s="217">
        <f>ROUND(I146*H146,2)</f>
        <v>0</v>
      </c>
      <c r="BL146" s="17" t="s">
        <v>90</v>
      </c>
      <c r="BM146" s="216" t="s">
        <v>328</v>
      </c>
    </row>
    <row r="147" spans="1:65" s="13" customFormat="1" ht="10.199999999999999">
      <c r="B147" s="218"/>
      <c r="C147" s="219"/>
      <c r="D147" s="220" t="s">
        <v>142</v>
      </c>
      <c r="E147" s="221" t="s">
        <v>1</v>
      </c>
      <c r="F147" s="222" t="s">
        <v>329</v>
      </c>
      <c r="G147" s="219"/>
      <c r="H147" s="223">
        <v>16.994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142</v>
      </c>
      <c r="AU147" s="229" t="s">
        <v>84</v>
      </c>
      <c r="AV147" s="13" t="s">
        <v>84</v>
      </c>
      <c r="AW147" s="13" t="s">
        <v>30</v>
      </c>
      <c r="AX147" s="13" t="s">
        <v>74</v>
      </c>
      <c r="AY147" s="229" t="s">
        <v>135</v>
      </c>
    </row>
    <row r="148" spans="1:65" s="13" customFormat="1" ht="10.199999999999999">
      <c r="B148" s="218"/>
      <c r="C148" s="219"/>
      <c r="D148" s="220" t="s">
        <v>142</v>
      </c>
      <c r="E148" s="221" t="s">
        <v>1</v>
      </c>
      <c r="F148" s="222" t="s">
        <v>330</v>
      </c>
      <c r="G148" s="219"/>
      <c r="H148" s="223">
        <v>5.28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142</v>
      </c>
      <c r="AU148" s="229" t="s">
        <v>84</v>
      </c>
      <c r="AV148" s="13" t="s">
        <v>84</v>
      </c>
      <c r="AW148" s="13" t="s">
        <v>30</v>
      </c>
      <c r="AX148" s="13" t="s">
        <v>74</v>
      </c>
      <c r="AY148" s="229" t="s">
        <v>135</v>
      </c>
    </row>
    <row r="149" spans="1:65" s="2" customFormat="1" ht="34.65" customHeight="1">
      <c r="A149" s="34"/>
      <c r="B149" s="35"/>
      <c r="C149" s="204" t="s">
        <v>175</v>
      </c>
      <c r="D149" s="204" t="s">
        <v>137</v>
      </c>
      <c r="E149" s="205" t="s">
        <v>331</v>
      </c>
      <c r="F149" s="206" t="s">
        <v>332</v>
      </c>
      <c r="G149" s="207" t="s">
        <v>140</v>
      </c>
      <c r="H149" s="208">
        <v>6.6820000000000004</v>
      </c>
      <c r="I149" s="209"/>
      <c r="J149" s="210">
        <f>ROUND(I149*H149,2)</f>
        <v>0</v>
      </c>
      <c r="K149" s="211"/>
      <c r="L149" s="39"/>
      <c r="M149" s="212" t="s">
        <v>1</v>
      </c>
      <c r="N149" s="213" t="s">
        <v>40</v>
      </c>
      <c r="O149" s="71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6" t="s">
        <v>90</v>
      </c>
      <c r="AT149" s="216" t="s">
        <v>137</v>
      </c>
      <c r="AU149" s="216" t="s">
        <v>84</v>
      </c>
      <c r="AY149" s="17" t="s">
        <v>135</v>
      </c>
      <c r="BE149" s="217">
        <f>IF(N149="základná",J149,0)</f>
        <v>0</v>
      </c>
      <c r="BF149" s="217">
        <f>IF(N149="znížená",J149,0)</f>
        <v>0</v>
      </c>
      <c r="BG149" s="217">
        <f>IF(N149="zákl. prenesená",J149,0)</f>
        <v>0</v>
      </c>
      <c r="BH149" s="217">
        <f>IF(N149="zníž. prenesená",J149,0)</f>
        <v>0</v>
      </c>
      <c r="BI149" s="217">
        <f>IF(N149="nulová",J149,0)</f>
        <v>0</v>
      </c>
      <c r="BJ149" s="17" t="s">
        <v>84</v>
      </c>
      <c r="BK149" s="217">
        <f>ROUND(I149*H149,2)</f>
        <v>0</v>
      </c>
      <c r="BL149" s="17" t="s">
        <v>90</v>
      </c>
      <c r="BM149" s="216" t="s">
        <v>333</v>
      </c>
    </row>
    <row r="150" spans="1:65" s="13" customFormat="1" ht="10.199999999999999">
      <c r="B150" s="218"/>
      <c r="C150" s="219"/>
      <c r="D150" s="220" t="s">
        <v>142</v>
      </c>
      <c r="E150" s="221" t="s">
        <v>1</v>
      </c>
      <c r="F150" s="222" t="s">
        <v>334</v>
      </c>
      <c r="G150" s="219"/>
      <c r="H150" s="223">
        <v>6.6820000000000004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142</v>
      </c>
      <c r="AU150" s="229" t="s">
        <v>84</v>
      </c>
      <c r="AV150" s="13" t="s">
        <v>84</v>
      </c>
      <c r="AW150" s="13" t="s">
        <v>30</v>
      </c>
      <c r="AX150" s="13" t="s">
        <v>74</v>
      </c>
      <c r="AY150" s="229" t="s">
        <v>135</v>
      </c>
    </row>
    <row r="151" spans="1:65" s="2" customFormat="1" ht="34.65" customHeight="1">
      <c r="A151" s="34"/>
      <c r="B151" s="35"/>
      <c r="C151" s="204" t="s">
        <v>180</v>
      </c>
      <c r="D151" s="204" t="s">
        <v>137</v>
      </c>
      <c r="E151" s="205" t="s">
        <v>165</v>
      </c>
      <c r="F151" s="206" t="s">
        <v>335</v>
      </c>
      <c r="G151" s="207" t="s">
        <v>140</v>
      </c>
      <c r="H151" s="208">
        <v>393.56599999999997</v>
      </c>
      <c r="I151" s="209"/>
      <c r="J151" s="210">
        <f>ROUND(I151*H151,2)</f>
        <v>0</v>
      </c>
      <c r="K151" s="211"/>
      <c r="L151" s="39"/>
      <c r="M151" s="212" t="s">
        <v>1</v>
      </c>
      <c r="N151" s="213" t="s">
        <v>40</v>
      </c>
      <c r="O151" s="71"/>
      <c r="P151" s="214">
        <f>O151*H151</f>
        <v>0</v>
      </c>
      <c r="Q151" s="214">
        <v>0</v>
      </c>
      <c r="R151" s="214">
        <f>Q151*H151</f>
        <v>0</v>
      </c>
      <c r="S151" s="214">
        <v>0</v>
      </c>
      <c r="T151" s="215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16" t="s">
        <v>90</v>
      </c>
      <c r="AT151" s="216" t="s">
        <v>137</v>
      </c>
      <c r="AU151" s="216" t="s">
        <v>84</v>
      </c>
      <c r="AY151" s="17" t="s">
        <v>135</v>
      </c>
      <c r="BE151" s="217">
        <f>IF(N151="základná",J151,0)</f>
        <v>0</v>
      </c>
      <c r="BF151" s="217">
        <f>IF(N151="znížená",J151,0)</f>
        <v>0</v>
      </c>
      <c r="BG151" s="217">
        <f>IF(N151="zákl. prenesená",J151,0)</f>
        <v>0</v>
      </c>
      <c r="BH151" s="217">
        <f>IF(N151="zníž. prenesená",J151,0)</f>
        <v>0</v>
      </c>
      <c r="BI151" s="217">
        <f>IF(N151="nulová",J151,0)</f>
        <v>0</v>
      </c>
      <c r="BJ151" s="17" t="s">
        <v>84</v>
      </c>
      <c r="BK151" s="217">
        <f>ROUND(I151*H151,2)</f>
        <v>0</v>
      </c>
      <c r="BL151" s="17" t="s">
        <v>90</v>
      </c>
      <c r="BM151" s="216" t="s">
        <v>167</v>
      </c>
    </row>
    <row r="152" spans="1:65" s="14" customFormat="1" ht="10.199999999999999">
      <c r="B152" s="246"/>
      <c r="C152" s="247"/>
      <c r="D152" s="220" t="s">
        <v>142</v>
      </c>
      <c r="E152" s="248" t="s">
        <v>1</v>
      </c>
      <c r="F152" s="249" t="s">
        <v>336</v>
      </c>
      <c r="G152" s="247"/>
      <c r="H152" s="248" t="s">
        <v>1</v>
      </c>
      <c r="I152" s="250"/>
      <c r="J152" s="247"/>
      <c r="K152" s="247"/>
      <c r="L152" s="251"/>
      <c r="M152" s="252"/>
      <c r="N152" s="253"/>
      <c r="O152" s="253"/>
      <c r="P152" s="253"/>
      <c r="Q152" s="253"/>
      <c r="R152" s="253"/>
      <c r="S152" s="253"/>
      <c r="T152" s="254"/>
      <c r="AT152" s="255" t="s">
        <v>142</v>
      </c>
      <c r="AU152" s="255" t="s">
        <v>84</v>
      </c>
      <c r="AV152" s="14" t="s">
        <v>79</v>
      </c>
      <c r="AW152" s="14" t="s">
        <v>30</v>
      </c>
      <c r="AX152" s="14" t="s">
        <v>74</v>
      </c>
      <c r="AY152" s="255" t="s">
        <v>135</v>
      </c>
    </row>
    <row r="153" spans="1:65" s="13" customFormat="1" ht="10.199999999999999">
      <c r="B153" s="218"/>
      <c r="C153" s="219"/>
      <c r="D153" s="220" t="s">
        <v>142</v>
      </c>
      <c r="E153" s="221" t="s">
        <v>1</v>
      </c>
      <c r="F153" s="222" t="s">
        <v>337</v>
      </c>
      <c r="G153" s="219"/>
      <c r="H153" s="223">
        <v>393.56599999999997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142</v>
      </c>
      <c r="AU153" s="229" t="s">
        <v>84</v>
      </c>
      <c r="AV153" s="13" t="s">
        <v>84</v>
      </c>
      <c r="AW153" s="13" t="s">
        <v>30</v>
      </c>
      <c r="AX153" s="13" t="s">
        <v>74</v>
      </c>
      <c r="AY153" s="229" t="s">
        <v>135</v>
      </c>
    </row>
    <row r="154" spans="1:65" s="2" customFormat="1" ht="34.65" customHeight="1">
      <c r="A154" s="34"/>
      <c r="B154" s="35"/>
      <c r="C154" s="204" t="s">
        <v>185</v>
      </c>
      <c r="D154" s="204" t="s">
        <v>137</v>
      </c>
      <c r="E154" s="205" t="s">
        <v>169</v>
      </c>
      <c r="F154" s="206" t="s">
        <v>170</v>
      </c>
      <c r="G154" s="207" t="s">
        <v>140</v>
      </c>
      <c r="H154" s="208">
        <v>1570.9639999999999</v>
      </c>
      <c r="I154" s="209"/>
      <c r="J154" s="210">
        <f>ROUND(I154*H154,2)</f>
        <v>0</v>
      </c>
      <c r="K154" s="211"/>
      <c r="L154" s="39"/>
      <c r="M154" s="212" t="s">
        <v>1</v>
      </c>
      <c r="N154" s="213" t="s">
        <v>40</v>
      </c>
      <c r="O154" s="71"/>
      <c r="P154" s="214">
        <f>O154*H154</f>
        <v>0</v>
      </c>
      <c r="Q154" s="214">
        <v>0</v>
      </c>
      <c r="R154" s="214">
        <f>Q154*H154</f>
        <v>0</v>
      </c>
      <c r="S154" s="214">
        <v>0</v>
      </c>
      <c r="T154" s="215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16" t="s">
        <v>90</v>
      </c>
      <c r="AT154" s="216" t="s">
        <v>137</v>
      </c>
      <c r="AU154" s="216" t="s">
        <v>84</v>
      </c>
      <c r="AY154" s="17" t="s">
        <v>135</v>
      </c>
      <c r="BE154" s="217">
        <f>IF(N154="základná",J154,0)</f>
        <v>0</v>
      </c>
      <c r="BF154" s="217">
        <f>IF(N154="znížená",J154,0)</f>
        <v>0</v>
      </c>
      <c r="BG154" s="217">
        <f>IF(N154="zákl. prenesená",J154,0)</f>
        <v>0</v>
      </c>
      <c r="BH154" s="217">
        <f>IF(N154="zníž. prenesená",J154,0)</f>
        <v>0</v>
      </c>
      <c r="BI154" s="217">
        <f>IF(N154="nulová",J154,0)</f>
        <v>0</v>
      </c>
      <c r="BJ154" s="17" t="s">
        <v>84</v>
      </c>
      <c r="BK154" s="217">
        <f>ROUND(I154*H154,2)</f>
        <v>0</v>
      </c>
      <c r="BL154" s="17" t="s">
        <v>90</v>
      </c>
      <c r="BM154" s="216" t="s">
        <v>171</v>
      </c>
    </row>
    <row r="155" spans="1:65" s="14" customFormat="1" ht="10.199999999999999">
      <c r="B155" s="246"/>
      <c r="C155" s="247"/>
      <c r="D155" s="220" t="s">
        <v>142</v>
      </c>
      <c r="E155" s="248" t="s">
        <v>1</v>
      </c>
      <c r="F155" s="249" t="s">
        <v>318</v>
      </c>
      <c r="G155" s="247"/>
      <c r="H155" s="248" t="s">
        <v>1</v>
      </c>
      <c r="I155" s="250"/>
      <c r="J155" s="247"/>
      <c r="K155" s="247"/>
      <c r="L155" s="251"/>
      <c r="M155" s="252"/>
      <c r="N155" s="253"/>
      <c r="O155" s="253"/>
      <c r="P155" s="253"/>
      <c r="Q155" s="253"/>
      <c r="R155" s="253"/>
      <c r="S155" s="253"/>
      <c r="T155" s="254"/>
      <c r="AT155" s="255" t="s">
        <v>142</v>
      </c>
      <c r="AU155" s="255" t="s">
        <v>84</v>
      </c>
      <c r="AV155" s="14" t="s">
        <v>79</v>
      </c>
      <c r="AW155" s="14" t="s">
        <v>30</v>
      </c>
      <c r="AX155" s="14" t="s">
        <v>74</v>
      </c>
      <c r="AY155" s="255" t="s">
        <v>135</v>
      </c>
    </row>
    <row r="156" spans="1:65" s="13" customFormat="1" ht="10.199999999999999">
      <c r="B156" s="218"/>
      <c r="C156" s="219"/>
      <c r="D156" s="220" t="s">
        <v>142</v>
      </c>
      <c r="E156" s="221" t="s">
        <v>1</v>
      </c>
      <c r="F156" s="222" t="s">
        <v>319</v>
      </c>
      <c r="G156" s="219"/>
      <c r="H156" s="223">
        <v>1151.9639999999999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142</v>
      </c>
      <c r="AU156" s="229" t="s">
        <v>84</v>
      </c>
      <c r="AV156" s="13" t="s">
        <v>84</v>
      </c>
      <c r="AW156" s="13" t="s">
        <v>30</v>
      </c>
      <c r="AX156" s="13" t="s">
        <v>74</v>
      </c>
      <c r="AY156" s="229" t="s">
        <v>135</v>
      </c>
    </row>
    <row r="157" spans="1:65" s="13" customFormat="1" ht="10.199999999999999">
      <c r="B157" s="218"/>
      <c r="C157" s="219"/>
      <c r="D157" s="220" t="s">
        <v>142</v>
      </c>
      <c r="E157" s="221" t="s">
        <v>1</v>
      </c>
      <c r="F157" s="222" t="s">
        <v>338</v>
      </c>
      <c r="G157" s="219"/>
      <c r="H157" s="223">
        <v>419</v>
      </c>
      <c r="I157" s="224"/>
      <c r="J157" s="219"/>
      <c r="K157" s="219"/>
      <c r="L157" s="225"/>
      <c r="M157" s="226"/>
      <c r="N157" s="227"/>
      <c r="O157" s="227"/>
      <c r="P157" s="227"/>
      <c r="Q157" s="227"/>
      <c r="R157" s="227"/>
      <c r="S157" s="227"/>
      <c r="T157" s="228"/>
      <c r="AT157" s="229" t="s">
        <v>142</v>
      </c>
      <c r="AU157" s="229" t="s">
        <v>84</v>
      </c>
      <c r="AV157" s="13" t="s">
        <v>84</v>
      </c>
      <c r="AW157" s="13" t="s">
        <v>30</v>
      </c>
      <c r="AX157" s="13" t="s">
        <v>74</v>
      </c>
      <c r="AY157" s="229" t="s">
        <v>135</v>
      </c>
    </row>
    <row r="158" spans="1:65" s="2" customFormat="1" ht="46.2" customHeight="1">
      <c r="A158" s="34"/>
      <c r="B158" s="35"/>
      <c r="C158" s="204" t="s">
        <v>189</v>
      </c>
      <c r="D158" s="204" t="s">
        <v>137</v>
      </c>
      <c r="E158" s="205" t="s">
        <v>176</v>
      </c>
      <c r="F158" s="206" t="s">
        <v>177</v>
      </c>
      <c r="G158" s="207" t="s">
        <v>140</v>
      </c>
      <c r="H158" s="208">
        <v>3141.9279999999999</v>
      </c>
      <c r="I158" s="209"/>
      <c r="J158" s="210">
        <f>ROUND(I158*H158,2)</f>
        <v>0</v>
      </c>
      <c r="K158" s="211"/>
      <c r="L158" s="39"/>
      <c r="M158" s="212" t="s">
        <v>1</v>
      </c>
      <c r="N158" s="213" t="s">
        <v>40</v>
      </c>
      <c r="O158" s="71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6" t="s">
        <v>90</v>
      </c>
      <c r="AT158" s="216" t="s">
        <v>137</v>
      </c>
      <c r="AU158" s="216" t="s">
        <v>84</v>
      </c>
      <c r="AY158" s="17" t="s">
        <v>135</v>
      </c>
      <c r="BE158" s="217">
        <f>IF(N158="základná",J158,0)</f>
        <v>0</v>
      </c>
      <c r="BF158" s="217">
        <f>IF(N158="znížená",J158,0)</f>
        <v>0</v>
      </c>
      <c r="BG158" s="217">
        <f>IF(N158="zákl. prenesená",J158,0)</f>
        <v>0</v>
      </c>
      <c r="BH158" s="217">
        <f>IF(N158="zníž. prenesená",J158,0)</f>
        <v>0</v>
      </c>
      <c r="BI158" s="217">
        <f>IF(N158="nulová",J158,0)</f>
        <v>0</v>
      </c>
      <c r="BJ158" s="17" t="s">
        <v>84</v>
      </c>
      <c r="BK158" s="217">
        <f>ROUND(I158*H158,2)</f>
        <v>0</v>
      </c>
      <c r="BL158" s="17" t="s">
        <v>90</v>
      </c>
      <c r="BM158" s="216" t="s">
        <v>178</v>
      </c>
    </row>
    <row r="159" spans="1:65" s="14" customFormat="1" ht="10.199999999999999">
      <c r="B159" s="246"/>
      <c r="C159" s="247"/>
      <c r="D159" s="220" t="s">
        <v>142</v>
      </c>
      <c r="E159" s="248" t="s">
        <v>1</v>
      </c>
      <c r="F159" s="249" t="s">
        <v>339</v>
      </c>
      <c r="G159" s="247"/>
      <c r="H159" s="248" t="s">
        <v>1</v>
      </c>
      <c r="I159" s="250"/>
      <c r="J159" s="247"/>
      <c r="K159" s="247"/>
      <c r="L159" s="251"/>
      <c r="M159" s="252"/>
      <c r="N159" s="253"/>
      <c r="O159" s="253"/>
      <c r="P159" s="253"/>
      <c r="Q159" s="253"/>
      <c r="R159" s="253"/>
      <c r="S159" s="253"/>
      <c r="T159" s="254"/>
      <c r="AT159" s="255" t="s">
        <v>142</v>
      </c>
      <c r="AU159" s="255" t="s">
        <v>84</v>
      </c>
      <c r="AV159" s="14" t="s">
        <v>79</v>
      </c>
      <c r="AW159" s="14" t="s">
        <v>30</v>
      </c>
      <c r="AX159" s="14" t="s">
        <v>74</v>
      </c>
      <c r="AY159" s="255" t="s">
        <v>135</v>
      </c>
    </row>
    <row r="160" spans="1:65" s="13" customFormat="1" ht="10.199999999999999">
      <c r="B160" s="218"/>
      <c r="C160" s="219"/>
      <c r="D160" s="220" t="s">
        <v>142</v>
      </c>
      <c r="E160" s="221" t="s">
        <v>1</v>
      </c>
      <c r="F160" s="222" t="s">
        <v>340</v>
      </c>
      <c r="G160" s="219"/>
      <c r="H160" s="223">
        <v>3141.9279999999999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142</v>
      </c>
      <c r="AU160" s="229" t="s">
        <v>84</v>
      </c>
      <c r="AV160" s="13" t="s">
        <v>84</v>
      </c>
      <c r="AW160" s="13" t="s">
        <v>30</v>
      </c>
      <c r="AX160" s="13" t="s">
        <v>74</v>
      </c>
      <c r="AY160" s="229" t="s">
        <v>135</v>
      </c>
    </row>
    <row r="161" spans="1:65" s="2" customFormat="1" ht="23.1" customHeight="1">
      <c r="A161" s="34"/>
      <c r="B161" s="35"/>
      <c r="C161" s="204" t="s">
        <v>195</v>
      </c>
      <c r="D161" s="204" t="s">
        <v>137</v>
      </c>
      <c r="E161" s="205" t="s">
        <v>181</v>
      </c>
      <c r="F161" s="206" t="s">
        <v>182</v>
      </c>
      <c r="G161" s="207" t="s">
        <v>140</v>
      </c>
      <c r="H161" s="208">
        <v>419</v>
      </c>
      <c r="I161" s="209"/>
      <c r="J161" s="210">
        <f>ROUND(I161*H161,2)</f>
        <v>0</v>
      </c>
      <c r="K161" s="211"/>
      <c r="L161" s="39"/>
      <c r="M161" s="212" t="s">
        <v>1</v>
      </c>
      <c r="N161" s="213" t="s">
        <v>40</v>
      </c>
      <c r="O161" s="71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16" t="s">
        <v>90</v>
      </c>
      <c r="AT161" s="216" t="s">
        <v>137</v>
      </c>
      <c r="AU161" s="216" t="s">
        <v>84</v>
      </c>
      <c r="AY161" s="17" t="s">
        <v>135</v>
      </c>
      <c r="BE161" s="217">
        <f>IF(N161="základná",J161,0)</f>
        <v>0</v>
      </c>
      <c r="BF161" s="217">
        <f>IF(N161="znížená",J161,0)</f>
        <v>0</v>
      </c>
      <c r="BG161" s="217">
        <f>IF(N161="zákl. prenesená",J161,0)</f>
        <v>0</v>
      </c>
      <c r="BH161" s="217">
        <f>IF(N161="zníž. prenesená",J161,0)</f>
        <v>0</v>
      </c>
      <c r="BI161" s="217">
        <f>IF(N161="nulová",J161,0)</f>
        <v>0</v>
      </c>
      <c r="BJ161" s="17" t="s">
        <v>84</v>
      </c>
      <c r="BK161" s="217">
        <f>ROUND(I161*H161,2)</f>
        <v>0</v>
      </c>
      <c r="BL161" s="17" t="s">
        <v>90</v>
      </c>
      <c r="BM161" s="216" t="s">
        <v>183</v>
      </c>
    </row>
    <row r="162" spans="1:65" s="13" customFormat="1" ht="10.199999999999999">
      <c r="B162" s="218"/>
      <c r="C162" s="219"/>
      <c r="D162" s="220" t="s">
        <v>142</v>
      </c>
      <c r="E162" s="221" t="s">
        <v>1</v>
      </c>
      <c r="F162" s="222" t="s">
        <v>338</v>
      </c>
      <c r="G162" s="219"/>
      <c r="H162" s="223">
        <v>419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142</v>
      </c>
      <c r="AU162" s="229" t="s">
        <v>84</v>
      </c>
      <c r="AV162" s="13" t="s">
        <v>84</v>
      </c>
      <c r="AW162" s="13" t="s">
        <v>30</v>
      </c>
      <c r="AX162" s="13" t="s">
        <v>74</v>
      </c>
      <c r="AY162" s="229" t="s">
        <v>135</v>
      </c>
    </row>
    <row r="163" spans="1:65" s="2" customFormat="1" ht="23.1" customHeight="1">
      <c r="A163" s="34"/>
      <c r="B163" s="35"/>
      <c r="C163" s="204" t="s">
        <v>200</v>
      </c>
      <c r="D163" s="204" t="s">
        <v>137</v>
      </c>
      <c r="E163" s="205" t="s">
        <v>186</v>
      </c>
      <c r="F163" s="206" t="s">
        <v>187</v>
      </c>
      <c r="G163" s="207" t="s">
        <v>140</v>
      </c>
      <c r="H163" s="208">
        <v>300</v>
      </c>
      <c r="I163" s="209"/>
      <c r="J163" s="210">
        <f>ROUND(I163*H163,2)</f>
        <v>0</v>
      </c>
      <c r="K163" s="211"/>
      <c r="L163" s="39"/>
      <c r="M163" s="212" t="s">
        <v>1</v>
      </c>
      <c r="N163" s="213" t="s">
        <v>40</v>
      </c>
      <c r="O163" s="71"/>
      <c r="P163" s="214">
        <f>O163*H163</f>
        <v>0</v>
      </c>
      <c r="Q163" s="214">
        <v>0</v>
      </c>
      <c r="R163" s="214">
        <f>Q163*H163</f>
        <v>0</v>
      </c>
      <c r="S163" s="214">
        <v>0</v>
      </c>
      <c r="T163" s="215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16" t="s">
        <v>90</v>
      </c>
      <c r="AT163" s="216" t="s">
        <v>137</v>
      </c>
      <c r="AU163" s="216" t="s">
        <v>84</v>
      </c>
      <c r="AY163" s="17" t="s">
        <v>135</v>
      </c>
      <c r="BE163" s="217">
        <f>IF(N163="základná",J163,0)</f>
        <v>0</v>
      </c>
      <c r="BF163" s="217">
        <f>IF(N163="znížená",J163,0)</f>
        <v>0</v>
      </c>
      <c r="BG163" s="217">
        <f>IF(N163="zákl. prenesená",J163,0)</f>
        <v>0</v>
      </c>
      <c r="BH163" s="217">
        <f>IF(N163="zníž. prenesená",J163,0)</f>
        <v>0</v>
      </c>
      <c r="BI163" s="217">
        <f>IF(N163="nulová",J163,0)</f>
        <v>0</v>
      </c>
      <c r="BJ163" s="17" t="s">
        <v>84</v>
      </c>
      <c r="BK163" s="217">
        <f>ROUND(I163*H163,2)</f>
        <v>0</v>
      </c>
      <c r="BL163" s="17" t="s">
        <v>90</v>
      </c>
      <c r="BM163" s="216" t="s">
        <v>188</v>
      </c>
    </row>
    <row r="164" spans="1:65" s="13" customFormat="1" ht="10.199999999999999">
      <c r="B164" s="218"/>
      <c r="C164" s="219"/>
      <c r="D164" s="220" t="s">
        <v>142</v>
      </c>
      <c r="E164" s="221" t="s">
        <v>1</v>
      </c>
      <c r="F164" s="222" t="s">
        <v>341</v>
      </c>
      <c r="G164" s="219"/>
      <c r="H164" s="223">
        <v>300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142</v>
      </c>
      <c r="AU164" s="229" t="s">
        <v>84</v>
      </c>
      <c r="AV164" s="13" t="s">
        <v>84</v>
      </c>
      <c r="AW164" s="13" t="s">
        <v>30</v>
      </c>
      <c r="AX164" s="13" t="s">
        <v>74</v>
      </c>
      <c r="AY164" s="229" t="s">
        <v>135</v>
      </c>
    </row>
    <row r="165" spans="1:65" s="2" customFormat="1" ht="16.350000000000001" customHeight="1">
      <c r="A165" s="34"/>
      <c r="B165" s="35"/>
      <c r="C165" s="230" t="s">
        <v>204</v>
      </c>
      <c r="D165" s="230" t="s">
        <v>160</v>
      </c>
      <c r="E165" s="231" t="s">
        <v>190</v>
      </c>
      <c r="F165" s="232" t="s">
        <v>191</v>
      </c>
      <c r="G165" s="233" t="s">
        <v>192</v>
      </c>
      <c r="H165" s="234">
        <v>501</v>
      </c>
      <c r="I165" s="235"/>
      <c r="J165" s="236">
        <f>ROUND(I165*H165,2)</f>
        <v>0</v>
      </c>
      <c r="K165" s="237"/>
      <c r="L165" s="238"/>
      <c r="M165" s="239" t="s">
        <v>1</v>
      </c>
      <c r="N165" s="240" t="s">
        <v>40</v>
      </c>
      <c r="O165" s="71"/>
      <c r="P165" s="214">
        <f>O165*H165</f>
        <v>0</v>
      </c>
      <c r="Q165" s="214">
        <v>1</v>
      </c>
      <c r="R165" s="214">
        <f>Q165*H165</f>
        <v>501</v>
      </c>
      <c r="S165" s="214">
        <v>0</v>
      </c>
      <c r="T165" s="215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16" t="s">
        <v>163</v>
      </c>
      <c r="AT165" s="216" t="s">
        <v>160</v>
      </c>
      <c r="AU165" s="216" t="s">
        <v>84</v>
      </c>
      <c r="AY165" s="17" t="s">
        <v>135</v>
      </c>
      <c r="BE165" s="217">
        <f>IF(N165="základná",J165,0)</f>
        <v>0</v>
      </c>
      <c r="BF165" s="217">
        <f>IF(N165="znížená",J165,0)</f>
        <v>0</v>
      </c>
      <c r="BG165" s="217">
        <f>IF(N165="zákl. prenesená",J165,0)</f>
        <v>0</v>
      </c>
      <c r="BH165" s="217">
        <f>IF(N165="zníž. prenesená",J165,0)</f>
        <v>0</v>
      </c>
      <c r="BI165" s="217">
        <f>IF(N165="nulová",J165,0)</f>
        <v>0</v>
      </c>
      <c r="BJ165" s="17" t="s">
        <v>84</v>
      </c>
      <c r="BK165" s="217">
        <f>ROUND(I165*H165,2)</f>
        <v>0</v>
      </c>
      <c r="BL165" s="17" t="s">
        <v>90</v>
      </c>
      <c r="BM165" s="216" t="s">
        <v>193</v>
      </c>
    </row>
    <row r="166" spans="1:65" s="13" customFormat="1" ht="10.199999999999999">
      <c r="B166" s="218"/>
      <c r="C166" s="219"/>
      <c r="D166" s="220" t="s">
        <v>142</v>
      </c>
      <c r="E166" s="221" t="s">
        <v>1</v>
      </c>
      <c r="F166" s="222" t="s">
        <v>342</v>
      </c>
      <c r="G166" s="219"/>
      <c r="H166" s="223">
        <v>501</v>
      </c>
      <c r="I166" s="224"/>
      <c r="J166" s="219"/>
      <c r="K166" s="219"/>
      <c r="L166" s="225"/>
      <c r="M166" s="226"/>
      <c r="N166" s="227"/>
      <c r="O166" s="227"/>
      <c r="P166" s="227"/>
      <c r="Q166" s="227"/>
      <c r="R166" s="227"/>
      <c r="S166" s="227"/>
      <c r="T166" s="228"/>
      <c r="AT166" s="229" t="s">
        <v>142</v>
      </c>
      <c r="AU166" s="229" t="s">
        <v>84</v>
      </c>
      <c r="AV166" s="13" t="s">
        <v>84</v>
      </c>
      <c r="AW166" s="13" t="s">
        <v>30</v>
      </c>
      <c r="AX166" s="13" t="s">
        <v>74</v>
      </c>
      <c r="AY166" s="229" t="s">
        <v>135</v>
      </c>
    </row>
    <row r="167" spans="1:65" s="2" customFormat="1" ht="23.1" customHeight="1">
      <c r="A167" s="34"/>
      <c r="B167" s="35"/>
      <c r="C167" s="204" t="s">
        <v>210</v>
      </c>
      <c r="D167" s="204" t="s">
        <v>137</v>
      </c>
      <c r="E167" s="205" t="s">
        <v>196</v>
      </c>
      <c r="F167" s="206" t="s">
        <v>197</v>
      </c>
      <c r="G167" s="207" t="s">
        <v>140</v>
      </c>
      <c r="H167" s="208">
        <v>1515</v>
      </c>
      <c r="I167" s="209"/>
      <c r="J167" s="210">
        <f>ROUND(I167*H167,2)</f>
        <v>0</v>
      </c>
      <c r="K167" s="211"/>
      <c r="L167" s="39"/>
      <c r="M167" s="212" t="s">
        <v>1</v>
      </c>
      <c r="N167" s="213" t="s">
        <v>40</v>
      </c>
      <c r="O167" s="71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6" t="s">
        <v>90</v>
      </c>
      <c r="AT167" s="216" t="s">
        <v>137</v>
      </c>
      <c r="AU167" s="216" t="s">
        <v>84</v>
      </c>
      <c r="AY167" s="17" t="s">
        <v>135</v>
      </c>
      <c r="BE167" s="217">
        <f>IF(N167="základná",J167,0)</f>
        <v>0</v>
      </c>
      <c r="BF167" s="217">
        <f>IF(N167="znížená",J167,0)</f>
        <v>0</v>
      </c>
      <c r="BG167" s="217">
        <f>IF(N167="zákl. prenesená",J167,0)</f>
        <v>0</v>
      </c>
      <c r="BH167" s="217">
        <f>IF(N167="zníž. prenesená",J167,0)</f>
        <v>0</v>
      </c>
      <c r="BI167" s="217">
        <f>IF(N167="nulová",J167,0)</f>
        <v>0</v>
      </c>
      <c r="BJ167" s="17" t="s">
        <v>84</v>
      </c>
      <c r="BK167" s="217">
        <f>ROUND(I167*H167,2)</f>
        <v>0</v>
      </c>
      <c r="BL167" s="17" t="s">
        <v>90</v>
      </c>
      <c r="BM167" s="216" t="s">
        <v>198</v>
      </c>
    </row>
    <row r="168" spans="1:65" s="13" customFormat="1" ht="20.399999999999999">
      <c r="B168" s="218"/>
      <c r="C168" s="219"/>
      <c r="D168" s="220" t="s">
        <v>142</v>
      </c>
      <c r="E168" s="221" t="s">
        <v>1</v>
      </c>
      <c r="F168" s="222" t="s">
        <v>343</v>
      </c>
      <c r="G168" s="219"/>
      <c r="H168" s="223">
        <v>1515</v>
      </c>
      <c r="I168" s="224"/>
      <c r="J168" s="219"/>
      <c r="K168" s="219"/>
      <c r="L168" s="225"/>
      <c r="M168" s="226"/>
      <c r="N168" s="227"/>
      <c r="O168" s="227"/>
      <c r="P168" s="227"/>
      <c r="Q168" s="227"/>
      <c r="R168" s="227"/>
      <c r="S168" s="227"/>
      <c r="T168" s="228"/>
      <c r="AT168" s="229" t="s">
        <v>142</v>
      </c>
      <c r="AU168" s="229" t="s">
        <v>84</v>
      </c>
      <c r="AV168" s="13" t="s">
        <v>84</v>
      </c>
      <c r="AW168" s="13" t="s">
        <v>30</v>
      </c>
      <c r="AX168" s="13" t="s">
        <v>74</v>
      </c>
      <c r="AY168" s="229" t="s">
        <v>135</v>
      </c>
    </row>
    <row r="169" spans="1:65" s="2" customFormat="1" ht="16.350000000000001" customHeight="1">
      <c r="A169" s="34"/>
      <c r="B169" s="35"/>
      <c r="C169" s="204" t="s">
        <v>216</v>
      </c>
      <c r="D169" s="204" t="s">
        <v>137</v>
      </c>
      <c r="E169" s="205" t="s">
        <v>201</v>
      </c>
      <c r="F169" s="206" t="s">
        <v>202</v>
      </c>
      <c r="G169" s="207" t="s">
        <v>140</v>
      </c>
      <c r="H169" s="208">
        <v>419</v>
      </c>
      <c r="I169" s="209"/>
      <c r="J169" s="210">
        <f>ROUND(I169*H169,2)</f>
        <v>0</v>
      </c>
      <c r="K169" s="211"/>
      <c r="L169" s="39"/>
      <c r="M169" s="212" t="s">
        <v>1</v>
      </c>
      <c r="N169" s="213" t="s">
        <v>40</v>
      </c>
      <c r="O169" s="71"/>
      <c r="P169" s="214">
        <f>O169*H169</f>
        <v>0</v>
      </c>
      <c r="Q169" s="214">
        <v>0</v>
      </c>
      <c r="R169" s="214">
        <f>Q169*H169</f>
        <v>0</v>
      </c>
      <c r="S169" s="214">
        <v>0</v>
      </c>
      <c r="T169" s="215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16" t="s">
        <v>90</v>
      </c>
      <c r="AT169" s="216" t="s">
        <v>137</v>
      </c>
      <c r="AU169" s="216" t="s">
        <v>84</v>
      </c>
      <c r="AY169" s="17" t="s">
        <v>135</v>
      </c>
      <c r="BE169" s="217">
        <f>IF(N169="základná",J169,0)</f>
        <v>0</v>
      </c>
      <c r="BF169" s="217">
        <f>IF(N169="znížená",J169,0)</f>
        <v>0</v>
      </c>
      <c r="BG169" s="217">
        <f>IF(N169="zákl. prenesená",J169,0)</f>
        <v>0</v>
      </c>
      <c r="BH169" s="217">
        <f>IF(N169="zníž. prenesená",J169,0)</f>
        <v>0</v>
      </c>
      <c r="BI169" s="217">
        <f>IF(N169="nulová",J169,0)</f>
        <v>0</v>
      </c>
      <c r="BJ169" s="17" t="s">
        <v>84</v>
      </c>
      <c r="BK169" s="217">
        <f>ROUND(I169*H169,2)</f>
        <v>0</v>
      </c>
      <c r="BL169" s="17" t="s">
        <v>90</v>
      </c>
      <c r="BM169" s="216" t="s">
        <v>203</v>
      </c>
    </row>
    <row r="170" spans="1:65" s="13" customFormat="1" ht="10.199999999999999">
      <c r="B170" s="218"/>
      <c r="C170" s="219"/>
      <c r="D170" s="220" t="s">
        <v>142</v>
      </c>
      <c r="E170" s="221" t="s">
        <v>1</v>
      </c>
      <c r="F170" s="222" t="s">
        <v>344</v>
      </c>
      <c r="G170" s="219"/>
      <c r="H170" s="223">
        <v>419</v>
      </c>
      <c r="I170" s="224"/>
      <c r="J170" s="219"/>
      <c r="K170" s="219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142</v>
      </c>
      <c r="AU170" s="229" t="s">
        <v>84</v>
      </c>
      <c r="AV170" s="13" t="s">
        <v>84</v>
      </c>
      <c r="AW170" s="13" t="s">
        <v>30</v>
      </c>
      <c r="AX170" s="13" t="s">
        <v>74</v>
      </c>
      <c r="AY170" s="229" t="s">
        <v>135</v>
      </c>
    </row>
    <row r="171" spans="1:65" s="2" customFormat="1" ht="23.1" customHeight="1">
      <c r="A171" s="34"/>
      <c r="B171" s="35"/>
      <c r="C171" s="204" t="s">
        <v>221</v>
      </c>
      <c r="D171" s="204" t="s">
        <v>137</v>
      </c>
      <c r="E171" s="205" t="s">
        <v>345</v>
      </c>
      <c r="F171" s="206" t="s">
        <v>346</v>
      </c>
      <c r="G171" s="207" t="s">
        <v>140</v>
      </c>
      <c r="H171" s="208">
        <v>11.53</v>
      </c>
      <c r="I171" s="209"/>
      <c r="J171" s="210">
        <f>ROUND(I171*H171,2)</f>
        <v>0</v>
      </c>
      <c r="K171" s="211"/>
      <c r="L171" s="39"/>
      <c r="M171" s="212" t="s">
        <v>1</v>
      </c>
      <c r="N171" s="213" t="s">
        <v>40</v>
      </c>
      <c r="O171" s="71"/>
      <c r="P171" s="214">
        <f>O171*H171</f>
        <v>0</v>
      </c>
      <c r="Q171" s="214">
        <v>0</v>
      </c>
      <c r="R171" s="214">
        <f>Q171*H171</f>
        <v>0</v>
      </c>
      <c r="S171" s="214">
        <v>0</v>
      </c>
      <c r="T171" s="215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16" t="s">
        <v>90</v>
      </c>
      <c r="AT171" s="216" t="s">
        <v>137</v>
      </c>
      <c r="AU171" s="216" t="s">
        <v>84</v>
      </c>
      <c r="AY171" s="17" t="s">
        <v>135</v>
      </c>
      <c r="BE171" s="217">
        <f>IF(N171="základná",J171,0)</f>
        <v>0</v>
      </c>
      <c r="BF171" s="217">
        <f>IF(N171="znížená",J171,0)</f>
        <v>0</v>
      </c>
      <c r="BG171" s="217">
        <f>IF(N171="zákl. prenesená",J171,0)</f>
        <v>0</v>
      </c>
      <c r="BH171" s="217">
        <f>IF(N171="zníž. prenesená",J171,0)</f>
        <v>0</v>
      </c>
      <c r="BI171" s="217">
        <f>IF(N171="nulová",J171,0)</f>
        <v>0</v>
      </c>
      <c r="BJ171" s="17" t="s">
        <v>84</v>
      </c>
      <c r="BK171" s="217">
        <f>ROUND(I171*H171,2)</f>
        <v>0</v>
      </c>
      <c r="BL171" s="17" t="s">
        <v>90</v>
      </c>
      <c r="BM171" s="216" t="s">
        <v>347</v>
      </c>
    </row>
    <row r="172" spans="1:65" s="13" customFormat="1" ht="10.199999999999999">
      <c r="B172" s="218"/>
      <c r="C172" s="219"/>
      <c r="D172" s="220" t="s">
        <v>142</v>
      </c>
      <c r="E172" s="221" t="s">
        <v>1</v>
      </c>
      <c r="F172" s="222" t="s">
        <v>348</v>
      </c>
      <c r="G172" s="219"/>
      <c r="H172" s="223">
        <v>22.274000000000001</v>
      </c>
      <c r="I172" s="224"/>
      <c r="J172" s="219"/>
      <c r="K172" s="219"/>
      <c r="L172" s="225"/>
      <c r="M172" s="226"/>
      <c r="N172" s="227"/>
      <c r="O172" s="227"/>
      <c r="P172" s="227"/>
      <c r="Q172" s="227"/>
      <c r="R172" s="227"/>
      <c r="S172" s="227"/>
      <c r="T172" s="228"/>
      <c r="AT172" s="229" t="s">
        <v>142</v>
      </c>
      <c r="AU172" s="229" t="s">
        <v>84</v>
      </c>
      <c r="AV172" s="13" t="s">
        <v>84</v>
      </c>
      <c r="AW172" s="13" t="s">
        <v>30</v>
      </c>
      <c r="AX172" s="13" t="s">
        <v>74</v>
      </c>
      <c r="AY172" s="229" t="s">
        <v>135</v>
      </c>
    </row>
    <row r="173" spans="1:65" s="13" customFormat="1" ht="30.6">
      <c r="B173" s="218"/>
      <c r="C173" s="219"/>
      <c r="D173" s="220" t="s">
        <v>142</v>
      </c>
      <c r="E173" s="221" t="s">
        <v>1</v>
      </c>
      <c r="F173" s="222" t="s">
        <v>349</v>
      </c>
      <c r="G173" s="219"/>
      <c r="H173" s="223">
        <v>-5.4640000000000004</v>
      </c>
      <c r="I173" s="224"/>
      <c r="J173" s="219"/>
      <c r="K173" s="219"/>
      <c r="L173" s="225"/>
      <c r="M173" s="226"/>
      <c r="N173" s="227"/>
      <c r="O173" s="227"/>
      <c r="P173" s="227"/>
      <c r="Q173" s="227"/>
      <c r="R173" s="227"/>
      <c r="S173" s="227"/>
      <c r="T173" s="228"/>
      <c r="AT173" s="229" t="s">
        <v>142</v>
      </c>
      <c r="AU173" s="229" t="s">
        <v>84</v>
      </c>
      <c r="AV173" s="13" t="s">
        <v>84</v>
      </c>
      <c r="AW173" s="13" t="s">
        <v>30</v>
      </c>
      <c r="AX173" s="13" t="s">
        <v>74</v>
      </c>
      <c r="AY173" s="229" t="s">
        <v>135</v>
      </c>
    </row>
    <row r="174" spans="1:65" s="13" customFormat="1" ht="10.199999999999999">
      <c r="B174" s="218"/>
      <c r="C174" s="219"/>
      <c r="D174" s="220" t="s">
        <v>142</v>
      </c>
      <c r="E174" s="221" t="s">
        <v>1</v>
      </c>
      <c r="F174" s="222" t="s">
        <v>350</v>
      </c>
      <c r="G174" s="219"/>
      <c r="H174" s="223">
        <v>-5.28</v>
      </c>
      <c r="I174" s="224"/>
      <c r="J174" s="219"/>
      <c r="K174" s="219"/>
      <c r="L174" s="225"/>
      <c r="M174" s="226"/>
      <c r="N174" s="227"/>
      <c r="O174" s="227"/>
      <c r="P174" s="227"/>
      <c r="Q174" s="227"/>
      <c r="R174" s="227"/>
      <c r="S174" s="227"/>
      <c r="T174" s="228"/>
      <c r="AT174" s="229" t="s">
        <v>142</v>
      </c>
      <c r="AU174" s="229" t="s">
        <v>84</v>
      </c>
      <c r="AV174" s="13" t="s">
        <v>84</v>
      </c>
      <c r="AW174" s="13" t="s">
        <v>30</v>
      </c>
      <c r="AX174" s="13" t="s">
        <v>74</v>
      </c>
      <c r="AY174" s="229" t="s">
        <v>135</v>
      </c>
    </row>
    <row r="175" spans="1:65" s="2" customFormat="1" ht="23.1" customHeight="1">
      <c r="A175" s="34"/>
      <c r="B175" s="35"/>
      <c r="C175" s="204" t="s">
        <v>227</v>
      </c>
      <c r="D175" s="204" t="s">
        <v>137</v>
      </c>
      <c r="E175" s="205" t="s">
        <v>205</v>
      </c>
      <c r="F175" s="206" t="s">
        <v>206</v>
      </c>
      <c r="G175" s="207" t="s">
        <v>207</v>
      </c>
      <c r="H175" s="208">
        <v>1140</v>
      </c>
      <c r="I175" s="209"/>
      <c r="J175" s="210">
        <f>ROUND(I175*H175,2)</f>
        <v>0</v>
      </c>
      <c r="K175" s="211"/>
      <c r="L175" s="39"/>
      <c r="M175" s="212" t="s">
        <v>1</v>
      </c>
      <c r="N175" s="213" t="s">
        <v>40</v>
      </c>
      <c r="O175" s="71"/>
      <c r="P175" s="214">
        <f>O175*H175</f>
        <v>0</v>
      </c>
      <c r="Q175" s="214">
        <v>0</v>
      </c>
      <c r="R175" s="214">
        <f>Q175*H175</f>
        <v>0</v>
      </c>
      <c r="S175" s="214">
        <v>0</v>
      </c>
      <c r="T175" s="215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6" t="s">
        <v>90</v>
      </c>
      <c r="AT175" s="216" t="s">
        <v>137</v>
      </c>
      <c r="AU175" s="216" t="s">
        <v>84</v>
      </c>
      <c r="AY175" s="17" t="s">
        <v>135</v>
      </c>
      <c r="BE175" s="217">
        <f>IF(N175="základná",J175,0)</f>
        <v>0</v>
      </c>
      <c r="BF175" s="217">
        <f>IF(N175="znížená",J175,0)</f>
        <v>0</v>
      </c>
      <c r="BG175" s="217">
        <f>IF(N175="zákl. prenesená",J175,0)</f>
        <v>0</v>
      </c>
      <c r="BH175" s="217">
        <f>IF(N175="zníž. prenesená",J175,0)</f>
        <v>0</v>
      </c>
      <c r="BI175" s="217">
        <f>IF(N175="nulová",J175,0)</f>
        <v>0</v>
      </c>
      <c r="BJ175" s="17" t="s">
        <v>84</v>
      </c>
      <c r="BK175" s="217">
        <f>ROUND(I175*H175,2)</f>
        <v>0</v>
      </c>
      <c r="BL175" s="17" t="s">
        <v>90</v>
      </c>
      <c r="BM175" s="216" t="s">
        <v>208</v>
      </c>
    </row>
    <row r="176" spans="1:65" s="13" customFormat="1" ht="10.199999999999999">
      <c r="B176" s="218"/>
      <c r="C176" s="219"/>
      <c r="D176" s="220" t="s">
        <v>142</v>
      </c>
      <c r="E176" s="221" t="s">
        <v>1</v>
      </c>
      <c r="F176" s="222" t="s">
        <v>351</v>
      </c>
      <c r="G176" s="219"/>
      <c r="H176" s="223">
        <v>1140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142</v>
      </c>
      <c r="AU176" s="229" t="s">
        <v>84</v>
      </c>
      <c r="AV176" s="13" t="s">
        <v>84</v>
      </c>
      <c r="AW176" s="13" t="s">
        <v>30</v>
      </c>
      <c r="AX176" s="13" t="s">
        <v>74</v>
      </c>
      <c r="AY176" s="229" t="s">
        <v>135</v>
      </c>
    </row>
    <row r="177" spans="1:65" s="2" customFormat="1" ht="16.350000000000001" customHeight="1">
      <c r="A177" s="34"/>
      <c r="B177" s="35"/>
      <c r="C177" s="230" t="s">
        <v>7</v>
      </c>
      <c r="D177" s="230" t="s">
        <v>160</v>
      </c>
      <c r="E177" s="231" t="s">
        <v>211</v>
      </c>
      <c r="F177" s="232" t="s">
        <v>212</v>
      </c>
      <c r="G177" s="233" t="s">
        <v>213</v>
      </c>
      <c r="H177" s="234">
        <v>35.225999999999999</v>
      </c>
      <c r="I177" s="235"/>
      <c r="J177" s="236">
        <f>ROUND(I177*H177,2)</f>
        <v>0</v>
      </c>
      <c r="K177" s="237"/>
      <c r="L177" s="238"/>
      <c r="M177" s="239" t="s">
        <v>1</v>
      </c>
      <c r="N177" s="240" t="s">
        <v>40</v>
      </c>
      <c r="O177" s="71"/>
      <c r="P177" s="214">
        <f>O177*H177</f>
        <v>0</v>
      </c>
      <c r="Q177" s="214">
        <v>1E-3</v>
      </c>
      <c r="R177" s="214">
        <f>Q177*H177</f>
        <v>3.5226E-2</v>
      </c>
      <c r="S177" s="214">
        <v>0</v>
      </c>
      <c r="T177" s="215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16" t="s">
        <v>163</v>
      </c>
      <c r="AT177" s="216" t="s">
        <v>160</v>
      </c>
      <c r="AU177" s="216" t="s">
        <v>84</v>
      </c>
      <c r="AY177" s="17" t="s">
        <v>135</v>
      </c>
      <c r="BE177" s="217">
        <f>IF(N177="základná",J177,0)</f>
        <v>0</v>
      </c>
      <c r="BF177" s="217">
        <f>IF(N177="znížená",J177,0)</f>
        <v>0</v>
      </c>
      <c r="BG177" s="217">
        <f>IF(N177="zákl. prenesená",J177,0)</f>
        <v>0</v>
      </c>
      <c r="BH177" s="217">
        <f>IF(N177="zníž. prenesená",J177,0)</f>
        <v>0</v>
      </c>
      <c r="BI177" s="217">
        <f>IF(N177="nulová",J177,0)</f>
        <v>0</v>
      </c>
      <c r="BJ177" s="17" t="s">
        <v>84</v>
      </c>
      <c r="BK177" s="217">
        <f>ROUND(I177*H177,2)</f>
        <v>0</v>
      </c>
      <c r="BL177" s="17" t="s">
        <v>90</v>
      </c>
      <c r="BM177" s="216" t="s">
        <v>214</v>
      </c>
    </row>
    <row r="178" spans="1:65" s="13" customFormat="1" ht="10.199999999999999">
      <c r="B178" s="218"/>
      <c r="C178" s="219"/>
      <c r="D178" s="220" t="s">
        <v>142</v>
      </c>
      <c r="E178" s="219"/>
      <c r="F178" s="222" t="s">
        <v>352</v>
      </c>
      <c r="G178" s="219"/>
      <c r="H178" s="223">
        <v>35.225999999999999</v>
      </c>
      <c r="I178" s="224"/>
      <c r="J178" s="219"/>
      <c r="K178" s="219"/>
      <c r="L178" s="225"/>
      <c r="M178" s="226"/>
      <c r="N178" s="227"/>
      <c r="O178" s="227"/>
      <c r="P178" s="227"/>
      <c r="Q178" s="227"/>
      <c r="R178" s="227"/>
      <c r="S178" s="227"/>
      <c r="T178" s="228"/>
      <c r="AT178" s="229" t="s">
        <v>142</v>
      </c>
      <c r="AU178" s="229" t="s">
        <v>84</v>
      </c>
      <c r="AV178" s="13" t="s">
        <v>84</v>
      </c>
      <c r="AW178" s="13" t="s">
        <v>4</v>
      </c>
      <c r="AX178" s="13" t="s">
        <v>79</v>
      </c>
      <c r="AY178" s="229" t="s">
        <v>135</v>
      </c>
    </row>
    <row r="179" spans="1:65" s="2" customFormat="1" ht="16.350000000000001" customHeight="1">
      <c r="A179" s="34"/>
      <c r="B179" s="35"/>
      <c r="C179" s="204" t="s">
        <v>235</v>
      </c>
      <c r="D179" s="204" t="s">
        <v>137</v>
      </c>
      <c r="E179" s="205" t="s">
        <v>217</v>
      </c>
      <c r="F179" s="206" t="s">
        <v>218</v>
      </c>
      <c r="G179" s="207" t="s">
        <v>207</v>
      </c>
      <c r="H179" s="208">
        <v>3112.6</v>
      </c>
      <c r="I179" s="209"/>
      <c r="J179" s="210">
        <f>ROUND(I179*H179,2)</f>
        <v>0</v>
      </c>
      <c r="K179" s="211"/>
      <c r="L179" s="39"/>
      <c r="M179" s="212" t="s">
        <v>1</v>
      </c>
      <c r="N179" s="213" t="s">
        <v>40</v>
      </c>
      <c r="O179" s="71"/>
      <c r="P179" s="214">
        <f>O179*H179</f>
        <v>0</v>
      </c>
      <c r="Q179" s="214">
        <v>0</v>
      </c>
      <c r="R179" s="214">
        <f>Q179*H179</f>
        <v>0</v>
      </c>
      <c r="S179" s="214">
        <v>0</v>
      </c>
      <c r="T179" s="215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16" t="s">
        <v>90</v>
      </c>
      <c r="AT179" s="216" t="s">
        <v>137</v>
      </c>
      <c r="AU179" s="216" t="s">
        <v>84</v>
      </c>
      <c r="AY179" s="17" t="s">
        <v>135</v>
      </c>
      <c r="BE179" s="217">
        <f>IF(N179="základná",J179,0)</f>
        <v>0</v>
      </c>
      <c r="BF179" s="217">
        <f>IF(N179="znížená",J179,0)</f>
        <v>0</v>
      </c>
      <c r="BG179" s="217">
        <f>IF(N179="zákl. prenesená",J179,0)</f>
        <v>0</v>
      </c>
      <c r="BH179" s="217">
        <f>IF(N179="zníž. prenesená",J179,0)</f>
        <v>0</v>
      </c>
      <c r="BI179" s="217">
        <f>IF(N179="nulová",J179,0)</f>
        <v>0</v>
      </c>
      <c r="BJ179" s="17" t="s">
        <v>84</v>
      </c>
      <c r="BK179" s="217">
        <f>ROUND(I179*H179,2)</f>
        <v>0</v>
      </c>
      <c r="BL179" s="17" t="s">
        <v>90</v>
      </c>
      <c r="BM179" s="216" t="s">
        <v>219</v>
      </c>
    </row>
    <row r="180" spans="1:65" s="13" customFormat="1" ht="10.199999999999999">
      <c r="B180" s="218"/>
      <c r="C180" s="219"/>
      <c r="D180" s="220" t="s">
        <v>142</v>
      </c>
      <c r="E180" s="221" t="s">
        <v>1</v>
      </c>
      <c r="F180" s="222" t="s">
        <v>353</v>
      </c>
      <c r="G180" s="219"/>
      <c r="H180" s="223">
        <v>70</v>
      </c>
      <c r="I180" s="224"/>
      <c r="J180" s="219"/>
      <c r="K180" s="219"/>
      <c r="L180" s="225"/>
      <c r="M180" s="226"/>
      <c r="N180" s="227"/>
      <c r="O180" s="227"/>
      <c r="P180" s="227"/>
      <c r="Q180" s="227"/>
      <c r="R180" s="227"/>
      <c r="S180" s="227"/>
      <c r="T180" s="228"/>
      <c r="AT180" s="229" t="s">
        <v>142</v>
      </c>
      <c r="AU180" s="229" t="s">
        <v>84</v>
      </c>
      <c r="AV180" s="13" t="s">
        <v>84</v>
      </c>
      <c r="AW180" s="13" t="s">
        <v>30</v>
      </c>
      <c r="AX180" s="13" t="s">
        <v>74</v>
      </c>
      <c r="AY180" s="229" t="s">
        <v>135</v>
      </c>
    </row>
    <row r="181" spans="1:65" s="13" customFormat="1" ht="20.399999999999999">
      <c r="B181" s="218"/>
      <c r="C181" s="219"/>
      <c r="D181" s="220" t="s">
        <v>142</v>
      </c>
      <c r="E181" s="221" t="s">
        <v>1</v>
      </c>
      <c r="F181" s="222" t="s">
        <v>354</v>
      </c>
      <c r="G181" s="219"/>
      <c r="H181" s="223">
        <v>3042.6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142</v>
      </c>
      <c r="AU181" s="229" t="s">
        <v>84</v>
      </c>
      <c r="AV181" s="13" t="s">
        <v>84</v>
      </c>
      <c r="AW181" s="13" t="s">
        <v>30</v>
      </c>
      <c r="AX181" s="13" t="s">
        <v>74</v>
      </c>
      <c r="AY181" s="229" t="s">
        <v>135</v>
      </c>
    </row>
    <row r="182" spans="1:65" s="2" customFormat="1" ht="23.1" customHeight="1">
      <c r="A182" s="34"/>
      <c r="B182" s="35"/>
      <c r="C182" s="204" t="s">
        <v>240</v>
      </c>
      <c r="D182" s="204" t="s">
        <v>137</v>
      </c>
      <c r="E182" s="205" t="s">
        <v>222</v>
      </c>
      <c r="F182" s="206" t="s">
        <v>223</v>
      </c>
      <c r="G182" s="207" t="s">
        <v>207</v>
      </c>
      <c r="H182" s="208">
        <v>1140</v>
      </c>
      <c r="I182" s="209"/>
      <c r="J182" s="210">
        <f>ROUND(I182*H182,2)</f>
        <v>0</v>
      </c>
      <c r="K182" s="211"/>
      <c r="L182" s="39"/>
      <c r="M182" s="212" t="s">
        <v>1</v>
      </c>
      <c r="N182" s="213" t="s">
        <v>40</v>
      </c>
      <c r="O182" s="71"/>
      <c r="P182" s="214">
        <f>O182*H182</f>
        <v>0</v>
      </c>
      <c r="Q182" s="214">
        <v>0</v>
      </c>
      <c r="R182" s="214">
        <f>Q182*H182</f>
        <v>0</v>
      </c>
      <c r="S182" s="214">
        <v>0</v>
      </c>
      <c r="T182" s="215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16" t="s">
        <v>90</v>
      </c>
      <c r="AT182" s="216" t="s">
        <v>137</v>
      </c>
      <c r="AU182" s="216" t="s">
        <v>84</v>
      </c>
      <c r="AY182" s="17" t="s">
        <v>135</v>
      </c>
      <c r="BE182" s="217">
        <f>IF(N182="základná",J182,0)</f>
        <v>0</v>
      </c>
      <c r="BF182" s="217">
        <f>IF(N182="znížená",J182,0)</f>
        <v>0</v>
      </c>
      <c r="BG182" s="217">
        <f>IF(N182="zákl. prenesená",J182,0)</f>
        <v>0</v>
      </c>
      <c r="BH182" s="217">
        <f>IF(N182="zníž. prenesená",J182,0)</f>
        <v>0</v>
      </c>
      <c r="BI182" s="217">
        <f>IF(N182="nulová",J182,0)</f>
        <v>0</v>
      </c>
      <c r="BJ182" s="17" t="s">
        <v>84</v>
      </c>
      <c r="BK182" s="217">
        <f>ROUND(I182*H182,2)</f>
        <v>0</v>
      </c>
      <c r="BL182" s="17" t="s">
        <v>90</v>
      </c>
      <c r="BM182" s="216" t="s">
        <v>224</v>
      </c>
    </row>
    <row r="183" spans="1:65" s="13" customFormat="1" ht="10.199999999999999">
      <c r="B183" s="218"/>
      <c r="C183" s="219"/>
      <c r="D183" s="220" t="s">
        <v>142</v>
      </c>
      <c r="E183" s="221" t="s">
        <v>1</v>
      </c>
      <c r="F183" s="222" t="s">
        <v>355</v>
      </c>
      <c r="G183" s="219"/>
      <c r="H183" s="223">
        <v>1140</v>
      </c>
      <c r="I183" s="224"/>
      <c r="J183" s="219"/>
      <c r="K183" s="219"/>
      <c r="L183" s="225"/>
      <c r="M183" s="226"/>
      <c r="N183" s="227"/>
      <c r="O183" s="227"/>
      <c r="P183" s="227"/>
      <c r="Q183" s="227"/>
      <c r="R183" s="227"/>
      <c r="S183" s="227"/>
      <c r="T183" s="228"/>
      <c r="AT183" s="229" t="s">
        <v>142</v>
      </c>
      <c r="AU183" s="229" t="s">
        <v>84</v>
      </c>
      <c r="AV183" s="13" t="s">
        <v>84</v>
      </c>
      <c r="AW183" s="13" t="s">
        <v>30</v>
      </c>
      <c r="AX183" s="13" t="s">
        <v>74</v>
      </c>
      <c r="AY183" s="229" t="s">
        <v>135</v>
      </c>
    </row>
    <row r="184" spans="1:65" s="12" customFormat="1" ht="22.8" customHeight="1">
      <c r="B184" s="188"/>
      <c r="C184" s="189"/>
      <c r="D184" s="190" t="s">
        <v>73</v>
      </c>
      <c r="E184" s="202" t="s">
        <v>90</v>
      </c>
      <c r="F184" s="202" t="s">
        <v>356</v>
      </c>
      <c r="G184" s="189"/>
      <c r="H184" s="189"/>
      <c r="I184" s="192"/>
      <c r="J184" s="203">
        <f>BK184</f>
        <v>0</v>
      </c>
      <c r="K184" s="189"/>
      <c r="L184" s="194"/>
      <c r="M184" s="195"/>
      <c r="N184" s="196"/>
      <c r="O184" s="196"/>
      <c r="P184" s="197">
        <f>SUM(P185:P199)</f>
        <v>0</v>
      </c>
      <c r="Q184" s="196"/>
      <c r="R184" s="197">
        <f>SUM(R185:R199)</f>
        <v>4.9451848099999989</v>
      </c>
      <c r="S184" s="196"/>
      <c r="T184" s="198">
        <f>SUM(T185:T199)</f>
        <v>0</v>
      </c>
      <c r="AR184" s="199" t="s">
        <v>79</v>
      </c>
      <c r="AT184" s="200" t="s">
        <v>73</v>
      </c>
      <c r="AU184" s="200" t="s">
        <v>79</v>
      </c>
      <c r="AY184" s="199" t="s">
        <v>135</v>
      </c>
      <c r="BK184" s="201">
        <f>SUM(BK185:BK199)</f>
        <v>0</v>
      </c>
    </row>
    <row r="185" spans="1:65" s="2" customFormat="1" ht="23.1" customHeight="1">
      <c r="A185" s="34"/>
      <c r="B185" s="35"/>
      <c r="C185" s="204" t="s">
        <v>245</v>
      </c>
      <c r="D185" s="204" t="s">
        <v>137</v>
      </c>
      <c r="E185" s="205" t="s">
        <v>357</v>
      </c>
      <c r="F185" s="206" t="s">
        <v>358</v>
      </c>
      <c r="G185" s="207" t="s">
        <v>207</v>
      </c>
      <c r="H185" s="208">
        <v>0.72</v>
      </c>
      <c r="I185" s="209"/>
      <c r="J185" s="210">
        <f>ROUND(I185*H185,2)</f>
        <v>0</v>
      </c>
      <c r="K185" s="211"/>
      <c r="L185" s="39"/>
      <c r="M185" s="212" t="s">
        <v>1</v>
      </c>
      <c r="N185" s="213" t="s">
        <v>40</v>
      </c>
      <c r="O185" s="71"/>
      <c r="P185" s="214">
        <f>O185*H185</f>
        <v>0</v>
      </c>
      <c r="Q185" s="214">
        <v>0.22883999999999999</v>
      </c>
      <c r="R185" s="214">
        <f>Q185*H185</f>
        <v>0.16476479999999999</v>
      </c>
      <c r="S185" s="214">
        <v>0</v>
      </c>
      <c r="T185" s="215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16" t="s">
        <v>90</v>
      </c>
      <c r="AT185" s="216" t="s">
        <v>137</v>
      </c>
      <c r="AU185" s="216" t="s">
        <v>84</v>
      </c>
      <c r="AY185" s="17" t="s">
        <v>135</v>
      </c>
      <c r="BE185" s="217">
        <f>IF(N185="základná",J185,0)</f>
        <v>0</v>
      </c>
      <c r="BF185" s="217">
        <f>IF(N185="znížená",J185,0)</f>
        <v>0</v>
      </c>
      <c r="BG185" s="217">
        <f>IF(N185="zákl. prenesená",J185,0)</f>
        <v>0</v>
      </c>
      <c r="BH185" s="217">
        <f>IF(N185="zníž. prenesená",J185,0)</f>
        <v>0</v>
      </c>
      <c r="BI185" s="217">
        <f>IF(N185="nulová",J185,0)</f>
        <v>0</v>
      </c>
      <c r="BJ185" s="17" t="s">
        <v>84</v>
      </c>
      <c r="BK185" s="217">
        <f>ROUND(I185*H185,2)</f>
        <v>0</v>
      </c>
      <c r="BL185" s="17" t="s">
        <v>90</v>
      </c>
      <c r="BM185" s="216" t="s">
        <v>359</v>
      </c>
    </row>
    <row r="186" spans="1:65" s="15" customFormat="1" ht="10.199999999999999">
      <c r="B186" s="256"/>
      <c r="C186" s="257"/>
      <c r="D186" s="220" t="s">
        <v>142</v>
      </c>
      <c r="E186" s="258" t="s">
        <v>1</v>
      </c>
      <c r="F186" s="259" t="s">
        <v>325</v>
      </c>
      <c r="G186" s="257"/>
      <c r="H186" s="260">
        <v>0.72</v>
      </c>
      <c r="I186" s="261"/>
      <c r="J186" s="257"/>
      <c r="K186" s="257"/>
      <c r="L186" s="262"/>
      <c r="M186" s="263"/>
      <c r="N186" s="264"/>
      <c r="O186" s="264"/>
      <c r="P186" s="264"/>
      <c r="Q186" s="264"/>
      <c r="R186" s="264"/>
      <c r="S186" s="264"/>
      <c r="T186" s="265"/>
      <c r="AT186" s="266" t="s">
        <v>142</v>
      </c>
      <c r="AU186" s="266" t="s">
        <v>84</v>
      </c>
      <c r="AV186" s="15" t="s">
        <v>90</v>
      </c>
      <c r="AW186" s="15" t="s">
        <v>30</v>
      </c>
      <c r="AX186" s="15" t="s">
        <v>74</v>
      </c>
      <c r="AY186" s="266" t="s">
        <v>135</v>
      </c>
    </row>
    <row r="187" spans="1:65" s="2" customFormat="1" ht="23.1" customHeight="1">
      <c r="A187" s="34"/>
      <c r="B187" s="35"/>
      <c r="C187" s="204" t="s">
        <v>249</v>
      </c>
      <c r="D187" s="204" t="s">
        <v>137</v>
      </c>
      <c r="E187" s="205" t="s">
        <v>360</v>
      </c>
      <c r="F187" s="206" t="s">
        <v>361</v>
      </c>
      <c r="G187" s="207" t="s">
        <v>140</v>
      </c>
      <c r="H187" s="208">
        <v>0.36</v>
      </c>
      <c r="I187" s="209"/>
      <c r="J187" s="210">
        <f>ROUND(I187*H187,2)</f>
        <v>0</v>
      </c>
      <c r="K187" s="211"/>
      <c r="L187" s="39"/>
      <c r="M187" s="212" t="s">
        <v>1</v>
      </c>
      <c r="N187" s="213" t="s">
        <v>40</v>
      </c>
      <c r="O187" s="71"/>
      <c r="P187" s="214">
        <f>O187*H187</f>
        <v>0</v>
      </c>
      <c r="Q187" s="214">
        <v>1.7034</v>
      </c>
      <c r="R187" s="214">
        <f>Q187*H187</f>
        <v>0.61322399999999999</v>
      </c>
      <c r="S187" s="214">
        <v>0</v>
      </c>
      <c r="T187" s="215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16" t="s">
        <v>90</v>
      </c>
      <c r="AT187" s="216" t="s">
        <v>137</v>
      </c>
      <c r="AU187" s="216" t="s">
        <v>84</v>
      </c>
      <c r="AY187" s="17" t="s">
        <v>135</v>
      </c>
      <c r="BE187" s="217">
        <f>IF(N187="základná",J187,0)</f>
        <v>0</v>
      </c>
      <c r="BF187" s="217">
        <f>IF(N187="znížená",J187,0)</f>
        <v>0</v>
      </c>
      <c r="BG187" s="217">
        <f>IF(N187="zákl. prenesená",J187,0)</f>
        <v>0</v>
      </c>
      <c r="BH187" s="217">
        <f>IF(N187="zníž. prenesená",J187,0)</f>
        <v>0</v>
      </c>
      <c r="BI187" s="217">
        <f>IF(N187="nulová",J187,0)</f>
        <v>0</v>
      </c>
      <c r="BJ187" s="17" t="s">
        <v>84</v>
      </c>
      <c r="BK187" s="217">
        <f>ROUND(I187*H187,2)</f>
        <v>0</v>
      </c>
      <c r="BL187" s="17" t="s">
        <v>90</v>
      </c>
      <c r="BM187" s="216" t="s">
        <v>362</v>
      </c>
    </row>
    <row r="188" spans="1:65" s="13" customFormat="1" ht="10.199999999999999">
      <c r="B188" s="218"/>
      <c r="C188" s="219"/>
      <c r="D188" s="220" t="s">
        <v>142</v>
      </c>
      <c r="E188" s="221" t="s">
        <v>1</v>
      </c>
      <c r="F188" s="222" t="s">
        <v>363</v>
      </c>
      <c r="G188" s="219"/>
      <c r="H188" s="223">
        <v>0.36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142</v>
      </c>
      <c r="AU188" s="229" t="s">
        <v>84</v>
      </c>
      <c r="AV188" s="13" t="s">
        <v>84</v>
      </c>
      <c r="AW188" s="13" t="s">
        <v>30</v>
      </c>
      <c r="AX188" s="13" t="s">
        <v>74</v>
      </c>
      <c r="AY188" s="229" t="s">
        <v>135</v>
      </c>
    </row>
    <row r="189" spans="1:65" s="2" customFormat="1" ht="23.1" customHeight="1">
      <c r="A189" s="34"/>
      <c r="B189" s="35"/>
      <c r="C189" s="204" t="s">
        <v>254</v>
      </c>
      <c r="D189" s="204" t="s">
        <v>137</v>
      </c>
      <c r="E189" s="205" t="s">
        <v>364</v>
      </c>
      <c r="F189" s="206" t="s">
        <v>365</v>
      </c>
      <c r="G189" s="207" t="s">
        <v>140</v>
      </c>
      <c r="H189" s="208">
        <v>0.60199999999999998</v>
      </c>
      <c r="I189" s="209"/>
      <c r="J189" s="210">
        <f>ROUND(I189*H189,2)</f>
        <v>0</v>
      </c>
      <c r="K189" s="211"/>
      <c r="L189" s="39"/>
      <c r="M189" s="212" t="s">
        <v>1</v>
      </c>
      <c r="N189" s="213" t="s">
        <v>40</v>
      </c>
      <c r="O189" s="71"/>
      <c r="P189" s="214">
        <f>O189*H189</f>
        <v>0</v>
      </c>
      <c r="Q189" s="214">
        <v>2.3091699999999999</v>
      </c>
      <c r="R189" s="214">
        <f>Q189*H189</f>
        <v>1.39012034</v>
      </c>
      <c r="S189" s="214">
        <v>0</v>
      </c>
      <c r="T189" s="215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16" t="s">
        <v>90</v>
      </c>
      <c r="AT189" s="216" t="s">
        <v>137</v>
      </c>
      <c r="AU189" s="216" t="s">
        <v>84</v>
      </c>
      <c r="AY189" s="17" t="s">
        <v>135</v>
      </c>
      <c r="BE189" s="217">
        <f>IF(N189="základná",J189,0)</f>
        <v>0</v>
      </c>
      <c r="BF189" s="217">
        <f>IF(N189="znížená",J189,0)</f>
        <v>0</v>
      </c>
      <c r="BG189" s="217">
        <f>IF(N189="zákl. prenesená",J189,0)</f>
        <v>0</v>
      </c>
      <c r="BH189" s="217">
        <f>IF(N189="zníž. prenesená",J189,0)</f>
        <v>0</v>
      </c>
      <c r="BI189" s="217">
        <f>IF(N189="nulová",J189,0)</f>
        <v>0</v>
      </c>
      <c r="BJ189" s="17" t="s">
        <v>84</v>
      </c>
      <c r="BK189" s="217">
        <f>ROUND(I189*H189,2)</f>
        <v>0</v>
      </c>
      <c r="BL189" s="17" t="s">
        <v>90</v>
      </c>
      <c r="BM189" s="216" t="s">
        <v>366</v>
      </c>
    </row>
    <row r="190" spans="1:65" s="13" customFormat="1" ht="10.199999999999999">
      <c r="B190" s="218"/>
      <c r="C190" s="219"/>
      <c r="D190" s="220" t="s">
        <v>142</v>
      </c>
      <c r="E190" s="221" t="s">
        <v>1</v>
      </c>
      <c r="F190" s="222" t="s">
        <v>367</v>
      </c>
      <c r="G190" s="219"/>
      <c r="H190" s="223">
        <v>0.60199999999999998</v>
      </c>
      <c r="I190" s="224"/>
      <c r="J190" s="219"/>
      <c r="K190" s="219"/>
      <c r="L190" s="225"/>
      <c r="M190" s="226"/>
      <c r="N190" s="227"/>
      <c r="O190" s="227"/>
      <c r="P190" s="227"/>
      <c r="Q190" s="227"/>
      <c r="R190" s="227"/>
      <c r="S190" s="227"/>
      <c r="T190" s="228"/>
      <c r="AT190" s="229" t="s">
        <v>142</v>
      </c>
      <c r="AU190" s="229" t="s">
        <v>84</v>
      </c>
      <c r="AV190" s="13" t="s">
        <v>84</v>
      </c>
      <c r="AW190" s="13" t="s">
        <v>30</v>
      </c>
      <c r="AX190" s="13" t="s">
        <v>74</v>
      </c>
      <c r="AY190" s="229" t="s">
        <v>135</v>
      </c>
    </row>
    <row r="191" spans="1:65" s="2" customFormat="1" ht="23.1" customHeight="1">
      <c r="A191" s="34"/>
      <c r="B191" s="35"/>
      <c r="C191" s="204" t="s">
        <v>260</v>
      </c>
      <c r="D191" s="204" t="s">
        <v>137</v>
      </c>
      <c r="E191" s="205" t="s">
        <v>368</v>
      </c>
      <c r="F191" s="206" t="s">
        <v>369</v>
      </c>
      <c r="G191" s="207" t="s">
        <v>140</v>
      </c>
      <c r="H191" s="208">
        <v>0.61799999999999999</v>
      </c>
      <c r="I191" s="209"/>
      <c r="J191" s="210">
        <f>ROUND(I191*H191,2)</f>
        <v>0</v>
      </c>
      <c r="K191" s="211"/>
      <c r="L191" s="39"/>
      <c r="M191" s="212" t="s">
        <v>1</v>
      </c>
      <c r="N191" s="213" t="s">
        <v>40</v>
      </c>
      <c r="O191" s="71"/>
      <c r="P191" s="214">
        <f>O191*H191</f>
        <v>0</v>
      </c>
      <c r="Q191" s="214">
        <v>2.1922799999999998</v>
      </c>
      <c r="R191" s="214">
        <f>Q191*H191</f>
        <v>1.3548290399999998</v>
      </c>
      <c r="S191" s="214">
        <v>0</v>
      </c>
      <c r="T191" s="215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16" t="s">
        <v>90</v>
      </c>
      <c r="AT191" s="216" t="s">
        <v>137</v>
      </c>
      <c r="AU191" s="216" t="s">
        <v>84</v>
      </c>
      <c r="AY191" s="17" t="s">
        <v>135</v>
      </c>
      <c r="BE191" s="217">
        <f>IF(N191="základná",J191,0)</f>
        <v>0</v>
      </c>
      <c r="BF191" s="217">
        <f>IF(N191="znížená",J191,0)</f>
        <v>0</v>
      </c>
      <c r="BG191" s="217">
        <f>IF(N191="zákl. prenesená",J191,0)</f>
        <v>0</v>
      </c>
      <c r="BH191" s="217">
        <f>IF(N191="zníž. prenesená",J191,0)</f>
        <v>0</v>
      </c>
      <c r="BI191" s="217">
        <f>IF(N191="nulová",J191,0)</f>
        <v>0</v>
      </c>
      <c r="BJ191" s="17" t="s">
        <v>84</v>
      </c>
      <c r="BK191" s="217">
        <f>ROUND(I191*H191,2)</f>
        <v>0</v>
      </c>
      <c r="BL191" s="17" t="s">
        <v>90</v>
      </c>
      <c r="BM191" s="216" t="s">
        <v>370</v>
      </c>
    </row>
    <row r="192" spans="1:65" s="13" customFormat="1" ht="10.199999999999999">
      <c r="B192" s="218"/>
      <c r="C192" s="219"/>
      <c r="D192" s="220" t="s">
        <v>142</v>
      </c>
      <c r="E192" s="221" t="s">
        <v>1</v>
      </c>
      <c r="F192" s="222" t="s">
        <v>371</v>
      </c>
      <c r="G192" s="219"/>
      <c r="H192" s="223">
        <v>0.54600000000000004</v>
      </c>
      <c r="I192" s="224"/>
      <c r="J192" s="219"/>
      <c r="K192" s="219"/>
      <c r="L192" s="225"/>
      <c r="M192" s="226"/>
      <c r="N192" s="227"/>
      <c r="O192" s="227"/>
      <c r="P192" s="227"/>
      <c r="Q192" s="227"/>
      <c r="R192" s="227"/>
      <c r="S192" s="227"/>
      <c r="T192" s="228"/>
      <c r="AT192" s="229" t="s">
        <v>142</v>
      </c>
      <c r="AU192" s="229" t="s">
        <v>84</v>
      </c>
      <c r="AV192" s="13" t="s">
        <v>84</v>
      </c>
      <c r="AW192" s="13" t="s">
        <v>30</v>
      </c>
      <c r="AX192" s="13" t="s">
        <v>74</v>
      </c>
      <c r="AY192" s="229" t="s">
        <v>135</v>
      </c>
    </row>
    <row r="193" spans="1:65" s="13" customFormat="1" ht="10.199999999999999">
      <c r="B193" s="218"/>
      <c r="C193" s="219"/>
      <c r="D193" s="220" t="s">
        <v>142</v>
      </c>
      <c r="E193" s="221" t="s">
        <v>1</v>
      </c>
      <c r="F193" s="222" t="s">
        <v>372</v>
      </c>
      <c r="G193" s="219"/>
      <c r="H193" s="223">
        <v>7.1999999999999995E-2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142</v>
      </c>
      <c r="AU193" s="229" t="s">
        <v>84</v>
      </c>
      <c r="AV193" s="13" t="s">
        <v>84</v>
      </c>
      <c r="AW193" s="13" t="s">
        <v>30</v>
      </c>
      <c r="AX193" s="13" t="s">
        <v>74</v>
      </c>
      <c r="AY193" s="229" t="s">
        <v>135</v>
      </c>
    </row>
    <row r="194" spans="1:65" s="2" customFormat="1" ht="23.1" customHeight="1">
      <c r="A194" s="34"/>
      <c r="B194" s="35"/>
      <c r="C194" s="204" t="s">
        <v>266</v>
      </c>
      <c r="D194" s="204" t="s">
        <v>137</v>
      </c>
      <c r="E194" s="205" t="s">
        <v>373</v>
      </c>
      <c r="F194" s="206" t="s">
        <v>374</v>
      </c>
      <c r="G194" s="207" t="s">
        <v>140</v>
      </c>
      <c r="H194" s="208">
        <v>0.39600000000000002</v>
      </c>
      <c r="I194" s="209"/>
      <c r="J194" s="210">
        <f>ROUND(I194*H194,2)</f>
        <v>0</v>
      </c>
      <c r="K194" s="211"/>
      <c r="L194" s="39"/>
      <c r="M194" s="212" t="s">
        <v>1</v>
      </c>
      <c r="N194" s="213" t="s">
        <v>40</v>
      </c>
      <c r="O194" s="71"/>
      <c r="P194" s="214">
        <f>O194*H194</f>
        <v>0</v>
      </c>
      <c r="Q194" s="214">
        <v>2.274</v>
      </c>
      <c r="R194" s="214">
        <f>Q194*H194</f>
        <v>0.90050400000000008</v>
      </c>
      <c r="S194" s="214">
        <v>0</v>
      </c>
      <c r="T194" s="215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16" t="s">
        <v>90</v>
      </c>
      <c r="AT194" s="216" t="s">
        <v>137</v>
      </c>
      <c r="AU194" s="216" t="s">
        <v>84</v>
      </c>
      <c r="AY194" s="17" t="s">
        <v>135</v>
      </c>
      <c r="BE194" s="217">
        <f>IF(N194="základná",J194,0)</f>
        <v>0</v>
      </c>
      <c r="BF194" s="217">
        <f>IF(N194="znížená",J194,0)</f>
        <v>0</v>
      </c>
      <c r="BG194" s="217">
        <f>IF(N194="zákl. prenesená",J194,0)</f>
        <v>0</v>
      </c>
      <c r="BH194" s="217">
        <f>IF(N194="zníž. prenesená",J194,0)</f>
        <v>0</v>
      </c>
      <c r="BI194" s="217">
        <f>IF(N194="nulová",J194,0)</f>
        <v>0</v>
      </c>
      <c r="BJ194" s="17" t="s">
        <v>84</v>
      </c>
      <c r="BK194" s="217">
        <f>ROUND(I194*H194,2)</f>
        <v>0</v>
      </c>
      <c r="BL194" s="17" t="s">
        <v>90</v>
      </c>
      <c r="BM194" s="216" t="s">
        <v>375</v>
      </c>
    </row>
    <row r="195" spans="1:65" s="15" customFormat="1" ht="10.199999999999999">
      <c r="B195" s="256"/>
      <c r="C195" s="257"/>
      <c r="D195" s="220" t="s">
        <v>142</v>
      </c>
      <c r="E195" s="258" t="s">
        <v>1</v>
      </c>
      <c r="F195" s="259" t="s">
        <v>325</v>
      </c>
      <c r="G195" s="257"/>
      <c r="H195" s="260">
        <v>0.39600000000000002</v>
      </c>
      <c r="I195" s="261"/>
      <c r="J195" s="257"/>
      <c r="K195" s="257"/>
      <c r="L195" s="262"/>
      <c r="M195" s="263"/>
      <c r="N195" s="264"/>
      <c r="O195" s="264"/>
      <c r="P195" s="264"/>
      <c r="Q195" s="264"/>
      <c r="R195" s="264"/>
      <c r="S195" s="264"/>
      <c r="T195" s="265"/>
      <c r="AT195" s="266" t="s">
        <v>142</v>
      </c>
      <c r="AU195" s="266" t="s">
        <v>84</v>
      </c>
      <c r="AV195" s="15" t="s">
        <v>90</v>
      </c>
      <c r="AW195" s="15" t="s">
        <v>30</v>
      </c>
      <c r="AX195" s="15" t="s">
        <v>74</v>
      </c>
      <c r="AY195" s="266" t="s">
        <v>135</v>
      </c>
    </row>
    <row r="196" spans="1:65" s="2" customFormat="1" ht="23.1" customHeight="1">
      <c r="A196" s="34"/>
      <c r="B196" s="35"/>
      <c r="C196" s="204" t="s">
        <v>270</v>
      </c>
      <c r="D196" s="204" t="s">
        <v>137</v>
      </c>
      <c r="E196" s="205" t="s">
        <v>376</v>
      </c>
      <c r="F196" s="206" t="s">
        <v>377</v>
      </c>
      <c r="G196" s="207" t="s">
        <v>207</v>
      </c>
      <c r="H196" s="208">
        <v>2.6429999999999998</v>
      </c>
      <c r="I196" s="209"/>
      <c r="J196" s="210">
        <f>ROUND(I196*H196,2)</f>
        <v>0</v>
      </c>
      <c r="K196" s="211"/>
      <c r="L196" s="39"/>
      <c r="M196" s="212" t="s">
        <v>1</v>
      </c>
      <c r="N196" s="213" t="s">
        <v>40</v>
      </c>
      <c r="O196" s="71"/>
      <c r="P196" s="214">
        <f>O196*H196</f>
        <v>0</v>
      </c>
      <c r="Q196" s="214">
        <v>4.6100000000000004E-3</v>
      </c>
      <c r="R196" s="214">
        <f>Q196*H196</f>
        <v>1.2184230000000001E-2</v>
      </c>
      <c r="S196" s="214">
        <v>0</v>
      </c>
      <c r="T196" s="215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16" t="s">
        <v>90</v>
      </c>
      <c r="AT196" s="216" t="s">
        <v>137</v>
      </c>
      <c r="AU196" s="216" t="s">
        <v>84</v>
      </c>
      <c r="AY196" s="17" t="s">
        <v>135</v>
      </c>
      <c r="BE196" s="217">
        <f>IF(N196="základná",J196,0)</f>
        <v>0</v>
      </c>
      <c r="BF196" s="217">
        <f>IF(N196="znížená",J196,0)</f>
        <v>0</v>
      </c>
      <c r="BG196" s="217">
        <f>IF(N196="zákl. prenesená",J196,0)</f>
        <v>0</v>
      </c>
      <c r="BH196" s="217">
        <f>IF(N196="zníž. prenesená",J196,0)</f>
        <v>0</v>
      </c>
      <c r="BI196" s="217">
        <f>IF(N196="nulová",J196,0)</f>
        <v>0</v>
      </c>
      <c r="BJ196" s="17" t="s">
        <v>84</v>
      </c>
      <c r="BK196" s="217">
        <f>ROUND(I196*H196,2)</f>
        <v>0</v>
      </c>
      <c r="BL196" s="17" t="s">
        <v>90</v>
      </c>
      <c r="BM196" s="216" t="s">
        <v>378</v>
      </c>
    </row>
    <row r="197" spans="1:65" s="13" customFormat="1" ht="10.199999999999999">
      <c r="B197" s="218"/>
      <c r="C197" s="219"/>
      <c r="D197" s="220" t="s">
        <v>142</v>
      </c>
      <c r="E197" s="221" t="s">
        <v>1</v>
      </c>
      <c r="F197" s="222" t="s">
        <v>379</v>
      </c>
      <c r="G197" s="219"/>
      <c r="H197" s="223">
        <v>2.6429999999999998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142</v>
      </c>
      <c r="AU197" s="229" t="s">
        <v>84</v>
      </c>
      <c r="AV197" s="13" t="s">
        <v>84</v>
      </c>
      <c r="AW197" s="13" t="s">
        <v>30</v>
      </c>
      <c r="AX197" s="13" t="s">
        <v>74</v>
      </c>
      <c r="AY197" s="229" t="s">
        <v>135</v>
      </c>
    </row>
    <row r="198" spans="1:65" s="2" customFormat="1" ht="34.65" customHeight="1">
      <c r="A198" s="34"/>
      <c r="B198" s="35"/>
      <c r="C198" s="204" t="s">
        <v>274</v>
      </c>
      <c r="D198" s="204" t="s">
        <v>137</v>
      </c>
      <c r="E198" s="205" t="s">
        <v>380</v>
      </c>
      <c r="F198" s="206" t="s">
        <v>381</v>
      </c>
      <c r="G198" s="207" t="s">
        <v>207</v>
      </c>
      <c r="H198" s="208">
        <v>0.72</v>
      </c>
      <c r="I198" s="209"/>
      <c r="J198" s="210">
        <f>ROUND(I198*H198,2)</f>
        <v>0</v>
      </c>
      <c r="K198" s="211"/>
      <c r="L198" s="39"/>
      <c r="M198" s="212" t="s">
        <v>1</v>
      </c>
      <c r="N198" s="213" t="s">
        <v>40</v>
      </c>
      <c r="O198" s="71"/>
      <c r="P198" s="214">
        <f>O198*H198</f>
        <v>0</v>
      </c>
      <c r="Q198" s="214">
        <v>0.70772000000000002</v>
      </c>
      <c r="R198" s="214">
        <f>Q198*H198</f>
        <v>0.50955839999999997</v>
      </c>
      <c r="S198" s="214">
        <v>0</v>
      </c>
      <c r="T198" s="215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16" t="s">
        <v>90</v>
      </c>
      <c r="AT198" s="216" t="s">
        <v>137</v>
      </c>
      <c r="AU198" s="216" t="s">
        <v>84</v>
      </c>
      <c r="AY198" s="17" t="s">
        <v>135</v>
      </c>
      <c r="BE198" s="217">
        <f>IF(N198="základná",J198,0)</f>
        <v>0</v>
      </c>
      <c r="BF198" s="217">
        <f>IF(N198="znížená",J198,0)</f>
        <v>0</v>
      </c>
      <c r="BG198" s="217">
        <f>IF(N198="zákl. prenesená",J198,0)</f>
        <v>0</v>
      </c>
      <c r="BH198" s="217">
        <f>IF(N198="zníž. prenesená",J198,0)</f>
        <v>0</v>
      </c>
      <c r="BI198" s="217">
        <f>IF(N198="nulová",J198,0)</f>
        <v>0</v>
      </c>
      <c r="BJ198" s="17" t="s">
        <v>84</v>
      </c>
      <c r="BK198" s="217">
        <f>ROUND(I198*H198,2)</f>
        <v>0</v>
      </c>
      <c r="BL198" s="17" t="s">
        <v>90</v>
      </c>
      <c r="BM198" s="216" t="s">
        <v>382</v>
      </c>
    </row>
    <row r="199" spans="1:65" s="13" customFormat="1" ht="10.199999999999999">
      <c r="B199" s="218"/>
      <c r="C199" s="219"/>
      <c r="D199" s="220" t="s">
        <v>142</v>
      </c>
      <c r="E199" s="221" t="s">
        <v>1</v>
      </c>
      <c r="F199" s="222" t="s">
        <v>383</v>
      </c>
      <c r="G199" s="219"/>
      <c r="H199" s="223">
        <v>0.72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142</v>
      </c>
      <c r="AU199" s="229" t="s">
        <v>84</v>
      </c>
      <c r="AV199" s="13" t="s">
        <v>84</v>
      </c>
      <c r="AW199" s="13" t="s">
        <v>30</v>
      </c>
      <c r="AX199" s="13" t="s">
        <v>74</v>
      </c>
      <c r="AY199" s="229" t="s">
        <v>135</v>
      </c>
    </row>
    <row r="200" spans="1:65" s="12" customFormat="1" ht="22.8" customHeight="1">
      <c r="B200" s="188"/>
      <c r="C200" s="189"/>
      <c r="D200" s="190" t="s">
        <v>73</v>
      </c>
      <c r="E200" s="202" t="s">
        <v>94</v>
      </c>
      <c r="F200" s="202" t="s">
        <v>226</v>
      </c>
      <c r="G200" s="189"/>
      <c r="H200" s="189"/>
      <c r="I200" s="192"/>
      <c r="J200" s="203">
        <f>BK200</f>
        <v>0</v>
      </c>
      <c r="K200" s="189"/>
      <c r="L200" s="194"/>
      <c r="M200" s="195"/>
      <c r="N200" s="196"/>
      <c r="O200" s="196"/>
      <c r="P200" s="197">
        <f>SUM(P201:P211)</f>
        <v>0</v>
      </c>
      <c r="Q200" s="196"/>
      <c r="R200" s="197">
        <f>SUM(R201:R211)</f>
        <v>1506.4755200000002</v>
      </c>
      <c r="S200" s="196"/>
      <c r="T200" s="198">
        <f>SUM(T201:T211)</f>
        <v>0</v>
      </c>
      <c r="AR200" s="199" t="s">
        <v>79</v>
      </c>
      <c r="AT200" s="200" t="s">
        <v>73</v>
      </c>
      <c r="AU200" s="200" t="s">
        <v>79</v>
      </c>
      <c r="AY200" s="199" t="s">
        <v>135</v>
      </c>
      <c r="BK200" s="201">
        <f>SUM(BK201:BK211)</f>
        <v>0</v>
      </c>
    </row>
    <row r="201" spans="1:65" s="2" customFormat="1" ht="23.1" customHeight="1">
      <c r="A201" s="34"/>
      <c r="B201" s="35"/>
      <c r="C201" s="204" t="s">
        <v>279</v>
      </c>
      <c r="D201" s="204" t="s">
        <v>137</v>
      </c>
      <c r="E201" s="205" t="s">
        <v>228</v>
      </c>
      <c r="F201" s="206" t="s">
        <v>229</v>
      </c>
      <c r="G201" s="207" t="s">
        <v>207</v>
      </c>
      <c r="H201" s="208">
        <v>3112.6</v>
      </c>
      <c r="I201" s="209"/>
      <c r="J201" s="210">
        <f>ROUND(I201*H201,2)</f>
        <v>0</v>
      </c>
      <c r="K201" s="211"/>
      <c r="L201" s="39"/>
      <c r="M201" s="212" t="s">
        <v>1</v>
      </c>
      <c r="N201" s="213" t="s">
        <v>40</v>
      </c>
      <c r="O201" s="71"/>
      <c r="P201" s="214">
        <f>O201*H201</f>
        <v>0</v>
      </c>
      <c r="Q201" s="214">
        <v>0.37080000000000002</v>
      </c>
      <c r="R201" s="214">
        <f>Q201*H201</f>
        <v>1154.1520800000001</v>
      </c>
      <c r="S201" s="214">
        <v>0</v>
      </c>
      <c r="T201" s="215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16" t="s">
        <v>90</v>
      </c>
      <c r="AT201" s="216" t="s">
        <v>137</v>
      </c>
      <c r="AU201" s="216" t="s">
        <v>84</v>
      </c>
      <c r="AY201" s="17" t="s">
        <v>135</v>
      </c>
      <c r="BE201" s="217">
        <f>IF(N201="základná",J201,0)</f>
        <v>0</v>
      </c>
      <c r="BF201" s="217">
        <f>IF(N201="znížená",J201,0)</f>
        <v>0</v>
      </c>
      <c r="BG201" s="217">
        <f>IF(N201="zákl. prenesená",J201,0)</f>
        <v>0</v>
      </c>
      <c r="BH201" s="217">
        <f>IF(N201="zníž. prenesená",J201,0)</f>
        <v>0</v>
      </c>
      <c r="BI201" s="217">
        <f>IF(N201="nulová",J201,0)</f>
        <v>0</v>
      </c>
      <c r="BJ201" s="17" t="s">
        <v>84</v>
      </c>
      <c r="BK201" s="217">
        <f>ROUND(I201*H201,2)</f>
        <v>0</v>
      </c>
      <c r="BL201" s="17" t="s">
        <v>90</v>
      </c>
      <c r="BM201" s="216" t="s">
        <v>230</v>
      </c>
    </row>
    <row r="202" spans="1:65" s="13" customFormat="1" ht="10.199999999999999">
      <c r="B202" s="218"/>
      <c r="C202" s="219"/>
      <c r="D202" s="220" t="s">
        <v>142</v>
      </c>
      <c r="E202" s="221" t="s">
        <v>1</v>
      </c>
      <c r="F202" s="222" t="s">
        <v>384</v>
      </c>
      <c r="G202" s="219"/>
      <c r="H202" s="223">
        <v>70</v>
      </c>
      <c r="I202" s="224"/>
      <c r="J202" s="219"/>
      <c r="K202" s="219"/>
      <c r="L202" s="225"/>
      <c r="M202" s="226"/>
      <c r="N202" s="227"/>
      <c r="O202" s="227"/>
      <c r="P202" s="227"/>
      <c r="Q202" s="227"/>
      <c r="R202" s="227"/>
      <c r="S202" s="227"/>
      <c r="T202" s="228"/>
      <c r="AT202" s="229" t="s">
        <v>142</v>
      </c>
      <c r="AU202" s="229" t="s">
        <v>84</v>
      </c>
      <c r="AV202" s="13" t="s">
        <v>84</v>
      </c>
      <c r="AW202" s="13" t="s">
        <v>30</v>
      </c>
      <c r="AX202" s="13" t="s">
        <v>74</v>
      </c>
      <c r="AY202" s="229" t="s">
        <v>135</v>
      </c>
    </row>
    <row r="203" spans="1:65" s="13" customFormat="1" ht="20.399999999999999">
      <c r="B203" s="218"/>
      <c r="C203" s="219"/>
      <c r="D203" s="220" t="s">
        <v>142</v>
      </c>
      <c r="E203" s="221" t="s">
        <v>1</v>
      </c>
      <c r="F203" s="222" t="s">
        <v>354</v>
      </c>
      <c r="G203" s="219"/>
      <c r="H203" s="223">
        <v>3042.6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AT203" s="229" t="s">
        <v>142</v>
      </c>
      <c r="AU203" s="229" t="s">
        <v>84</v>
      </c>
      <c r="AV203" s="13" t="s">
        <v>84</v>
      </c>
      <c r="AW203" s="13" t="s">
        <v>30</v>
      </c>
      <c r="AX203" s="13" t="s">
        <v>74</v>
      </c>
      <c r="AY203" s="229" t="s">
        <v>135</v>
      </c>
    </row>
    <row r="204" spans="1:65" s="2" customFormat="1" ht="34.65" customHeight="1">
      <c r="A204" s="34"/>
      <c r="B204" s="35"/>
      <c r="C204" s="204" t="s">
        <v>284</v>
      </c>
      <c r="D204" s="204" t="s">
        <v>137</v>
      </c>
      <c r="E204" s="205" t="s">
        <v>232</v>
      </c>
      <c r="F204" s="206" t="s">
        <v>233</v>
      </c>
      <c r="G204" s="207" t="s">
        <v>207</v>
      </c>
      <c r="H204" s="208">
        <v>1453</v>
      </c>
      <c r="I204" s="209"/>
      <c r="J204" s="210">
        <f>ROUND(I204*H204,2)</f>
        <v>0</v>
      </c>
      <c r="K204" s="211"/>
      <c r="L204" s="39"/>
      <c r="M204" s="212" t="s">
        <v>1</v>
      </c>
      <c r="N204" s="213" t="s">
        <v>40</v>
      </c>
      <c r="O204" s="71"/>
      <c r="P204" s="214">
        <f>O204*H204</f>
        <v>0</v>
      </c>
      <c r="Q204" s="214">
        <v>0.15826000000000001</v>
      </c>
      <c r="R204" s="214">
        <f>Q204*H204</f>
        <v>229.95178000000001</v>
      </c>
      <c r="S204" s="214">
        <v>0</v>
      </c>
      <c r="T204" s="215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16" t="s">
        <v>90</v>
      </c>
      <c r="AT204" s="216" t="s">
        <v>137</v>
      </c>
      <c r="AU204" s="216" t="s">
        <v>84</v>
      </c>
      <c r="AY204" s="17" t="s">
        <v>135</v>
      </c>
      <c r="BE204" s="217">
        <f>IF(N204="základná",J204,0)</f>
        <v>0</v>
      </c>
      <c r="BF204" s="217">
        <f>IF(N204="znížená",J204,0)</f>
        <v>0</v>
      </c>
      <c r="BG204" s="217">
        <f>IF(N204="zákl. prenesená",J204,0)</f>
        <v>0</v>
      </c>
      <c r="BH204" s="217">
        <f>IF(N204="zníž. prenesená",J204,0)</f>
        <v>0</v>
      </c>
      <c r="BI204" s="217">
        <f>IF(N204="nulová",J204,0)</f>
        <v>0</v>
      </c>
      <c r="BJ204" s="17" t="s">
        <v>84</v>
      </c>
      <c r="BK204" s="217">
        <f>ROUND(I204*H204,2)</f>
        <v>0</v>
      </c>
      <c r="BL204" s="17" t="s">
        <v>90</v>
      </c>
      <c r="BM204" s="216" t="s">
        <v>385</v>
      </c>
    </row>
    <row r="205" spans="1:65" s="2" customFormat="1" ht="23.1" customHeight="1">
      <c r="A205" s="34"/>
      <c r="B205" s="35"/>
      <c r="C205" s="204" t="s">
        <v>290</v>
      </c>
      <c r="D205" s="204" t="s">
        <v>137</v>
      </c>
      <c r="E205" s="205" t="s">
        <v>236</v>
      </c>
      <c r="F205" s="206" t="s">
        <v>237</v>
      </c>
      <c r="G205" s="207" t="s">
        <v>140</v>
      </c>
      <c r="H205" s="208">
        <v>19</v>
      </c>
      <c r="I205" s="209"/>
      <c r="J205" s="210">
        <f>ROUND(I205*H205,2)</f>
        <v>0</v>
      </c>
      <c r="K205" s="211"/>
      <c r="L205" s="39"/>
      <c r="M205" s="212" t="s">
        <v>1</v>
      </c>
      <c r="N205" s="213" t="s">
        <v>40</v>
      </c>
      <c r="O205" s="71"/>
      <c r="P205" s="214">
        <f>O205*H205</f>
        <v>0</v>
      </c>
      <c r="Q205" s="214">
        <v>0</v>
      </c>
      <c r="R205" s="214">
        <f>Q205*H205</f>
        <v>0</v>
      </c>
      <c r="S205" s="214">
        <v>0</v>
      </c>
      <c r="T205" s="215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16" t="s">
        <v>90</v>
      </c>
      <c r="AT205" s="216" t="s">
        <v>137</v>
      </c>
      <c r="AU205" s="216" t="s">
        <v>84</v>
      </c>
      <c r="AY205" s="17" t="s">
        <v>135</v>
      </c>
      <c r="BE205" s="217">
        <f>IF(N205="základná",J205,0)</f>
        <v>0</v>
      </c>
      <c r="BF205" s="217">
        <f>IF(N205="znížená",J205,0)</f>
        <v>0</v>
      </c>
      <c r="BG205" s="217">
        <f>IF(N205="zákl. prenesená",J205,0)</f>
        <v>0</v>
      </c>
      <c r="BH205" s="217">
        <f>IF(N205="zníž. prenesená",J205,0)</f>
        <v>0</v>
      </c>
      <c r="BI205" s="217">
        <f>IF(N205="nulová",J205,0)</f>
        <v>0</v>
      </c>
      <c r="BJ205" s="17" t="s">
        <v>84</v>
      </c>
      <c r="BK205" s="217">
        <f>ROUND(I205*H205,2)</f>
        <v>0</v>
      </c>
      <c r="BL205" s="17" t="s">
        <v>90</v>
      </c>
      <c r="BM205" s="216" t="s">
        <v>386</v>
      </c>
    </row>
    <row r="206" spans="1:65" s="13" customFormat="1" ht="10.199999999999999">
      <c r="B206" s="218"/>
      <c r="C206" s="219"/>
      <c r="D206" s="220" t="s">
        <v>142</v>
      </c>
      <c r="E206" s="221" t="s">
        <v>1</v>
      </c>
      <c r="F206" s="222" t="s">
        <v>227</v>
      </c>
      <c r="G206" s="219"/>
      <c r="H206" s="223">
        <v>19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AT206" s="229" t="s">
        <v>142</v>
      </c>
      <c r="AU206" s="229" t="s">
        <v>84</v>
      </c>
      <c r="AV206" s="13" t="s">
        <v>84</v>
      </c>
      <c r="AW206" s="13" t="s">
        <v>30</v>
      </c>
      <c r="AX206" s="13" t="s">
        <v>74</v>
      </c>
      <c r="AY206" s="229" t="s">
        <v>135</v>
      </c>
    </row>
    <row r="207" spans="1:65" s="2" customFormat="1" ht="23.1" customHeight="1">
      <c r="A207" s="34"/>
      <c r="B207" s="35"/>
      <c r="C207" s="204" t="s">
        <v>298</v>
      </c>
      <c r="D207" s="204" t="s">
        <v>137</v>
      </c>
      <c r="E207" s="205" t="s">
        <v>241</v>
      </c>
      <c r="F207" s="206" t="s">
        <v>242</v>
      </c>
      <c r="G207" s="207" t="s">
        <v>207</v>
      </c>
      <c r="H207" s="208">
        <v>1453</v>
      </c>
      <c r="I207" s="209"/>
      <c r="J207" s="210">
        <f>ROUND(I207*H207,2)</f>
        <v>0</v>
      </c>
      <c r="K207" s="211"/>
      <c r="L207" s="39"/>
      <c r="M207" s="212" t="s">
        <v>1</v>
      </c>
      <c r="N207" s="213" t="s">
        <v>40</v>
      </c>
      <c r="O207" s="71"/>
      <c r="P207" s="214">
        <f>O207*H207</f>
        <v>0</v>
      </c>
      <c r="Q207" s="214">
        <v>5.7099999999999998E-3</v>
      </c>
      <c r="R207" s="214">
        <f>Q207*H207</f>
        <v>8.2966300000000004</v>
      </c>
      <c r="S207" s="214">
        <v>0</v>
      </c>
      <c r="T207" s="215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16" t="s">
        <v>90</v>
      </c>
      <c r="AT207" s="216" t="s">
        <v>137</v>
      </c>
      <c r="AU207" s="216" t="s">
        <v>84</v>
      </c>
      <c r="AY207" s="17" t="s">
        <v>135</v>
      </c>
      <c r="BE207" s="217">
        <f>IF(N207="základná",J207,0)</f>
        <v>0</v>
      </c>
      <c r="BF207" s="217">
        <f>IF(N207="znížená",J207,0)</f>
        <v>0</v>
      </c>
      <c r="BG207" s="217">
        <f>IF(N207="zákl. prenesená",J207,0)</f>
        <v>0</v>
      </c>
      <c r="BH207" s="217">
        <f>IF(N207="zníž. prenesená",J207,0)</f>
        <v>0</v>
      </c>
      <c r="BI207" s="217">
        <f>IF(N207="nulová",J207,0)</f>
        <v>0</v>
      </c>
      <c r="BJ207" s="17" t="s">
        <v>84</v>
      </c>
      <c r="BK207" s="217">
        <f>ROUND(I207*H207,2)</f>
        <v>0</v>
      </c>
      <c r="BL207" s="17" t="s">
        <v>90</v>
      </c>
      <c r="BM207" s="216" t="s">
        <v>243</v>
      </c>
    </row>
    <row r="208" spans="1:65" s="13" customFormat="1" ht="10.199999999999999">
      <c r="B208" s="218"/>
      <c r="C208" s="219"/>
      <c r="D208" s="220" t="s">
        <v>142</v>
      </c>
      <c r="E208" s="221" t="s">
        <v>1</v>
      </c>
      <c r="F208" s="222" t="s">
        <v>384</v>
      </c>
      <c r="G208" s="219"/>
      <c r="H208" s="223">
        <v>70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142</v>
      </c>
      <c r="AU208" s="229" t="s">
        <v>84</v>
      </c>
      <c r="AV208" s="13" t="s">
        <v>84</v>
      </c>
      <c r="AW208" s="13" t="s">
        <v>30</v>
      </c>
      <c r="AX208" s="13" t="s">
        <v>74</v>
      </c>
      <c r="AY208" s="229" t="s">
        <v>135</v>
      </c>
    </row>
    <row r="209" spans="1:65" s="13" customFormat="1" ht="10.199999999999999">
      <c r="B209" s="218"/>
      <c r="C209" s="219"/>
      <c r="D209" s="220" t="s">
        <v>142</v>
      </c>
      <c r="E209" s="221" t="s">
        <v>1</v>
      </c>
      <c r="F209" s="222" t="s">
        <v>387</v>
      </c>
      <c r="G209" s="219"/>
      <c r="H209" s="223">
        <v>1383</v>
      </c>
      <c r="I209" s="224"/>
      <c r="J209" s="219"/>
      <c r="K209" s="219"/>
      <c r="L209" s="225"/>
      <c r="M209" s="226"/>
      <c r="N209" s="227"/>
      <c r="O209" s="227"/>
      <c r="P209" s="227"/>
      <c r="Q209" s="227"/>
      <c r="R209" s="227"/>
      <c r="S209" s="227"/>
      <c r="T209" s="228"/>
      <c r="AT209" s="229" t="s">
        <v>142</v>
      </c>
      <c r="AU209" s="229" t="s">
        <v>84</v>
      </c>
      <c r="AV209" s="13" t="s">
        <v>84</v>
      </c>
      <c r="AW209" s="13" t="s">
        <v>30</v>
      </c>
      <c r="AX209" s="13" t="s">
        <v>74</v>
      </c>
      <c r="AY209" s="229" t="s">
        <v>135</v>
      </c>
    </row>
    <row r="210" spans="1:65" s="2" customFormat="1" ht="34.65" customHeight="1">
      <c r="A210" s="34"/>
      <c r="B210" s="35"/>
      <c r="C210" s="204" t="s">
        <v>306</v>
      </c>
      <c r="D210" s="204" t="s">
        <v>137</v>
      </c>
      <c r="E210" s="205" t="s">
        <v>246</v>
      </c>
      <c r="F210" s="206" t="s">
        <v>247</v>
      </c>
      <c r="G210" s="207" t="s">
        <v>207</v>
      </c>
      <c r="H210" s="208">
        <v>1453</v>
      </c>
      <c r="I210" s="209"/>
      <c r="J210" s="210">
        <f>ROUND(I210*H210,2)</f>
        <v>0</v>
      </c>
      <c r="K210" s="211"/>
      <c r="L210" s="39"/>
      <c r="M210" s="212" t="s">
        <v>1</v>
      </c>
      <c r="N210" s="213" t="s">
        <v>40</v>
      </c>
      <c r="O210" s="71"/>
      <c r="P210" s="214">
        <f>O210*H210</f>
        <v>0</v>
      </c>
      <c r="Q210" s="214">
        <v>7.1000000000000002E-4</v>
      </c>
      <c r="R210" s="214">
        <f>Q210*H210</f>
        <v>1.03163</v>
      </c>
      <c r="S210" s="214">
        <v>0</v>
      </c>
      <c r="T210" s="215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16" t="s">
        <v>90</v>
      </c>
      <c r="AT210" s="216" t="s">
        <v>137</v>
      </c>
      <c r="AU210" s="216" t="s">
        <v>84</v>
      </c>
      <c r="AY210" s="17" t="s">
        <v>135</v>
      </c>
      <c r="BE210" s="217">
        <f>IF(N210="základná",J210,0)</f>
        <v>0</v>
      </c>
      <c r="BF210" s="217">
        <f>IF(N210="znížená",J210,0)</f>
        <v>0</v>
      </c>
      <c r="BG210" s="217">
        <f>IF(N210="zákl. prenesená",J210,0)</f>
        <v>0</v>
      </c>
      <c r="BH210" s="217">
        <f>IF(N210="zníž. prenesená",J210,0)</f>
        <v>0</v>
      </c>
      <c r="BI210" s="217">
        <f>IF(N210="nulová",J210,0)</f>
        <v>0</v>
      </c>
      <c r="BJ210" s="17" t="s">
        <v>84</v>
      </c>
      <c r="BK210" s="217">
        <f>ROUND(I210*H210,2)</f>
        <v>0</v>
      </c>
      <c r="BL210" s="17" t="s">
        <v>90</v>
      </c>
      <c r="BM210" s="216" t="s">
        <v>248</v>
      </c>
    </row>
    <row r="211" spans="1:65" s="2" customFormat="1" ht="34.65" customHeight="1">
      <c r="A211" s="34"/>
      <c r="B211" s="35"/>
      <c r="C211" s="204" t="s">
        <v>388</v>
      </c>
      <c r="D211" s="204" t="s">
        <v>137</v>
      </c>
      <c r="E211" s="205" t="s">
        <v>250</v>
      </c>
      <c r="F211" s="206" t="s">
        <v>251</v>
      </c>
      <c r="G211" s="207" t="s">
        <v>207</v>
      </c>
      <c r="H211" s="208">
        <v>1453</v>
      </c>
      <c r="I211" s="209"/>
      <c r="J211" s="210">
        <f>ROUND(I211*H211,2)</f>
        <v>0</v>
      </c>
      <c r="K211" s="211"/>
      <c r="L211" s="39"/>
      <c r="M211" s="212" t="s">
        <v>1</v>
      </c>
      <c r="N211" s="213" t="s">
        <v>40</v>
      </c>
      <c r="O211" s="71"/>
      <c r="P211" s="214">
        <f>O211*H211</f>
        <v>0</v>
      </c>
      <c r="Q211" s="214">
        <v>7.7799999999999994E-2</v>
      </c>
      <c r="R211" s="214">
        <f>Q211*H211</f>
        <v>113.04339999999999</v>
      </c>
      <c r="S211" s="214">
        <v>0</v>
      </c>
      <c r="T211" s="215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16" t="s">
        <v>90</v>
      </c>
      <c r="AT211" s="216" t="s">
        <v>137</v>
      </c>
      <c r="AU211" s="216" t="s">
        <v>84</v>
      </c>
      <c r="AY211" s="17" t="s">
        <v>135</v>
      </c>
      <c r="BE211" s="217">
        <f>IF(N211="základná",J211,0)</f>
        <v>0</v>
      </c>
      <c r="BF211" s="217">
        <f>IF(N211="znížená",J211,0)</f>
        <v>0</v>
      </c>
      <c r="BG211" s="217">
        <f>IF(N211="zákl. prenesená",J211,0)</f>
        <v>0</v>
      </c>
      <c r="BH211" s="217">
        <f>IF(N211="zníž. prenesená",J211,0)</f>
        <v>0</v>
      </c>
      <c r="BI211" s="217">
        <f>IF(N211="nulová",J211,0)</f>
        <v>0</v>
      </c>
      <c r="BJ211" s="17" t="s">
        <v>84</v>
      </c>
      <c r="BK211" s="217">
        <f>ROUND(I211*H211,2)</f>
        <v>0</v>
      </c>
      <c r="BL211" s="17" t="s">
        <v>90</v>
      </c>
      <c r="BM211" s="216" t="s">
        <v>389</v>
      </c>
    </row>
    <row r="212" spans="1:65" s="12" customFormat="1" ht="22.8" customHeight="1">
      <c r="B212" s="188"/>
      <c r="C212" s="189"/>
      <c r="D212" s="190" t="s">
        <v>73</v>
      </c>
      <c r="E212" s="202" t="s">
        <v>175</v>
      </c>
      <c r="F212" s="202" t="s">
        <v>259</v>
      </c>
      <c r="G212" s="189"/>
      <c r="H212" s="189"/>
      <c r="I212" s="192"/>
      <c r="J212" s="203">
        <f>BK212</f>
        <v>0</v>
      </c>
      <c r="K212" s="189"/>
      <c r="L212" s="194"/>
      <c r="M212" s="195"/>
      <c r="N212" s="196"/>
      <c r="O212" s="196"/>
      <c r="P212" s="197">
        <f>SUM(P213:P240)</f>
        <v>0</v>
      </c>
      <c r="Q212" s="196"/>
      <c r="R212" s="197">
        <f>SUM(R213:R240)</f>
        <v>135.52689600000002</v>
      </c>
      <c r="S212" s="196"/>
      <c r="T212" s="198">
        <f>SUM(T213:T240)</f>
        <v>0</v>
      </c>
      <c r="AR212" s="199" t="s">
        <v>79</v>
      </c>
      <c r="AT212" s="200" t="s">
        <v>73</v>
      </c>
      <c r="AU212" s="200" t="s">
        <v>79</v>
      </c>
      <c r="AY212" s="199" t="s">
        <v>135</v>
      </c>
      <c r="BK212" s="201">
        <f>SUM(BK213:BK240)</f>
        <v>0</v>
      </c>
    </row>
    <row r="213" spans="1:65" s="2" customFormat="1" ht="23.1" customHeight="1">
      <c r="A213" s="34"/>
      <c r="B213" s="35"/>
      <c r="C213" s="204" t="s">
        <v>390</v>
      </c>
      <c r="D213" s="204" t="s">
        <v>137</v>
      </c>
      <c r="E213" s="205" t="s">
        <v>391</v>
      </c>
      <c r="F213" s="206" t="s">
        <v>392</v>
      </c>
      <c r="G213" s="207" t="s">
        <v>393</v>
      </c>
      <c r="H213" s="208">
        <v>1</v>
      </c>
      <c r="I213" s="209"/>
      <c r="J213" s="210">
        <f>ROUND(I213*H213,2)</f>
        <v>0</v>
      </c>
      <c r="K213" s="211"/>
      <c r="L213" s="39"/>
      <c r="M213" s="212" t="s">
        <v>1</v>
      </c>
      <c r="N213" s="213" t="s">
        <v>40</v>
      </c>
      <c r="O213" s="71"/>
      <c r="P213" s="214">
        <f>O213*H213</f>
        <v>0</v>
      </c>
      <c r="Q213" s="214">
        <v>0.2457</v>
      </c>
      <c r="R213" s="214">
        <f>Q213*H213</f>
        <v>0.2457</v>
      </c>
      <c r="S213" s="214">
        <v>0</v>
      </c>
      <c r="T213" s="215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16" t="s">
        <v>90</v>
      </c>
      <c r="AT213" s="216" t="s">
        <v>137</v>
      </c>
      <c r="AU213" s="216" t="s">
        <v>84</v>
      </c>
      <c r="AY213" s="17" t="s">
        <v>135</v>
      </c>
      <c r="BE213" s="217">
        <f>IF(N213="základná",J213,0)</f>
        <v>0</v>
      </c>
      <c r="BF213" s="217">
        <f>IF(N213="znížená",J213,0)</f>
        <v>0</v>
      </c>
      <c r="BG213" s="217">
        <f>IF(N213="zákl. prenesená",J213,0)</f>
        <v>0</v>
      </c>
      <c r="BH213" s="217">
        <f>IF(N213="zníž. prenesená",J213,0)</f>
        <v>0</v>
      </c>
      <c r="BI213" s="217">
        <f>IF(N213="nulová",J213,0)</f>
        <v>0</v>
      </c>
      <c r="BJ213" s="17" t="s">
        <v>84</v>
      </c>
      <c r="BK213" s="217">
        <f>ROUND(I213*H213,2)</f>
        <v>0</v>
      </c>
      <c r="BL213" s="17" t="s">
        <v>90</v>
      </c>
      <c r="BM213" s="216" t="s">
        <v>394</v>
      </c>
    </row>
    <row r="214" spans="1:65" s="13" customFormat="1" ht="10.199999999999999">
      <c r="B214" s="218"/>
      <c r="C214" s="219"/>
      <c r="D214" s="220" t="s">
        <v>142</v>
      </c>
      <c r="E214" s="221" t="s">
        <v>1</v>
      </c>
      <c r="F214" s="222" t="s">
        <v>79</v>
      </c>
      <c r="G214" s="219"/>
      <c r="H214" s="223">
        <v>1</v>
      </c>
      <c r="I214" s="224"/>
      <c r="J214" s="219"/>
      <c r="K214" s="219"/>
      <c r="L214" s="225"/>
      <c r="M214" s="226"/>
      <c r="N214" s="227"/>
      <c r="O214" s="227"/>
      <c r="P214" s="227"/>
      <c r="Q214" s="227"/>
      <c r="R214" s="227"/>
      <c r="S214" s="227"/>
      <c r="T214" s="228"/>
      <c r="AT214" s="229" t="s">
        <v>142</v>
      </c>
      <c r="AU214" s="229" t="s">
        <v>84</v>
      </c>
      <c r="AV214" s="13" t="s">
        <v>84</v>
      </c>
      <c r="AW214" s="13" t="s">
        <v>30</v>
      </c>
      <c r="AX214" s="13" t="s">
        <v>74</v>
      </c>
      <c r="AY214" s="229" t="s">
        <v>135</v>
      </c>
    </row>
    <row r="215" spans="1:65" s="2" customFormat="1" ht="16.350000000000001" customHeight="1">
      <c r="A215" s="34"/>
      <c r="B215" s="35"/>
      <c r="C215" s="230" t="s">
        <v>395</v>
      </c>
      <c r="D215" s="230" t="s">
        <v>160</v>
      </c>
      <c r="E215" s="231" t="s">
        <v>396</v>
      </c>
      <c r="F215" s="232" t="s">
        <v>397</v>
      </c>
      <c r="G215" s="233" t="s">
        <v>393</v>
      </c>
      <c r="H215" s="234">
        <v>1</v>
      </c>
      <c r="I215" s="235"/>
      <c r="J215" s="236">
        <f>ROUND(I215*H215,2)</f>
        <v>0</v>
      </c>
      <c r="K215" s="237"/>
      <c r="L215" s="238"/>
      <c r="M215" s="239" t="s">
        <v>1</v>
      </c>
      <c r="N215" s="240" t="s">
        <v>40</v>
      </c>
      <c r="O215" s="71"/>
      <c r="P215" s="214">
        <f>O215*H215</f>
        <v>0</v>
      </c>
      <c r="Q215" s="214">
        <v>0</v>
      </c>
      <c r="R215" s="214">
        <f>Q215*H215</f>
        <v>0</v>
      </c>
      <c r="S215" s="214">
        <v>0</v>
      </c>
      <c r="T215" s="215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16" t="s">
        <v>163</v>
      </c>
      <c r="AT215" s="216" t="s">
        <v>160</v>
      </c>
      <c r="AU215" s="216" t="s">
        <v>84</v>
      </c>
      <c r="AY215" s="17" t="s">
        <v>135</v>
      </c>
      <c r="BE215" s="217">
        <f>IF(N215="základná",J215,0)</f>
        <v>0</v>
      </c>
      <c r="BF215" s="217">
        <f>IF(N215="znížená",J215,0)</f>
        <v>0</v>
      </c>
      <c r="BG215" s="217">
        <f>IF(N215="zákl. prenesená",J215,0)</f>
        <v>0</v>
      </c>
      <c r="BH215" s="217">
        <f>IF(N215="zníž. prenesená",J215,0)</f>
        <v>0</v>
      </c>
      <c r="BI215" s="217">
        <f>IF(N215="nulová",J215,0)</f>
        <v>0</v>
      </c>
      <c r="BJ215" s="17" t="s">
        <v>84</v>
      </c>
      <c r="BK215" s="217">
        <f>ROUND(I215*H215,2)</f>
        <v>0</v>
      </c>
      <c r="BL215" s="17" t="s">
        <v>90</v>
      </c>
      <c r="BM215" s="216" t="s">
        <v>398</v>
      </c>
    </row>
    <row r="216" spans="1:65" s="2" customFormat="1" ht="23.1" customHeight="1">
      <c r="A216" s="34"/>
      <c r="B216" s="35"/>
      <c r="C216" s="204" t="s">
        <v>399</v>
      </c>
      <c r="D216" s="204" t="s">
        <v>137</v>
      </c>
      <c r="E216" s="205" t="s">
        <v>261</v>
      </c>
      <c r="F216" s="206" t="s">
        <v>262</v>
      </c>
      <c r="G216" s="207" t="s">
        <v>263</v>
      </c>
      <c r="H216" s="208">
        <v>469</v>
      </c>
      <c r="I216" s="209"/>
      <c r="J216" s="210">
        <f>ROUND(I216*H216,2)</f>
        <v>0</v>
      </c>
      <c r="K216" s="211"/>
      <c r="L216" s="39"/>
      <c r="M216" s="212" t="s">
        <v>1</v>
      </c>
      <c r="N216" s="213" t="s">
        <v>40</v>
      </c>
      <c r="O216" s="71"/>
      <c r="P216" s="214">
        <f>O216*H216</f>
        <v>0</v>
      </c>
      <c r="Q216" s="214">
        <v>9.0000000000000006E-5</v>
      </c>
      <c r="R216" s="214">
        <f>Q216*H216</f>
        <v>4.2210000000000004E-2</v>
      </c>
      <c r="S216" s="214">
        <v>0</v>
      </c>
      <c r="T216" s="215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16" t="s">
        <v>90</v>
      </c>
      <c r="AT216" s="216" t="s">
        <v>137</v>
      </c>
      <c r="AU216" s="216" t="s">
        <v>84</v>
      </c>
      <c r="AY216" s="17" t="s">
        <v>135</v>
      </c>
      <c r="BE216" s="217">
        <f>IF(N216="základná",J216,0)</f>
        <v>0</v>
      </c>
      <c r="BF216" s="217">
        <f>IF(N216="znížená",J216,0)</f>
        <v>0</v>
      </c>
      <c r="BG216" s="217">
        <f>IF(N216="zákl. prenesená",J216,0)</f>
        <v>0</v>
      </c>
      <c r="BH216" s="217">
        <f>IF(N216="zníž. prenesená",J216,0)</f>
        <v>0</v>
      </c>
      <c r="BI216" s="217">
        <f>IF(N216="nulová",J216,0)</f>
        <v>0</v>
      </c>
      <c r="BJ216" s="17" t="s">
        <v>84</v>
      </c>
      <c r="BK216" s="217">
        <f>ROUND(I216*H216,2)</f>
        <v>0</v>
      </c>
      <c r="BL216" s="17" t="s">
        <v>90</v>
      </c>
      <c r="BM216" s="216" t="s">
        <v>264</v>
      </c>
    </row>
    <row r="217" spans="1:65" s="13" customFormat="1" ht="10.199999999999999">
      <c r="B217" s="218"/>
      <c r="C217" s="219"/>
      <c r="D217" s="220" t="s">
        <v>142</v>
      </c>
      <c r="E217" s="221" t="s">
        <v>1</v>
      </c>
      <c r="F217" s="222" t="s">
        <v>400</v>
      </c>
      <c r="G217" s="219"/>
      <c r="H217" s="223">
        <v>469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142</v>
      </c>
      <c r="AU217" s="229" t="s">
        <v>84</v>
      </c>
      <c r="AV217" s="13" t="s">
        <v>84</v>
      </c>
      <c r="AW217" s="13" t="s">
        <v>30</v>
      </c>
      <c r="AX217" s="13" t="s">
        <v>74</v>
      </c>
      <c r="AY217" s="229" t="s">
        <v>135</v>
      </c>
    </row>
    <row r="218" spans="1:65" s="2" customFormat="1" ht="23.1" customHeight="1">
      <c r="A218" s="34"/>
      <c r="B218" s="35"/>
      <c r="C218" s="204" t="s">
        <v>401</v>
      </c>
      <c r="D218" s="204" t="s">
        <v>137</v>
      </c>
      <c r="E218" s="205" t="s">
        <v>267</v>
      </c>
      <c r="F218" s="206" t="s">
        <v>268</v>
      </c>
      <c r="G218" s="207" t="s">
        <v>263</v>
      </c>
      <c r="H218" s="208">
        <v>469</v>
      </c>
      <c r="I218" s="209"/>
      <c r="J218" s="210">
        <f>ROUND(I218*H218,2)</f>
        <v>0</v>
      </c>
      <c r="K218" s="211"/>
      <c r="L218" s="39"/>
      <c r="M218" s="212" t="s">
        <v>1</v>
      </c>
      <c r="N218" s="213" t="s">
        <v>40</v>
      </c>
      <c r="O218" s="71"/>
      <c r="P218" s="214">
        <f>O218*H218</f>
        <v>0</v>
      </c>
      <c r="Q218" s="214">
        <v>4.0000000000000003E-5</v>
      </c>
      <c r="R218" s="214">
        <f>Q218*H218</f>
        <v>1.8760000000000002E-2</v>
      </c>
      <c r="S218" s="214">
        <v>0</v>
      </c>
      <c r="T218" s="215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16" t="s">
        <v>90</v>
      </c>
      <c r="AT218" s="216" t="s">
        <v>137</v>
      </c>
      <c r="AU218" s="216" t="s">
        <v>84</v>
      </c>
      <c r="AY218" s="17" t="s">
        <v>135</v>
      </c>
      <c r="BE218" s="217">
        <f>IF(N218="základná",J218,0)</f>
        <v>0</v>
      </c>
      <c r="BF218" s="217">
        <f>IF(N218="znížená",J218,0)</f>
        <v>0</v>
      </c>
      <c r="BG218" s="217">
        <f>IF(N218="zákl. prenesená",J218,0)</f>
        <v>0</v>
      </c>
      <c r="BH218" s="217">
        <f>IF(N218="zníž. prenesená",J218,0)</f>
        <v>0</v>
      </c>
      <c r="BI218" s="217">
        <f>IF(N218="nulová",J218,0)</f>
        <v>0</v>
      </c>
      <c r="BJ218" s="17" t="s">
        <v>84</v>
      </c>
      <c r="BK218" s="217">
        <f>ROUND(I218*H218,2)</f>
        <v>0</v>
      </c>
      <c r="BL218" s="17" t="s">
        <v>90</v>
      </c>
      <c r="BM218" s="216" t="s">
        <v>269</v>
      </c>
    </row>
    <row r="219" spans="1:65" s="2" customFormat="1" ht="23.1" customHeight="1">
      <c r="A219" s="34"/>
      <c r="B219" s="35"/>
      <c r="C219" s="204" t="s">
        <v>402</v>
      </c>
      <c r="D219" s="204" t="s">
        <v>137</v>
      </c>
      <c r="E219" s="205" t="s">
        <v>403</v>
      </c>
      <c r="F219" s="206" t="s">
        <v>404</v>
      </c>
      <c r="G219" s="207" t="s">
        <v>207</v>
      </c>
      <c r="H219" s="208">
        <v>3</v>
      </c>
      <c r="I219" s="209"/>
      <c r="J219" s="210">
        <f>ROUND(I219*H219,2)</f>
        <v>0</v>
      </c>
      <c r="K219" s="211"/>
      <c r="L219" s="39"/>
      <c r="M219" s="212" t="s">
        <v>1</v>
      </c>
      <c r="N219" s="213" t="s">
        <v>40</v>
      </c>
      <c r="O219" s="71"/>
      <c r="P219" s="214">
        <f>O219*H219</f>
        <v>0</v>
      </c>
      <c r="Q219" s="214">
        <v>6.6E-4</v>
      </c>
      <c r="R219" s="214">
        <f>Q219*H219</f>
        <v>1.98E-3</v>
      </c>
      <c r="S219" s="214">
        <v>0</v>
      </c>
      <c r="T219" s="215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16" t="s">
        <v>90</v>
      </c>
      <c r="AT219" s="216" t="s">
        <v>137</v>
      </c>
      <c r="AU219" s="216" t="s">
        <v>84</v>
      </c>
      <c r="AY219" s="17" t="s">
        <v>135</v>
      </c>
      <c r="BE219" s="217">
        <f>IF(N219="základná",J219,0)</f>
        <v>0</v>
      </c>
      <c r="BF219" s="217">
        <f>IF(N219="znížená",J219,0)</f>
        <v>0</v>
      </c>
      <c r="BG219" s="217">
        <f>IF(N219="zákl. prenesená",J219,0)</f>
        <v>0</v>
      </c>
      <c r="BH219" s="217">
        <f>IF(N219="zníž. prenesená",J219,0)</f>
        <v>0</v>
      </c>
      <c r="BI219" s="217">
        <f>IF(N219="nulová",J219,0)</f>
        <v>0</v>
      </c>
      <c r="BJ219" s="17" t="s">
        <v>84</v>
      </c>
      <c r="BK219" s="217">
        <f>ROUND(I219*H219,2)</f>
        <v>0</v>
      </c>
      <c r="BL219" s="17" t="s">
        <v>90</v>
      </c>
      <c r="BM219" s="216" t="s">
        <v>405</v>
      </c>
    </row>
    <row r="220" spans="1:65" s="15" customFormat="1" ht="10.199999999999999">
      <c r="B220" s="256"/>
      <c r="C220" s="257"/>
      <c r="D220" s="220" t="s">
        <v>142</v>
      </c>
      <c r="E220" s="258" t="s">
        <v>1</v>
      </c>
      <c r="F220" s="259" t="s">
        <v>325</v>
      </c>
      <c r="G220" s="257"/>
      <c r="H220" s="260">
        <v>3</v>
      </c>
      <c r="I220" s="261"/>
      <c r="J220" s="257"/>
      <c r="K220" s="257"/>
      <c r="L220" s="262"/>
      <c r="M220" s="263"/>
      <c r="N220" s="264"/>
      <c r="O220" s="264"/>
      <c r="P220" s="264"/>
      <c r="Q220" s="264"/>
      <c r="R220" s="264"/>
      <c r="S220" s="264"/>
      <c r="T220" s="265"/>
      <c r="AT220" s="266" t="s">
        <v>142</v>
      </c>
      <c r="AU220" s="266" t="s">
        <v>84</v>
      </c>
      <c r="AV220" s="15" t="s">
        <v>90</v>
      </c>
      <c r="AW220" s="15" t="s">
        <v>30</v>
      </c>
      <c r="AX220" s="15" t="s">
        <v>74</v>
      </c>
      <c r="AY220" s="266" t="s">
        <v>135</v>
      </c>
    </row>
    <row r="221" spans="1:65" s="2" customFormat="1" ht="23.1" customHeight="1">
      <c r="A221" s="34"/>
      <c r="B221" s="35"/>
      <c r="C221" s="204" t="s">
        <v>406</v>
      </c>
      <c r="D221" s="204" t="s">
        <v>137</v>
      </c>
      <c r="E221" s="205" t="s">
        <v>407</v>
      </c>
      <c r="F221" s="206" t="s">
        <v>408</v>
      </c>
      <c r="G221" s="207" t="s">
        <v>207</v>
      </c>
      <c r="H221" s="208">
        <v>3</v>
      </c>
      <c r="I221" s="209"/>
      <c r="J221" s="210">
        <f t="shared" ref="J221:J226" si="0">ROUND(I221*H221,2)</f>
        <v>0</v>
      </c>
      <c r="K221" s="211"/>
      <c r="L221" s="39"/>
      <c r="M221" s="212" t="s">
        <v>1</v>
      </c>
      <c r="N221" s="213" t="s">
        <v>40</v>
      </c>
      <c r="O221" s="71"/>
      <c r="P221" s="214">
        <f t="shared" ref="P221:P226" si="1">O221*H221</f>
        <v>0</v>
      </c>
      <c r="Q221" s="214">
        <v>3.2000000000000003E-4</v>
      </c>
      <c r="R221" s="214">
        <f t="shared" ref="R221:R226" si="2">Q221*H221</f>
        <v>9.6000000000000013E-4</v>
      </c>
      <c r="S221" s="214">
        <v>0</v>
      </c>
      <c r="T221" s="215">
        <f t="shared" ref="T221:T226" si="3"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16" t="s">
        <v>90</v>
      </c>
      <c r="AT221" s="216" t="s">
        <v>137</v>
      </c>
      <c r="AU221" s="216" t="s">
        <v>84</v>
      </c>
      <c r="AY221" s="17" t="s">
        <v>135</v>
      </c>
      <c r="BE221" s="217">
        <f t="shared" ref="BE221:BE226" si="4">IF(N221="základná",J221,0)</f>
        <v>0</v>
      </c>
      <c r="BF221" s="217">
        <f t="shared" ref="BF221:BF226" si="5">IF(N221="znížená",J221,0)</f>
        <v>0</v>
      </c>
      <c r="BG221" s="217">
        <f t="shared" ref="BG221:BG226" si="6">IF(N221="zákl. prenesená",J221,0)</f>
        <v>0</v>
      </c>
      <c r="BH221" s="217">
        <f t="shared" ref="BH221:BH226" si="7">IF(N221="zníž. prenesená",J221,0)</f>
        <v>0</v>
      </c>
      <c r="BI221" s="217">
        <f t="shared" ref="BI221:BI226" si="8">IF(N221="nulová",J221,0)</f>
        <v>0</v>
      </c>
      <c r="BJ221" s="17" t="s">
        <v>84</v>
      </c>
      <c r="BK221" s="217">
        <f t="shared" ref="BK221:BK226" si="9">ROUND(I221*H221,2)</f>
        <v>0</v>
      </c>
      <c r="BL221" s="17" t="s">
        <v>90</v>
      </c>
      <c r="BM221" s="216" t="s">
        <v>409</v>
      </c>
    </row>
    <row r="222" spans="1:65" s="2" customFormat="1" ht="23.1" customHeight="1">
      <c r="A222" s="34"/>
      <c r="B222" s="35"/>
      <c r="C222" s="204" t="s">
        <v>410</v>
      </c>
      <c r="D222" s="204" t="s">
        <v>137</v>
      </c>
      <c r="E222" s="205" t="s">
        <v>271</v>
      </c>
      <c r="F222" s="206" t="s">
        <v>272</v>
      </c>
      <c r="G222" s="207" t="s">
        <v>263</v>
      </c>
      <c r="H222" s="208">
        <v>469</v>
      </c>
      <c r="I222" s="209"/>
      <c r="J222" s="210">
        <f t="shared" si="0"/>
        <v>0</v>
      </c>
      <c r="K222" s="211"/>
      <c r="L222" s="39"/>
      <c r="M222" s="212" t="s">
        <v>1</v>
      </c>
      <c r="N222" s="213" t="s">
        <v>40</v>
      </c>
      <c r="O222" s="71"/>
      <c r="P222" s="214">
        <f t="shared" si="1"/>
        <v>0</v>
      </c>
      <c r="Q222" s="214">
        <v>0</v>
      </c>
      <c r="R222" s="214">
        <f t="shared" si="2"/>
        <v>0</v>
      </c>
      <c r="S222" s="214">
        <v>0</v>
      </c>
      <c r="T222" s="215">
        <f t="shared" si="3"/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16" t="s">
        <v>90</v>
      </c>
      <c r="AT222" s="216" t="s">
        <v>137</v>
      </c>
      <c r="AU222" s="216" t="s">
        <v>84</v>
      </c>
      <c r="AY222" s="17" t="s">
        <v>135</v>
      </c>
      <c r="BE222" s="217">
        <f t="shared" si="4"/>
        <v>0</v>
      </c>
      <c r="BF222" s="217">
        <f t="shared" si="5"/>
        <v>0</v>
      </c>
      <c r="BG222" s="217">
        <f t="shared" si="6"/>
        <v>0</v>
      </c>
      <c r="BH222" s="217">
        <f t="shared" si="7"/>
        <v>0</v>
      </c>
      <c r="BI222" s="217">
        <f t="shared" si="8"/>
        <v>0</v>
      </c>
      <c r="BJ222" s="17" t="s">
        <v>84</v>
      </c>
      <c r="BK222" s="217">
        <f t="shared" si="9"/>
        <v>0</v>
      </c>
      <c r="BL222" s="17" t="s">
        <v>90</v>
      </c>
      <c r="BM222" s="216" t="s">
        <v>273</v>
      </c>
    </row>
    <row r="223" spans="1:65" s="2" customFormat="1" ht="23.1" customHeight="1">
      <c r="A223" s="34"/>
      <c r="B223" s="35"/>
      <c r="C223" s="204" t="s">
        <v>411</v>
      </c>
      <c r="D223" s="204" t="s">
        <v>137</v>
      </c>
      <c r="E223" s="205" t="s">
        <v>412</v>
      </c>
      <c r="F223" s="206" t="s">
        <v>413</v>
      </c>
      <c r="G223" s="207" t="s">
        <v>207</v>
      </c>
      <c r="H223" s="208">
        <v>3</v>
      </c>
      <c r="I223" s="209"/>
      <c r="J223" s="210">
        <f t="shared" si="0"/>
        <v>0</v>
      </c>
      <c r="K223" s="211"/>
      <c r="L223" s="39"/>
      <c r="M223" s="212" t="s">
        <v>1</v>
      </c>
      <c r="N223" s="213" t="s">
        <v>40</v>
      </c>
      <c r="O223" s="71"/>
      <c r="P223" s="214">
        <f t="shared" si="1"/>
        <v>0</v>
      </c>
      <c r="Q223" s="214">
        <v>0</v>
      </c>
      <c r="R223" s="214">
        <f t="shared" si="2"/>
        <v>0</v>
      </c>
      <c r="S223" s="214">
        <v>0</v>
      </c>
      <c r="T223" s="215">
        <f t="shared" si="3"/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16" t="s">
        <v>90</v>
      </c>
      <c r="AT223" s="216" t="s">
        <v>137</v>
      </c>
      <c r="AU223" s="216" t="s">
        <v>84</v>
      </c>
      <c r="AY223" s="17" t="s">
        <v>135</v>
      </c>
      <c r="BE223" s="217">
        <f t="shared" si="4"/>
        <v>0</v>
      </c>
      <c r="BF223" s="217">
        <f t="shared" si="5"/>
        <v>0</v>
      </c>
      <c r="BG223" s="217">
        <f t="shared" si="6"/>
        <v>0</v>
      </c>
      <c r="BH223" s="217">
        <f t="shared" si="7"/>
        <v>0</v>
      </c>
      <c r="BI223" s="217">
        <f t="shared" si="8"/>
        <v>0</v>
      </c>
      <c r="BJ223" s="17" t="s">
        <v>84</v>
      </c>
      <c r="BK223" s="217">
        <f t="shared" si="9"/>
        <v>0</v>
      </c>
      <c r="BL223" s="17" t="s">
        <v>90</v>
      </c>
      <c r="BM223" s="216" t="s">
        <v>414</v>
      </c>
    </row>
    <row r="224" spans="1:65" s="2" customFormat="1" ht="16.350000000000001" customHeight="1">
      <c r="A224" s="34"/>
      <c r="B224" s="35"/>
      <c r="C224" s="204" t="s">
        <v>415</v>
      </c>
      <c r="D224" s="204" t="s">
        <v>137</v>
      </c>
      <c r="E224" s="205" t="s">
        <v>416</v>
      </c>
      <c r="F224" s="206" t="s">
        <v>417</v>
      </c>
      <c r="G224" s="207" t="s">
        <v>393</v>
      </c>
      <c r="H224" s="208">
        <v>1</v>
      </c>
      <c r="I224" s="209"/>
      <c r="J224" s="210">
        <f t="shared" si="0"/>
        <v>0</v>
      </c>
      <c r="K224" s="211"/>
      <c r="L224" s="39"/>
      <c r="M224" s="212" t="s">
        <v>1</v>
      </c>
      <c r="N224" s="213" t="s">
        <v>40</v>
      </c>
      <c r="O224" s="71"/>
      <c r="P224" s="214">
        <f t="shared" si="1"/>
        <v>0</v>
      </c>
      <c r="Q224" s="214">
        <v>0</v>
      </c>
      <c r="R224" s="214">
        <f t="shared" si="2"/>
        <v>0</v>
      </c>
      <c r="S224" s="214">
        <v>0</v>
      </c>
      <c r="T224" s="215">
        <f t="shared" si="3"/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16" t="s">
        <v>90</v>
      </c>
      <c r="AT224" s="216" t="s">
        <v>137</v>
      </c>
      <c r="AU224" s="216" t="s">
        <v>84</v>
      </c>
      <c r="AY224" s="17" t="s">
        <v>135</v>
      </c>
      <c r="BE224" s="217">
        <f t="shared" si="4"/>
        <v>0</v>
      </c>
      <c r="BF224" s="217">
        <f t="shared" si="5"/>
        <v>0</v>
      </c>
      <c r="BG224" s="217">
        <f t="shared" si="6"/>
        <v>0</v>
      </c>
      <c r="BH224" s="217">
        <f t="shared" si="7"/>
        <v>0</v>
      </c>
      <c r="BI224" s="217">
        <f t="shared" si="8"/>
        <v>0</v>
      </c>
      <c r="BJ224" s="17" t="s">
        <v>84</v>
      </c>
      <c r="BK224" s="217">
        <f t="shared" si="9"/>
        <v>0</v>
      </c>
      <c r="BL224" s="17" t="s">
        <v>90</v>
      </c>
      <c r="BM224" s="216" t="s">
        <v>418</v>
      </c>
    </row>
    <row r="225" spans="1:65" s="2" customFormat="1" ht="16.350000000000001" customHeight="1">
      <c r="A225" s="34"/>
      <c r="B225" s="35"/>
      <c r="C225" s="230" t="s">
        <v>419</v>
      </c>
      <c r="D225" s="230" t="s">
        <v>160</v>
      </c>
      <c r="E225" s="231" t="s">
        <v>420</v>
      </c>
      <c r="F225" s="232" t="s">
        <v>421</v>
      </c>
      <c r="G225" s="233" t="s">
        <v>393</v>
      </c>
      <c r="H225" s="234">
        <v>1</v>
      </c>
      <c r="I225" s="235"/>
      <c r="J225" s="236">
        <f t="shared" si="0"/>
        <v>0</v>
      </c>
      <c r="K225" s="237"/>
      <c r="L225" s="238"/>
      <c r="M225" s="239" t="s">
        <v>1</v>
      </c>
      <c r="N225" s="240" t="s">
        <v>40</v>
      </c>
      <c r="O225" s="71"/>
      <c r="P225" s="214">
        <f t="shared" si="1"/>
        <v>0</v>
      </c>
      <c r="Q225" s="214">
        <v>1.1299999999999999E-2</v>
      </c>
      <c r="R225" s="214">
        <f t="shared" si="2"/>
        <v>1.1299999999999999E-2</v>
      </c>
      <c r="S225" s="214">
        <v>0</v>
      </c>
      <c r="T225" s="215">
        <f t="shared" si="3"/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16" t="s">
        <v>163</v>
      </c>
      <c r="AT225" s="216" t="s">
        <v>160</v>
      </c>
      <c r="AU225" s="216" t="s">
        <v>84</v>
      </c>
      <c r="AY225" s="17" t="s">
        <v>135</v>
      </c>
      <c r="BE225" s="217">
        <f t="shared" si="4"/>
        <v>0</v>
      </c>
      <c r="BF225" s="217">
        <f t="shared" si="5"/>
        <v>0</v>
      </c>
      <c r="BG225" s="217">
        <f t="shared" si="6"/>
        <v>0</v>
      </c>
      <c r="BH225" s="217">
        <f t="shared" si="7"/>
        <v>0</v>
      </c>
      <c r="BI225" s="217">
        <f t="shared" si="8"/>
        <v>0</v>
      </c>
      <c r="BJ225" s="17" t="s">
        <v>84</v>
      </c>
      <c r="BK225" s="217">
        <f t="shared" si="9"/>
        <v>0</v>
      </c>
      <c r="BL225" s="17" t="s">
        <v>90</v>
      </c>
      <c r="BM225" s="216" t="s">
        <v>422</v>
      </c>
    </row>
    <row r="226" spans="1:65" s="2" customFormat="1" ht="23.1" customHeight="1">
      <c r="A226" s="34"/>
      <c r="B226" s="35"/>
      <c r="C226" s="204" t="s">
        <v>423</v>
      </c>
      <c r="D226" s="204" t="s">
        <v>137</v>
      </c>
      <c r="E226" s="205" t="s">
        <v>275</v>
      </c>
      <c r="F226" s="206" t="s">
        <v>276</v>
      </c>
      <c r="G226" s="207" t="s">
        <v>263</v>
      </c>
      <c r="H226" s="208">
        <v>830</v>
      </c>
      <c r="I226" s="209"/>
      <c r="J226" s="210">
        <f t="shared" si="0"/>
        <v>0</v>
      </c>
      <c r="K226" s="211"/>
      <c r="L226" s="39"/>
      <c r="M226" s="212" t="s">
        <v>1</v>
      </c>
      <c r="N226" s="213" t="s">
        <v>40</v>
      </c>
      <c r="O226" s="71"/>
      <c r="P226" s="214">
        <f t="shared" si="1"/>
        <v>0</v>
      </c>
      <c r="Q226" s="214">
        <v>9.7960000000000005E-2</v>
      </c>
      <c r="R226" s="214">
        <f t="shared" si="2"/>
        <v>81.30680000000001</v>
      </c>
      <c r="S226" s="214">
        <v>0</v>
      </c>
      <c r="T226" s="215">
        <f t="shared" si="3"/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16" t="s">
        <v>90</v>
      </c>
      <c r="AT226" s="216" t="s">
        <v>137</v>
      </c>
      <c r="AU226" s="216" t="s">
        <v>84</v>
      </c>
      <c r="AY226" s="17" t="s">
        <v>135</v>
      </c>
      <c r="BE226" s="217">
        <f t="shared" si="4"/>
        <v>0</v>
      </c>
      <c r="BF226" s="217">
        <f t="shared" si="5"/>
        <v>0</v>
      </c>
      <c r="BG226" s="217">
        <f t="shared" si="6"/>
        <v>0</v>
      </c>
      <c r="BH226" s="217">
        <f t="shared" si="7"/>
        <v>0</v>
      </c>
      <c r="BI226" s="217">
        <f t="shared" si="8"/>
        <v>0</v>
      </c>
      <c r="BJ226" s="17" t="s">
        <v>84</v>
      </c>
      <c r="BK226" s="217">
        <f t="shared" si="9"/>
        <v>0</v>
      </c>
      <c r="BL226" s="17" t="s">
        <v>90</v>
      </c>
      <c r="BM226" s="216" t="s">
        <v>277</v>
      </c>
    </row>
    <row r="227" spans="1:65" s="13" customFormat="1" ht="10.199999999999999">
      <c r="B227" s="218"/>
      <c r="C227" s="219"/>
      <c r="D227" s="220" t="s">
        <v>142</v>
      </c>
      <c r="E227" s="221" t="s">
        <v>1</v>
      </c>
      <c r="F227" s="222" t="s">
        <v>424</v>
      </c>
      <c r="G227" s="219"/>
      <c r="H227" s="223">
        <v>830</v>
      </c>
      <c r="I227" s="224"/>
      <c r="J227" s="219"/>
      <c r="K227" s="219"/>
      <c r="L227" s="225"/>
      <c r="M227" s="226"/>
      <c r="N227" s="227"/>
      <c r="O227" s="227"/>
      <c r="P227" s="227"/>
      <c r="Q227" s="227"/>
      <c r="R227" s="227"/>
      <c r="S227" s="227"/>
      <c r="T227" s="228"/>
      <c r="AT227" s="229" t="s">
        <v>142</v>
      </c>
      <c r="AU227" s="229" t="s">
        <v>84</v>
      </c>
      <c r="AV227" s="13" t="s">
        <v>84</v>
      </c>
      <c r="AW227" s="13" t="s">
        <v>30</v>
      </c>
      <c r="AX227" s="13" t="s">
        <v>74</v>
      </c>
      <c r="AY227" s="229" t="s">
        <v>135</v>
      </c>
    </row>
    <row r="228" spans="1:65" s="2" customFormat="1" ht="16.350000000000001" customHeight="1">
      <c r="A228" s="34"/>
      <c r="B228" s="35"/>
      <c r="C228" s="230" t="s">
        <v>425</v>
      </c>
      <c r="D228" s="230" t="s">
        <v>160</v>
      </c>
      <c r="E228" s="231" t="s">
        <v>280</v>
      </c>
      <c r="F228" s="232" t="s">
        <v>281</v>
      </c>
      <c r="G228" s="233" t="s">
        <v>282</v>
      </c>
      <c r="H228" s="234">
        <v>838.3</v>
      </c>
      <c r="I228" s="235"/>
      <c r="J228" s="236">
        <f>ROUND(I228*H228,2)</f>
        <v>0</v>
      </c>
      <c r="K228" s="237"/>
      <c r="L228" s="238"/>
      <c r="M228" s="239" t="s">
        <v>1</v>
      </c>
      <c r="N228" s="240" t="s">
        <v>40</v>
      </c>
      <c r="O228" s="71"/>
      <c r="P228" s="214">
        <f>O228*H228</f>
        <v>0</v>
      </c>
      <c r="Q228" s="214">
        <v>0.03</v>
      </c>
      <c r="R228" s="214">
        <f>Q228*H228</f>
        <v>25.148999999999997</v>
      </c>
      <c r="S228" s="214">
        <v>0</v>
      </c>
      <c r="T228" s="215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16" t="s">
        <v>163</v>
      </c>
      <c r="AT228" s="216" t="s">
        <v>160</v>
      </c>
      <c r="AU228" s="216" t="s">
        <v>84</v>
      </c>
      <c r="AY228" s="17" t="s">
        <v>135</v>
      </c>
      <c r="BE228" s="217">
        <f>IF(N228="základná",J228,0)</f>
        <v>0</v>
      </c>
      <c r="BF228" s="217">
        <f>IF(N228="znížená",J228,0)</f>
        <v>0</v>
      </c>
      <c r="BG228" s="217">
        <f>IF(N228="zákl. prenesená",J228,0)</f>
        <v>0</v>
      </c>
      <c r="BH228" s="217">
        <f>IF(N228="zníž. prenesená",J228,0)</f>
        <v>0</v>
      </c>
      <c r="BI228" s="217">
        <f>IF(N228="nulová",J228,0)</f>
        <v>0</v>
      </c>
      <c r="BJ228" s="17" t="s">
        <v>84</v>
      </c>
      <c r="BK228" s="217">
        <f>ROUND(I228*H228,2)</f>
        <v>0</v>
      </c>
      <c r="BL228" s="17" t="s">
        <v>90</v>
      </c>
      <c r="BM228" s="216" t="s">
        <v>283</v>
      </c>
    </row>
    <row r="229" spans="1:65" s="2" customFormat="1" ht="23.1" customHeight="1">
      <c r="A229" s="34"/>
      <c r="B229" s="35"/>
      <c r="C229" s="204" t="s">
        <v>426</v>
      </c>
      <c r="D229" s="204" t="s">
        <v>137</v>
      </c>
      <c r="E229" s="205" t="s">
        <v>427</v>
      </c>
      <c r="F229" s="206" t="s">
        <v>428</v>
      </c>
      <c r="G229" s="207" t="s">
        <v>393</v>
      </c>
      <c r="H229" s="208">
        <v>1</v>
      </c>
      <c r="I229" s="209"/>
      <c r="J229" s="210">
        <f>ROUND(I229*H229,2)</f>
        <v>0</v>
      </c>
      <c r="K229" s="211"/>
      <c r="L229" s="39"/>
      <c r="M229" s="212" t="s">
        <v>1</v>
      </c>
      <c r="N229" s="213" t="s">
        <v>40</v>
      </c>
      <c r="O229" s="71"/>
      <c r="P229" s="214">
        <f>O229*H229</f>
        <v>0</v>
      </c>
      <c r="Q229" s="214">
        <v>5.9630599999999996</v>
      </c>
      <c r="R229" s="214">
        <f>Q229*H229</f>
        <v>5.9630599999999996</v>
      </c>
      <c r="S229" s="214">
        <v>0</v>
      </c>
      <c r="T229" s="215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16" t="s">
        <v>90</v>
      </c>
      <c r="AT229" s="216" t="s">
        <v>137</v>
      </c>
      <c r="AU229" s="216" t="s">
        <v>84</v>
      </c>
      <c r="AY229" s="17" t="s">
        <v>135</v>
      </c>
      <c r="BE229" s="217">
        <f>IF(N229="základná",J229,0)</f>
        <v>0</v>
      </c>
      <c r="BF229" s="217">
        <f>IF(N229="znížená",J229,0)</f>
        <v>0</v>
      </c>
      <c r="BG229" s="217">
        <f>IF(N229="zákl. prenesená",J229,0)</f>
        <v>0</v>
      </c>
      <c r="BH229" s="217">
        <f>IF(N229="zníž. prenesená",J229,0)</f>
        <v>0</v>
      </c>
      <c r="BI229" s="217">
        <f>IF(N229="nulová",J229,0)</f>
        <v>0</v>
      </c>
      <c r="BJ229" s="17" t="s">
        <v>84</v>
      </c>
      <c r="BK229" s="217">
        <f>ROUND(I229*H229,2)</f>
        <v>0</v>
      </c>
      <c r="BL229" s="17" t="s">
        <v>90</v>
      </c>
      <c r="BM229" s="216" t="s">
        <v>429</v>
      </c>
    </row>
    <row r="230" spans="1:65" s="2" customFormat="1" ht="23.1" customHeight="1">
      <c r="A230" s="34"/>
      <c r="B230" s="35"/>
      <c r="C230" s="204" t="s">
        <v>430</v>
      </c>
      <c r="D230" s="204" t="s">
        <v>137</v>
      </c>
      <c r="E230" s="205" t="s">
        <v>431</v>
      </c>
      <c r="F230" s="206" t="s">
        <v>432</v>
      </c>
      <c r="G230" s="207" t="s">
        <v>393</v>
      </c>
      <c r="H230" s="208">
        <v>1</v>
      </c>
      <c r="I230" s="209"/>
      <c r="J230" s="210">
        <f>ROUND(I230*H230,2)</f>
        <v>0</v>
      </c>
      <c r="K230" s="211"/>
      <c r="L230" s="39"/>
      <c r="M230" s="212" t="s">
        <v>1</v>
      </c>
      <c r="N230" s="213" t="s">
        <v>40</v>
      </c>
      <c r="O230" s="71"/>
      <c r="P230" s="214">
        <f>O230*H230</f>
        <v>0</v>
      </c>
      <c r="Q230" s="214">
        <v>9.1003000000000007</v>
      </c>
      <c r="R230" s="214">
        <f>Q230*H230</f>
        <v>9.1003000000000007</v>
      </c>
      <c r="S230" s="214">
        <v>0</v>
      </c>
      <c r="T230" s="215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16" t="s">
        <v>90</v>
      </c>
      <c r="AT230" s="216" t="s">
        <v>137</v>
      </c>
      <c r="AU230" s="216" t="s">
        <v>84</v>
      </c>
      <c r="AY230" s="17" t="s">
        <v>135</v>
      </c>
      <c r="BE230" s="217">
        <f>IF(N230="základná",J230,0)</f>
        <v>0</v>
      </c>
      <c r="BF230" s="217">
        <f>IF(N230="znížená",J230,0)</f>
        <v>0</v>
      </c>
      <c r="BG230" s="217">
        <f>IF(N230="zákl. prenesená",J230,0)</f>
        <v>0</v>
      </c>
      <c r="BH230" s="217">
        <f>IF(N230="zníž. prenesená",J230,0)</f>
        <v>0</v>
      </c>
      <c r="BI230" s="217">
        <f>IF(N230="nulová",J230,0)</f>
        <v>0</v>
      </c>
      <c r="BJ230" s="17" t="s">
        <v>84</v>
      </c>
      <c r="BK230" s="217">
        <f>ROUND(I230*H230,2)</f>
        <v>0</v>
      </c>
      <c r="BL230" s="17" t="s">
        <v>90</v>
      </c>
      <c r="BM230" s="216" t="s">
        <v>433</v>
      </c>
    </row>
    <row r="231" spans="1:65" s="2" customFormat="1" ht="23.1" customHeight="1">
      <c r="A231" s="34"/>
      <c r="B231" s="35"/>
      <c r="C231" s="204" t="s">
        <v>434</v>
      </c>
      <c r="D231" s="204" t="s">
        <v>137</v>
      </c>
      <c r="E231" s="205" t="s">
        <v>435</v>
      </c>
      <c r="F231" s="206" t="s">
        <v>436</v>
      </c>
      <c r="G231" s="207" t="s">
        <v>263</v>
      </c>
      <c r="H231" s="208">
        <v>5</v>
      </c>
      <c r="I231" s="209"/>
      <c r="J231" s="210">
        <f>ROUND(I231*H231,2)</f>
        <v>0</v>
      </c>
      <c r="K231" s="211"/>
      <c r="L231" s="39"/>
      <c r="M231" s="212" t="s">
        <v>1</v>
      </c>
      <c r="N231" s="213" t="s">
        <v>40</v>
      </c>
      <c r="O231" s="71"/>
      <c r="P231" s="214">
        <f>O231*H231</f>
        <v>0</v>
      </c>
      <c r="Q231" s="214">
        <v>0</v>
      </c>
      <c r="R231" s="214">
        <f>Q231*H231</f>
        <v>0</v>
      </c>
      <c r="S231" s="214">
        <v>0</v>
      </c>
      <c r="T231" s="215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16" t="s">
        <v>90</v>
      </c>
      <c r="AT231" s="216" t="s">
        <v>137</v>
      </c>
      <c r="AU231" s="216" t="s">
        <v>84</v>
      </c>
      <c r="AY231" s="17" t="s">
        <v>135</v>
      </c>
      <c r="BE231" s="217">
        <f>IF(N231="základná",J231,0)</f>
        <v>0</v>
      </c>
      <c r="BF231" s="217">
        <f>IF(N231="znížená",J231,0)</f>
        <v>0</v>
      </c>
      <c r="BG231" s="217">
        <f>IF(N231="zákl. prenesená",J231,0)</f>
        <v>0</v>
      </c>
      <c r="BH231" s="217">
        <f>IF(N231="zníž. prenesená",J231,0)</f>
        <v>0</v>
      </c>
      <c r="BI231" s="217">
        <f>IF(N231="nulová",J231,0)</f>
        <v>0</v>
      </c>
      <c r="BJ231" s="17" t="s">
        <v>84</v>
      </c>
      <c r="BK231" s="217">
        <f>ROUND(I231*H231,2)</f>
        <v>0</v>
      </c>
      <c r="BL231" s="17" t="s">
        <v>90</v>
      </c>
      <c r="BM231" s="216" t="s">
        <v>437</v>
      </c>
    </row>
    <row r="232" spans="1:65" s="2" customFormat="1" ht="16.350000000000001" customHeight="1">
      <c r="A232" s="34"/>
      <c r="B232" s="35"/>
      <c r="C232" s="230" t="s">
        <v>438</v>
      </c>
      <c r="D232" s="230" t="s">
        <v>160</v>
      </c>
      <c r="E232" s="231" t="s">
        <v>439</v>
      </c>
      <c r="F232" s="232" t="s">
        <v>440</v>
      </c>
      <c r="G232" s="233" t="s">
        <v>263</v>
      </c>
      <c r="H232" s="234">
        <v>5</v>
      </c>
      <c r="I232" s="235"/>
      <c r="J232" s="236">
        <f>ROUND(I232*H232,2)</f>
        <v>0</v>
      </c>
      <c r="K232" s="237"/>
      <c r="L232" s="238"/>
      <c r="M232" s="239" t="s">
        <v>1</v>
      </c>
      <c r="N232" s="240" t="s">
        <v>40</v>
      </c>
      <c r="O232" s="71"/>
      <c r="P232" s="214">
        <f>O232*H232</f>
        <v>0</v>
      </c>
      <c r="Q232" s="214">
        <v>9.7699999999999995E-2</v>
      </c>
      <c r="R232" s="214">
        <f>Q232*H232</f>
        <v>0.48849999999999999</v>
      </c>
      <c r="S232" s="214">
        <v>0</v>
      </c>
      <c r="T232" s="215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16" t="s">
        <v>163</v>
      </c>
      <c r="AT232" s="216" t="s">
        <v>160</v>
      </c>
      <c r="AU232" s="216" t="s">
        <v>84</v>
      </c>
      <c r="AY232" s="17" t="s">
        <v>135</v>
      </c>
      <c r="BE232" s="217">
        <f>IF(N232="základná",J232,0)</f>
        <v>0</v>
      </c>
      <c r="BF232" s="217">
        <f>IF(N232="znížená",J232,0)</f>
        <v>0</v>
      </c>
      <c r="BG232" s="217">
        <f>IF(N232="zákl. prenesená",J232,0)</f>
        <v>0</v>
      </c>
      <c r="BH232" s="217">
        <f>IF(N232="zníž. prenesená",J232,0)</f>
        <v>0</v>
      </c>
      <c r="BI232" s="217">
        <f>IF(N232="nulová",J232,0)</f>
        <v>0</v>
      </c>
      <c r="BJ232" s="17" t="s">
        <v>84</v>
      </c>
      <c r="BK232" s="217">
        <f>ROUND(I232*H232,2)</f>
        <v>0</v>
      </c>
      <c r="BL232" s="17" t="s">
        <v>90</v>
      </c>
      <c r="BM232" s="216" t="s">
        <v>441</v>
      </c>
    </row>
    <row r="233" spans="1:65" s="13" customFormat="1" ht="10.199999999999999">
      <c r="B233" s="218"/>
      <c r="C233" s="219"/>
      <c r="D233" s="220" t="s">
        <v>142</v>
      </c>
      <c r="E233" s="221" t="s">
        <v>1</v>
      </c>
      <c r="F233" s="222" t="s">
        <v>442</v>
      </c>
      <c r="G233" s="219"/>
      <c r="H233" s="223">
        <v>5</v>
      </c>
      <c r="I233" s="224"/>
      <c r="J233" s="219"/>
      <c r="K233" s="219"/>
      <c r="L233" s="225"/>
      <c r="M233" s="226"/>
      <c r="N233" s="227"/>
      <c r="O233" s="227"/>
      <c r="P233" s="227"/>
      <c r="Q233" s="227"/>
      <c r="R233" s="227"/>
      <c r="S233" s="227"/>
      <c r="T233" s="228"/>
      <c r="AT233" s="229" t="s">
        <v>142</v>
      </c>
      <c r="AU233" s="229" t="s">
        <v>84</v>
      </c>
      <c r="AV233" s="13" t="s">
        <v>84</v>
      </c>
      <c r="AW233" s="13" t="s">
        <v>30</v>
      </c>
      <c r="AX233" s="13" t="s">
        <v>74</v>
      </c>
      <c r="AY233" s="229" t="s">
        <v>135</v>
      </c>
    </row>
    <row r="234" spans="1:65" s="2" customFormat="1" ht="23.1" customHeight="1">
      <c r="A234" s="34"/>
      <c r="B234" s="35"/>
      <c r="C234" s="204" t="s">
        <v>443</v>
      </c>
      <c r="D234" s="204" t="s">
        <v>137</v>
      </c>
      <c r="E234" s="205" t="s">
        <v>444</v>
      </c>
      <c r="F234" s="206" t="s">
        <v>445</v>
      </c>
      <c r="G234" s="207" t="s">
        <v>207</v>
      </c>
      <c r="H234" s="208">
        <v>24.75</v>
      </c>
      <c r="I234" s="209"/>
      <c r="J234" s="210">
        <f>ROUND(I234*H234,2)</f>
        <v>0</v>
      </c>
      <c r="K234" s="211"/>
      <c r="L234" s="39"/>
      <c r="M234" s="212" t="s">
        <v>1</v>
      </c>
      <c r="N234" s="213" t="s">
        <v>40</v>
      </c>
      <c r="O234" s="71"/>
      <c r="P234" s="214">
        <f>O234*H234</f>
        <v>0</v>
      </c>
      <c r="Q234" s="214">
        <v>0.27244000000000002</v>
      </c>
      <c r="R234" s="214">
        <f>Q234*H234</f>
        <v>6.7428900000000001</v>
      </c>
      <c r="S234" s="214">
        <v>0</v>
      </c>
      <c r="T234" s="215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16" t="s">
        <v>90</v>
      </c>
      <c r="AT234" s="216" t="s">
        <v>137</v>
      </c>
      <c r="AU234" s="216" t="s">
        <v>84</v>
      </c>
      <c r="AY234" s="17" t="s">
        <v>135</v>
      </c>
      <c r="BE234" s="217">
        <f>IF(N234="základná",J234,0)</f>
        <v>0</v>
      </c>
      <c r="BF234" s="217">
        <f>IF(N234="znížená",J234,0)</f>
        <v>0</v>
      </c>
      <c r="BG234" s="217">
        <f>IF(N234="zákl. prenesená",J234,0)</f>
        <v>0</v>
      </c>
      <c r="BH234" s="217">
        <f>IF(N234="zníž. prenesená",J234,0)</f>
        <v>0</v>
      </c>
      <c r="BI234" s="217">
        <f>IF(N234="nulová",J234,0)</f>
        <v>0</v>
      </c>
      <c r="BJ234" s="17" t="s">
        <v>84</v>
      </c>
      <c r="BK234" s="217">
        <f>ROUND(I234*H234,2)</f>
        <v>0</v>
      </c>
      <c r="BL234" s="17" t="s">
        <v>90</v>
      </c>
      <c r="BM234" s="216" t="s">
        <v>446</v>
      </c>
    </row>
    <row r="235" spans="1:65" s="13" customFormat="1" ht="10.199999999999999">
      <c r="B235" s="218"/>
      <c r="C235" s="219"/>
      <c r="D235" s="220" t="s">
        <v>142</v>
      </c>
      <c r="E235" s="221" t="s">
        <v>1</v>
      </c>
      <c r="F235" s="222" t="s">
        <v>447</v>
      </c>
      <c r="G235" s="219"/>
      <c r="H235" s="223">
        <v>24.75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142</v>
      </c>
      <c r="AU235" s="229" t="s">
        <v>84</v>
      </c>
      <c r="AV235" s="13" t="s">
        <v>84</v>
      </c>
      <c r="AW235" s="13" t="s">
        <v>30</v>
      </c>
      <c r="AX235" s="13" t="s">
        <v>74</v>
      </c>
      <c r="AY235" s="229" t="s">
        <v>135</v>
      </c>
    </row>
    <row r="236" spans="1:65" s="2" customFormat="1" ht="23.1" customHeight="1">
      <c r="A236" s="34"/>
      <c r="B236" s="35"/>
      <c r="C236" s="230" t="s">
        <v>448</v>
      </c>
      <c r="D236" s="230" t="s">
        <v>160</v>
      </c>
      <c r="E236" s="231" t="s">
        <v>449</v>
      </c>
      <c r="F236" s="232" t="s">
        <v>450</v>
      </c>
      <c r="G236" s="233" t="s">
        <v>393</v>
      </c>
      <c r="H236" s="234">
        <v>99.99</v>
      </c>
      <c r="I236" s="235"/>
      <c r="J236" s="236">
        <f>ROUND(I236*H236,2)</f>
        <v>0</v>
      </c>
      <c r="K236" s="237"/>
      <c r="L236" s="238"/>
      <c r="M236" s="239" t="s">
        <v>1</v>
      </c>
      <c r="N236" s="240" t="s">
        <v>40</v>
      </c>
      <c r="O236" s="71"/>
      <c r="P236" s="214">
        <f>O236*H236</f>
        <v>0</v>
      </c>
      <c r="Q236" s="214">
        <v>5.8000000000000003E-2</v>
      </c>
      <c r="R236" s="214">
        <f>Q236*H236</f>
        <v>5.7994199999999996</v>
      </c>
      <c r="S236" s="214">
        <v>0</v>
      </c>
      <c r="T236" s="215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16" t="s">
        <v>163</v>
      </c>
      <c r="AT236" s="216" t="s">
        <v>160</v>
      </c>
      <c r="AU236" s="216" t="s">
        <v>84</v>
      </c>
      <c r="AY236" s="17" t="s">
        <v>135</v>
      </c>
      <c r="BE236" s="217">
        <f>IF(N236="základná",J236,0)</f>
        <v>0</v>
      </c>
      <c r="BF236" s="217">
        <f>IF(N236="znížená",J236,0)</f>
        <v>0</v>
      </c>
      <c r="BG236" s="217">
        <f>IF(N236="zákl. prenesená",J236,0)</f>
        <v>0</v>
      </c>
      <c r="BH236" s="217">
        <f>IF(N236="zníž. prenesená",J236,0)</f>
        <v>0</v>
      </c>
      <c r="BI236" s="217">
        <f>IF(N236="nulová",J236,0)</f>
        <v>0</v>
      </c>
      <c r="BJ236" s="17" t="s">
        <v>84</v>
      </c>
      <c r="BK236" s="217">
        <f>ROUND(I236*H236,2)</f>
        <v>0</v>
      </c>
      <c r="BL236" s="17" t="s">
        <v>90</v>
      </c>
      <c r="BM236" s="216" t="s">
        <v>451</v>
      </c>
    </row>
    <row r="237" spans="1:65" s="13" customFormat="1" ht="10.199999999999999">
      <c r="B237" s="218"/>
      <c r="C237" s="219"/>
      <c r="D237" s="220" t="s">
        <v>142</v>
      </c>
      <c r="E237" s="219"/>
      <c r="F237" s="222" t="s">
        <v>452</v>
      </c>
      <c r="G237" s="219"/>
      <c r="H237" s="223">
        <v>99.99</v>
      </c>
      <c r="I237" s="224"/>
      <c r="J237" s="219"/>
      <c r="K237" s="219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142</v>
      </c>
      <c r="AU237" s="229" t="s">
        <v>84</v>
      </c>
      <c r="AV237" s="13" t="s">
        <v>84</v>
      </c>
      <c r="AW237" s="13" t="s">
        <v>4</v>
      </c>
      <c r="AX237" s="13" t="s">
        <v>79</v>
      </c>
      <c r="AY237" s="229" t="s">
        <v>135</v>
      </c>
    </row>
    <row r="238" spans="1:65" s="2" customFormat="1" ht="23.1" customHeight="1">
      <c r="A238" s="34"/>
      <c r="B238" s="35"/>
      <c r="C238" s="204" t="s">
        <v>453</v>
      </c>
      <c r="D238" s="204" t="s">
        <v>137</v>
      </c>
      <c r="E238" s="205" t="s">
        <v>454</v>
      </c>
      <c r="F238" s="206" t="s">
        <v>455</v>
      </c>
      <c r="G238" s="207" t="s">
        <v>263</v>
      </c>
      <c r="H238" s="208">
        <v>2.4</v>
      </c>
      <c r="I238" s="209"/>
      <c r="J238" s="210">
        <f>ROUND(I238*H238,2)</f>
        <v>0</v>
      </c>
      <c r="K238" s="211"/>
      <c r="L238" s="39"/>
      <c r="M238" s="212" t="s">
        <v>1</v>
      </c>
      <c r="N238" s="213" t="s">
        <v>40</v>
      </c>
      <c r="O238" s="71"/>
      <c r="P238" s="214">
        <f>O238*H238</f>
        <v>0</v>
      </c>
      <c r="Q238" s="214">
        <v>0.15909999999999999</v>
      </c>
      <c r="R238" s="214">
        <f>Q238*H238</f>
        <v>0.38183999999999996</v>
      </c>
      <c r="S238" s="214">
        <v>0</v>
      </c>
      <c r="T238" s="215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16" t="s">
        <v>90</v>
      </c>
      <c r="AT238" s="216" t="s">
        <v>137</v>
      </c>
      <c r="AU238" s="216" t="s">
        <v>84</v>
      </c>
      <c r="AY238" s="17" t="s">
        <v>135</v>
      </c>
      <c r="BE238" s="217">
        <f>IF(N238="základná",J238,0)</f>
        <v>0</v>
      </c>
      <c r="BF238" s="217">
        <f>IF(N238="znížená",J238,0)</f>
        <v>0</v>
      </c>
      <c r="BG238" s="217">
        <f>IF(N238="zákl. prenesená",J238,0)</f>
        <v>0</v>
      </c>
      <c r="BH238" s="217">
        <f>IF(N238="zníž. prenesená",J238,0)</f>
        <v>0</v>
      </c>
      <c r="BI238" s="217">
        <f>IF(N238="nulová",J238,0)</f>
        <v>0</v>
      </c>
      <c r="BJ238" s="17" t="s">
        <v>84</v>
      </c>
      <c r="BK238" s="217">
        <f>ROUND(I238*H238,2)</f>
        <v>0</v>
      </c>
      <c r="BL238" s="17" t="s">
        <v>90</v>
      </c>
      <c r="BM238" s="216" t="s">
        <v>456</v>
      </c>
    </row>
    <row r="239" spans="1:65" s="2" customFormat="1" ht="16.350000000000001" customHeight="1">
      <c r="A239" s="34"/>
      <c r="B239" s="35"/>
      <c r="C239" s="230" t="s">
        <v>457</v>
      </c>
      <c r="D239" s="230" t="s">
        <v>160</v>
      </c>
      <c r="E239" s="231" t="s">
        <v>458</v>
      </c>
      <c r="F239" s="232" t="s">
        <v>459</v>
      </c>
      <c r="G239" s="233" t="s">
        <v>393</v>
      </c>
      <c r="H239" s="234">
        <v>8.0640000000000001</v>
      </c>
      <c r="I239" s="235"/>
      <c r="J239" s="236">
        <f>ROUND(I239*H239,2)</f>
        <v>0</v>
      </c>
      <c r="K239" s="237"/>
      <c r="L239" s="238"/>
      <c r="M239" s="239" t="s">
        <v>1</v>
      </c>
      <c r="N239" s="240" t="s">
        <v>40</v>
      </c>
      <c r="O239" s="71"/>
      <c r="P239" s="214">
        <f>O239*H239</f>
        <v>0</v>
      </c>
      <c r="Q239" s="214">
        <v>3.4000000000000002E-2</v>
      </c>
      <c r="R239" s="214">
        <f>Q239*H239</f>
        <v>0.27417600000000003</v>
      </c>
      <c r="S239" s="214">
        <v>0</v>
      </c>
      <c r="T239" s="215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16" t="s">
        <v>163</v>
      </c>
      <c r="AT239" s="216" t="s">
        <v>160</v>
      </c>
      <c r="AU239" s="216" t="s">
        <v>84</v>
      </c>
      <c r="AY239" s="17" t="s">
        <v>135</v>
      </c>
      <c r="BE239" s="217">
        <f>IF(N239="základná",J239,0)</f>
        <v>0</v>
      </c>
      <c r="BF239" s="217">
        <f>IF(N239="znížená",J239,0)</f>
        <v>0</v>
      </c>
      <c r="BG239" s="217">
        <f>IF(N239="zákl. prenesená",J239,0)</f>
        <v>0</v>
      </c>
      <c r="BH239" s="217">
        <f>IF(N239="zníž. prenesená",J239,0)</f>
        <v>0</v>
      </c>
      <c r="BI239" s="217">
        <f>IF(N239="nulová",J239,0)</f>
        <v>0</v>
      </c>
      <c r="BJ239" s="17" t="s">
        <v>84</v>
      </c>
      <c r="BK239" s="217">
        <f>ROUND(I239*H239,2)</f>
        <v>0</v>
      </c>
      <c r="BL239" s="17" t="s">
        <v>90</v>
      </c>
      <c r="BM239" s="216" t="s">
        <v>460</v>
      </c>
    </row>
    <row r="240" spans="1:65" s="13" customFormat="1" ht="10.199999999999999">
      <c r="B240" s="218"/>
      <c r="C240" s="219"/>
      <c r="D240" s="220" t="s">
        <v>142</v>
      </c>
      <c r="E240" s="219"/>
      <c r="F240" s="222" t="s">
        <v>461</v>
      </c>
      <c r="G240" s="219"/>
      <c r="H240" s="223">
        <v>8.0640000000000001</v>
      </c>
      <c r="I240" s="224"/>
      <c r="J240" s="219"/>
      <c r="K240" s="219"/>
      <c r="L240" s="225"/>
      <c r="M240" s="226"/>
      <c r="N240" s="227"/>
      <c r="O240" s="227"/>
      <c r="P240" s="227"/>
      <c r="Q240" s="227"/>
      <c r="R240" s="227"/>
      <c r="S240" s="227"/>
      <c r="T240" s="228"/>
      <c r="AT240" s="229" t="s">
        <v>142</v>
      </c>
      <c r="AU240" s="229" t="s">
        <v>84</v>
      </c>
      <c r="AV240" s="13" t="s">
        <v>84</v>
      </c>
      <c r="AW240" s="13" t="s">
        <v>4</v>
      </c>
      <c r="AX240" s="13" t="s">
        <v>79</v>
      </c>
      <c r="AY240" s="229" t="s">
        <v>135</v>
      </c>
    </row>
    <row r="241" spans="1:65" s="12" customFormat="1" ht="22.8" customHeight="1">
      <c r="B241" s="188"/>
      <c r="C241" s="189"/>
      <c r="D241" s="190" t="s">
        <v>73</v>
      </c>
      <c r="E241" s="202" t="s">
        <v>462</v>
      </c>
      <c r="F241" s="202" t="s">
        <v>463</v>
      </c>
      <c r="G241" s="189"/>
      <c r="H241" s="189"/>
      <c r="I241" s="192"/>
      <c r="J241" s="203">
        <f>BK241</f>
        <v>0</v>
      </c>
      <c r="K241" s="189"/>
      <c r="L241" s="194"/>
      <c r="M241" s="195"/>
      <c r="N241" s="196"/>
      <c r="O241" s="196"/>
      <c r="P241" s="197">
        <v>0</v>
      </c>
      <c r="Q241" s="196"/>
      <c r="R241" s="197">
        <v>0</v>
      </c>
      <c r="S241" s="196"/>
      <c r="T241" s="198">
        <v>0</v>
      </c>
      <c r="AR241" s="199" t="s">
        <v>79</v>
      </c>
      <c r="AT241" s="200" t="s">
        <v>73</v>
      </c>
      <c r="AU241" s="200" t="s">
        <v>79</v>
      </c>
      <c r="AY241" s="199" t="s">
        <v>135</v>
      </c>
      <c r="BK241" s="201">
        <v>0</v>
      </c>
    </row>
    <row r="242" spans="1:65" s="12" customFormat="1" ht="22.8" customHeight="1">
      <c r="B242" s="188"/>
      <c r="C242" s="189"/>
      <c r="D242" s="190" t="s">
        <v>73</v>
      </c>
      <c r="E242" s="202" t="s">
        <v>288</v>
      </c>
      <c r="F242" s="202" t="s">
        <v>289</v>
      </c>
      <c r="G242" s="189"/>
      <c r="H242" s="189"/>
      <c r="I242" s="192"/>
      <c r="J242" s="203">
        <f>BK242</f>
        <v>0</v>
      </c>
      <c r="K242" s="189"/>
      <c r="L242" s="194"/>
      <c r="M242" s="195"/>
      <c r="N242" s="196"/>
      <c r="O242" s="196"/>
      <c r="P242" s="197">
        <f>P243</f>
        <v>0</v>
      </c>
      <c r="Q242" s="196"/>
      <c r="R242" s="197">
        <f>R243</f>
        <v>0</v>
      </c>
      <c r="S242" s="196"/>
      <c r="T242" s="198">
        <f>T243</f>
        <v>0</v>
      </c>
      <c r="AR242" s="199" t="s">
        <v>79</v>
      </c>
      <c r="AT242" s="200" t="s">
        <v>73</v>
      </c>
      <c r="AU242" s="200" t="s">
        <v>79</v>
      </c>
      <c r="AY242" s="199" t="s">
        <v>135</v>
      </c>
      <c r="BK242" s="201">
        <f>BK243</f>
        <v>0</v>
      </c>
    </row>
    <row r="243" spans="1:65" s="2" customFormat="1" ht="23.1" customHeight="1">
      <c r="A243" s="34"/>
      <c r="B243" s="35"/>
      <c r="C243" s="204" t="s">
        <v>464</v>
      </c>
      <c r="D243" s="204" t="s">
        <v>137</v>
      </c>
      <c r="E243" s="205" t="s">
        <v>291</v>
      </c>
      <c r="F243" s="206" t="s">
        <v>292</v>
      </c>
      <c r="G243" s="207" t="s">
        <v>192</v>
      </c>
      <c r="H243" s="208">
        <v>3299.9470000000001</v>
      </c>
      <c r="I243" s="209"/>
      <c r="J243" s="210">
        <f>ROUND(I243*H243,2)</f>
        <v>0</v>
      </c>
      <c r="K243" s="211"/>
      <c r="L243" s="39"/>
      <c r="M243" s="212" t="s">
        <v>1</v>
      </c>
      <c r="N243" s="213" t="s">
        <v>40</v>
      </c>
      <c r="O243" s="71"/>
      <c r="P243" s="214">
        <f>O243*H243</f>
        <v>0</v>
      </c>
      <c r="Q243" s="214">
        <v>0</v>
      </c>
      <c r="R243" s="214">
        <f>Q243*H243</f>
        <v>0</v>
      </c>
      <c r="S243" s="214">
        <v>0</v>
      </c>
      <c r="T243" s="215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16" t="s">
        <v>90</v>
      </c>
      <c r="AT243" s="216" t="s">
        <v>137</v>
      </c>
      <c r="AU243" s="216" t="s">
        <v>84</v>
      </c>
      <c r="AY243" s="17" t="s">
        <v>135</v>
      </c>
      <c r="BE243" s="217">
        <f>IF(N243="základná",J243,0)</f>
        <v>0</v>
      </c>
      <c r="BF243" s="217">
        <f>IF(N243="znížená",J243,0)</f>
        <v>0</v>
      </c>
      <c r="BG243" s="217">
        <f>IF(N243="zákl. prenesená",J243,0)</f>
        <v>0</v>
      </c>
      <c r="BH243" s="217">
        <f>IF(N243="zníž. prenesená",J243,0)</f>
        <v>0</v>
      </c>
      <c r="BI243" s="217">
        <f>IF(N243="nulová",J243,0)</f>
        <v>0</v>
      </c>
      <c r="BJ243" s="17" t="s">
        <v>84</v>
      </c>
      <c r="BK243" s="217">
        <f>ROUND(I243*H243,2)</f>
        <v>0</v>
      </c>
      <c r="BL243" s="17" t="s">
        <v>90</v>
      </c>
      <c r="BM243" s="216" t="s">
        <v>293</v>
      </c>
    </row>
    <row r="244" spans="1:65" s="12" customFormat="1" ht="25.95" customHeight="1">
      <c r="B244" s="188"/>
      <c r="C244" s="189"/>
      <c r="D244" s="190" t="s">
        <v>73</v>
      </c>
      <c r="E244" s="191" t="s">
        <v>465</v>
      </c>
      <c r="F244" s="191" t="s">
        <v>466</v>
      </c>
      <c r="G244" s="189"/>
      <c r="H244" s="189"/>
      <c r="I244" s="192"/>
      <c r="J244" s="193">
        <f>BK244</f>
        <v>0</v>
      </c>
      <c r="K244" s="189"/>
      <c r="L244" s="194"/>
      <c r="M244" s="195"/>
      <c r="N244" s="196"/>
      <c r="O244" s="196"/>
      <c r="P244" s="197">
        <f>P245</f>
        <v>0</v>
      </c>
      <c r="Q244" s="196"/>
      <c r="R244" s="197">
        <f>R245</f>
        <v>5.3539519999999993E-2</v>
      </c>
      <c r="S244" s="196"/>
      <c r="T244" s="198">
        <f>T245</f>
        <v>0</v>
      </c>
      <c r="AR244" s="199" t="s">
        <v>84</v>
      </c>
      <c r="AT244" s="200" t="s">
        <v>73</v>
      </c>
      <c r="AU244" s="200" t="s">
        <v>74</v>
      </c>
      <c r="AY244" s="199" t="s">
        <v>135</v>
      </c>
      <c r="BK244" s="201">
        <f>BK245</f>
        <v>0</v>
      </c>
    </row>
    <row r="245" spans="1:65" s="12" customFormat="1" ht="22.8" customHeight="1">
      <c r="B245" s="188"/>
      <c r="C245" s="189"/>
      <c r="D245" s="190" t="s">
        <v>73</v>
      </c>
      <c r="E245" s="202" t="s">
        <v>467</v>
      </c>
      <c r="F245" s="202" t="s">
        <v>468</v>
      </c>
      <c r="G245" s="189"/>
      <c r="H245" s="189"/>
      <c r="I245" s="192"/>
      <c r="J245" s="203">
        <f>BK245</f>
        <v>0</v>
      </c>
      <c r="K245" s="189"/>
      <c r="L245" s="194"/>
      <c r="M245" s="195"/>
      <c r="N245" s="196"/>
      <c r="O245" s="196"/>
      <c r="P245" s="197">
        <f>SUM(P246:P253)</f>
        <v>0</v>
      </c>
      <c r="Q245" s="196"/>
      <c r="R245" s="197">
        <f>SUM(R246:R253)</f>
        <v>5.3539519999999993E-2</v>
      </c>
      <c r="S245" s="196"/>
      <c r="T245" s="198">
        <f>SUM(T246:T253)</f>
        <v>0</v>
      </c>
      <c r="AR245" s="199" t="s">
        <v>84</v>
      </c>
      <c r="AT245" s="200" t="s">
        <v>73</v>
      </c>
      <c r="AU245" s="200" t="s">
        <v>79</v>
      </c>
      <c r="AY245" s="199" t="s">
        <v>135</v>
      </c>
      <c r="BK245" s="201">
        <f>SUM(BK246:BK253)</f>
        <v>0</v>
      </c>
    </row>
    <row r="246" spans="1:65" s="2" customFormat="1" ht="23.1" customHeight="1">
      <c r="A246" s="34"/>
      <c r="B246" s="35"/>
      <c r="C246" s="204" t="s">
        <v>469</v>
      </c>
      <c r="D246" s="204" t="s">
        <v>137</v>
      </c>
      <c r="E246" s="205" t="s">
        <v>470</v>
      </c>
      <c r="F246" s="206" t="s">
        <v>471</v>
      </c>
      <c r="G246" s="207" t="s">
        <v>207</v>
      </c>
      <c r="H246" s="208">
        <v>12.576000000000001</v>
      </c>
      <c r="I246" s="209"/>
      <c r="J246" s="210">
        <f>ROUND(I246*H246,2)</f>
        <v>0</v>
      </c>
      <c r="K246" s="211"/>
      <c r="L246" s="39"/>
      <c r="M246" s="212" t="s">
        <v>1</v>
      </c>
      <c r="N246" s="213" t="s">
        <v>40</v>
      </c>
      <c r="O246" s="71"/>
      <c r="P246" s="214">
        <f>O246*H246</f>
        <v>0</v>
      </c>
      <c r="Q246" s="214">
        <v>0</v>
      </c>
      <c r="R246" s="214">
        <f>Q246*H246</f>
        <v>0</v>
      </c>
      <c r="S246" s="214">
        <v>0</v>
      </c>
      <c r="T246" s="215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16" t="s">
        <v>210</v>
      </c>
      <c r="AT246" s="216" t="s">
        <v>137</v>
      </c>
      <c r="AU246" s="216" t="s">
        <v>84</v>
      </c>
      <c r="AY246" s="17" t="s">
        <v>135</v>
      </c>
      <c r="BE246" s="217">
        <f>IF(N246="základná",J246,0)</f>
        <v>0</v>
      </c>
      <c r="BF246" s="217">
        <f>IF(N246="znížená",J246,0)</f>
        <v>0</v>
      </c>
      <c r="BG246" s="217">
        <f>IF(N246="zákl. prenesená",J246,0)</f>
        <v>0</v>
      </c>
      <c r="BH246" s="217">
        <f>IF(N246="zníž. prenesená",J246,0)</f>
        <v>0</v>
      </c>
      <c r="BI246" s="217">
        <f>IF(N246="nulová",J246,0)</f>
        <v>0</v>
      </c>
      <c r="BJ246" s="17" t="s">
        <v>84</v>
      </c>
      <c r="BK246" s="217">
        <f>ROUND(I246*H246,2)</f>
        <v>0</v>
      </c>
      <c r="BL246" s="17" t="s">
        <v>210</v>
      </c>
      <c r="BM246" s="216" t="s">
        <v>472</v>
      </c>
    </row>
    <row r="247" spans="1:65" s="13" customFormat="1" ht="10.199999999999999">
      <c r="B247" s="218"/>
      <c r="C247" s="219"/>
      <c r="D247" s="220" t="s">
        <v>142</v>
      </c>
      <c r="E247" s="221" t="s">
        <v>1</v>
      </c>
      <c r="F247" s="222" t="s">
        <v>473</v>
      </c>
      <c r="G247" s="219"/>
      <c r="H247" s="223">
        <v>12.576000000000001</v>
      </c>
      <c r="I247" s="224"/>
      <c r="J247" s="219"/>
      <c r="K247" s="219"/>
      <c r="L247" s="225"/>
      <c r="M247" s="226"/>
      <c r="N247" s="227"/>
      <c r="O247" s="227"/>
      <c r="P247" s="227"/>
      <c r="Q247" s="227"/>
      <c r="R247" s="227"/>
      <c r="S247" s="227"/>
      <c r="T247" s="228"/>
      <c r="AT247" s="229" t="s">
        <v>142</v>
      </c>
      <c r="AU247" s="229" t="s">
        <v>84</v>
      </c>
      <c r="AV247" s="13" t="s">
        <v>84</v>
      </c>
      <c r="AW247" s="13" t="s">
        <v>30</v>
      </c>
      <c r="AX247" s="13" t="s">
        <v>74</v>
      </c>
      <c r="AY247" s="229" t="s">
        <v>135</v>
      </c>
    </row>
    <row r="248" spans="1:65" s="2" customFormat="1" ht="16.350000000000001" customHeight="1">
      <c r="A248" s="34"/>
      <c r="B248" s="35"/>
      <c r="C248" s="230" t="s">
        <v>474</v>
      </c>
      <c r="D248" s="230" t="s">
        <v>160</v>
      </c>
      <c r="E248" s="231" t="s">
        <v>475</v>
      </c>
      <c r="F248" s="232" t="s">
        <v>476</v>
      </c>
      <c r="G248" s="233" t="s">
        <v>192</v>
      </c>
      <c r="H248" s="234">
        <v>4.0000000000000001E-3</v>
      </c>
      <c r="I248" s="235"/>
      <c r="J248" s="236">
        <f>ROUND(I248*H248,2)</f>
        <v>0</v>
      </c>
      <c r="K248" s="237"/>
      <c r="L248" s="238"/>
      <c r="M248" s="239" t="s">
        <v>1</v>
      </c>
      <c r="N248" s="240" t="s">
        <v>40</v>
      </c>
      <c r="O248" s="71"/>
      <c r="P248" s="214">
        <f>O248*H248</f>
        <v>0</v>
      </c>
      <c r="Q248" s="214">
        <v>1</v>
      </c>
      <c r="R248" s="214">
        <f>Q248*H248</f>
        <v>4.0000000000000001E-3</v>
      </c>
      <c r="S248" s="214">
        <v>0</v>
      </c>
      <c r="T248" s="215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16" t="s">
        <v>290</v>
      </c>
      <c r="AT248" s="216" t="s">
        <v>160</v>
      </c>
      <c r="AU248" s="216" t="s">
        <v>84</v>
      </c>
      <c r="AY248" s="17" t="s">
        <v>135</v>
      </c>
      <c r="BE248" s="217">
        <f>IF(N248="základná",J248,0)</f>
        <v>0</v>
      </c>
      <c r="BF248" s="217">
        <f>IF(N248="znížená",J248,0)</f>
        <v>0</v>
      </c>
      <c r="BG248" s="217">
        <f>IF(N248="zákl. prenesená",J248,0)</f>
        <v>0</v>
      </c>
      <c r="BH248" s="217">
        <f>IF(N248="zníž. prenesená",J248,0)</f>
        <v>0</v>
      </c>
      <c r="BI248" s="217">
        <f>IF(N248="nulová",J248,0)</f>
        <v>0</v>
      </c>
      <c r="BJ248" s="17" t="s">
        <v>84</v>
      </c>
      <c r="BK248" s="217">
        <f>ROUND(I248*H248,2)</f>
        <v>0</v>
      </c>
      <c r="BL248" s="17" t="s">
        <v>210</v>
      </c>
      <c r="BM248" s="216" t="s">
        <v>477</v>
      </c>
    </row>
    <row r="249" spans="1:65" s="13" customFormat="1" ht="20.399999999999999">
      <c r="B249" s="218"/>
      <c r="C249" s="219"/>
      <c r="D249" s="220" t="s">
        <v>142</v>
      </c>
      <c r="E249" s="219"/>
      <c r="F249" s="222" t="s">
        <v>478</v>
      </c>
      <c r="G249" s="219"/>
      <c r="H249" s="223">
        <v>4.0000000000000001E-3</v>
      </c>
      <c r="I249" s="224"/>
      <c r="J249" s="219"/>
      <c r="K249" s="219"/>
      <c r="L249" s="225"/>
      <c r="M249" s="226"/>
      <c r="N249" s="227"/>
      <c r="O249" s="227"/>
      <c r="P249" s="227"/>
      <c r="Q249" s="227"/>
      <c r="R249" s="227"/>
      <c r="S249" s="227"/>
      <c r="T249" s="228"/>
      <c r="AT249" s="229" t="s">
        <v>142</v>
      </c>
      <c r="AU249" s="229" t="s">
        <v>84</v>
      </c>
      <c r="AV249" s="13" t="s">
        <v>84</v>
      </c>
      <c r="AW249" s="13" t="s">
        <v>4</v>
      </c>
      <c r="AX249" s="13" t="s">
        <v>79</v>
      </c>
      <c r="AY249" s="229" t="s">
        <v>135</v>
      </c>
    </row>
    <row r="250" spans="1:65" s="2" customFormat="1" ht="23.1" customHeight="1">
      <c r="A250" s="34"/>
      <c r="B250" s="35"/>
      <c r="C250" s="204" t="s">
        <v>479</v>
      </c>
      <c r="D250" s="204" t="s">
        <v>137</v>
      </c>
      <c r="E250" s="205" t="s">
        <v>480</v>
      </c>
      <c r="F250" s="206" t="s">
        <v>481</v>
      </c>
      <c r="G250" s="207" t="s">
        <v>207</v>
      </c>
      <c r="H250" s="208">
        <v>25.152000000000001</v>
      </c>
      <c r="I250" s="209"/>
      <c r="J250" s="210">
        <f>ROUND(I250*H250,2)</f>
        <v>0</v>
      </c>
      <c r="K250" s="211"/>
      <c r="L250" s="39"/>
      <c r="M250" s="212" t="s">
        <v>1</v>
      </c>
      <c r="N250" s="213" t="s">
        <v>40</v>
      </c>
      <c r="O250" s="71"/>
      <c r="P250" s="214">
        <f>O250*H250</f>
        <v>0</v>
      </c>
      <c r="Q250" s="214">
        <v>2.5999999999999998E-4</v>
      </c>
      <c r="R250" s="214">
        <f>Q250*H250</f>
        <v>6.5395200000000001E-3</v>
      </c>
      <c r="S250" s="214">
        <v>0</v>
      </c>
      <c r="T250" s="215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16" t="s">
        <v>210</v>
      </c>
      <c r="AT250" s="216" t="s">
        <v>137</v>
      </c>
      <c r="AU250" s="216" t="s">
        <v>84</v>
      </c>
      <c r="AY250" s="17" t="s">
        <v>135</v>
      </c>
      <c r="BE250" s="217">
        <f>IF(N250="základná",J250,0)</f>
        <v>0</v>
      </c>
      <c r="BF250" s="217">
        <f>IF(N250="znížená",J250,0)</f>
        <v>0</v>
      </c>
      <c r="BG250" s="217">
        <f>IF(N250="zákl. prenesená",J250,0)</f>
        <v>0</v>
      </c>
      <c r="BH250" s="217">
        <f>IF(N250="zníž. prenesená",J250,0)</f>
        <v>0</v>
      </c>
      <c r="BI250" s="217">
        <f>IF(N250="nulová",J250,0)</f>
        <v>0</v>
      </c>
      <c r="BJ250" s="17" t="s">
        <v>84</v>
      </c>
      <c r="BK250" s="217">
        <f>ROUND(I250*H250,2)</f>
        <v>0</v>
      </c>
      <c r="BL250" s="17" t="s">
        <v>210</v>
      </c>
      <c r="BM250" s="216" t="s">
        <v>482</v>
      </c>
    </row>
    <row r="251" spans="1:65" s="13" customFormat="1" ht="10.199999999999999">
      <c r="B251" s="218"/>
      <c r="C251" s="219"/>
      <c r="D251" s="220" t="s">
        <v>142</v>
      </c>
      <c r="E251" s="221" t="s">
        <v>1</v>
      </c>
      <c r="F251" s="222" t="s">
        <v>483</v>
      </c>
      <c r="G251" s="219"/>
      <c r="H251" s="223">
        <v>25.152000000000001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142</v>
      </c>
      <c r="AU251" s="229" t="s">
        <v>84</v>
      </c>
      <c r="AV251" s="13" t="s">
        <v>84</v>
      </c>
      <c r="AW251" s="13" t="s">
        <v>30</v>
      </c>
      <c r="AX251" s="13" t="s">
        <v>74</v>
      </c>
      <c r="AY251" s="229" t="s">
        <v>135</v>
      </c>
    </row>
    <row r="252" spans="1:65" s="2" customFormat="1" ht="16.350000000000001" customHeight="1">
      <c r="A252" s="34"/>
      <c r="B252" s="35"/>
      <c r="C252" s="230" t="s">
        <v>484</v>
      </c>
      <c r="D252" s="230" t="s">
        <v>160</v>
      </c>
      <c r="E252" s="231" t="s">
        <v>485</v>
      </c>
      <c r="F252" s="232" t="s">
        <v>486</v>
      </c>
      <c r="G252" s="233" t="s">
        <v>192</v>
      </c>
      <c r="H252" s="234">
        <v>4.2999999999999997E-2</v>
      </c>
      <c r="I252" s="235"/>
      <c r="J252" s="236">
        <f>ROUND(I252*H252,2)</f>
        <v>0</v>
      </c>
      <c r="K252" s="237"/>
      <c r="L252" s="238"/>
      <c r="M252" s="239" t="s">
        <v>1</v>
      </c>
      <c r="N252" s="240" t="s">
        <v>40</v>
      </c>
      <c r="O252" s="71"/>
      <c r="P252" s="214">
        <f>O252*H252</f>
        <v>0</v>
      </c>
      <c r="Q252" s="214">
        <v>1</v>
      </c>
      <c r="R252" s="214">
        <f>Q252*H252</f>
        <v>4.2999999999999997E-2</v>
      </c>
      <c r="S252" s="214">
        <v>0</v>
      </c>
      <c r="T252" s="215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16" t="s">
        <v>290</v>
      </c>
      <c r="AT252" s="216" t="s">
        <v>160</v>
      </c>
      <c r="AU252" s="216" t="s">
        <v>84</v>
      </c>
      <c r="AY252" s="17" t="s">
        <v>135</v>
      </c>
      <c r="BE252" s="217">
        <f>IF(N252="základná",J252,0)</f>
        <v>0</v>
      </c>
      <c r="BF252" s="217">
        <f>IF(N252="znížená",J252,0)</f>
        <v>0</v>
      </c>
      <c r="BG252" s="217">
        <f>IF(N252="zákl. prenesená",J252,0)</f>
        <v>0</v>
      </c>
      <c r="BH252" s="217">
        <f>IF(N252="zníž. prenesená",J252,0)</f>
        <v>0</v>
      </c>
      <c r="BI252" s="217">
        <f>IF(N252="nulová",J252,0)</f>
        <v>0</v>
      </c>
      <c r="BJ252" s="17" t="s">
        <v>84</v>
      </c>
      <c r="BK252" s="217">
        <f>ROUND(I252*H252,2)</f>
        <v>0</v>
      </c>
      <c r="BL252" s="17" t="s">
        <v>210</v>
      </c>
      <c r="BM252" s="216" t="s">
        <v>487</v>
      </c>
    </row>
    <row r="253" spans="1:65" s="13" customFormat="1" ht="20.399999999999999">
      <c r="B253" s="218"/>
      <c r="C253" s="219"/>
      <c r="D253" s="220" t="s">
        <v>142</v>
      </c>
      <c r="E253" s="219"/>
      <c r="F253" s="222" t="s">
        <v>488</v>
      </c>
      <c r="G253" s="219"/>
      <c r="H253" s="223">
        <v>4.2999999999999997E-2</v>
      </c>
      <c r="I253" s="224"/>
      <c r="J253" s="219"/>
      <c r="K253" s="219"/>
      <c r="L253" s="225"/>
      <c r="M253" s="226"/>
      <c r="N253" s="227"/>
      <c r="O253" s="227"/>
      <c r="P253" s="227"/>
      <c r="Q253" s="227"/>
      <c r="R253" s="227"/>
      <c r="S253" s="227"/>
      <c r="T253" s="228"/>
      <c r="AT253" s="229" t="s">
        <v>142</v>
      </c>
      <c r="AU253" s="229" t="s">
        <v>84</v>
      </c>
      <c r="AV253" s="13" t="s">
        <v>84</v>
      </c>
      <c r="AW253" s="13" t="s">
        <v>4</v>
      </c>
      <c r="AX253" s="13" t="s">
        <v>79</v>
      </c>
      <c r="AY253" s="229" t="s">
        <v>135</v>
      </c>
    </row>
    <row r="254" spans="1:65" s="12" customFormat="1" ht="25.95" customHeight="1">
      <c r="B254" s="188"/>
      <c r="C254" s="189"/>
      <c r="D254" s="190" t="s">
        <v>73</v>
      </c>
      <c r="E254" s="191" t="s">
        <v>294</v>
      </c>
      <c r="F254" s="191" t="s">
        <v>295</v>
      </c>
      <c r="G254" s="189"/>
      <c r="H254" s="189"/>
      <c r="I254" s="192"/>
      <c r="J254" s="193">
        <f>BK254</f>
        <v>0</v>
      </c>
      <c r="K254" s="189"/>
      <c r="L254" s="194"/>
      <c r="M254" s="195"/>
      <c r="N254" s="196"/>
      <c r="O254" s="196"/>
      <c r="P254" s="197">
        <f>P255+P258</f>
        <v>0</v>
      </c>
      <c r="Q254" s="196"/>
      <c r="R254" s="197">
        <f>R255+R258</f>
        <v>0</v>
      </c>
      <c r="S254" s="196"/>
      <c r="T254" s="198">
        <f>T255+T258</f>
        <v>0</v>
      </c>
      <c r="AR254" s="199" t="s">
        <v>94</v>
      </c>
      <c r="AT254" s="200" t="s">
        <v>73</v>
      </c>
      <c r="AU254" s="200" t="s">
        <v>74</v>
      </c>
      <c r="AY254" s="199" t="s">
        <v>135</v>
      </c>
      <c r="BK254" s="201">
        <f>BK255+BK258</f>
        <v>0</v>
      </c>
    </row>
    <row r="255" spans="1:65" s="12" customFormat="1" ht="22.8" customHeight="1">
      <c r="B255" s="188"/>
      <c r="C255" s="189"/>
      <c r="D255" s="190" t="s">
        <v>73</v>
      </c>
      <c r="E255" s="202" t="s">
        <v>296</v>
      </c>
      <c r="F255" s="202" t="s">
        <v>297</v>
      </c>
      <c r="G255" s="189"/>
      <c r="H255" s="189"/>
      <c r="I255" s="192"/>
      <c r="J255" s="203">
        <f>BK255</f>
        <v>0</v>
      </c>
      <c r="K255" s="189"/>
      <c r="L255" s="194"/>
      <c r="M255" s="195"/>
      <c r="N255" s="196"/>
      <c r="O255" s="196"/>
      <c r="P255" s="197">
        <f>SUM(P256:P257)</f>
        <v>0</v>
      </c>
      <c r="Q255" s="196"/>
      <c r="R255" s="197">
        <f>SUM(R256:R257)</f>
        <v>0</v>
      </c>
      <c r="S255" s="196"/>
      <c r="T255" s="198">
        <f>SUM(T256:T257)</f>
        <v>0</v>
      </c>
      <c r="AR255" s="199" t="s">
        <v>94</v>
      </c>
      <c r="AT255" s="200" t="s">
        <v>73</v>
      </c>
      <c r="AU255" s="200" t="s">
        <v>79</v>
      </c>
      <c r="AY255" s="199" t="s">
        <v>135</v>
      </c>
      <c r="BK255" s="201">
        <f>SUM(BK256:BK257)</f>
        <v>0</v>
      </c>
    </row>
    <row r="256" spans="1:65" s="2" customFormat="1" ht="23.1" customHeight="1">
      <c r="A256" s="34"/>
      <c r="B256" s="35"/>
      <c r="C256" s="204" t="s">
        <v>489</v>
      </c>
      <c r="D256" s="204" t="s">
        <v>137</v>
      </c>
      <c r="E256" s="205" t="s">
        <v>490</v>
      </c>
      <c r="F256" s="206" t="s">
        <v>491</v>
      </c>
      <c r="G256" s="207" t="s">
        <v>301</v>
      </c>
      <c r="H256" s="208">
        <v>1</v>
      </c>
      <c r="I256" s="209"/>
      <c r="J256" s="210">
        <f>ROUND(I256*H256,2)</f>
        <v>0</v>
      </c>
      <c r="K256" s="211"/>
      <c r="L256" s="39"/>
      <c r="M256" s="212" t="s">
        <v>1</v>
      </c>
      <c r="N256" s="213" t="s">
        <v>40</v>
      </c>
      <c r="O256" s="71"/>
      <c r="P256" s="214">
        <f>O256*H256</f>
        <v>0</v>
      </c>
      <c r="Q256" s="214">
        <v>0</v>
      </c>
      <c r="R256" s="214">
        <f>Q256*H256</f>
        <v>0</v>
      </c>
      <c r="S256" s="214">
        <v>0</v>
      </c>
      <c r="T256" s="215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16" t="s">
        <v>302</v>
      </c>
      <c r="AT256" s="216" t="s">
        <v>137</v>
      </c>
      <c r="AU256" s="216" t="s">
        <v>84</v>
      </c>
      <c r="AY256" s="17" t="s">
        <v>135</v>
      </c>
      <c r="BE256" s="217">
        <f>IF(N256="základná",J256,0)</f>
        <v>0</v>
      </c>
      <c r="BF256" s="217">
        <f>IF(N256="znížená",J256,0)</f>
        <v>0</v>
      </c>
      <c r="BG256" s="217">
        <f>IF(N256="zákl. prenesená",J256,0)</f>
        <v>0</v>
      </c>
      <c r="BH256" s="217">
        <f>IF(N256="zníž. prenesená",J256,0)</f>
        <v>0</v>
      </c>
      <c r="BI256" s="217">
        <f>IF(N256="nulová",J256,0)</f>
        <v>0</v>
      </c>
      <c r="BJ256" s="17" t="s">
        <v>84</v>
      </c>
      <c r="BK256" s="217">
        <f>ROUND(I256*H256,2)</f>
        <v>0</v>
      </c>
      <c r="BL256" s="17" t="s">
        <v>302</v>
      </c>
      <c r="BM256" s="216" t="s">
        <v>492</v>
      </c>
    </row>
    <row r="257" spans="1:65" s="2" customFormat="1" ht="23.1" customHeight="1">
      <c r="A257" s="34"/>
      <c r="B257" s="35"/>
      <c r="C257" s="204" t="s">
        <v>493</v>
      </c>
      <c r="D257" s="204" t="s">
        <v>137</v>
      </c>
      <c r="E257" s="205" t="s">
        <v>299</v>
      </c>
      <c r="F257" s="206" t="s">
        <v>300</v>
      </c>
      <c r="G257" s="207" t="s">
        <v>301</v>
      </c>
      <c r="H257" s="208">
        <v>1</v>
      </c>
      <c r="I257" s="209"/>
      <c r="J257" s="210">
        <f>ROUND(I257*H257,2)</f>
        <v>0</v>
      </c>
      <c r="K257" s="211"/>
      <c r="L257" s="39"/>
      <c r="M257" s="212" t="s">
        <v>1</v>
      </c>
      <c r="N257" s="213" t="s">
        <v>40</v>
      </c>
      <c r="O257" s="71"/>
      <c r="P257" s="214">
        <f>O257*H257</f>
        <v>0</v>
      </c>
      <c r="Q257" s="214">
        <v>0</v>
      </c>
      <c r="R257" s="214">
        <f>Q257*H257</f>
        <v>0</v>
      </c>
      <c r="S257" s="214">
        <v>0</v>
      </c>
      <c r="T257" s="215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16" t="s">
        <v>302</v>
      </c>
      <c r="AT257" s="216" t="s">
        <v>137</v>
      </c>
      <c r="AU257" s="216" t="s">
        <v>84</v>
      </c>
      <c r="AY257" s="17" t="s">
        <v>135</v>
      </c>
      <c r="BE257" s="217">
        <f>IF(N257="základná",J257,0)</f>
        <v>0</v>
      </c>
      <c r="BF257" s="217">
        <f>IF(N257="znížená",J257,0)</f>
        <v>0</v>
      </c>
      <c r="BG257" s="217">
        <f>IF(N257="zákl. prenesená",J257,0)</f>
        <v>0</v>
      </c>
      <c r="BH257" s="217">
        <f>IF(N257="zníž. prenesená",J257,0)</f>
        <v>0</v>
      </c>
      <c r="BI257" s="217">
        <f>IF(N257="nulová",J257,0)</f>
        <v>0</v>
      </c>
      <c r="BJ257" s="17" t="s">
        <v>84</v>
      </c>
      <c r="BK257" s="217">
        <f>ROUND(I257*H257,2)</f>
        <v>0</v>
      </c>
      <c r="BL257" s="17" t="s">
        <v>302</v>
      </c>
      <c r="BM257" s="216" t="s">
        <v>494</v>
      </c>
    </row>
    <row r="258" spans="1:65" s="12" customFormat="1" ht="22.8" customHeight="1">
      <c r="B258" s="188"/>
      <c r="C258" s="189"/>
      <c r="D258" s="190" t="s">
        <v>73</v>
      </c>
      <c r="E258" s="202" t="s">
        <v>304</v>
      </c>
      <c r="F258" s="202" t="s">
        <v>305</v>
      </c>
      <c r="G258" s="189"/>
      <c r="H258" s="189"/>
      <c r="I258" s="192"/>
      <c r="J258" s="203">
        <f>BK258</f>
        <v>0</v>
      </c>
      <c r="K258" s="189"/>
      <c r="L258" s="194"/>
      <c r="M258" s="195"/>
      <c r="N258" s="196"/>
      <c r="O258" s="196"/>
      <c r="P258" s="197">
        <f>P259</f>
        <v>0</v>
      </c>
      <c r="Q258" s="196"/>
      <c r="R258" s="197">
        <f>R259</f>
        <v>0</v>
      </c>
      <c r="S258" s="196"/>
      <c r="T258" s="198">
        <f>T259</f>
        <v>0</v>
      </c>
      <c r="AR258" s="199" t="s">
        <v>94</v>
      </c>
      <c r="AT258" s="200" t="s">
        <v>73</v>
      </c>
      <c r="AU258" s="200" t="s">
        <v>79</v>
      </c>
      <c r="AY258" s="199" t="s">
        <v>135</v>
      </c>
      <c r="BK258" s="201">
        <f>BK259</f>
        <v>0</v>
      </c>
    </row>
    <row r="259" spans="1:65" s="2" customFormat="1" ht="34.65" customHeight="1">
      <c r="A259" s="34"/>
      <c r="B259" s="35"/>
      <c r="C259" s="204" t="s">
        <v>495</v>
      </c>
      <c r="D259" s="204" t="s">
        <v>137</v>
      </c>
      <c r="E259" s="205" t="s">
        <v>307</v>
      </c>
      <c r="F259" s="206" t="s">
        <v>308</v>
      </c>
      <c r="G259" s="207" t="s">
        <v>301</v>
      </c>
      <c r="H259" s="208">
        <v>1</v>
      </c>
      <c r="I259" s="209"/>
      <c r="J259" s="210">
        <f>ROUND(I259*H259,2)</f>
        <v>0</v>
      </c>
      <c r="K259" s="211"/>
      <c r="L259" s="39"/>
      <c r="M259" s="241" t="s">
        <v>1</v>
      </c>
      <c r="N259" s="242" t="s">
        <v>40</v>
      </c>
      <c r="O259" s="243"/>
      <c r="P259" s="244">
        <f>O259*H259</f>
        <v>0</v>
      </c>
      <c r="Q259" s="244">
        <v>0</v>
      </c>
      <c r="R259" s="244">
        <f>Q259*H259</f>
        <v>0</v>
      </c>
      <c r="S259" s="244">
        <v>0</v>
      </c>
      <c r="T259" s="245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16" t="s">
        <v>302</v>
      </c>
      <c r="AT259" s="216" t="s">
        <v>137</v>
      </c>
      <c r="AU259" s="216" t="s">
        <v>84</v>
      </c>
      <c r="AY259" s="17" t="s">
        <v>135</v>
      </c>
      <c r="BE259" s="217">
        <f>IF(N259="základná",J259,0)</f>
        <v>0</v>
      </c>
      <c r="BF259" s="217">
        <f>IF(N259="znížená",J259,0)</f>
        <v>0</v>
      </c>
      <c r="BG259" s="217">
        <f>IF(N259="zákl. prenesená",J259,0)</f>
        <v>0</v>
      </c>
      <c r="BH259" s="217">
        <f>IF(N259="zníž. prenesená",J259,0)</f>
        <v>0</v>
      </c>
      <c r="BI259" s="217">
        <f>IF(N259="nulová",J259,0)</f>
        <v>0</v>
      </c>
      <c r="BJ259" s="17" t="s">
        <v>84</v>
      </c>
      <c r="BK259" s="217">
        <f>ROUND(I259*H259,2)</f>
        <v>0</v>
      </c>
      <c r="BL259" s="17" t="s">
        <v>302</v>
      </c>
      <c r="BM259" s="216" t="s">
        <v>496</v>
      </c>
    </row>
    <row r="260" spans="1:65" s="2" customFormat="1" ht="6.9" customHeight="1">
      <c r="A260" s="34"/>
      <c r="B260" s="54"/>
      <c r="C260" s="55"/>
      <c r="D260" s="55"/>
      <c r="E260" s="55"/>
      <c r="F260" s="55"/>
      <c r="G260" s="55"/>
      <c r="H260" s="55"/>
      <c r="I260" s="152"/>
      <c r="J260" s="55"/>
      <c r="K260" s="55"/>
      <c r="L260" s="39"/>
      <c r="M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</row>
  </sheetData>
  <sheetProtection algorithmName="SHA-512" hashValue="61LsAjkbtEKMGV24LDNPG6ijfp94IxtUH2AdIixrGzr+hZ0Kn6veDkz5v5xZKkNoL30UqeE7Cs2RswqdoGekjg==" saltValue="mfk01bDLQqyAd80poQQTkp6I7SF3VL4Wc7GEEPerJ0/Gey8ODFDjB06MaLlggX2orFuHRV448non7svnGG1dJA==" spinCount="100000" sheet="1" objects="1" scenarios="1" formatColumns="0" formatRows="0" autoFilter="0"/>
  <autoFilter ref="C127:K259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0"/>
  <sheetViews>
    <sheetView showGridLines="0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08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0" width="12.140625" style="1" hidden="1" customWidth="1"/>
    <col min="21" max="21" width="14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08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AT2" s="17" t="s">
        <v>89</v>
      </c>
    </row>
    <row r="3" spans="1:46" s="1" customFormat="1" ht="6.9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74</v>
      </c>
    </row>
    <row r="4" spans="1:46" s="1" customFormat="1" ht="24.9" customHeight="1">
      <c r="B4" s="20"/>
      <c r="D4" s="112" t="s">
        <v>103</v>
      </c>
      <c r="I4" s="108"/>
      <c r="L4" s="20"/>
      <c r="M4" s="113" t="s">
        <v>9</v>
      </c>
      <c r="AT4" s="17" t="s">
        <v>4</v>
      </c>
    </row>
    <row r="5" spans="1:46" s="1" customFormat="1" ht="6.9" customHeight="1">
      <c r="B5" s="20"/>
      <c r="I5" s="108"/>
      <c r="L5" s="20"/>
    </row>
    <row r="6" spans="1:46" s="1" customFormat="1" ht="12" customHeight="1">
      <c r="B6" s="20"/>
      <c r="D6" s="114" t="s">
        <v>15</v>
      </c>
      <c r="I6" s="108"/>
      <c r="L6" s="20"/>
    </row>
    <row r="7" spans="1:46" s="1" customFormat="1" ht="16.350000000000001" customHeight="1">
      <c r="B7" s="20"/>
      <c r="E7" s="312" t="str">
        <f>'Rekapitulácia stavby'!K6</f>
        <v>CESTA OKOLO TATIER, ÚSEK K.Ú. KEŽMAROK - HUNCOVCE</v>
      </c>
      <c r="F7" s="313"/>
      <c r="G7" s="313"/>
      <c r="H7" s="313"/>
      <c r="I7" s="108"/>
      <c r="L7" s="20"/>
    </row>
    <row r="8" spans="1:46" s="2" customFormat="1" ht="12" customHeight="1">
      <c r="A8" s="34"/>
      <c r="B8" s="39"/>
      <c r="C8" s="34"/>
      <c r="D8" s="114" t="s">
        <v>104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25.8" customHeight="1">
      <c r="A9" s="34"/>
      <c r="B9" s="39"/>
      <c r="C9" s="34"/>
      <c r="D9" s="34"/>
      <c r="E9" s="314" t="s">
        <v>497</v>
      </c>
      <c r="F9" s="315"/>
      <c r="G9" s="315"/>
      <c r="H9" s="315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17</v>
      </c>
      <c r="E11" s="34"/>
      <c r="F11" s="116" t="s">
        <v>83</v>
      </c>
      <c r="G11" s="34"/>
      <c r="H11" s="34"/>
      <c r="I11" s="117" t="s">
        <v>18</v>
      </c>
      <c r="J11" s="116" t="s">
        <v>106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19</v>
      </c>
      <c r="E12" s="34"/>
      <c r="F12" s="116" t="s">
        <v>20</v>
      </c>
      <c r="G12" s="34"/>
      <c r="H12" s="34"/>
      <c r="I12" s="117" t="s">
        <v>21</v>
      </c>
      <c r="J12" s="118" t="str">
        <f>'Rekapitulácia stavby'!AN8</f>
        <v>9. 10. 2019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23</v>
      </c>
      <c r="E14" s="34"/>
      <c r="F14" s="34"/>
      <c r="G14" s="34"/>
      <c r="H14" s="34"/>
      <c r="I14" s="117" t="s">
        <v>24</v>
      </c>
      <c r="J14" s="116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">
        <v>25</v>
      </c>
      <c r="F15" s="34"/>
      <c r="G15" s="34"/>
      <c r="H15" s="34"/>
      <c r="I15" s="117" t="s">
        <v>26</v>
      </c>
      <c r="J15" s="116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27</v>
      </c>
      <c r="E17" s="34"/>
      <c r="F17" s="34"/>
      <c r="G17" s="34"/>
      <c r="H17" s="34"/>
      <c r="I17" s="117" t="s">
        <v>24</v>
      </c>
      <c r="J17" s="30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6" t="str">
        <f>'Rekapitulácia stavby'!E14</f>
        <v>Vyplň údaj</v>
      </c>
      <c r="F18" s="317"/>
      <c r="G18" s="317"/>
      <c r="H18" s="317"/>
      <c r="I18" s="117" t="s">
        <v>26</v>
      </c>
      <c r="J18" s="30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29</v>
      </c>
      <c r="E20" s="34"/>
      <c r="F20" s="34"/>
      <c r="G20" s="34"/>
      <c r="H20" s="34"/>
      <c r="I20" s="117" t="s">
        <v>24</v>
      </c>
      <c r="J20" s="116" t="str">
        <f>IF('Rekapitulácia stavby'!AN16="","",'Rekapitulácia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tr">
        <f>IF('Rekapitulácia stavby'!E17="","",'Rekapitulácia stavby'!E17)</f>
        <v xml:space="preserve"> </v>
      </c>
      <c r="F21" s="34"/>
      <c r="G21" s="34"/>
      <c r="H21" s="34"/>
      <c r="I21" s="117" t="s">
        <v>26</v>
      </c>
      <c r="J21" s="116" t="str">
        <f>IF('Rekapitulácia stavby'!AN17="","",'Rekapitulácia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32</v>
      </c>
      <c r="E23" s="34"/>
      <c r="F23" s="34"/>
      <c r="G23" s="34"/>
      <c r="H23" s="34"/>
      <c r="I23" s="117" t="s">
        <v>24</v>
      </c>
      <c r="J23" s="116" t="str">
        <f>IF('Rekapitulácia stavby'!AN19="","",'Rekapitulácia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tr">
        <f>IF('Rekapitulácia stavby'!E20="","",'Rekapitulácia stavby'!E20)</f>
        <v xml:space="preserve"> </v>
      </c>
      <c r="F24" s="34"/>
      <c r="G24" s="34"/>
      <c r="H24" s="34"/>
      <c r="I24" s="117" t="s">
        <v>26</v>
      </c>
      <c r="J24" s="116" t="str">
        <f>IF('Rekapitulácia stavby'!AN20="","",'Rekapitulácia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33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350000000000001" customHeight="1">
      <c r="A27" s="119"/>
      <c r="B27" s="120"/>
      <c r="C27" s="119"/>
      <c r="D27" s="119"/>
      <c r="E27" s="318" t="s">
        <v>1</v>
      </c>
      <c r="F27" s="318"/>
      <c r="G27" s="318"/>
      <c r="H27" s="318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34</v>
      </c>
      <c r="E30" s="34"/>
      <c r="F30" s="34"/>
      <c r="G30" s="34"/>
      <c r="H30" s="34"/>
      <c r="I30" s="115"/>
      <c r="J30" s="126">
        <f>ROUND(J124,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7" t="s">
        <v>36</v>
      </c>
      <c r="G32" s="34"/>
      <c r="H32" s="34"/>
      <c r="I32" s="128" t="s">
        <v>35</v>
      </c>
      <c r="J32" s="127" t="s">
        <v>37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9" t="s">
        <v>38</v>
      </c>
      <c r="E33" s="114" t="s">
        <v>39</v>
      </c>
      <c r="F33" s="130">
        <f>ROUND((SUM(BE124:BE199)),  2)</f>
        <v>0</v>
      </c>
      <c r="G33" s="34"/>
      <c r="H33" s="34"/>
      <c r="I33" s="131">
        <v>0.2</v>
      </c>
      <c r="J33" s="130">
        <f>ROUND(((SUM(BE124:BE199))*I33),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14" t="s">
        <v>40</v>
      </c>
      <c r="F34" s="130">
        <f>ROUND((SUM(BF124:BF199)),  2)</f>
        <v>0</v>
      </c>
      <c r="G34" s="34"/>
      <c r="H34" s="34"/>
      <c r="I34" s="131">
        <v>0.2</v>
      </c>
      <c r="J34" s="130">
        <f>ROUND(((SUM(BF124:BF199))*I34),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4" t="s">
        <v>41</v>
      </c>
      <c r="F35" s="130">
        <f>ROUND((SUM(BG124:BG199)),  2)</f>
        <v>0</v>
      </c>
      <c r="G35" s="34"/>
      <c r="H35" s="34"/>
      <c r="I35" s="131">
        <v>0.2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4" t="s">
        <v>42</v>
      </c>
      <c r="F36" s="130">
        <f>ROUND((SUM(BH124:BH199)),  2)</f>
        <v>0</v>
      </c>
      <c r="G36" s="34"/>
      <c r="H36" s="34"/>
      <c r="I36" s="131">
        <v>0.2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14" t="s">
        <v>43</v>
      </c>
      <c r="F37" s="130">
        <f>ROUND((SUM(BI124:BI199)),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44</v>
      </c>
      <c r="E39" s="134"/>
      <c r="F39" s="134"/>
      <c r="G39" s="135" t="s">
        <v>45</v>
      </c>
      <c r="H39" s="136" t="s">
        <v>46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I41" s="108"/>
      <c r="L41" s="20"/>
    </row>
    <row r="42" spans="1:31" s="1" customFormat="1" ht="14.4" customHeight="1">
      <c r="B42" s="20"/>
      <c r="I42" s="108"/>
      <c r="L42" s="20"/>
    </row>
    <row r="43" spans="1:31" s="1" customFormat="1" ht="14.4" customHeight="1">
      <c r="B43" s="20"/>
      <c r="I43" s="108"/>
      <c r="L43" s="20"/>
    </row>
    <row r="44" spans="1:31" s="1" customFormat="1" ht="14.4" customHeight="1">
      <c r="B44" s="20"/>
      <c r="I44" s="108"/>
      <c r="L44" s="20"/>
    </row>
    <row r="45" spans="1:31" s="1" customFormat="1" ht="14.4" customHeight="1">
      <c r="B45" s="20"/>
      <c r="I45" s="108"/>
      <c r="L45" s="20"/>
    </row>
    <row r="46" spans="1:31" s="1" customFormat="1" ht="14.4" customHeight="1">
      <c r="B46" s="20"/>
      <c r="I46" s="108"/>
      <c r="L46" s="20"/>
    </row>
    <row r="47" spans="1:31" s="1" customFormat="1" ht="14.4" customHeight="1">
      <c r="B47" s="20"/>
      <c r="I47" s="108"/>
      <c r="L47" s="20"/>
    </row>
    <row r="48" spans="1:31" s="1" customFormat="1" ht="14.4" customHeight="1">
      <c r="B48" s="20"/>
      <c r="I48" s="108"/>
      <c r="L48" s="20"/>
    </row>
    <row r="49" spans="1:31" s="1" customFormat="1" ht="14.4" customHeight="1">
      <c r="B49" s="20"/>
      <c r="I49" s="108"/>
      <c r="L49" s="20"/>
    </row>
    <row r="50" spans="1:31" s="2" customFormat="1" ht="14.4" customHeight="1">
      <c r="B50" s="51"/>
      <c r="D50" s="140" t="s">
        <v>47</v>
      </c>
      <c r="E50" s="141"/>
      <c r="F50" s="141"/>
      <c r="G50" s="140" t="s">
        <v>48</v>
      </c>
      <c r="H50" s="141"/>
      <c r="I50" s="142"/>
      <c r="J50" s="141"/>
      <c r="K50" s="141"/>
      <c r="L50" s="51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43" t="s">
        <v>49</v>
      </c>
      <c r="E61" s="144"/>
      <c r="F61" s="145" t="s">
        <v>50</v>
      </c>
      <c r="G61" s="143" t="s">
        <v>49</v>
      </c>
      <c r="H61" s="144"/>
      <c r="I61" s="146"/>
      <c r="J61" s="147" t="s">
        <v>50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40" t="s">
        <v>51</v>
      </c>
      <c r="E65" s="148"/>
      <c r="F65" s="148"/>
      <c r="G65" s="140" t="s">
        <v>52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43" t="s">
        <v>49</v>
      </c>
      <c r="E76" s="144"/>
      <c r="F76" s="145" t="s">
        <v>50</v>
      </c>
      <c r="G76" s="143" t="s">
        <v>49</v>
      </c>
      <c r="H76" s="144"/>
      <c r="I76" s="146"/>
      <c r="J76" s="147" t="s">
        <v>50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107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350000000000001" customHeight="1">
      <c r="A85" s="34"/>
      <c r="B85" s="35"/>
      <c r="C85" s="36"/>
      <c r="D85" s="36"/>
      <c r="E85" s="319" t="str">
        <f>E7</f>
        <v>CESTA OKOLO TATIER, ÚSEK K.Ú. KEŽMAROK - HUNCOVCE</v>
      </c>
      <c r="F85" s="320"/>
      <c r="G85" s="320"/>
      <c r="H85" s="320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104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25.8" customHeight="1">
      <c r="A87" s="34"/>
      <c r="B87" s="35"/>
      <c r="C87" s="36"/>
      <c r="D87" s="36"/>
      <c r="E87" s="291" t="str">
        <f>E9</f>
        <v>3 - 102-00 Cyklochodník v katastri obce Huncovce, III.etapa km 2,950-4,801</v>
      </c>
      <c r="F87" s="321"/>
      <c r="G87" s="321"/>
      <c r="H87" s="321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19</v>
      </c>
      <c r="D89" s="36"/>
      <c r="E89" s="36"/>
      <c r="F89" s="27" t="str">
        <f>F12</f>
        <v>HUNCOVCE</v>
      </c>
      <c r="G89" s="36"/>
      <c r="H89" s="36"/>
      <c r="I89" s="117" t="s">
        <v>21</v>
      </c>
      <c r="J89" s="66" t="str">
        <f>IF(J12="","",J12)</f>
        <v>9. 10. 2019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3" customHeight="1">
      <c r="A91" s="34"/>
      <c r="B91" s="35"/>
      <c r="C91" s="29" t="s">
        <v>23</v>
      </c>
      <c r="D91" s="36"/>
      <c r="E91" s="36"/>
      <c r="F91" s="27" t="str">
        <f>E15</f>
        <v>OBEC HUNCOVCE</v>
      </c>
      <c r="G91" s="36"/>
      <c r="H91" s="36"/>
      <c r="I91" s="117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3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117" t="s">
        <v>32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108</v>
      </c>
      <c r="D94" s="157"/>
      <c r="E94" s="157"/>
      <c r="F94" s="157"/>
      <c r="G94" s="157"/>
      <c r="H94" s="157"/>
      <c r="I94" s="158"/>
      <c r="J94" s="159" t="s">
        <v>109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60" t="s">
        <v>110</v>
      </c>
      <c r="D96" s="36"/>
      <c r="E96" s="36"/>
      <c r="F96" s="36"/>
      <c r="G96" s="36"/>
      <c r="H96" s="36"/>
      <c r="I96" s="115"/>
      <c r="J96" s="84">
        <f>J124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111</v>
      </c>
    </row>
    <row r="97" spans="1:31" s="9" customFormat="1" ht="24.9" customHeight="1">
      <c r="B97" s="161"/>
      <c r="C97" s="162"/>
      <c r="D97" s="163" t="s">
        <v>112</v>
      </c>
      <c r="E97" s="164"/>
      <c r="F97" s="164"/>
      <c r="G97" s="164"/>
      <c r="H97" s="164"/>
      <c r="I97" s="165"/>
      <c r="J97" s="166">
        <f>J125</f>
        <v>0</v>
      </c>
      <c r="K97" s="162"/>
      <c r="L97" s="167"/>
    </row>
    <row r="98" spans="1:31" s="10" customFormat="1" ht="19.95" customHeight="1">
      <c r="B98" s="168"/>
      <c r="C98" s="169"/>
      <c r="D98" s="170" t="s">
        <v>113</v>
      </c>
      <c r="E98" s="171"/>
      <c r="F98" s="171"/>
      <c r="G98" s="171"/>
      <c r="H98" s="171"/>
      <c r="I98" s="172"/>
      <c r="J98" s="173">
        <f>J126</f>
        <v>0</v>
      </c>
      <c r="K98" s="169"/>
      <c r="L98" s="174"/>
    </row>
    <row r="99" spans="1:31" s="10" customFormat="1" ht="19.95" customHeight="1">
      <c r="B99" s="168"/>
      <c r="C99" s="169"/>
      <c r="D99" s="170" t="s">
        <v>114</v>
      </c>
      <c r="E99" s="171"/>
      <c r="F99" s="171"/>
      <c r="G99" s="171"/>
      <c r="H99" s="171"/>
      <c r="I99" s="172"/>
      <c r="J99" s="173">
        <f>J156</f>
        <v>0</v>
      </c>
      <c r="K99" s="169"/>
      <c r="L99" s="174"/>
    </row>
    <row r="100" spans="1:31" s="10" customFormat="1" ht="19.95" customHeight="1">
      <c r="B100" s="168"/>
      <c r="C100" s="169"/>
      <c r="D100" s="170" t="s">
        <v>116</v>
      </c>
      <c r="E100" s="171"/>
      <c r="F100" s="171"/>
      <c r="G100" s="171"/>
      <c r="H100" s="171"/>
      <c r="I100" s="172"/>
      <c r="J100" s="173">
        <f>J168</f>
        <v>0</v>
      </c>
      <c r="K100" s="169"/>
      <c r="L100" s="174"/>
    </row>
    <row r="101" spans="1:31" s="10" customFormat="1" ht="19.95" customHeight="1">
      <c r="B101" s="168"/>
      <c r="C101" s="169"/>
      <c r="D101" s="170" t="s">
        <v>117</v>
      </c>
      <c r="E101" s="171"/>
      <c r="F101" s="171"/>
      <c r="G101" s="171"/>
      <c r="H101" s="171"/>
      <c r="I101" s="172"/>
      <c r="J101" s="173">
        <f>J192</f>
        <v>0</v>
      </c>
      <c r="K101" s="169"/>
      <c r="L101" s="174"/>
    </row>
    <row r="102" spans="1:31" s="9" customFormat="1" ht="24.9" customHeight="1">
      <c r="B102" s="161"/>
      <c r="C102" s="162"/>
      <c r="D102" s="163" t="s">
        <v>118</v>
      </c>
      <c r="E102" s="164"/>
      <c r="F102" s="164"/>
      <c r="G102" s="164"/>
      <c r="H102" s="164"/>
      <c r="I102" s="165"/>
      <c r="J102" s="166">
        <f>J194</f>
        <v>0</v>
      </c>
      <c r="K102" s="162"/>
      <c r="L102" s="167"/>
    </row>
    <row r="103" spans="1:31" s="10" customFormat="1" ht="19.95" customHeight="1">
      <c r="B103" s="168"/>
      <c r="C103" s="169"/>
      <c r="D103" s="170" t="s">
        <v>119</v>
      </c>
      <c r="E103" s="171"/>
      <c r="F103" s="171"/>
      <c r="G103" s="171"/>
      <c r="H103" s="171"/>
      <c r="I103" s="172"/>
      <c r="J103" s="173">
        <f>J195</f>
        <v>0</v>
      </c>
      <c r="K103" s="169"/>
      <c r="L103" s="174"/>
    </row>
    <row r="104" spans="1:31" s="10" customFormat="1" ht="19.95" customHeight="1">
      <c r="B104" s="168"/>
      <c r="C104" s="169"/>
      <c r="D104" s="170" t="s">
        <v>120</v>
      </c>
      <c r="E104" s="171"/>
      <c r="F104" s="171"/>
      <c r="G104" s="171"/>
      <c r="H104" s="171"/>
      <c r="I104" s="172"/>
      <c r="J104" s="173">
        <f>J198</f>
        <v>0</v>
      </c>
      <c r="K104" s="169"/>
      <c r="L104" s="174"/>
    </row>
    <row r="105" spans="1:31" s="2" customFormat="1" ht="21.75" customHeight="1">
      <c r="A105" s="34"/>
      <c r="B105" s="35"/>
      <c r="C105" s="36"/>
      <c r="D105" s="36"/>
      <c r="E105" s="36"/>
      <c r="F105" s="36"/>
      <c r="G105" s="36"/>
      <c r="H105" s="36"/>
      <c r="I105" s="115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" customHeight="1">
      <c r="A106" s="34"/>
      <c r="B106" s="54"/>
      <c r="C106" s="55"/>
      <c r="D106" s="55"/>
      <c r="E106" s="55"/>
      <c r="F106" s="55"/>
      <c r="G106" s="55"/>
      <c r="H106" s="55"/>
      <c r="I106" s="152"/>
      <c r="J106" s="55"/>
      <c r="K106" s="55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pans="1:31" s="2" customFormat="1" ht="6.9" customHeight="1">
      <c r="A110" s="34"/>
      <c r="B110" s="56"/>
      <c r="C110" s="57"/>
      <c r="D110" s="57"/>
      <c r="E110" s="57"/>
      <c r="F110" s="57"/>
      <c r="G110" s="57"/>
      <c r="H110" s="57"/>
      <c r="I110" s="155"/>
      <c r="J110" s="57"/>
      <c r="K110" s="57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24.9" customHeight="1">
      <c r="A111" s="34"/>
      <c r="B111" s="35"/>
      <c r="C111" s="23" t="s">
        <v>121</v>
      </c>
      <c r="D111" s="36"/>
      <c r="E111" s="36"/>
      <c r="F111" s="36"/>
      <c r="G111" s="36"/>
      <c r="H111" s="36"/>
      <c r="I111" s="115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6.9" customHeight="1">
      <c r="A112" s="34"/>
      <c r="B112" s="35"/>
      <c r="C112" s="36"/>
      <c r="D112" s="36"/>
      <c r="E112" s="36"/>
      <c r="F112" s="36"/>
      <c r="G112" s="36"/>
      <c r="H112" s="36"/>
      <c r="I112" s="115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15</v>
      </c>
      <c r="D113" s="36"/>
      <c r="E113" s="36"/>
      <c r="F113" s="36"/>
      <c r="G113" s="36"/>
      <c r="H113" s="36"/>
      <c r="I113" s="115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350000000000001" customHeight="1">
      <c r="A114" s="34"/>
      <c r="B114" s="35"/>
      <c r="C114" s="36"/>
      <c r="D114" s="36"/>
      <c r="E114" s="319" t="str">
        <f>E7</f>
        <v>CESTA OKOLO TATIER, ÚSEK K.Ú. KEŽMAROK - HUNCOVCE</v>
      </c>
      <c r="F114" s="320"/>
      <c r="G114" s="320"/>
      <c r="H114" s="320"/>
      <c r="I114" s="115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2" customHeight="1">
      <c r="A115" s="34"/>
      <c r="B115" s="35"/>
      <c r="C115" s="29" t="s">
        <v>104</v>
      </c>
      <c r="D115" s="36"/>
      <c r="E115" s="36"/>
      <c r="F115" s="36"/>
      <c r="G115" s="36"/>
      <c r="H115" s="36"/>
      <c r="I115" s="115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25.8" customHeight="1">
      <c r="A116" s="34"/>
      <c r="B116" s="35"/>
      <c r="C116" s="36"/>
      <c r="D116" s="36"/>
      <c r="E116" s="291" t="str">
        <f>E9</f>
        <v>3 - 102-00 Cyklochodník v katastri obce Huncovce, III.etapa km 2,950-4,801</v>
      </c>
      <c r="F116" s="321"/>
      <c r="G116" s="321"/>
      <c r="H116" s="321"/>
      <c r="I116" s="115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" customHeight="1">
      <c r="A117" s="34"/>
      <c r="B117" s="35"/>
      <c r="C117" s="36"/>
      <c r="D117" s="36"/>
      <c r="E117" s="36"/>
      <c r="F117" s="36"/>
      <c r="G117" s="36"/>
      <c r="H117" s="36"/>
      <c r="I117" s="115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2" customHeight="1">
      <c r="A118" s="34"/>
      <c r="B118" s="35"/>
      <c r="C118" s="29" t="s">
        <v>19</v>
      </c>
      <c r="D118" s="36"/>
      <c r="E118" s="36"/>
      <c r="F118" s="27" t="str">
        <f>F12</f>
        <v>HUNCOVCE</v>
      </c>
      <c r="G118" s="36"/>
      <c r="H118" s="36"/>
      <c r="I118" s="117" t="s">
        <v>21</v>
      </c>
      <c r="J118" s="66" t="str">
        <f>IF(J12="","",J12)</f>
        <v>9. 10. 2019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6.9" customHeight="1">
      <c r="A119" s="34"/>
      <c r="B119" s="35"/>
      <c r="C119" s="36"/>
      <c r="D119" s="36"/>
      <c r="E119" s="36"/>
      <c r="F119" s="36"/>
      <c r="G119" s="36"/>
      <c r="H119" s="36"/>
      <c r="I119" s="115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5.3" customHeight="1">
      <c r="A120" s="34"/>
      <c r="B120" s="35"/>
      <c r="C120" s="29" t="s">
        <v>23</v>
      </c>
      <c r="D120" s="36"/>
      <c r="E120" s="36"/>
      <c r="F120" s="27" t="str">
        <f>E15</f>
        <v>OBEC HUNCOVCE</v>
      </c>
      <c r="G120" s="36"/>
      <c r="H120" s="36"/>
      <c r="I120" s="117" t="s">
        <v>29</v>
      </c>
      <c r="J120" s="32" t="str">
        <f>E21</f>
        <v xml:space="preserve"> 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5.3" customHeight="1">
      <c r="A121" s="34"/>
      <c r="B121" s="35"/>
      <c r="C121" s="29" t="s">
        <v>27</v>
      </c>
      <c r="D121" s="36"/>
      <c r="E121" s="36"/>
      <c r="F121" s="27" t="str">
        <f>IF(E18="","",E18)</f>
        <v>Vyplň údaj</v>
      </c>
      <c r="G121" s="36"/>
      <c r="H121" s="36"/>
      <c r="I121" s="117" t="s">
        <v>32</v>
      </c>
      <c r="J121" s="32" t="str">
        <f>E24</f>
        <v xml:space="preserve"> 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10.35" customHeight="1">
      <c r="A122" s="34"/>
      <c r="B122" s="35"/>
      <c r="C122" s="36"/>
      <c r="D122" s="36"/>
      <c r="E122" s="36"/>
      <c r="F122" s="36"/>
      <c r="G122" s="36"/>
      <c r="H122" s="36"/>
      <c r="I122" s="115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11" customFormat="1" ht="29.25" customHeight="1">
      <c r="A123" s="175"/>
      <c r="B123" s="176"/>
      <c r="C123" s="177" t="s">
        <v>122</v>
      </c>
      <c r="D123" s="178" t="s">
        <v>59</v>
      </c>
      <c r="E123" s="178" t="s">
        <v>55</v>
      </c>
      <c r="F123" s="178" t="s">
        <v>56</v>
      </c>
      <c r="G123" s="178" t="s">
        <v>123</v>
      </c>
      <c r="H123" s="178" t="s">
        <v>124</v>
      </c>
      <c r="I123" s="179" t="s">
        <v>125</v>
      </c>
      <c r="J123" s="180" t="s">
        <v>109</v>
      </c>
      <c r="K123" s="181" t="s">
        <v>126</v>
      </c>
      <c r="L123" s="182"/>
      <c r="M123" s="75" t="s">
        <v>1</v>
      </c>
      <c r="N123" s="76" t="s">
        <v>38</v>
      </c>
      <c r="O123" s="76" t="s">
        <v>127</v>
      </c>
      <c r="P123" s="76" t="s">
        <v>128</v>
      </c>
      <c r="Q123" s="76" t="s">
        <v>129</v>
      </c>
      <c r="R123" s="76" t="s">
        <v>130</v>
      </c>
      <c r="S123" s="76" t="s">
        <v>131</v>
      </c>
      <c r="T123" s="77" t="s">
        <v>132</v>
      </c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</row>
    <row r="124" spans="1:65" s="2" customFormat="1" ht="22.8" customHeight="1">
      <c r="A124" s="34"/>
      <c r="B124" s="35"/>
      <c r="C124" s="82" t="s">
        <v>110</v>
      </c>
      <c r="D124" s="36"/>
      <c r="E124" s="36"/>
      <c r="F124" s="36"/>
      <c r="G124" s="36"/>
      <c r="H124" s="36"/>
      <c r="I124" s="115"/>
      <c r="J124" s="183">
        <f>BK124</f>
        <v>0</v>
      </c>
      <c r="K124" s="36"/>
      <c r="L124" s="39"/>
      <c r="M124" s="78"/>
      <c r="N124" s="184"/>
      <c r="O124" s="79"/>
      <c r="P124" s="185">
        <f>P125+P194</f>
        <v>0</v>
      </c>
      <c r="Q124" s="79"/>
      <c r="R124" s="185">
        <f>R125+R194</f>
        <v>5861.8690400000005</v>
      </c>
      <c r="S124" s="79"/>
      <c r="T124" s="186">
        <f>T125+T194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7" t="s">
        <v>73</v>
      </c>
      <c r="AU124" s="17" t="s">
        <v>111</v>
      </c>
      <c r="BK124" s="187">
        <f>BK125+BK194</f>
        <v>0</v>
      </c>
    </row>
    <row r="125" spans="1:65" s="12" customFormat="1" ht="25.95" customHeight="1">
      <c r="B125" s="188"/>
      <c r="C125" s="189"/>
      <c r="D125" s="190" t="s">
        <v>73</v>
      </c>
      <c r="E125" s="191" t="s">
        <v>133</v>
      </c>
      <c r="F125" s="191" t="s">
        <v>134</v>
      </c>
      <c r="G125" s="189"/>
      <c r="H125" s="189"/>
      <c r="I125" s="192"/>
      <c r="J125" s="193">
        <f>BK125</f>
        <v>0</v>
      </c>
      <c r="K125" s="189"/>
      <c r="L125" s="194"/>
      <c r="M125" s="195"/>
      <c r="N125" s="196"/>
      <c r="O125" s="196"/>
      <c r="P125" s="197">
        <f>P126+P156+P168+P192</f>
        <v>0</v>
      </c>
      <c r="Q125" s="196"/>
      <c r="R125" s="197">
        <f>R126+R156+R168+R192</f>
        <v>5861.8690400000005</v>
      </c>
      <c r="S125" s="196"/>
      <c r="T125" s="198">
        <f>T126+T156+T168+T192</f>
        <v>0</v>
      </c>
      <c r="AR125" s="199" t="s">
        <v>79</v>
      </c>
      <c r="AT125" s="200" t="s">
        <v>73</v>
      </c>
      <c r="AU125" s="200" t="s">
        <v>74</v>
      </c>
      <c r="AY125" s="199" t="s">
        <v>135</v>
      </c>
      <c r="BK125" s="201">
        <f>BK126+BK156+BK168+BK192</f>
        <v>0</v>
      </c>
    </row>
    <row r="126" spans="1:65" s="12" customFormat="1" ht="22.8" customHeight="1">
      <c r="B126" s="188"/>
      <c r="C126" s="189"/>
      <c r="D126" s="190" t="s">
        <v>73</v>
      </c>
      <c r="E126" s="202" t="s">
        <v>79</v>
      </c>
      <c r="F126" s="202" t="s">
        <v>136</v>
      </c>
      <c r="G126" s="189"/>
      <c r="H126" s="189"/>
      <c r="I126" s="192"/>
      <c r="J126" s="203">
        <f>BK126</f>
        <v>0</v>
      </c>
      <c r="K126" s="189"/>
      <c r="L126" s="194"/>
      <c r="M126" s="195"/>
      <c r="N126" s="196"/>
      <c r="O126" s="196"/>
      <c r="P126" s="197">
        <f>SUM(P127:P155)</f>
        <v>0</v>
      </c>
      <c r="Q126" s="196"/>
      <c r="R126" s="197">
        <f>SUM(R127:R155)</f>
        <v>564.95525000000009</v>
      </c>
      <c r="S126" s="196"/>
      <c r="T126" s="198">
        <f>SUM(T127:T155)</f>
        <v>0</v>
      </c>
      <c r="AR126" s="199" t="s">
        <v>79</v>
      </c>
      <c r="AT126" s="200" t="s">
        <v>73</v>
      </c>
      <c r="AU126" s="200" t="s">
        <v>79</v>
      </c>
      <c r="AY126" s="199" t="s">
        <v>135</v>
      </c>
      <c r="BK126" s="201">
        <f>SUM(BK127:BK155)</f>
        <v>0</v>
      </c>
    </row>
    <row r="127" spans="1:65" s="2" customFormat="1" ht="23.1" customHeight="1">
      <c r="A127" s="34"/>
      <c r="B127" s="35"/>
      <c r="C127" s="204" t="s">
        <v>79</v>
      </c>
      <c r="D127" s="204" t="s">
        <v>137</v>
      </c>
      <c r="E127" s="205" t="s">
        <v>138</v>
      </c>
      <c r="F127" s="206" t="s">
        <v>139</v>
      </c>
      <c r="G127" s="207" t="s">
        <v>140</v>
      </c>
      <c r="H127" s="208">
        <v>640</v>
      </c>
      <c r="I127" s="209"/>
      <c r="J127" s="210">
        <f>ROUND(I127*H127,2)</f>
        <v>0</v>
      </c>
      <c r="K127" s="211"/>
      <c r="L127" s="39"/>
      <c r="M127" s="212" t="s">
        <v>1</v>
      </c>
      <c r="N127" s="213" t="s">
        <v>40</v>
      </c>
      <c r="O127" s="71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16" t="s">
        <v>90</v>
      </c>
      <c r="AT127" s="216" t="s">
        <v>137</v>
      </c>
      <c r="AU127" s="216" t="s">
        <v>84</v>
      </c>
      <c r="AY127" s="17" t="s">
        <v>135</v>
      </c>
      <c r="BE127" s="217">
        <f>IF(N127="základná",J127,0)</f>
        <v>0</v>
      </c>
      <c r="BF127" s="217">
        <f>IF(N127="znížená",J127,0)</f>
        <v>0</v>
      </c>
      <c r="BG127" s="217">
        <f>IF(N127="zákl. prenesená",J127,0)</f>
        <v>0</v>
      </c>
      <c r="BH127" s="217">
        <f>IF(N127="zníž. prenesená",J127,0)</f>
        <v>0</v>
      </c>
      <c r="BI127" s="217">
        <f>IF(N127="nulová",J127,0)</f>
        <v>0</v>
      </c>
      <c r="BJ127" s="17" t="s">
        <v>84</v>
      </c>
      <c r="BK127" s="217">
        <f>ROUND(I127*H127,2)</f>
        <v>0</v>
      </c>
      <c r="BL127" s="17" t="s">
        <v>90</v>
      </c>
      <c r="BM127" s="216" t="s">
        <v>141</v>
      </c>
    </row>
    <row r="128" spans="1:65" s="13" customFormat="1" ht="10.199999999999999">
      <c r="B128" s="218"/>
      <c r="C128" s="219"/>
      <c r="D128" s="220" t="s">
        <v>142</v>
      </c>
      <c r="E128" s="221" t="s">
        <v>1</v>
      </c>
      <c r="F128" s="222" t="s">
        <v>498</v>
      </c>
      <c r="G128" s="219"/>
      <c r="H128" s="223">
        <v>640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AT128" s="229" t="s">
        <v>142</v>
      </c>
      <c r="AU128" s="229" t="s">
        <v>84</v>
      </c>
      <c r="AV128" s="13" t="s">
        <v>84</v>
      </c>
      <c r="AW128" s="13" t="s">
        <v>30</v>
      </c>
      <c r="AX128" s="13" t="s">
        <v>74</v>
      </c>
      <c r="AY128" s="229" t="s">
        <v>135</v>
      </c>
    </row>
    <row r="129" spans="1:65" s="2" customFormat="1" ht="23.1" customHeight="1">
      <c r="A129" s="34"/>
      <c r="B129" s="35"/>
      <c r="C129" s="204" t="s">
        <v>84</v>
      </c>
      <c r="D129" s="204" t="s">
        <v>137</v>
      </c>
      <c r="E129" s="205" t="s">
        <v>499</v>
      </c>
      <c r="F129" s="206" t="s">
        <v>500</v>
      </c>
      <c r="G129" s="207" t="s">
        <v>140</v>
      </c>
      <c r="H129" s="208">
        <v>2325.25</v>
      </c>
      <c r="I129" s="209"/>
      <c r="J129" s="210">
        <f>ROUND(I129*H129,2)</f>
        <v>0</v>
      </c>
      <c r="K129" s="211"/>
      <c r="L129" s="39"/>
      <c r="M129" s="212" t="s">
        <v>1</v>
      </c>
      <c r="N129" s="213" t="s">
        <v>40</v>
      </c>
      <c r="O129" s="71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16" t="s">
        <v>90</v>
      </c>
      <c r="AT129" s="216" t="s">
        <v>137</v>
      </c>
      <c r="AU129" s="216" t="s">
        <v>84</v>
      </c>
      <c r="AY129" s="17" t="s">
        <v>135</v>
      </c>
      <c r="BE129" s="217">
        <f>IF(N129="základná",J129,0)</f>
        <v>0</v>
      </c>
      <c r="BF129" s="217">
        <f>IF(N129="znížená",J129,0)</f>
        <v>0</v>
      </c>
      <c r="BG129" s="217">
        <f>IF(N129="zákl. prenesená",J129,0)</f>
        <v>0</v>
      </c>
      <c r="BH129" s="217">
        <f>IF(N129="zníž. prenesená",J129,0)</f>
        <v>0</v>
      </c>
      <c r="BI129" s="217">
        <f>IF(N129="nulová",J129,0)</f>
        <v>0</v>
      </c>
      <c r="BJ129" s="17" t="s">
        <v>84</v>
      </c>
      <c r="BK129" s="217">
        <f>ROUND(I129*H129,2)</f>
        <v>0</v>
      </c>
      <c r="BL129" s="17" t="s">
        <v>90</v>
      </c>
      <c r="BM129" s="216" t="s">
        <v>146</v>
      </c>
    </row>
    <row r="130" spans="1:65" s="13" customFormat="1" ht="10.199999999999999">
      <c r="B130" s="218"/>
      <c r="C130" s="219"/>
      <c r="D130" s="220" t="s">
        <v>142</v>
      </c>
      <c r="E130" s="221" t="s">
        <v>1</v>
      </c>
      <c r="F130" s="222" t="s">
        <v>501</v>
      </c>
      <c r="G130" s="219"/>
      <c r="H130" s="223">
        <v>2325.25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142</v>
      </c>
      <c r="AU130" s="229" t="s">
        <v>84</v>
      </c>
      <c r="AV130" s="13" t="s">
        <v>84</v>
      </c>
      <c r="AW130" s="13" t="s">
        <v>30</v>
      </c>
      <c r="AX130" s="13" t="s">
        <v>74</v>
      </c>
      <c r="AY130" s="229" t="s">
        <v>135</v>
      </c>
    </row>
    <row r="131" spans="1:65" s="2" customFormat="1" ht="23.1" customHeight="1">
      <c r="A131" s="34"/>
      <c r="B131" s="35"/>
      <c r="C131" s="204" t="s">
        <v>87</v>
      </c>
      <c r="D131" s="204" t="s">
        <v>137</v>
      </c>
      <c r="E131" s="205" t="s">
        <v>148</v>
      </c>
      <c r="F131" s="206" t="s">
        <v>149</v>
      </c>
      <c r="G131" s="207" t="s">
        <v>140</v>
      </c>
      <c r="H131" s="208">
        <v>697.5</v>
      </c>
      <c r="I131" s="209"/>
      <c r="J131" s="210">
        <f>ROUND(I131*H131,2)</f>
        <v>0</v>
      </c>
      <c r="K131" s="211"/>
      <c r="L131" s="39"/>
      <c r="M131" s="212" t="s">
        <v>1</v>
      </c>
      <c r="N131" s="213" t="s">
        <v>40</v>
      </c>
      <c r="O131" s="71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16" t="s">
        <v>90</v>
      </c>
      <c r="AT131" s="216" t="s">
        <v>137</v>
      </c>
      <c r="AU131" s="216" t="s">
        <v>84</v>
      </c>
      <c r="AY131" s="17" t="s">
        <v>135</v>
      </c>
      <c r="BE131" s="217">
        <f>IF(N131="základná",J131,0)</f>
        <v>0</v>
      </c>
      <c r="BF131" s="217">
        <f>IF(N131="znížená",J131,0)</f>
        <v>0</v>
      </c>
      <c r="BG131" s="217">
        <f>IF(N131="zákl. prenesená",J131,0)</f>
        <v>0</v>
      </c>
      <c r="BH131" s="217">
        <f>IF(N131="zníž. prenesená",J131,0)</f>
        <v>0</v>
      </c>
      <c r="BI131" s="217">
        <f>IF(N131="nulová",J131,0)</f>
        <v>0</v>
      </c>
      <c r="BJ131" s="17" t="s">
        <v>84</v>
      </c>
      <c r="BK131" s="217">
        <f>ROUND(I131*H131,2)</f>
        <v>0</v>
      </c>
      <c r="BL131" s="17" t="s">
        <v>90</v>
      </c>
      <c r="BM131" s="216" t="s">
        <v>150</v>
      </c>
    </row>
    <row r="132" spans="1:65" s="13" customFormat="1" ht="10.199999999999999">
      <c r="B132" s="218"/>
      <c r="C132" s="219"/>
      <c r="D132" s="220" t="s">
        <v>142</v>
      </c>
      <c r="E132" s="221" t="s">
        <v>1</v>
      </c>
      <c r="F132" s="222" t="s">
        <v>502</v>
      </c>
      <c r="G132" s="219"/>
      <c r="H132" s="223">
        <v>697.5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142</v>
      </c>
      <c r="AU132" s="229" t="s">
        <v>84</v>
      </c>
      <c r="AV132" s="13" t="s">
        <v>84</v>
      </c>
      <c r="AW132" s="13" t="s">
        <v>30</v>
      </c>
      <c r="AX132" s="13" t="s">
        <v>74</v>
      </c>
      <c r="AY132" s="229" t="s">
        <v>135</v>
      </c>
    </row>
    <row r="133" spans="1:65" s="2" customFormat="1" ht="34.65" customHeight="1">
      <c r="A133" s="34"/>
      <c r="B133" s="35"/>
      <c r="C133" s="204" t="s">
        <v>90</v>
      </c>
      <c r="D133" s="204" t="s">
        <v>137</v>
      </c>
      <c r="E133" s="205" t="s">
        <v>165</v>
      </c>
      <c r="F133" s="206" t="s">
        <v>335</v>
      </c>
      <c r="G133" s="207" t="s">
        <v>140</v>
      </c>
      <c r="H133" s="208">
        <v>1790</v>
      </c>
      <c r="I133" s="209"/>
      <c r="J133" s="210">
        <f>ROUND(I133*H133,2)</f>
        <v>0</v>
      </c>
      <c r="K133" s="211"/>
      <c r="L133" s="39"/>
      <c r="M133" s="212" t="s">
        <v>1</v>
      </c>
      <c r="N133" s="213" t="s">
        <v>40</v>
      </c>
      <c r="O133" s="71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16" t="s">
        <v>90</v>
      </c>
      <c r="AT133" s="216" t="s">
        <v>137</v>
      </c>
      <c r="AU133" s="216" t="s">
        <v>84</v>
      </c>
      <c r="AY133" s="17" t="s">
        <v>135</v>
      </c>
      <c r="BE133" s="217">
        <f>IF(N133="základná",J133,0)</f>
        <v>0</v>
      </c>
      <c r="BF133" s="217">
        <f>IF(N133="znížená",J133,0)</f>
        <v>0</v>
      </c>
      <c r="BG133" s="217">
        <f>IF(N133="zákl. prenesená",J133,0)</f>
        <v>0</v>
      </c>
      <c r="BH133" s="217">
        <f>IF(N133="zníž. prenesená",J133,0)</f>
        <v>0</v>
      </c>
      <c r="BI133" s="217">
        <f>IF(N133="nulová",J133,0)</f>
        <v>0</v>
      </c>
      <c r="BJ133" s="17" t="s">
        <v>84</v>
      </c>
      <c r="BK133" s="217">
        <f>ROUND(I133*H133,2)</f>
        <v>0</v>
      </c>
      <c r="BL133" s="17" t="s">
        <v>90</v>
      </c>
      <c r="BM133" s="216" t="s">
        <v>167</v>
      </c>
    </row>
    <row r="134" spans="1:65" s="13" customFormat="1" ht="20.399999999999999">
      <c r="B134" s="218"/>
      <c r="C134" s="219"/>
      <c r="D134" s="220" t="s">
        <v>142</v>
      </c>
      <c r="E134" s="221" t="s">
        <v>1</v>
      </c>
      <c r="F134" s="222" t="s">
        <v>503</v>
      </c>
      <c r="G134" s="219"/>
      <c r="H134" s="223">
        <v>1790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142</v>
      </c>
      <c r="AU134" s="229" t="s">
        <v>84</v>
      </c>
      <c r="AV134" s="13" t="s">
        <v>84</v>
      </c>
      <c r="AW134" s="13" t="s">
        <v>30</v>
      </c>
      <c r="AX134" s="13" t="s">
        <v>74</v>
      </c>
      <c r="AY134" s="229" t="s">
        <v>135</v>
      </c>
    </row>
    <row r="135" spans="1:65" s="2" customFormat="1" ht="34.65" customHeight="1">
      <c r="A135" s="34"/>
      <c r="B135" s="35"/>
      <c r="C135" s="204" t="s">
        <v>94</v>
      </c>
      <c r="D135" s="204" t="s">
        <v>137</v>
      </c>
      <c r="E135" s="205" t="s">
        <v>169</v>
      </c>
      <c r="F135" s="206" t="s">
        <v>170</v>
      </c>
      <c r="G135" s="207" t="s">
        <v>140</v>
      </c>
      <c r="H135" s="208">
        <v>925</v>
      </c>
      <c r="I135" s="209"/>
      <c r="J135" s="210">
        <f>ROUND(I135*H135,2)</f>
        <v>0</v>
      </c>
      <c r="K135" s="211"/>
      <c r="L135" s="39"/>
      <c r="M135" s="212" t="s">
        <v>1</v>
      </c>
      <c r="N135" s="213" t="s">
        <v>40</v>
      </c>
      <c r="O135" s="71"/>
      <c r="P135" s="214">
        <f>O135*H135</f>
        <v>0</v>
      </c>
      <c r="Q135" s="214">
        <v>0</v>
      </c>
      <c r="R135" s="214">
        <f>Q135*H135</f>
        <v>0</v>
      </c>
      <c r="S135" s="214">
        <v>0</v>
      </c>
      <c r="T135" s="215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16" t="s">
        <v>90</v>
      </c>
      <c r="AT135" s="216" t="s">
        <v>137</v>
      </c>
      <c r="AU135" s="216" t="s">
        <v>84</v>
      </c>
      <c r="AY135" s="17" t="s">
        <v>135</v>
      </c>
      <c r="BE135" s="217">
        <f>IF(N135="základná",J135,0)</f>
        <v>0</v>
      </c>
      <c r="BF135" s="217">
        <f>IF(N135="znížená",J135,0)</f>
        <v>0</v>
      </c>
      <c r="BG135" s="217">
        <f>IF(N135="zákl. prenesená",J135,0)</f>
        <v>0</v>
      </c>
      <c r="BH135" s="217">
        <f>IF(N135="zníž. prenesená",J135,0)</f>
        <v>0</v>
      </c>
      <c r="BI135" s="217">
        <f>IF(N135="nulová",J135,0)</f>
        <v>0</v>
      </c>
      <c r="BJ135" s="17" t="s">
        <v>84</v>
      </c>
      <c r="BK135" s="217">
        <f>ROUND(I135*H135,2)</f>
        <v>0</v>
      </c>
      <c r="BL135" s="17" t="s">
        <v>90</v>
      </c>
      <c r="BM135" s="216" t="s">
        <v>171</v>
      </c>
    </row>
    <row r="136" spans="1:65" s="14" customFormat="1" ht="10.199999999999999">
      <c r="B136" s="246"/>
      <c r="C136" s="247"/>
      <c r="D136" s="220" t="s">
        <v>142</v>
      </c>
      <c r="E136" s="248" t="s">
        <v>1</v>
      </c>
      <c r="F136" s="249" t="s">
        <v>504</v>
      </c>
      <c r="G136" s="247"/>
      <c r="H136" s="248" t="s">
        <v>1</v>
      </c>
      <c r="I136" s="250"/>
      <c r="J136" s="247"/>
      <c r="K136" s="247"/>
      <c r="L136" s="251"/>
      <c r="M136" s="252"/>
      <c r="N136" s="253"/>
      <c r="O136" s="253"/>
      <c r="P136" s="253"/>
      <c r="Q136" s="253"/>
      <c r="R136" s="253"/>
      <c r="S136" s="253"/>
      <c r="T136" s="254"/>
      <c r="AT136" s="255" t="s">
        <v>142</v>
      </c>
      <c r="AU136" s="255" t="s">
        <v>84</v>
      </c>
      <c r="AV136" s="14" t="s">
        <v>79</v>
      </c>
      <c r="AW136" s="14" t="s">
        <v>30</v>
      </c>
      <c r="AX136" s="14" t="s">
        <v>74</v>
      </c>
      <c r="AY136" s="255" t="s">
        <v>135</v>
      </c>
    </row>
    <row r="137" spans="1:65" s="13" customFormat="1" ht="10.199999999999999">
      <c r="B137" s="218"/>
      <c r="C137" s="219"/>
      <c r="D137" s="220" t="s">
        <v>142</v>
      </c>
      <c r="E137" s="221" t="s">
        <v>1</v>
      </c>
      <c r="F137" s="222" t="s">
        <v>505</v>
      </c>
      <c r="G137" s="219"/>
      <c r="H137" s="223">
        <v>535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AT137" s="229" t="s">
        <v>142</v>
      </c>
      <c r="AU137" s="229" t="s">
        <v>84</v>
      </c>
      <c r="AV137" s="13" t="s">
        <v>84</v>
      </c>
      <c r="AW137" s="13" t="s">
        <v>30</v>
      </c>
      <c r="AX137" s="13" t="s">
        <v>74</v>
      </c>
      <c r="AY137" s="229" t="s">
        <v>135</v>
      </c>
    </row>
    <row r="138" spans="1:65" s="13" customFormat="1" ht="10.199999999999999">
      <c r="B138" s="218"/>
      <c r="C138" s="219"/>
      <c r="D138" s="220" t="s">
        <v>142</v>
      </c>
      <c r="E138" s="221" t="s">
        <v>1</v>
      </c>
      <c r="F138" s="222" t="s">
        <v>506</v>
      </c>
      <c r="G138" s="219"/>
      <c r="H138" s="223">
        <v>390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142</v>
      </c>
      <c r="AU138" s="229" t="s">
        <v>84</v>
      </c>
      <c r="AV138" s="13" t="s">
        <v>84</v>
      </c>
      <c r="AW138" s="13" t="s">
        <v>30</v>
      </c>
      <c r="AX138" s="13" t="s">
        <v>74</v>
      </c>
      <c r="AY138" s="229" t="s">
        <v>135</v>
      </c>
    </row>
    <row r="139" spans="1:65" s="2" customFormat="1" ht="23.1" customHeight="1">
      <c r="A139" s="34"/>
      <c r="B139" s="35"/>
      <c r="C139" s="204" t="s">
        <v>97</v>
      </c>
      <c r="D139" s="204" t="s">
        <v>137</v>
      </c>
      <c r="E139" s="205" t="s">
        <v>181</v>
      </c>
      <c r="F139" s="206" t="s">
        <v>182</v>
      </c>
      <c r="G139" s="207" t="s">
        <v>140</v>
      </c>
      <c r="H139" s="208">
        <v>390</v>
      </c>
      <c r="I139" s="209"/>
      <c r="J139" s="210">
        <f>ROUND(I139*H139,2)</f>
        <v>0</v>
      </c>
      <c r="K139" s="211"/>
      <c r="L139" s="39"/>
      <c r="M139" s="212" t="s">
        <v>1</v>
      </c>
      <c r="N139" s="213" t="s">
        <v>40</v>
      </c>
      <c r="O139" s="71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16" t="s">
        <v>90</v>
      </c>
      <c r="AT139" s="216" t="s">
        <v>137</v>
      </c>
      <c r="AU139" s="216" t="s">
        <v>84</v>
      </c>
      <c r="AY139" s="17" t="s">
        <v>135</v>
      </c>
      <c r="BE139" s="217">
        <f>IF(N139="základná",J139,0)</f>
        <v>0</v>
      </c>
      <c r="BF139" s="217">
        <f>IF(N139="znížená",J139,0)</f>
        <v>0</v>
      </c>
      <c r="BG139" s="217">
        <f>IF(N139="zákl. prenesená",J139,0)</f>
        <v>0</v>
      </c>
      <c r="BH139" s="217">
        <f>IF(N139="zníž. prenesená",J139,0)</f>
        <v>0</v>
      </c>
      <c r="BI139" s="217">
        <f>IF(N139="nulová",J139,0)</f>
        <v>0</v>
      </c>
      <c r="BJ139" s="17" t="s">
        <v>84</v>
      </c>
      <c r="BK139" s="217">
        <f>ROUND(I139*H139,2)</f>
        <v>0</v>
      </c>
      <c r="BL139" s="17" t="s">
        <v>90</v>
      </c>
      <c r="BM139" s="216" t="s">
        <v>183</v>
      </c>
    </row>
    <row r="140" spans="1:65" s="13" customFormat="1" ht="10.199999999999999">
      <c r="B140" s="218"/>
      <c r="C140" s="219"/>
      <c r="D140" s="220" t="s">
        <v>142</v>
      </c>
      <c r="E140" s="221" t="s">
        <v>1</v>
      </c>
      <c r="F140" s="222" t="s">
        <v>507</v>
      </c>
      <c r="G140" s="219"/>
      <c r="H140" s="223">
        <v>390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AT140" s="229" t="s">
        <v>142</v>
      </c>
      <c r="AU140" s="229" t="s">
        <v>84</v>
      </c>
      <c r="AV140" s="13" t="s">
        <v>84</v>
      </c>
      <c r="AW140" s="13" t="s">
        <v>30</v>
      </c>
      <c r="AX140" s="13" t="s">
        <v>74</v>
      </c>
      <c r="AY140" s="229" t="s">
        <v>135</v>
      </c>
    </row>
    <row r="141" spans="1:65" s="2" customFormat="1" ht="23.1" customHeight="1">
      <c r="A141" s="34"/>
      <c r="B141" s="35"/>
      <c r="C141" s="204" t="s">
        <v>100</v>
      </c>
      <c r="D141" s="204" t="s">
        <v>137</v>
      </c>
      <c r="E141" s="205" t="s">
        <v>186</v>
      </c>
      <c r="F141" s="206" t="s">
        <v>187</v>
      </c>
      <c r="G141" s="207" t="s">
        <v>140</v>
      </c>
      <c r="H141" s="208">
        <v>338.25</v>
      </c>
      <c r="I141" s="209"/>
      <c r="J141" s="210">
        <f>ROUND(I141*H141,2)</f>
        <v>0</v>
      </c>
      <c r="K141" s="211"/>
      <c r="L141" s="39"/>
      <c r="M141" s="212" t="s">
        <v>1</v>
      </c>
      <c r="N141" s="213" t="s">
        <v>40</v>
      </c>
      <c r="O141" s="71"/>
      <c r="P141" s="214">
        <f>O141*H141</f>
        <v>0</v>
      </c>
      <c r="Q141" s="214">
        <v>0</v>
      </c>
      <c r="R141" s="214">
        <f>Q141*H141</f>
        <v>0</v>
      </c>
      <c r="S141" s="214">
        <v>0</v>
      </c>
      <c r="T141" s="215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16" t="s">
        <v>90</v>
      </c>
      <c r="AT141" s="216" t="s">
        <v>137</v>
      </c>
      <c r="AU141" s="216" t="s">
        <v>84</v>
      </c>
      <c r="AY141" s="17" t="s">
        <v>135</v>
      </c>
      <c r="BE141" s="217">
        <f>IF(N141="základná",J141,0)</f>
        <v>0</v>
      </c>
      <c r="BF141" s="217">
        <f>IF(N141="znížená",J141,0)</f>
        <v>0</v>
      </c>
      <c r="BG141" s="217">
        <f>IF(N141="zákl. prenesená",J141,0)</f>
        <v>0</v>
      </c>
      <c r="BH141" s="217">
        <f>IF(N141="zníž. prenesená",J141,0)</f>
        <v>0</v>
      </c>
      <c r="BI141" s="217">
        <f>IF(N141="nulová",J141,0)</f>
        <v>0</v>
      </c>
      <c r="BJ141" s="17" t="s">
        <v>84</v>
      </c>
      <c r="BK141" s="217">
        <f>ROUND(I141*H141,2)</f>
        <v>0</v>
      </c>
      <c r="BL141" s="17" t="s">
        <v>90</v>
      </c>
      <c r="BM141" s="216" t="s">
        <v>188</v>
      </c>
    </row>
    <row r="142" spans="1:65" s="13" customFormat="1" ht="10.199999999999999">
      <c r="B142" s="218"/>
      <c r="C142" s="219"/>
      <c r="D142" s="220" t="s">
        <v>142</v>
      </c>
      <c r="E142" s="221" t="s">
        <v>1</v>
      </c>
      <c r="F142" s="222" t="s">
        <v>508</v>
      </c>
      <c r="G142" s="219"/>
      <c r="H142" s="223">
        <v>338.25</v>
      </c>
      <c r="I142" s="224"/>
      <c r="J142" s="219"/>
      <c r="K142" s="219"/>
      <c r="L142" s="225"/>
      <c r="M142" s="226"/>
      <c r="N142" s="227"/>
      <c r="O142" s="227"/>
      <c r="P142" s="227"/>
      <c r="Q142" s="227"/>
      <c r="R142" s="227"/>
      <c r="S142" s="227"/>
      <c r="T142" s="228"/>
      <c r="AT142" s="229" t="s">
        <v>142</v>
      </c>
      <c r="AU142" s="229" t="s">
        <v>84</v>
      </c>
      <c r="AV142" s="13" t="s">
        <v>84</v>
      </c>
      <c r="AW142" s="13" t="s">
        <v>30</v>
      </c>
      <c r="AX142" s="13" t="s">
        <v>74</v>
      </c>
      <c r="AY142" s="229" t="s">
        <v>135</v>
      </c>
    </row>
    <row r="143" spans="1:65" s="2" customFormat="1" ht="16.350000000000001" customHeight="1">
      <c r="A143" s="34"/>
      <c r="B143" s="35"/>
      <c r="C143" s="230" t="s">
        <v>163</v>
      </c>
      <c r="D143" s="230" t="s">
        <v>160</v>
      </c>
      <c r="E143" s="231" t="s">
        <v>190</v>
      </c>
      <c r="F143" s="232" t="s">
        <v>191</v>
      </c>
      <c r="G143" s="233" t="s">
        <v>192</v>
      </c>
      <c r="H143" s="234">
        <v>564.87800000000004</v>
      </c>
      <c r="I143" s="235"/>
      <c r="J143" s="236">
        <f>ROUND(I143*H143,2)</f>
        <v>0</v>
      </c>
      <c r="K143" s="237"/>
      <c r="L143" s="238"/>
      <c r="M143" s="239" t="s">
        <v>1</v>
      </c>
      <c r="N143" s="240" t="s">
        <v>40</v>
      </c>
      <c r="O143" s="71"/>
      <c r="P143" s="214">
        <f>O143*H143</f>
        <v>0</v>
      </c>
      <c r="Q143" s="214">
        <v>1</v>
      </c>
      <c r="R143" s="214">
        <f>Q143*H143</f>
        <v>564.87800000000004</v>
      </c>
      <c r="S143" s="214">
        <v>0</v>
      </c>
      <c r="T143" s="215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16" t="s">
        <v>163</v>
      </c>
      <c r="AT143" s="216" t="s">
        <v>160</v>
      </c>
      <c r="AU143" s="216" t="s">
        <v>84</v>
      </c>
      <c r="AY143" s="17" t="s">
        <v>135</v>
      </c>
      <c r="BE143" s="217">
        <f>IF(N143="základná",J143,0)</f>
        <v>0</v>
      </c>
      <c r="BF143" s="217">
        <f>IF(N143="znížená",J143,0)</f>
        <v>0</v>
      </c>
      <c r="BG143" s="217">
        <f>IF(N143="zákl. prenesená",J143,0)</f>
        <v>0</v>
      </c>
      <c r="BH143" s="217">
        <f>IF(N143="zníž. prenesená",J143,0)</f>
        <v>0</v>
      </c>
      <c r="BI143" s="217">
        <f>IF(N143="nulová",J143,0)</f>
        <v>0</v>
      </c>
      <c r="BJ143" s="17" t="s">
        <v>84</v>
      </c>
      <c r="BK143" s="217">
        <f>ROUND(I143*H143,2)</f>
        <v>0</v>
      </c>
      <c r="BL143" s="17" t="s">
        <v>90</v>
      </c>
      <c r="BM143" s="216" t="s">
        <v>193</v>
      </c>
    </row>
    <row r="144" spans="1:65" s="2" customFormat="1" ht="23.1" customHeight="1">
      <c r="A144" s="34"/>
      <c r="B144" s="35"/>
      <c r="C144" s="204" t="s">
        <v>175</v>
      </c>
      <c r="D144" s="204" t="s">
        <v>137</v>
      </c>
      <c r="E144" s="205" t="s">
        <v>196</v>
      </c>
      <c r="F144" s="206" t="s">
        <v>197</v>
      </c>
      <c r="G144" s="207" t="s">
        <v>140</v>
      </c>
      <c r="H144" s="208">
        <v>1380</v>
      </c>
      <c r="I144" s="209"/>
      <c r="J144" s="210">
        <f>ROUND(I144*H144,2)</f>
        <v>0</v>
      </c>
      <c r="K144" s="211"/>
      <c r="L144" s="39"/>
      <c r="M144" s="212" t="s">
        <v>1</v>
      </c>
      <c r="N144" s="213" t="s">
        <v>40</v>
      </c>
      <c r="O144" s="71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16" t="s">
        <v>90</v>
      </c>
      <c r="AT144" s="216" t="s">
        <v>137</v>
      </c>
      <c r="AU144" s="216" t="s">
        <v>84</v>
      </c>
      <c r="AY144" s="17" t="s">
        <v>135</v>
      </c>
      <c r="BE144" s="217">
        <f>IF(N144="základná",J144,0)</f>
        <v>0</v>
      </c>
      <c r="BF144" s="217">
        <f>IF(N144="znížená",J144,0)</f>
        <v>0</v>
      </c>
      <c r="BG144" s="217">
        <f>IF(N144="zákl. prenesená",J144,0)</f>
        <v>0</v>
      </c>
      <c r="BH144" s="217">
        <f>IF(N144="zníž. prenesená",J144,0)</f>
        <v>0</v>
      </c>
      <c r="BI144" s="217">
        <f>IF(N144="nulová",J144,0)</f>
        <v>0</v>
      </c>
      <c r="BJ144" s="17" t="s">
        <v>84</v>
      </c>
      <c r="BK144" s="217">
        <f>ROUND(I144*H144,2)</f>
        <v>0</v>
      </c>
      <c r="BL144" s="17" t="s">
        <v>90</v>
      </c>
      <c r="BM144" s="216" t="s">
        <v>198</v>
      </c>
    </row>
    <row r="145" spans="1:65" s="13" customFormat="1" ht="10.199999999999999">
      <c r="B145" s="218"/>
      <c r="C145" s="219"/>
      <c r="D145" s="220" t="s">
        <v>142</v>
      </c>
      <c r="E145" s="221" t="s">
        <v>1</v>
      </c>
      <c r="F145" s="222" t="s">
        <v>509</v>
      </c>
      <c r="G145" s="219"/>
      <c r="H145" s="223">
        <v>1380</v>
      </c>
      <c r="I145" s="224"/>
      <c r="J145" s="219"/>
      <c r="K145" s="219"/>
      <c r="L145" s="225"/>
      <c r="M145" s="226"/>
      <c r="N145" s="227"/>
      <c r="O145" s="227"/>
      <c r="P145" s="227"/>
      <c r="Q145" s="227"/>
      <c r="R145" s="227"/>
      <c r="S145" s="227"/>
      <c r="T145" s="228"/>
      <c r="AT145" s="229" t="s">
        <v>142</v>
      </c>
      <c r="AU145" s="229" t="s">
        <v>84</v>
      </c>
      <c r="AV145" s="13" t="s">
        <v>84</v>
      </c>
      <c r="AW145" s="13" t="s">
        <v>30</v>
      </c>
      <c r="AX145" s="13" t="s">
        <v>74</v>
      </c>
      <c r="AY145" s="229" t="s">
        <v>135</v>
      </c>
    </row>
    <row r="146" spans="1:65" s="2" customFormat="1" ht="16.350000000000001" customHeight="1">
      <c r="A146" s="34"/>
      <c r="B146" s="35"/>
      <c r="C146" s="204" t="s">
        <v>180</v>
      </c>
      <c r="D146" s="204" t="s">
        <v>137</v>
      </c>
      <c r="E146" s="205" t="s">
        <v>201</v>
      </c>
      <c r="F146" s="206" t="s">
        <v>202</v>
      </c>
      <c r="G146" s="207" t="s">
        <v>140</v>
      </c>
      <c r="H146" s="208">
        <v>925</v>
      </c>
      <c r="I146" s="209"/>
      <c r="J146" s="210">
        <f>ROUND(I146*H146,2)</f>
        <v>0</v>
      </c>
      <c r="K146" s="211"/>
      <c r="L146" s="39"/>
      <c r="M146" s="212" t="s">
        <v>1</v>
      </c>
      <c r="N146" s="213" t="s">
        <v>40</v>
      </c>
      <c r="O146" s="71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16" t="s">
        <v>90</v>
      </c>
      <c r="AT146" s="216" t="s">
        <v>137</v>
      </c>
      <c r="AU146" s="216" t="s">
        <v>84</v>
      </c>
      <c r="AY146" s="17" t="s">
        <v>135</v>
      </c>
      <c r="BE146" s="217">
        <f>IF(N146="základná",J146,0)</f>
        <v>0</v>
      </c>
      <c r="BF146" s="217">
        <f>IF(N146="znížená",J146,0)</f>
        <v>0</v>
      </c>
      <c r="BG146" s="217">
        <f>IF(N146="zákl. prenesená",J146,0)</f>
        <v>0</v>
      </c>
      <c r="BH146" s="217">
        <f>IF(N146="zníž. prenesená",J146,0)</f>
        <v>0</v>
      </c>
      <c r="BI146" s="217">
        <f>IF(N146="nulová",J146,0)</f>
        <v>0</v>
      </c>
      <c r="BJ146" s="17" t="s">
        <v>84</v>
      </c>
      <c r="BK146" s="217">
        <f>ROUND(I146*H146,2)</f>
        <v>0</v>
      </c>
      <c r="BL146" s="17" t="s">
        <v>90</v>
      </c>
      <c r="BM146" s="216" t="s">
        <v>203</v>
      </c>
    </row>
    <row r="147" spans="1:65" s="2" customFormat="1" ht="23.1" customHeight="1">
      <c r="A147" s="34"/>
      <c r="B147" s="35"/>
      <c r="C147" s="204" t="s">
        <v>185</v>
      </c>
      <c r="D147" s="204" t="s">
        <v>137</v>
      </c>
      <c r="E147" s="205" t="s">
        <v>205</v>
      </c>
      <c r="F147" s="206" t="s">
        <v>206</v>
      </c>
      <c r="G147" s="207" t="s">
        <v>207</v>
      </c>
      <c r="H147" s="208">
        <v>2500</v>
      </c>
      <c r="I147" s="209"/>
      <c r="J147" s="210">
        <f>ROUND(I147*H147,2)</f>
        <v>0</v>
      </c>
      <c r="K147" s="211"/>
      <c r="L147" s="39"/>
      <c r="M147" s="212" t="s">
        <v>1</v>
      </c>
      <c r="N147" s="213" t="s">
        <v>40</v>
      </c>
      <c r="O147" s="71"/>
      <c r="P147" s="214">
        <f>O147*H147</f>
        <v>0</v>
      </c>
      <c r="Q147" s="214">
        <v>0</v>
      </c>
      <c r="R147" s="214">
        <f>Q147*H147</f>
        <v>0</v>
      </c>
      <c r="S147" s="214">
        <v>0</v>
      </c>
      <c r="T147" s="215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6" t="s">
        <v>90</v>
      </c>
      <c r="AT147" s="216" t="s">
        <v>137</v>
      </c>
      <c r="AU147" s="216" t="s">
        <v>84</v>
      </c>
      <c r="AY147" s="17" t="s">
        <v>135</v>
      </c>
      <c r="BE147" s="217">
        <f>IF(N147="základná",J147,0)</f>
        <v>0</v>
      </c>
      <c r="BF147" s="217">
        <f>IF(N147="znížená",J147,0)</f>
        <v>0</v>
      </c>
      <c r="BG147" s="217">
        <f>IF(N147="zákl. prenesená",J147,0)</f>
        <v>0</v>
      </c>
      <c r="BH147" s="217">
        <f>IF(N147="zníž. prenesená",J147,0)</f>
        <v>0</v>
      </c>
      <c r="BI147" s="217">
        <f>IF(N147="nulová",J147,0)</f>
        <v>0</v>
      </c>
      <c r="BJ147" s="17" t="s">
        <v>84</v>
      </c>
      <c r="BK147" s="217">
        <f>ROUND(I147*H147,2)</f>
        <v>0</v>
      </c>
      <c r="BL147" s="17" t="s">
        <v>90</v>
      </c>
      <c r="BM147" s="216" t="s">
        <v>208</v>
      </c>
    </row>
    <row r="148" spans="1:65" s="13" customFormat="1" ht="10.199999999999999">
      <c r="B148" s="218"/>
      <c r="C148" s="219"/>
      <c r="D148" s="220" t="s">
        <v>142</v>
      </c>
      <c r="E148" s="221" t="s">
        <v>1</v>
      </c>
      <c r="F148" s="222" t="s">
        <v>510</v>
      </c>
      <c r="G148" s="219"/>
      <c r="H148" s="223">
        <v>2500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142</v>
      </c>
      <c r="AU148" s="229" t="s">
        <v>84</v>
      </c>
      <c r="AV148" s="13" t="s">
        <v>84</v>
      </c>
      <c r="AW148" s="13" t="s">
        <v>30</v>
      </c>
      <c r="AX148" s="13" t="s">
        <v>74</v>
      </c>
      <c r="AY148" s="229" t="s">
        <v>135</v>
      </c>
    </row>
    <row r="149" spans="1:65" s="2" customFormat="1" ht="16.350000000000001" customHeight="1">
      <c r="A149" s="34"/>
      <c r="B149" s="35"/>
      <c r="C149" s="230" t="s">
        <v>189</v>
      </c>
      <c r="D149" s="230" t="s">
        <v>160</v>
      </c>
      <c r="E149" s="231" t="s">
        <v>211</v>
      </c>
      <c r="F149" s="232" t="s">
        <v>212</v>
      </c>
      <c r="G149" s="233" t="s">
        <v>213</v>
      </c>
      <c r="H149" s="234">
        <v>77.25</v>
      </c>
      <c r="I149" s="235"/>
      <c r="J149" s="236">
        <f>ROUND(I149*H149,2)</f>
        <v>0</v>
      </c>
      <c r="K149" s="237"/>
      <c r="L149" s="238"/>
      <c r="M149" s="239" t="s">
        <v>1</v>
      </c>
      <c r="N149" s="240" t="s">
        <v>40</v>
      </c>
      <c r="O149" s="71"/>
      <c r="P149" s="214">
        <f>O149*H149</f>
        <v>0</v>
      </c>
      <c r="Q149" s="214">
        <v>1E-3</v>
      </c>
      <c r="R149" s="214">
        <f>Q149*H149</f>
        <v>7.7249999999999999E-2</v>
      </c>
      <c r="S149" s="214">
        <v>0</v>
      </c>
      <c r="T149" s="215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6" t="s">
        <v>163</v>
      </c>
      <c r="AT149" s="216" t="s">
        <v>160</v>
      </c>
      <c r="AU149" s="216" t="s">
        <v>84</v>
      </c>
      <c r="AY149" s="17" t="s">
        <v>135</v>
      </c>
      <c r="BE149" s="217">
        <f>IF(N149="základná",J149,0)</f>
        <v>0</v>
      </c>
      <c r="BF149" s="217">
        <f>IF(N149="znížená",J149,0)</f>
        <v>0</v>
      </c>
      <c r="BG149" s="217">
        <f>IF(N149="zákl. prenesená",J149,0)</f>
        <v>0</v>
      </c>
      <c r="BH149" s="217">
        <f>IF(N149="zníž. prenesená",J149,0)</f>
        <v>0</v>
      </c>
      <c r="BI149" s="217">
        <f>IF(N149="nulová",J149,0)</f>
        <v>0</v>
      </c>
      <c r="BJ149" s="17" t="s">
        <v>84</v>
      </c>
      <c r="BK149" s="217">
        <f>ROUND(I149*H149,2)</f>
        <v>0</v>
      </c>
      <c r="BL149" s="17" t="s">
        <v>90</v>
      </c>
      <c r="BM149" s="216" t="s">
        <v>214</v>
      </c>
    </row>
    <row r="150" spans="1:65" s="13" customFormat="1" ht="10.199999999999999">
      <c r="B150" s="218"/>
      <c r="C150" s="219"/>
      <c r="D150" s="220" t="s">
        <v>142</v>
      </c>
      <c r="E150" s="219"/>
      <c r="F150" s="222" t="s">
        <v>511</v>
      </c>
      <c r="G150" s="219"/>
      <c r="H150" s="223">
        <v>77.25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142</v>
      </c>
      <c r="AU150" s="229" t="s">
        <v>84</v>
      </c>
      <c r="AV150" s="13" t="s">
        <v>84</v>
      </c>
      <c r="AW150" s="13" t="s">
        <v>4</v>
      </c>
      <c r="AX150" s="13" t="s">
        <v>79</v>
      </c>
      <c r="AY150" s="229" t="s">
        <v>135</v>
      </c>
    </row>
    <row r="151" spans="1:65" s="2" customFormat="1" ht="16.350000000000001" customHeight="1">
      <c r="A151" s="34"/>
      <c r="B151" s="35"/>
      <c r="C151" s="204" t="s">
        <v>195</v>
      </c>
      <c r="D151" s="204" t="s">
        <v>137</v>
      </c>
      <c r="E151" s="205" t="s">
        <v>217</v>
      </c>
      <c r="F151" s="206" t="s">
        <v>218</v>
      </c>
      <c r="G151" s="207" t="s">
        <v>207</v>
      </c>
      <c r="H151" s="208">
        <v>6173.4</v>
      </c>
      <c r="I151" s="209"/>
      <c r="J151" s="210">
        <f>ROUND(I151*H151,2)</f>
        <v>0</v>
      </c>
      <c r="K151" s="211"/>
      <c r="L151" s="39"/>
      <c r="M151" s="212" t="s">
        <v>1</v>
      </c>
      <c r="N151" s="213" t="s">
        <v>40</v>
      </c>
      <c r="O151" s="71"/>
      <c r="P151" s="214">
        <f>O151*H151</f>
        <v>0</v>
      </c>
      <c r="Q151" s="214">
        <v>0</v>
      </c>
      <c r="R151" s="214">
        <f>Q151*H151</f>
        <v>0</v>
      </c>
      <c r="S151" s="214">
        <v>0</v>
      </c>
      <c r="T151" s="215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16" t="s">
        <v>90</v>
      </c>
      <c r="AT151" s="216" t="s">
        <v>137</v>
      </c>
      <c r="AU151" s="216" t="s">
        <v>84</v>
      </c>
      <c r="AY151" s="17" t="s">
        <v>135</v>
      </c>
      <c r="BE151" s="217">
        <f>IF(N151="základná",J151,0)</f>
        <v>0</v>
      </c>
      <c r="BF151" s="217">
        <f>IF(N151="znížená",J151,0)</f>
        <v>0</v>
      </c>
      <c r="BG151" s="217">
        <f>IF(N151="zákl. prenesená",J151,0)</f>
        <v>0</v>
      </c>
      <c r="BH151" s="217">
        <f>IF(N151="zníž. prenesená",J151,0)</f>
        <v>0</v>
      </c>
      <c r="BI151" s="217">
        <f>IF(N151="nulová",J151,0)</f>
        <v>0</v>
      </c>
      <c r="BJ151" s="17" t="s">
        <v>84</v>
      </c>
      <c r="BK151" s="217">
        <f>ROUND(I151*H151,2)</f>
        <v>0</v>
      </c>
      <c r="BL151" s="17" t="s">
        <v>90</v>
      </c>
      <c r="BM151" s="216" t="s">
        <v>219</v>
      </c>
    </row>
    <row r="152" spans="1:65" s="13" customFormat="1" ht="10.199999999999999">
      <c r="B152" s="218"/>
      <c r="C152" s="219"/>
      <c r="D152" s="220" t="s">
        <v>142</v>
      </c>
      <c r="E152" s="221" t="s">
        <v>1</v>
      </c>
      <c r="F152" s="222" t="s">
        <v>512</v>
      </c>
      <c r="G152" s="219"/>
      <c r="H152" s="223">
        <v>2325</v>
      </c>
      <c r="I152" s="224"/>
      <c r="J152" s="219"/>
      <c r="K152" s="219"/>
      <c r="L152" s="225"/>
      <c r="M152" s="226"/>
      <c r="N152" s="227"/>
      <c r="O152" s="227"/>
      <c r="P152" s="227"/>
      <c r="Q152" s="227"/>
      <c r="R152" s="227"/>
      <c r="S152" s="227"/>
      <c r="T152" s="228"/>
      <c r="AT152" s="229" t="s">
        <v>142</v>
      </c>
      <c r="AU152" s="229" t="s">
        <v>84</v>
      </c>
      <c r="AV152" s="13" t="s">
        <v>84</v>
      </c>
      <c r="AW152" s="13" t="s">
        <v>30</v>
      </c>
      <c r="AX152" s="13" t="s">
        <v>74</v>
      </c>
      <c r="AY152" s="229" t="s">
        <v>135</v>
      </c>
    </row>
    <row r="153" spans="1:65" s="13" customFormat="1" ht="10.199999999999999">
      <c r="B153" s="218"/>
      <c r="C153" s="219"/>
      <c r="D153" s="220" t="s">
        <v>142</v>
      </c>
      <c r="E153" s="221" t="s">
        <v>1</v>
      </c>
      <c r="F153" s="222" t="s">
        <v>513</v>
      </c>
      <c r="G153" s="219"/>
      <c r="H153" s="223">
        <v>3848.4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142</v>
      </c>
      <c r="AU153" s="229" t="s">
        <v>84</v>
      </c>
      <c r="AV153" s="13" t="s">
        <v>84</v>
      </c>
      <c r="AW153" s="13" t="s">
        <v>30</v>
      </c>
      <c r="AX153" s="13" t="s">
        <v>74</v>
      </c>
      <c r="AY153" s="229" t="s">
        <v>135</v>
      </c>
    </row>
    <row r="154" spans="1:65" s="2" customFormat="1" ht="23.1" customHeight="1">
      <c r="A154" s="34"/>
      <c r="B154" s="35"/>
      <c r="C154" s="204" t="s">
        <v>200</v>
      </c>
      <c r="D154" s="204" t="s">
        <v>137</v>
      </c>
      <c r="E154" s="205" t="s">
        <v>222</v>
      </c>
      <c r="F154" s="206" t="s">
        <v>223</v>
      </c>
      <c r="G154" s="207" t="s">
        <v>207</v>
      </c>
      <c r="H154" s="208">
        <v>2500</v>
      </c>
      <c r="I154" s="209"/>
      <c r="J154" s="210">
        <f>ROUND(I154*H154,2)</f>
        <v>0</v>
      </c>
      <c r="K154" s="211"/>
      <c r="L154" s="39"/>
      <c r="M154" s="212" t="s">
        <v>1</v>
      </c>
      <c r="N154" s="213" t="s">
        <v>40</v>
      </c>
      <c r="O154" s="71"/>
      <c r="P154" s="214">
        <f>O154*H154</f>
        <v>0</v>
      </c>
      <c r="Q154" s="214">
        <v>0</v>
      </c>
      <c r="R154" s="214">
        <f>Q154*H154</f>
        <v>0</v>
      </c>
      <c r="S154" s="214">
        <v>0</v>
      </c>
      <c r="T154" s="215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16" t="s">
        <v>90</v>
      </c>
      <c r="AT154" s="216" t="s">
        <v>137</v>
      </c>
      <c r="AU154" s="216" t="s">
        <v>84</v>
      </c>
      <c r="AY154" s="17" t="s">
        <v>135</v>
      </c>
      <c r="BE154" s="217">
        <f>IF(N154="základná",J154,0)</f>
        <v>0</v>
      </c>
      <c r="BF154" s="217">
        <f>IF(N154="znížená",J154,0)</f>
        <v>0</v>
      </c>
      <c r="BG154" s="217">
        <f>IF(N154="zákl. prenesená",J154,0)</f>
        <v>0</v>
      </c>
      <c r="BH154" s="217">
        <f>IF(N154="zníž. prenesená",J154,0)</f>
        <v>0</v>
      </c>
      <c r="BI154" s="217">
        <f>IF(N154="nulová",J154,0)</f>
        <v>0</v>
      </c>
      <c r="BJ154" s="17" t="s">
        <v>84</v>
      </c>
      <c r="BK154" s="217">
        <f>ROUND(I154*H154,2)</f>
        <v>0</v>
      </c>
      <c r="BL154" s="17" t="s">
        <v>90</v>
      </c>
      <c r="BM154" s="216" t="s">
        <v>224</v>
      </c>
    </row>
    <row r="155" spans="1:65" s="13" customFormat="1" ht="10.199999999999999">
      <c r="B155" s="218"/>
      <c r="C155" s="219"/>
      <c r="D155" s="220" t="s">
        <v>142</v>
      </c>
      <c r="E155" s="221" t="s">
        <v>1</v>
      </c>
      <c r="F155" s="222" t="s">
        <v>514</v>
      </c>
      <c r="G155" s="219"/>
      <c r="H155" s="223">
        <v>2500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142</v>
      </c>
      <c r="AU155" s="229" t="s">
        <v>84</v>
      </c>
      <c r="AV155" s="13" t="s">
        <v>84</v>
      </c>
      <c r="AW155" s="13" t="s">
        <v>30</v>
      </c>
      <c r="AX155" s="13" t="s">
        <v>74</v>
      </c>
      <c r="AY155" s="229" t="s">
        <v>135</v>
      </c>
    </row>
    <row r="156" spans="1:65" s="12" customFormat="1" ht="22.8" customHeight="1">
      <c r="B156" s="188"/>
      <c r="C156" s="189"/>
      <c r="D156" s="190" t="s">
        <v>73</v>
      </c>
      <c r="E156" s="202" t="s">
        <v>94</v>
      </c>
      <c r="F156" s="202" t="s">
        <v>226</v>
      </c>
      <c r="G156" s="189"/>
      <c r="H156" s="189"/>
      <c r="I156" s="192"/>
      <c r="J156" s="203">
        <f>BK156</f>
        <v>0</v>
      </c>
      <c r="K156" s="189"/>
      <c r="L156" s="194"/>
      <c r="M156" s="195"/>
      <c r="N156" s="196"/>
      <c r="O156" s="196"/>
      <c r="P156" s="197">
        <f>SUM(P157:P167)</f>
        <v>0</v>
      </c>
      <c r="Q156" s="196"/>
      <c r="R156" s="197">
        <f>SUM(R157:R167)</f>
        <v>4819.6516800000009</v>
      </c>
      <c r="S156" s="196"/>
      <c r="T156" s="198">
        <f>SUM(T157:T167)</f>
        <v>0</v>
      </c>
      <c r="AR156" s="199" t="s">
        <v>79</v>
      </c>
      <c r="AT156" s="200" t="s">
        <v>73</v>
      </c>
      <c r="AU156" s="200" t="s">
        <v>79</v>
      </c>
      <c r="AY156" s="199" t="s">
        <v>135</v>
      </c>
      <c r="BK156" s="201">
        <f>SUM(BK157:BK167)</f>
        <v>0</v>
      </c>
    </row>
    <row r="157" spans="1:65" s="2" customFormat="1" ht="23.1" customHeight="1">
      <c r="A157" s="34"/>
      <c r="B157" s="35"/>
      <c r="C157" s="204" t="s">
        <v>204</v>
      </c>
      <c r="D157" s="204" t="s">
        <v>137</v>
      </c>
      <c r="E157" s="205" t="s">
        <v>228</v>
      </c>
      <c r="F157" s="206" t="s">
        <v>229</v>
      </c>
      <c r="G157" s="207" t="s">
        <v>207</v>
      </c>
      <c r="H157" s="208">
        <v>9380.4</v>
      </c>
      <c r="I157" s="209"/>
      <c r="J157" s="210">
        <f>ROUND(I157*H157,2)</f>
        <v>0</v>
      </c>
      <c r="K157" s="211"/>
      <c r="L157" s="39"/>
      <c r="M157" s="212" t="s">
        <v>1</v>
      </c>
      <c r="N157" s="213" t="s">
        <v>40</v>
      </c>
      <c r="O157" s="71"/>
      <c r="P157" s="214">
        <f>O157*H157</f>
        <v>0</v>
      </c>
      <c r="Q157" s="214">
        <v>0.37080000000000002</v>
      </c>
      <c r="R157" s="214">
        <f>Q157*H157</f>
        <v>3478.2523200000001</v>
      </c>
      <c r="S157" s="214">
        <v>0</v>
      </c>
      <c r="T157" s="215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16" t="s">
        <v>90</v>
      </c>
      <c r="AT157" s="216" t="s">
        <v>137</v>
      </c>
      <c r="AU157" s="216" t="s">
        <v>84</v>
      </c>
      <c r="AY157" s="17" t="s">
        <v>135</v>
      </c>
      <c r="BE157" s="217">
        <f>IF(N157="základná",J157,0)</f>
        <v>0</v>
      </c>
      <c r="BF157" s="217">
        <f>IF(N157="znížená",J157,0)</f>
        <v>0</v>
      </c>
      <c r="BG157" s="217">
        <f>IF(N157="zákl. prenesená",J157,0)</f>
        <v>0</v>
      </c>
      <c r="BH157" s="217">
        <f>IF(N157="zníž. prenesená",J157,0)</f>
        <v>0</v>
      </c>
      <c r="BI157" s="217">
        <f>IF(N157="nulová",J157,0)</f>
        <v>0</v>
      </c>
      <c r="BJ157" s="17" t="s">
        <v>84</v>
      </c>
      <c r="BK157" s="217">
        <f>ROUND(I157*H157,2)</f>
        <v>0</v>
      </c>
      <c r="BL157" s="17" t="s">
        <v>90</v>
      </c>
      <c r="BM157" s="216" t="s">
        <v>230</v>
      </c>
    </row>
    <row r="158" spans="1:65" s="13" customFormat="1" ht="10.199999999999999">
      <c r="B158" s="218"/>
      <c r="C158" s="219"/>
      <c r="D158" s="220" t="s">
        <v>142</v>
      </c>
      <c r="E158" s="221" t="s">
        <v>1</v>
      </c>
      <c r="F158" s="222" t="s">
        <v>512</v>
      </c>
      <c r="G158" s="219"/>
      <c r="H158" s="223">
        <v>2325</v>
      </c>
      <c r="I158" s="224"/>
      <c r="J158" s="219"/>
      <c r="K158" s="219"/>
      <c r="L158" s="225"/>
      <c r="M158" s="226"/>
      <c r="N158" s="227"/>
      <c r="O158" s="227"/>
      <c r="P158" s="227"/>
      <c r="Q158" s="227"/>
      <c r="R158" s="227"/>
      <c r="S158" s="227"/>
      <c r="T158" s="228"/>
      <c r="AT158" s="229" t="s">
        <v>142</v>
      </c>
      <c r="AU158" s="229" t="s">
        <v>84</v>
      </c>
      <c r="AV158" s="13" t="s">
        <v>84</v>
      </c>
      <c r="AW158" s="13" t="s">
        <v>30</v>
      </c>
      <c r="AX158" s="13" t="s">
        <v>74</v>
      </c>
      <c r="AY158" s="229" t="s">
        <v>135</v>
      </c>
    </row>
    <row r="159" spans="1:65" s="13" customFormat="1" ht="20.399999999999999">
      <c r="B159" s="218"/>
      <c r="C159" s="219"/>
      <c r="D159" s="220" t="s">
        <v>142</v>
      </c>
      <c r="E159" s="221" t="s">
        <v>1</v>
      </c>
      <c r="F159" s="222" t="s">
        <v>515</v>
      </c>
      <c r="G159" s="219"/>
      <c r="H159" s="223">
        <v>7055.4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AT159" s="229" t="s">
        <v>142</v>
      </c>
      <c r="AU159" s="229" t="s">
        <v>84</v>
      </c>
      <c r="AV159" s="13" t="s">
        <v>84</v>
      </c>
      <c r="AW159" s="13" t="s">
        <v>30</v>
      </c>
      <c r="AX159" s="13" t="s">
        <v>74</v>
      </c>
      <c r="AY159" s="229" t="s">
        <v>135</v>
      </c>
    </row>
    <row r="160" spans="1:65" s="2" customFormat="1" ht="34.65" customHeight="1">
      <c r="A160" s="34"/>
      <c r="B160" s="35"/>
      <c r="C160" s="204" t="s">
        <v>210</v>
      </c>
      <c r="D160" s="204" t="s">
        <v>137</v>
      </c>
      <c r="E160" s="205" t="s">
        <v>232</v>
      </c>
      <c r="F160" s="206" t="s">
        <v>233</v>
      </c>
      <c r="G160" s="207" t="s">
        <v>207</v>
      </c>
      <c r="H160" s="208">
        <v>5532</v>
      </c>
      <c r="I160" s="209"/>
      <c r="J160" s="210">
        <f>ROUND(I160*H160,2)</f>
        <v>0</v>
      </c>
      <c r="K160" s="211"/>
      <c r="L160" s="39"/>
      <c r="M160" s="212" t="s">
        <v>1</v>
      </c>
      <c r="N160" s="213" t="s">
        <v>40</v>
      </c>
      <c r="O160" s="71"/>
      <c r="P160" s="214">
        <f>O160*H160</f>
        <v>0</v>
      </c>
      <c r="Q160" s="214">
        <v>0.15826000000000001</v>
      </c>
      <c r="R160" s="214">
        <f>Q160*H160</f>
        <v>875.49432000000002</v>
      </c>
      <c r="S160" s="214">
        <v>0</v>
      </c>
      <c r="T160" s="215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16" t="s">
        <v>90</v>
      </c>
      <c r="AT160" s="216" t="s">
        <v>137</v>
      </c>
      <c r="AU160" s="216" t="s">
        <v>84</v>
      </c>
      <c r="AY160" s="17" t="s">
        <v>135</v>
      </c>
      <c r="BE160" s="217">
        <f>IF(N160="základná",J160,0)</f>
        <v>0</v>
      </c>
      <c r="BF160" s="217">
        <f>IF(N160="znížená",J160,0)</f>
        <v>0</v>
      </c>
      <c r="BG160" s="217">
        <f>IF(N160="zákl. prenesená",J160,0)</f>
        <v>0</v>
      </c>
      <c r="BH160" s="217">
        <f>IF(N160="zníž. prenesená",J160,0)</f>
        <v>0</v>
      </c>
      <c r="BI160" s="217">
        <f>IF(N160="nulová",J160,0)</f>
        <v>0</v>
      </c>
      <c r="BJ160" s="17" t="s">
        <v>84</v>
      </c>
      <c r="BK160" s="217">
        <f>ROUND(I160*H160,2)</f>
        <v>0</v>
      </c>
      <c r="BL160" s="17" t="s">
        <v>90</v>
      </c>
      <c r="BM160" s="216" t="s">
        <v>385</v>
      </c>
    </row>
    <row r="161" spans="1:65" s="2" customFormat="1" ht="23.1" customHeight="1">
      <c r="A161" s="34"/>
      <c r="B161" s="35"/>
      <c r="C161" s="204" t="s">
        <v>216</v>
      </c>
      <c r="D161" s="204" t="s">
        <v>137</v>
      </c>
      <c r="E161" s="205" t="s">
        <v>236</v>
      </c>
      <c r="F161" s="206" t="s">
        <v>237</v>
      </c>
      <c r="G161" s="207" t="s">
        <v>140</v>
      </c>
      <c r="H161" s="208">
        <v>410</v>
      </c>
      <c r="I161" s="209"/>
      <c r="J161" s="210">
        <f>ROUND(I161*H161,2)</f>
        <v>0</v>
      </c>
      <c r="K161" s="211"/>
      <c r="L161" s="39"/>
      <c r="M161" s="212" t="s">
        <v>1</v>
      </c>
      <c r="N161" s="213" t="s">
        <v>40</v>
      </c>
      <c r="O161" s="71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16" t="s">
        <v>90</v>
      </c>
      <c r="AT161" s="216" t="s">
        <v>137</v>
      </c>
      <c r="AU161" s="216" t="s">
        <v>84</v>
      </c>
      <c r="AY161" s="17" t="s">
        <v>135</v>
      </c>
      <c r="BE161" s="217">
        <f>IF(N161="základná",J161,0)</f>
        <v>0</v>
      </c>
      <c r="BF161" s="217">
        <f>IF(N161="znížená",J161,0)</f>
        <v>0</v>
      </c>
      <c r="BG161" s="217">
        <f>IF(N161="zákl. prenesená",J161,0)</f>
        <v>0</v>
      </c>
      <c r="BH161" s="217">
        <f>IF(N161="zníž. prenesená",J161,0)</f>
        <v>0</v>
      </c>
      <c r="BI161" s="217">
        <f>IF(N161="nulová",J161,0)</f>
        <v>0</v>
      </c>
      <c r="BJ161" s="17" t="s">
        <v>84</v>
      </c>
      <c r="BK161" s="217">
        <f>ROUND(I161*H161,2)</f>
        <v>0</v>
      </c>
      <c r="BL161" s="17" t="s">
        <v>90</v>
      </c>
      <c r="BM161" s="216" t="s">
        <v>386</v>
      </c>
    </row>
    <row r="162" spans="1:65" s="13" customFormat="1" ht="10.199999999999999">
      <c r="B162" s="218"/>
      <c r="C162" s="219"/>
      <c r="D162" s="220" t="s">
        <v>142</v>
      </c>
      <c r="E162" s="221" t="s">
        <v>1</v>
      </c>
      <c r="F162" s="222" t="s">
        <v>516</v>
      </c>
      <c r="G162" s="219"/>
      <c r="H162" s="223">
        <v>410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142</v>
      </c>
      <c r="AU162" s="229" t="s">
        <v>84</v>
      </c>
      <c r="AV162" s="13" t="s">
        <v>84</v>
      </c>
      <c r="AW162" s="13" t="s">
        <v>30</v>
      </c>
      <c r="AX162" s="13" t="s">
        <v>74</v>
      </c>
      <c r="AY162" s="229" t="s">
        <v>135</v>
      </c>
    </row>
    <row r="163" spans="1:65" s="2" customFormat="1" ht="23.1" customHeight="1">
      <c r="A163" s="34"/>
      <c r="B163" s="35"/>
      <c r="C163" s="204" t="s">
        <v>221</v>
      </c>
      <c r="D163" s="204" t="s">
        <v>137</v>
      </c>
      <c r="E163" s="205" t="s">
        <v>241</v>
      </c>
      <c r="F163" s="206" t="s">
        <v>242</v>
      </c>
      <c r="G163" s="207" t="s">
        <v>207</v>
      </c>
      <c r="H163" s="208">
        <v>5532</v>
      </c>
      <c r="I163" s="209"/>
      <c r="J163" s="210">
        <f>ROUND(I163*H163,2)</f>
        <v>0</v>
      </c>
      <c r="K163" s="211"/>
      <c r="L163" s="39"/>
      <c r="M163" s="212" t="s">
        <v>1</v>
      </c>
      <c r="N163" s="213" t="s">
        <v>40</v>
      </c>
      <c r="O163" s="71"/>
      <c r="P163" s="214">
        <f>O163*H163</f>
        <v>0</v>
      </c>
      <c r="Q163" s="214">
        <v>5.7099999999999998E-3</v>
      </c>
      <c r="R163" s="214">
        <f>Q163*H163</f>
        <v>31.587719999999997</v>
      </c>
      <c r="S163" s="214">
        <v>0</v>
      </c>
      <c r="T163" s="215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16" t="s">
        <v>90</v>
      </c>
      <c r="AT163" s="216" t="s">
        <v>137</v>
      </c>
      <c r="AU163" s="216" t="s">
        <v>84</v>
      </c>
      <c r="AY163" s="17" t="s">
        <v>135</v>
      </c>
      <c r="BE163" s="217">
        <f>IF(N163="základná",J163,0)</f>
        <v>0</v>
      </c>
      <c r="BF163" s="217">
        <f>IF(N163="znížená",J163,0)</f>
        <v>0</v>
      </c>
      <c r="BG163" s="217">
        <f>IF(N163="zákl. prenesená",J163,0)</f>
        <v>0</v>
      </c>
      <c r="BH163" s="217">
        <f>IF(N163="zníž. prenesená",J163,0)</f>
        <v>0</v>
      </c>
      <c r="BI163" s="217">
        <f>IF(N163="nulová",J163,0)</f>
        <v>0</v>
      </c>
      <c r="BJ163" s="17" t="s">
        <v>84</v>
      </c>
      <c r="BK163" s="217">
        <f>ROUND(I163*H163,2)</f>
        <v>0</v>
      </c>
      <c r="BL163" s="17" t="s">
        <v>90</v>
      </c>
      <c r="BM163" s="216" t="s">
        <v>243</v>
      </c>
    </row>
    <row r="164" spans="1:65" s="13" customFormat="1" ht="10.199999999999999">
      <c r="B164" s="218"/>
      <c r="C164" s="219"/>
      <c r="D164" s="220" t="s">
        <v>142</v>
      </c>
      <c r="E164" s="221" t="s">
        <v>1</v>
      </c>
      <c r="F164" s="222" t="s">
        <v>512</v>
      </c>
      <c r="G164" s="219"/>
      <c r="H164" s="223">
        <v>2325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142</v>
      </c>
      <c r="AU164" s="229" t="s">
        <v>84</v>
      </c>
      <c r="AV164" s="13" t="s">
        <v>84</v>
      </c>
      <c r="AW164" s="13" t="s">
        <v>30</v>
      </c>
      <c r="AX164" s="13" t="s">
        <v>74</v>
      </c>
      <c r="AY164" s="229" t="s">
        <v>135</v>
      </c>
    </row>
    <row r="165" spans="1:65" s="13" customFormat="1" ht="10.199999999999999">
      <c r="B165" s="218"/>
      <c r="C165" s="219"/>
      <c r="D165" s="220" t="s">
        <v>142</v>
      </c>
      <c r="E165" s="221" t="s">
        <v>1</v>
      </c>
      <c r="F165" s="222" t="s">
        <v>517</v>
      </c>
      <c r="G165" s="219"/>
      <c r="H165" s="223">
        <v>3207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142</v>
      </c>
      <c r="AU165" s="229" t="s">
        <v>84</v>
      </c>
      <c r="AV165" s="13" t="s">
        <v>84</v>
      </c>
      <c r="AW165" s="13" t="s">
        <v>30</v>
      </c>
      <c r="AX165" s="13" t="s">
        <v>74</v>
      </c>
      <c r="AY165" s="229" t="s">
        <v>135</v>
      </c>
    </row>
    <row r="166" spans="1:65" s="2" customFormat="1" ht="34.65" customHeight="1">
      <c r="A166" s="34"/>
      <c r="B166" s="35"/>
      <c r="C166" s="204" t="s">
        <v>227</v>
      </c>
      <c r="D166" s="204" t="s">
        <v>137</v>
      </c>
      <c r="E166" s="205" t="s">
        <v>246</v>
      </c>
      <c r="F166" s="206" t="s">
        <v>247</v>
      </c>
      <c r="G166" s="207" t="s">
        <v>207</v>
      </c>
      <c r="H166" s="208">
        <v>5532</v>
      </c>
      <c r="I166" s="209"/>
      <c r="J166" s="210">
        <f>ROUND(I166*H166,2)</f>
        <v>0</v>
      </c>
      <c r="K166" s="211"/>
      <c r="L166" s="39"/>
      <c r="M166" s="212" t="s">
        <v>1</v>
      </c>
      <c r="N166" s="213" t="s">
        <v>40</v>
      </c>
      <c r="O166" s="71"/>
      <c r="P166" s="214">
        <f>O166*H166</f>
        <v>0</v>
      </c>
      <c r="Q166" s="214">
        <v>7.1000000000000002E-4</v>
      </c>
      <c r="R166" s="214">
        <f>Q166*H166</f>
        <v>3.9277200000000003</v>
      </c>
      <c r="S166" s="214">
        <v>0</v>
      </c>
      <c r="T166" s="215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16" t="s">
        <v>90</v>
      </c>
      <c r="AT166" s="216" t="s">
        <v>137</v>
      </c>
      <c r="AU166" s="216" t="s">
        <v>84</v>
      </c>
      <c r="AY166" s="17" t="s">
        <v>135</v>
      </c>
      <c r="BE166" s="217">
        <f>IF(N166="základná",J166,0)</f>
        <v>0</v>
      </c>
      <c r="BF166" s="217">
        <f>IF(N166="znížená",J166,0)</f>
        <v>0</v>
      </c>
      <c r="BG166" s="217">
        <f>IF(N166="zákl. prenesená",J166,0)</f>
        <v>0</v>
      </c>
      <c r="BH166" s="217">
        <f>IF(N166="zníž. prenesená",J166,0)</f>
        <v>0</v>
      </c>
      <c r="BI166" s="217">
        <f>IF(N166="nulová",J166,0)</f>
        <v>0</v>
      </c>
      <c r="BJ166" s="17" t="s">
        <v>84</v>
      </c>
      <c r="BK166" s="217">
        <f>ROUND(I166*H166,2)</f>
        <v>0</v>
      </c>
      <c r="BL166" s="17" t="s">
        <v>90</v>
      </c>
      <c r="BM166" s="216" t="s">
        <v>248</v>
      </c>
    </row>
    <row r="167" spans="1:65" s="2" customFormat="1" ht="34.65" customHeight="1">
      <c r="A167" s="34"/>
      <c r="B167" s="35"/>
      <c r="C167" s="204" t="s">
        <v>7</v>
      </c>
      <c r="D167" s="204" t="s">
        <v>137</v>
      </c>
      <c r="E167" s="205" t="s">
        <v>250</v>
      </c>
      <c r="F167" s="206" t="s">
        <v>251</v>
      </c>
      <c r="G167" s="207" t="s">
        <v>207</v>
      </c>
      <c r="H167" s="208">
        <v>5532</v>
      </c>
      <c r="I167" s="209"/>
      <c r="J167" s="210">
        <f>ROUND(I167*H167,2)</f>
        <v>0</v>
      </c>
      <c r="K167" s="211"/>
      <c r="L167" s="39"/>
      <c r="M167" s="212" t="s">
        <v>1</v>
      </c>
      <c r="N167" s="213" t="s">
        <v>40</v>
      </c>
      <c r="O167" s="71"/>
      <c r="P167" s="214">
        <f>O167*H167</f>
        <v>0</v>
      </c>
      <c r="Q167" s="214">
        <v>7.7799999999999994E-2</v>
      </c>
      <c r="R167" s="214">
        <f>Q167*H167</f>
        <v>430.38959999999997</v>
      </c>
      <c r="S167" s="214">
        <v>0</v>
      </c>
      <c r="T167" s="215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6" t="s">
        <v>90</v>
      </c>
      <c r="AT167" s="216" t="s">
        <v>137</v>
      </c>
      <c r="AU167" s="216" t="s">
        <v>84</v>
      </c>
      <c r="AY167" s="17" t="s">
        <v>135</v>
      </c>
      <c r="BE167" s="217">
        <f>IF(N167="základná",J167,0)</f>
        <v>0</v>
      </c>
      <c r="BF167" s="217">
        <f>IF(N167="znížená",J167,0)</f>
        <v>0</v>
      </c>
      <c r="BG167" s="217">
        <f>IF(N167="zákl. prenesená",J167,0)</f>
        <v>0</v>
      </c>
      <c r="BH167" s="217">
        <f>IF(N167="zníž. prenesená",J167,0)</f>
        <v>0</v>
      </c>
      <c r="BI167" s="217">
        <f>IF(N167="nulová",J167,0)</f>
        <v>0</v>
      </c>
      <c r="BJ167" s="17" t="s">
        <v>84</v>
      </c>
      <c r="BK167" s="217">
        <f>ROUND(I167*H167,2)</f>
        <v>0</v>
      </c>
      <c r="BL167" s="17" t="s">
        <v>90</v>
      </c>
      <c r="BM167" s="216" t="s">
        <v>389</v>
      </c>
    </row>
    <row r="168" spans="1:65" s="12" customFormat="1" ht="22.8" customHeight="1">
      <c r="B168" s="188"/>
      <c r="C168" s="189"/>
      <c r="D168" s="190" t="s">
        <v>73</v>
      </c>
      <c r="E168" s="202" t="s">
        <v>175</v>
      </c>
      <c r="F168" s="202" t="s">
        <v>259</v>
      </c>
      <c r="G168" s="189"/>
      <c r="H168" s="189"/>
      <c r="I168" s="192"/>
      <c r="J168" s="203">
        <f>BK168</f>
        <v>0</v>
      </c>
      <c r="K168" s="189"/>
      <c r="L168" s="194"/>
      <c r="M168" s="195"/>
      <c r="N168" s="196"/>
      <c r="O168" s="196"/>
      <c r="P168" s="197">
        <f>SUM(P169:P191)</f>
        <v>0</v>
      </c>
      <c r="Q168" s="196"/>
      <c r="R168" s="197">
        <f>SUM(R169:R191)</f>
        <v>477.26211000000001</v>
      </c>
      <c r="S168" s="196"/>
      <c r="T168" s="198">
        <f>SUM(T169:T191)</f>
        <v>0</v>
      </c>
      <c r="AR168" s="199" t="s">
        <v>79</v>
      </c>
      <c r="AT168" s="200" t="s">
        <v>73</v>
      </c>
      <c r="AU168" s="200" t="s">
        <v>79</v>
      </c>
      <c r="AY168" s="199" t="s">
        <v>135</v>
      </c>
      <c r="BK168" s="201">
        <f>SUM(BK169:BK191)</f>
        <v>0</v>
      </c>
    </row>
    <row r="169" spans="1:65" s="2" customFormat="1" ht="23.1" customHeight="1">
      <c r="A169" s="34"/>
      <c r="B169" s="35"/>
      <c r="C169" s="204" t="s">
        <v>235</v>
      </c>
      <c r="D169" s="204" t="s">
        <v>137</v>
      </c>
      <c r="E169" s="205" t="s">
        <v>391</v>
      </c>
      <c r="F169" s="206" t="s">
        <v>392</v>
      </c>
      <c r="G169" s="207" t="s">
        <v>393</v>
      </c>
      <c r="H169" s="208">
        <v>7</v>
      </c>
      <c r="I169" s="209"/>
      <c r="J169" s="210">
        <f>ROUND(I169*H169,2)</f>
        <v>0</v>
      </c>
      <c r="K169" s="211"/>
      <c r="L169" s="39"/>
      <c r="M169" s="212" t="s">
        <v>1</v>
      </c>
      <c r="N169" s="213" t="s">
        <v>40</v>
      </c>
      <c r="O169" s="71"/>
      <c r="P169" s="214">
        <f>O169*H169</f>
        <v>0</v>
      </c>
      <c r="Q169" s="214">
        <v>0.2457</v>
      </c>
      <c r="R169" s="214">
        <f>Q169*H169</f>
        <v>1.7199</v>
      </c>
      <c r="S169" s="214">
        <v>0</v>
      </c>
      <c r="T169" s="215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16" t="s">
        <v>90</v>
      </c>
      <c r="AT169" s="216" t="s">
        <v>137</v>
      </c>
      <c r="AU169" s="216" t="s">
        <v>84</v>
      </c>
      <c r="AY169" s="17" t="s">
        <v>135</v>
      </c>
      <c r="BE169" s="217">
        <f>IF(N169="základná",J169,0)</f>
        <v>0</v>
      </c>
      <c r="BF169" s="217">
        <f>IF(N169="znížená",J169,0)</f>
        <v>0</v>
      </c>
      <c r="BG169" s="217">
        <f>IF(N169="zákl. prenesená",J169,0)</f>
        <v>0</v>
      </c>
      <c r="BH169" s="217">
        <f>IF(N169="zníž. prenesená",J169,0)</f>
        <v>0</v>
      </c>
      <c r="BI169" s="217">
        <f>IF(N169="nulová",J169,0)</f>
        <v>0</v>
      </c>
      <c r="BJ169" s="17" t="s">
        <v>84</v>
      </c>
      <c r="BK169" s="217">
        <f>ROUND(I169*H169,2)</f>
        <v>0</v>
      </c>
      <c r="BL169" s="17" t="s">
        <v>90</v>
      </c>
      <c r="BM169" s="216" t="s">
        <v>394</v>
      </c>
    </row>
    <row r="170" spans="1:65" s="13" customFormat="1" ht="10.199999999999999">
      <c r="B170" s="218"/>
      <c r="C170" s="219"/>
      <c r="D170" s="220" t="s">
        <v>142</v>
      </c>
      <c r="E170" s="221" t="s">
        <v>1</v>
      </c>
      <c r="F170" s="222" t="s">
        <v>518</v>
      </c>
      <c r="G170" s="219"/>
      <c r="H170" s="223">
        <v>7</v>
      </c>
      <c r="I170" s="224"/>
      <c r="J170" s="219"/>
      <c r="K170" s="219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142</v>
      </c>
      <c r="AU170" s="229" t="s">
        <v>84</v>
      </c>
      <c r="AV170" s="13" t="s">
        <v>84</v>
      </c>
      <c r="AW170" s="13" t="s">
        <v>30</v>
      </c>
      <c r="AX170" s="13" t="s">
        <v>74</v>
      </c>
      <c r="AY170" s="229" t="s">
        <v>135</v>
      </c>
    </row>
    <row r="171" spans="1:65" s="2" customFormat="1" ht="16.350000000000001" customHeight="1">
      <c r="A171" s="34"/>
      <c r="B171" s="35"/>
      <c r="C171" s="230" t="s">
        <v>240</v>
      </c>
      <c r="D171" s="230" t="s">
        <v>160</v>
      </c>
      <c r="E171" s="231" t="s">
        <v>519</v>
      </c>
      <c r="F171" s="232" t="s">
        <v>520</v>
      </c>
      <c r="G171" s="233" t="s">
        <v>393</v>
      </c>
      <c r="H171" s="234">
        <v>4</v>
      </c>
      <c r="I171" s="235"/>
      <c r="J171" s="236">
        <f t="shared" ref="J171:J176" si="0">ROUND(I171*H171,2)</f>
        <v>0</v>
      </c>
      <c r="K171" s="237"/>
      <c r="L171" s="238"/>
      <c r="M171" s="239" t="s">
        <v>1</v>
      </c>
      <c r="N171" s="240" t="s">
        <v>40</v>
      </c>
      <c r="O171" s="71"/>
      <c r="P171" s="214">
        <f t="shared" ref="P171:P176" si="1">O171*H171</f>
        <v>0</v>
      </c>
      <c r="Q171" s="214">
        <v>1.8599999999999998E-2</v>
      </c>
      <c r="R171" s="214">
        <f t="shared" ref="R171:R176" si="2">Q171*H171</f>
        <v>7.4399999999999994E-2</v>
      </c>
      <c r="S171" s="214">
        <v>0</v>
      </c>
      <c r="T171" s="215">
        <f t="shared" ref="T171:T176" si="3"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16" t="s">
        <v>163</v>
      </c>
      <c r="AT171" s="216" t="s">
        <v>160</v>
      </c>
      <c r="AU171" s="216" t="s">
        <v>84</v>
      </c>
      <c r="AY171" s="17" t="s">
        <v>135</v>
      </c>
      <c r="BE171" s="217">
        <f t="shared" ref="BE171:BE176" si="4">IF(N171="základná",J171,0)</f>
        <v>0</v>
      </c>
      <c r="BF171" s="217">
        <f t="shared" ref="BF171:BF176" si="5">IF(N171="znížená",J171,0)</f>
        <v>0</v>
      </c>
      <c r="BG171" s="217">
        <f t="shared" ref="BG171:BG176" si="6">IF(N171="zákl. prenesená",J171,0)</f>
        <v>0</v>
      </c>
      <c r="BH171" s="217">
        <f t="shared" ref="BH171:BH176" si="7">IF(N171="zníž. prenesená",J171,0)</f>
        <v>0</v>
      </c>
      <c r="BI171" s="217">
        <f t="shared" ref="BI171:BI176" si="8">IF(N171="nulová",J171,0)</f>
        <v>0</v>
      </c>
      <c r="BJ171" s="17" t="s">
        <v>84</v>
      </c>
      <c r="BK171" s="217">
        <f t="shared" ref="BK171:BK176" si="9">ROUND(I171*H171,2)</f>
        <v>0</v>
      </c>
      <c r="BL171" s="17" t="s">
        <v>90</v>
      </c>
      <c r="BM171" s="216" t="s">
        <v>521</v>
      </c>
    </row>
    <row r="172" spans="1:65" s="2" customFormat="1" ht="23.1" customHeight="1">
      <c r="A172" s="34"/>
      <c r="B172" s="35"/>
      <c r="C172" s="230" t="s">
        <v>245</v>
      </c>
      <c r="D172" s="230" t="s">
        <v>160</v>
      </c>
      <c r="E172" s="231" t="s">
        <v>522</v>
      </c>
      <c r="F172" s="232" t="s">
        <v>523</v>
      </c>
      <c r="G172" s="233" t="s">
        <v>393</v>
      </c>
      <c r="H172" s="234">
        <v>2</v>
      </c>
      <c r="I172" s="235"/>
      <c r="J172" s="236">
        <f t="shared" si="0"/>
        <v>0</v>
      </c>
      <c r="K172" s="237"/>
      <c r="L172" s="238"/>
      <c r="M172" s="239" t="s">
        <v>1</v>
      </c>
      <c r="N172" s="240" t="s">
        <v>40</v>
      </c>
      <c r="O172" s="71"/>
      <c r="P172" s="214">
        <f t="shared" si="1"/>
        <v>0</v>
      </c>
      <c r="Q172" s="214">
        <v>0</v>
      </c>
      <c r="R172" s="214">
        <f t="shared" si="2"/>
        <v>0</v>
      </c>
      <c r="S172" s="214">
        <v>0</v>
      </c>
      <c r="T172" s="215">
        <f t="shared" si="3"/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16" t="s">
        <v>163</v>
      </c>
      <c r="AT172" s="216" t="s">
        <v>160</v>
      </c>
      <c r="AU172" s="216" t="s">
        <v>84</v>
      </c>
      <c r="AY172" s="17" t="s">
        <v>135</v>
      </c>
      <c r="BE172" s="217">
        <f t="shared" si="4"/>
        <v>0</v>
      </c>
      <c r="BF172" s="217">
        <f t="shared" si="5"/>
        <v>0</v>
      </c>
      <c r="BG172" s="217">
        <f t="shared" si="6"/>
        <v>0</v>
      </c>
      <c r="BH172" s="217">
        <f t="shared" si="7"/>
        <v>0</v>
      </c>
      <c r="BI172" s="217">
        <f t="shared" si="8"/>
        <v>0</v>
      </c>
      <c r="BJ172" s="17" t="s">
        <v>84</v>
      </c>
      <c r="BK172" s="217">
        <f t="shared" si="9"/>
        <v>0</v>
      </c>
      <c r="BL172" s="17" t="s">
        <v>90</v>
      </c>
      <c r="BM172" s="216" t="s">
        <v>524</v>
      </c>
    </row>
    <row r="173" spans="1:65" s="2" customFormat="1" ht="23.1" customHeight="1">
      <c r="A173" s="34"/>
      <c r="B173" s="35"/>
      <c r="C173" s="230" t="s">
        <v>249</v>
      </c>
      <c r="D173" s="230" t="s">
        <v>160</v>
      </c>
      <c r="E173" s="231" t="s">
        <v>525</v>
      </c>
      <c r="F173" s="232" t="s">
        <v>526</v>
      </c>
      <c r="G173" s="233" t="s">
        <v>393</v>
      </c>
      <c r="H173" s="234">
        <v>2</v>
      </c>
      <c r="I173" s="235"/>
      <c r="J173" s="236">
        <f t="shared" si="0"/>
        <v>0</v>
      </c>
      <c r="K173" s="237"/>
      <c r="L173" s="238"/>
      <c r="M173" s="239" t="s">
        <v>1</v>
      </c>
      <c r="N173" s="240" t="s">
        <v>40</v>
      </c>
      <c r="O173" s="71"/>
      <c r="P173" s="214">
        <f t="shared" si="1"/>
        <v>0</v>
      </c>
      <c r="Q173" s="214">
        <v>0</v>
      </c>
      <c r="R173" s="214">
        <f t="shared" si="2"/>
        <v>0</v>
      </c>
      <c r="S173" s="214">
        <v>0</v>
      </c>
      <c r="T173" s="215">
        <f t="shared" si="3"/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16" t="s">
        <v>163</v>
      </c>
      <c r="AT173" s="216" t="s">
        <v>160</v>
      </c>
      <c r="AU173" s="216" t="s">
        <v>84</v>
      </c>
      <c r="AY173" s="17" t="s">
        <v>135</v>
      </c>
      <c r="BE173" s="217">
        <f t="shared" si="4"/>
        <v>0</v>
      </c>
      <c r="BF173" s="217">
        <f t="shared" si="5"/>
        <v>0</v>
      </c>
      <c r="BG173" s="217">
        <f t="shared" si="6"/>
        <v>0</v>
      </c>
      <c r="BH173" s="217">
        <f t="shared" si="7"/>
        <v>0</v>
      </c>
      <c r="BI173" s="217">
        <f t="shared" si="8"/>
        <v>0</v>
      </c>
      <c r="BJ173" s="17" t="s">
        <v>84</v>
      </c>
      <c r="BK173" s="217">
        <f t="shared" si="9"/>
        <v>0</v>
      </c>
      <c r="BL173" s="17" t="s">
        <v>90</v>
      </c>
      <c r="BM173" s="216" t="s">
        <v>527</v>
      </c>
    </row>
    <row r="174" spans="1:65" s="2" customFormat="1" ht="16.350000000000001" customHeight="1">
      <c r="A174" s="34"/>
      <c r="B174" s="35"/>
      <c r="C174" s="230" t="s">
        <v>254</v>
      </c>
      <c r="D174" s="230" t="s">
        <v>160</v>
      </c>
      <c r="E174" s="231" t="s">
        <v>396</v>
      </c>
      <c r="F174" s="232" t="s">
        <v>397</v>
      </c>
      <c r="G174" s="233" t="s">
        <v>393</v>
      </c>
      <c r="H174" s="234">
        <v>2</v>
      </c>
      <c r="I174" s="235"/>
      <c r="J174" s="236">
        <f t="shared" si="0"/>
        <v>0</v>
      </c>
      <c r="K174" s="237"/>
      <c r="L174" s="238"/>
      <c r="M174" s="239" t="s">
        <v>1</v>
      </c>
      <c r="N174" s="240" t="s">
        <v>40</v>
      </c>
      <c r="O174" s="71"/>
      <c r="P174" s="214">
        <f t="shared" si="1"/>
        <v>0</v>
      </c>
      <c r="Q174" s="214">
        <v>0</v>
      </c>
      <c r="R174" s="214">
        <f t="shared" si="2"/>
        <v>0</v>
      </c>
      <c r="S174" s="214">
        <v>0</v>
      </c>
      <c r="T174" s="215">
        <f t="shared" si="3"/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16" t="s">
        <v>163</v>
      </c>
      <c r="AT174" s="216" t="s">
        <v>160</v>
      </c>
      <c r="AU174" s="216" t="s">
        <v>84</v>
      </c>
      <c r="AY174" s="17" t="s">
        <v>135</v>
      </c>
      <c r="BE174" s="217">
        <f t="shared" si="4"/>
        <v>0</v>
      </c>
      <c r="BF174" s="217">
        <f t="shared" si="5"/>
        <v>0</v>
      </c>
      <c r="BG174" s="217">
        <f t="shared" si="6"/>
        <v>0</v>
      </c>
      <c r="BH174" s="217">
        <f t="shared" si="7"/>
        <v>0</v>
      </c>
      <c r="BI174" s="217">
        <f t="shared" si="8"/>
        <v>0</v>
      </c>
      <c r="BJ174" s="17" t="s">
        <v>84</v>
      </c>
      <c r="BK174" s="217">
        <f t="shared" si="9"/>
        <v>0</v>
      </c>
      <c r="BL174" s="17" t="s">
        <v>90</v>
      </c>
      <c r="BM174" s="216" t="s">
        <v>398</v>
      </c>
    </row>
    <row r="175" spans="1:65" s="2" customFormat="1" ht="16.350000000000001" customHeight="1">
      <c r="A175" s="34"/>
      <c r="B175" s="35"/>
      <c r="C175" s="230" t="s">
        <v>260</v>
      </c>
      <c r="D175" s="230" t="s">
        <v>160</v>
      </c>
      <c r="E175" s="231" t="s">
        <v>528</v>
      </c>
      <c r="F175" s="232" t="s">
        <v>529</v>
      </c>
      <c r="G175" s="233" t="s">
        <v>393</v>
      </c>
      <c r="H175" s="234">
        <v>1</v>
      </c>
      <c r="I175" s="235"/>
      <c r="J175" s="236">
        <f t="shared" si="0"/>
        <v>0</v>
      </c>
      <c r="K175" s="237"/>
      <c r="L175" s="238"/>
      <c r="M175" s="239" t="s">
        <v>1</v>
      </c>
      <c r="N175" s="240" t="s">
        <v>40</v>
      </c>
      <c r="O175" s="71"/>
      <c r="P175" s="214">
        <f t="shared" si="1"/>
        <v>0</v>
      </c>
      <c r="Q175" s="214">
        <v>0</v>
      </c>
      <c r="R175" s="214">
        <f t="shared" si="2"/>
        <v>0</v>
      </c>
      <c r="S175" s="214">
        <v>0</v>
      </c>
      <c r="T175" s="215">
        <f t="shared" si="3"/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6" t="s">
        <v>163</v>
      </c>
      <c r="AT175" s="216" t="s">
        <v>160</v>
      </c>
      <c r="AU175" s="216" t="s">
        <v>84</v>
      </c>
      <c r="AY175" s="17" t="s">
        <v>135</v>
      </c>
      <c r="BE175" s="217">
        <f t="shared" si="4"/>
        <v>0</v>
      </c>
      <c r="BF175" s="217">
        <f t="shared" si="5"/>
        <v>0</v>
      </c>
      <c r="BG175" s="217">
        <f t="shared" si="6"/>
        <v>0</v>
      </c>
      <c r="BH175" s="217">
        <f t="shared" si="7"/>
        <v>0</v>
      </c>
      <c r="BI175" s="217">
        <f t="shared" si="8"/>
        <v>0</v>
      </c>
      <c r="BJ175" s="17" t="s">
        <v>84</v>
      </c>
      <c r="BK175" s="217">
        <f t="shared" si="9"/>
        <v>0</v>
      </c>
      <c r="BL175" s="17" t="s">
        <v>90</v>
      </c>
      <c r="BM175" s="216" t="s">
        <v>530</v>
      </c>
    </row>
    <row r="176" spans="1:65" s="2" customFormat="1" ht="23.1" customHeight="1">
      <c r="A176" s="34"/>
      <c r="B176" s="35"/>
      <c r="C176" s="204" t="s">
        <v>266</v>
      </c>
      <c r="D176" s="204" t="s">
        <v>137</v>
      </c>
      <c r="E176" s="205" t="s">
        <v>261</v>
      </c>
      <c r="F176" s="206" t="s">
        <v>262</v>
      </c>
      <c r="G176" s="207" t="s">
        <v>263</v>
      </c>
      <c r="H176" s="208">
        <v>1851</v>
      </c>
      <c r="I176" s="209"/>
      <c r="J176" s="210">
        <f t="shared" si="0"/>
        <v>0</v>
      </c>
      <c r="K176" s="211"/>
      <c r="L176" s="39"/>
      <c r="M176" s="212" t="s">
        <v>1</v>
      </c>
      <c r="N176" s="213" t="s">
        <v>40</v>
      </c>
      <c r="O176" s="71"/>
      <c r="P176" s="214">
        <f t="shared" si="1"/>
        <v>0</v>
      </c>
      <c r="Q176" s="214">
        <v>9.0000000000000006E-5</v>
      </c>
      <c r="R176" s="214">
        <f t="shared" si="2"/>
        <v>0.16659000000000002</v>
      </c>
      <c r="S176" s="214">
        <v>0</v>
      </c>
      <c r="T176" s="215">
        <f t="shared" si="3"/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16" t="s">
        <v>90</v>
      </c>
      <c r="AT176" s="216" t="s">
        <v>137</v>
      </c>
      <c r="AU176" s="216" t="s">
        <v>84</v>
      </c>
      <c r="AY176" s="17" t="s">
        <v>135</v>
      </c>
      <c r="BE176" s="217">
        <f t="shared" si="4"/>
        <v>0</v>
      </c>
      <c r="BF176" s="217">
        <f t="shared" si="5"/>
        <v>0</v>
      </c>
      <c r="BG176" s="217">
        <f t="shared" si="6"/>
        <v>0</v>
      </c>
      <c r="BH176" s="217">
        <f t="shared" si="7"/>
        <v>0</v>
      </c>
      <c r="BI176" s="217">
        <f t="shared" si="8"/>
        <v>0</v>
      </c>
      <c r="BJ176" s="17" t="s">
        <v>84</v>
      </c>
      <c r="BK176" s="217">
        <f t="shared" si="9"/>
        <v>0</v>
      </c>
      <c r="BL176" s="17" t="s">
        <v>90</v>
      </c>
      <c r="BM176" s="216" t="s">
        <v>264</v>
      </c>
    </row>
    <row r="177" spans="1:65" s="13" customFormat="1" ht="10.199999999999999">
      <c r="B177" s="218"/>
      <c r="C177" s="219"/>
      <c r="D177" s="220" t="s">
        <v>142</v>
      </c>
      <c r="E177" s="221" t="s">
        <v>1</v>
      </c>
      <c r="F177" s="222" t="s">
        <v>531</v>
      </c>
      <c r="G177" s="219"/>
      <c r="H177" s="223">
        <v>1840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142</v>
      </c>
      <c r="AU177" s="229" t="s">
        <v>84</v>
      </c>
      <c r="AV177" s="13" t="s">
        <v>84</v>
      </c>
      <c r="AW177" s="13" t="s">
        <v>30</v>
      </c>
      <c r="AX177" s="13" t="s">
        <v>74</v>
      </c>
      <c r="AY177" s="229" t="s">
        <v>135</v>
      </c>
    </row>
    <row r="178" spans="1:65" s="13" customFormat="1" ht="10.199999999999999">
      <c r="B178" s="218"/>
      <c r="C178" s="219"/>
      <c r="D178" s="220" t="s">
        <v>142</v>
      </c>
      <c r="E178" s="221" t="s">
        <v>1</v>
      </c>
      <c r="F178" s="222" t="s">
        <v>532</v>
      </c>
      <c r="G178" s="219"/>
      <c r="H178" s="223">
        <v>11</v>
      </c>
      <c r="I178" s="224"/>
      <c r="J178" s="219"/>
      <c r="K178" s="219"/>
      <c r="L178" s="225"/>
      <c r="M178" s="226"/>
      <c r="N178" s="227"/>
      <c r="O178" s="227"/>
      <c r="P178" s="227"/>
      <c r="Q178" s="227"/>
      <c r="R178" s="227"/>
      <c r="S178" s="227"/>
      <c r="T178" s="228"/>
      <c r="AT178" s="229" t="s">
        <v>142</v>
      </c>
      <c r="AU178" s="229" t="s">
        <v>84</v>
      </c>
      <c r="AV178" s="13" t="s">
        <v>84</v>
      </c>
      <c r="AW178" s="13" t="s">
        <v>30</v>
      </c>
      <c r="AX178" s="13" t="s">
        <v>74</v>
      </c>
      <c r="AY178" s="229" t="s">
        <v>135</v>
      </c>
    </row>
    <row r="179" spans="1:65" s="2" customFormat="1" ht="23.1" customHeight="1">
      <c r="A179" s="34"/>
      <c r="B179" s="35"/>
      <c r="C179" s="204" t="s">
        <v>270</v>
      </c>
      <c r="D179" s="204" t="s">
        <v>137</v>
      </c>
      <c r="E179" s="205" t="s">
        <v>267</v>
      </c>
      <c r="F179" s="206" t="s">
        <v>268</v>
      </c>
      <c r="G179" s="207" t="s">
        <v>263</v>
      </c>
      <c r="H179" s="208">
        <v>1851</v>
      </c>
      <c r="I179" s="209"/>
      <c r="J179" s="210">
        <f>ROUND(I179*H179,2)</f>
        <v>0</v>
      </c>
      <c r="K179" s="211"/>
      <c r="L179" s="39"/>
      <c r="M179" s="212" t="s">
        <v>1</v>
      </c>
      <c r="N179" s="213" t="s">
        <v>40</v>
      </c>
      <c r="O179" s="71"/>
      <c r="P179" s="214">
        <f>O179*H179</f>
        <v>0</v>
      </c>
      <c r="Q179" s="214">
        <v>4.0000000000000003E-5</v>
      </c>
      <c r="R179" s="214">
        <f>Q179*H179</f>
        <v>7.4040000000000009E-2</v>
      </c>
      <c r="S179" s="214">
        <v>0</v>
      </c>
      <c r="T179" s="215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16" t="s">
        <v>90</v>
      </c>
      <c r="AT179" s="216" t="s">
        <v>137</v>
      </c>
      <c r="AU179" s="216" t="s">
        <v>84</v>
      </c>
      <c r="AY179" s="17" t="s">
        <v>135</v>
      </c>
      <c r="BE179" s="217">
        <f>IF(N179="základná",J179,0)</f>
        <v>0</v>
      </c>
      <c r="BF179" s="217">
        <f>IF(N179="znížená",J179,0)</f>
        <v>0</v>
      </c>
      <c r="BG179" s="217">
        <f>IF(N179="zákl. prenesená",J179,0)</f>
        <v>0</v>
      </c>
      <c r="BH179" s="217">
        <f>IF(N179="zníž. prenesená",J179,0)</f>
        <v>0</v>
      </c>
      <c r="BI179" s="217">
        <f>IF(N179="nulová",J179,0)</f>
        <v>0</v>
      </c>
      <c r="BJ179" s="17" t="s">
        <v>84</v>
      </c>
      <c r="BK179" s="217">
        <f>ROUND(I179*H179,2)</f>
        <v>0</v>
      </c>
      <c r="BL179" s="17" t="s">
        <v>90</v>
      </c>
      <c r="BM179" s="216" t="s">
        <v>269</v>
      </c>
    </row>
    <row r="180" spans="1:65" s="2" customFormat="1" ht="23.1" customHeight="1">
      <c r="A180" s="34"/>
      <c r="B180" s="35"/>
      <c r="C180" s="204" t="s">
        <v>274</v>
      </c>
      <c r="D180" s="204" t="s">
        <v>137</v>
      </c>
      <c r="E180" s="205" t="s">
        <v>403</v>
      </c>
      <c r="F180" s="206" t="s">
        <v>404</v>
      </c>
      <c r="G180" s="207" t="s">
        <v>207</v>
      </c>
      <c r="H180" s="208">
        <v>5</v>
      </c>
      <c r="I180" s="209"/>
      <c r="J180" s="210">
        <f>ROUND(I180*H180,2)</f>
        <v>0</v>
      </c>
      <c r="K180" s="211"/>
      <c r="L180" s="39"/>
      <c r="M180" s="212" t="s">
        <v>1</v>
      </c>
      <c r="N180" s="213" t="s">
        <v>40</v>
      </c>
      <c r="O180" s="71"/>
      <c r="P180" s="214">
        <f>O180*H180</f>
        <v>0</v>
      </c>
      <c r="Q180" s="214">
        <v>6.6E-4</v>
      </c>
      <c r="R180" s="214">
        <f>Q180*H180</f>
        <v>3.3E-3</v>
      </c>
      <c r="S180" s="214">
        <v>0</v>
      </c>
      <c r="T180" s="215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16" t="s">
        <v>90</v>
      </c>
      <c r="AT180" s="216" t="s">
        <v>137</v>
      </c>
      <c r="AU180" s="216" t="s">
        <v>84</v>
      </c>
      <c r="AY180" s="17" t="s">
        <v>135</v>
      </c>
      <c r="BE180" s="217">
        <f>IF(N180="základná",J180,0)</f>
        <v>0</v>
      </c>
      <c r="BF180" s="217">
        <f>IF(N180="znížená",J180,0)</f>
        <v>0</v>
      </c>
      <c r="BG180" s="217">
        <f>IF(N180="zákl. prenesená",J180,0)</f>
        <v>0</v>
      </c>
      <c r="BH180" s="217">
        <f>IF(N180="zníž. prenesená",J180,0)</f>
        <v>0</v>
      </c>
      <c r="BI180" s="217">
        <f>IF(N180="nulová",J180,0)</f>
        <v>0</v>
      </c>
      <c r="BJ180" s="17" t="s">
        <v>84</v>
      </c>
      <c r="BK180" s="217">
        <f>ROUND(I180*H180,2)</f>
        <v>0</v>
      </c>
      <c r="BL180" s="17" t="s">
        <v>90</v>
      </c>
      <c r="BM180" s="216" t="s">
        <v>405</v>
      </c>
    </row>
    <row r="181" spans="1:65" s="15" customFormat="1" ht="10.199999999999999">
      <c r="B181" s="256"/>
      <c r="C181" s="257"/>
      <c r="D181" s="220" t="s">
        <v>142</v>
      </c>
      <c r="E181" s="258" t="s">
        <v>1</v>
      </c>
      <c r="F181" s="259" t="s">
        <v>325</v>
      </c>
      <c r="G181" s="257"/>
      <c r="H181" s="260">
        <v>5</v>
      </c>
      <c r="I181" s="261"/>
      <c r="J181" s="257"/>
      <c r="K181" s="257"/>
      <c r="L181" s="262"/>
      <c r="M181" s="263"/>
      <c r="N181" s="264"/>
      <c r="O181" s="264"/>
      <c r="P181" s="264"/>
      <c r="Q181" s="264"/>
      <c r="R181" s="264"/>
      <c r="S181" s="264"/>
      <c r="T181" s="265"/>
      <c r="AT181" s="266" t="s">
        <v>142</v>
      </c>
      <c r="AU181" s="266" t="s">
        <v>84</v>
      </c>
      <c r="AV181" s="15" t="s">
        <v>90</v>
      </c>
      <c r="AW181" s="15" t="s">
        <v>30</v>
      </c>
      <c r="AX181" s="15" t="s">
        <v>74</v>
      </c>
      <c r="AY181" s="266" t="s">
        <v>135</v>
      </c>
    </row>
    <row r="182" spans="1:65" s="2" customFormat="1" ht="23.1" customHeight="1">
      <c r="A182" s="34"/>
      <c r="B182" s="35"/>
      <c r="C182" s="204" t="s">
        <v>279</v>
      </c>
      <c r="D182" s="204" t="s">
        <v>137</v>
      </c>
      <c r="E182" s="205" t="s">
        <v>407</v>
      </c>
      <c r="F182" s="206" t="s">
        <v>408</v>
      </c>
      <c r="G182" s="207" t="s">
        <v>207</v>
      </c>
      <c r="H182" s="208">
        <v>5</v>
      </c>
      <c r="I182" s="209"/>
      <c r="J182" s="210">
        <f t="shared" ref="J182:J188" si="10">ROUND(I182*H182,2)</f>
        <v>0</v>
      </c>
      <c r="K182" s="211"/>
      <c r="L182" s="39"/>
      <c r="M182" s="212" t="s">
        <v>1</v>
      </c>
      <c r="N182" s="213" t="s">
        <v>40</v>
      </c>
      <c r="O182" s="71"/>
      <c r="P182" s="214">
        <f t="shared" ref="P182:P188" si="11">O182*H182</f>
        <v>0</v>
      </c>
      <c r="Q182" s="214">
        <v>3.2000000000000003E-4</v>
      </c>
      <c r="R182" s="214">
        <f t="shared" ref="R182:R188" si="12">Q182*H182</f>
        <v>1.6000000000000001E-3</v>
      </c>
      <c r="S182" s="214">
        <v>0</v>
      </c>
      <c r="T182" s="215">
        <f t="shared" ref="T182:T188" si="13"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16" t="s">
        <v>90</v>
      </c>
      <c r="AT182" s="216" t="s">
        <v>137</v>
      </c>
      <c r="AU182" s="216" t="s">
        <v>84</v>
      </c>
      <c r="AY182" s="17" t="s">
        <v>135</v>
      </c>
      <c r="BE182" s="217">
        <f t="shared" ref="BE182:BE188" si="14">IF(N182="základná",J182,0)</f>
        <v>0</v>
      </c>
      <c r="BF182" s="217">
        <f t="shared" ref="BF182:BF188" si="15">IF(N182="znížená",J182,0)</f>
        <v>0</v>
      </c>
      <c r="BG182" s="217">
        <f t="shared" ref="BG182:BG188" si="16">IF(N182="zákl. prenesená",J182,0)</f>
        <v>0</v>
      </c>
      <c r="BH182" s="217">
        <f t="shared" ref="BH182:BH188" si="17">IF(N182="zníž. prenesená",J182,0)</f>
        <v>0</v>
      </c>
      <c r="BI182" s="217">
        <f t="shared" ref="BI182:BI188" si="18">IF(N182="nulová",J182,0)</f>
        <v>0</v>
      </c>
      <c r="BJ182" s="17" t="s">
        <v>84</v>
      </c>
      <c r="BK182" s="217">
        <f t="shared" ref="BK182:BK188" si="19">ROUND(I182*H182,2)</f>
        <v>0</v>
      </c>
      <c r="BL182" s="17" t="s">
        <v>90</v>
      </c>
      <c r="BM182" s="216" t="s">
        <v>409</v>
      </c>
    </row>
    <row r="183" spans="1:65" s="2" customFormat="1" ht="23.1" customHeight="1">
      <c r="A183" s="34"/>
      <c r="B183" s="35"/>
      <c r="C183" s="204" t="s">
        <v>284</v>
      </c>
      <c r="D183" s="204" t="s">
        <v>137</v>
      </c>
      <c r="E183" s="205" t="s">
        <v>271</v>
      </c>
      <c r="F183" s="206" t="s">
        <v>272</v>
      </c>
      <c r="G183" s="207" t="s">
        <v>263</v>
      </c>
      <c r="H183" s="208">
        <v>1851</v>
      </c>
      <c r="I183" s="209"/>
      <c r="J183" s="210">
        <f t="shared" si="10"/>
        <v>0</v>
      </c>
      <c r="K183" s="211"/>
      <c r="L183" s="39"/>
      <c r="M183" s="212" t="s">
        <v>1</v>
      </c>
      <c r="N183" s="213" t="s">
        <v>40</v>
      </c>
      <c r="O183" s="71"/>
      <c r="P183" s="214">
        <f t="shared" si="11"/>
        <v>0</v>
      </c>
      <c r="Q183" s="214">
        <v>0</v>
      </c>
      <c r="R183" s="214">
        <f t="shared" si="12"/>
        <v>0</v>
      </c>
      <c r="S183" s="214">
        <v>0</v>
      </c>
      <c r="T183" s="215">
        <f t="shared" si="13"/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6" t="s">
        <v>90</v>
      </c>
      <c r="AT183" s="216" t="s">
        <v>137</v>
      </c>
      <c r="AU183" s="216" t="s">
        <v>84</v>
      </c>
      <c r="AY183" s="17" t="s">
        <v>135</v>
      </c>
      <c r="BE183" s="217">
        <f t="shared" si="14"/>
        <v>0</v>
      </c>
      <c r="BF183" s="217">
        <f t="shared" si="15"/>
        <v>0</v>
      </c>
      <c r="BG183" s="217">
        <f t="shared" si="16"/>
        <v>0</v>
      </c>
      <c r="BH183" s="217">
        <f t="shared" si="17"/>
        <v>0</v>
      </c>
      <c r="BI183" s="217">
        <f t="shared" si="18"/>
        <v>0</v>
      </c>
      <c r="BJ183" s="17" t="s">
        <v>84</v>
      </c>
      <c r="BK183" s="217">
        <f t="shared" si="19"/>
        <v>0</v>
      </c>
      <c r="BL183" s="17" t="s">
        <v>90</v>
      </c>
      <c r="BM183" s="216" t="s">
        <v>273</v>
      </c>
    </row>
    <row r="184" spans="1:65" s="2" customFormat="1" ht="23.1" customHeight="1">
      <c r="A184" s="34"/>
      <c r="B184" s="35"/>
      <c r="C184" s="204" t="s">
        <v>290</v>
      </c>
      <c r="D184" s="204" t="s">
        <v>137</v>
      </c>
      <c r="E184" s="205" t="s">
        <v>412</v>
      </c>
      <c r="F184" s="206" t="s">
        <v>413</v>
      </c>
      <c r="G184" s="207" t="s">
        <v>207</v>
      </c>
      <c r="H184" s="208">
        <v>5</v>
      </c>
      <c r="I184" s="209"/>
      <c r="J184" s="210">
        <f t="shared" si="10"/>
        <v>0</v>
      </c>
      <c r="K184" s="211"/>
      <c r="L184" s="39"/>
      <c r="M184" s="212" t="s">
        <v>1</v>
      </c>
      <c r="N184" s="213" t="s">
        <v>40</v>
      </c>
      <c r="O184" s="71"/>
      <c r="P184" s="214">
        <f t="shared" si="11"/>
        <v>0</v>
      </c>
      <c r="Q184" s="214">
        <v>0</v>
      </c>
      <c r="R184" s="214">
        <f t="shared" si="12"/>
        <v>0</v>
      </c>
      <c r="S184" s="214">
        <v>0</v>
      </c>
      <c r="T184" s="215">
        <f t="shared" si="13"/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16" t="s">
        <v>90</v>
      </c>
      <c r="AT184" s="216" t="s">
        <v>137</v>
      </c>
      <c r="AU184" s="216" t="s">
        <v>84</v>
      </c>
      <c r="AY184" s="17" t="s">
        <v>135</v>
      </c>
      <c r="BE184" s="217">
        <f t="shared" si="14"/>
        <v>0</v>
      </c>
      <c r="BF184" s="217">
        <f t="shared" si="15"/>
        <v>0</v>
      </c>
      <c r="BG184" s="217">
        <f t="shared" si="16"/>
        <v>0</v>
      </c>
      <c r="BH184" s="217">
        <f t="shared" si="17"/>
        <v>0</v>
      </c>
      <c r="BI184" s="217">
        <f t="shared" si="18"/>
        <v>0</v>
      </c>
      <c r="BJ184" s="17" t="s">
        <v>84</v>
      </c>
      <c r="BK184" s="217">
        <f t="shared" si="19"/>
        <v>0</v>
      </c>
      <c r="BL184" s="17" t="s">
        <v>90</v>
      </c>
      <c r="BM184" s="216" t="s">
        <v>414</v>
      </c>
    </row>
    <row r="185" spans="1:65" s="2" customFormat="1" ht="23.1" customHeight="1">
      <c r="A185" s="34"/>
      <c r="B185" s="35"/>
      <c r="C185" s="204" t="s">
        <v>298</v>
      </c>
      <c r="D185" s="204" t="s">
        <v>137</v>
      </c>
      <c r="E185" s="205" t="s">
        <v>533</v>
      </c>
      <c r="F185" s="206" t="s">
        <v>534</v>
      </c>
      <c r="G185" s="207" t="s">
        <v>207</v>
      </c>
      <c r="H185" s="208">
        <v>68</v>
      </c>
      <c r="I185" s="209"/>
      <c r="J185" s="210">
        <f t="shared" si="10"/>
        <v>0</v>
      </c>
      <c r="K185" s="211"/>
      <c r="L185" s="39"/>
      <c r="M185" s="212" t="s">
        <v>1</v>
      </c>
      <c r="N185" s="213" t="s">
        <v>40</v>
      </c>
      <c r="O185" s="71"/>
      <c r="P185" s="214">
        <f t="shared" si="11"/>
        <v>0</v>
      </c>
      <c r="Q185" s="214">
        <v>1.1429999999999999E-2</v>
      </c>
      <c r="R185" s="214">
        <f t="shared" si="12"/>
        <v>0.77723999999999993</v>
      </c>
      <c r="S185" s="214">
        <v>0</v>
      </c>
      <c r="T185" s="215">
        <f t="shared" si="13"/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16" t="s">
        <v>90</v>
      </c>
      <c r="AT185" s="216" t="s">
        <v>137</v>
      </c>
      <c r="AU185" s="216" t="s">
        <v>84</v>
      </c>
      <c r="AY185" s="17" t="s">
        <v>135</v>
      </c>
      <c r="BE185" s="217">
        <f t="shared" si="14"/>
        <v>0</v>
      </c>
      <c r="BF185" s="217">
        <f t="shared" si="15"/>
        <v>0</v>
      </c>
      <c r="BG185" s="217">
        <f t="shared" si="16"/>
        <v>0</v>
      </c>
      <c r="BH185" s="217">
        <f t="shared" si="17"/>
        <v>0</v>
      </c>
      <c r="BI185" s="217">
        <f t="shared" si="18"/>
        <v>0</v>
      </c>
      <c r="BJ185" s="17" t="s">
        <v>84</v>
      </c>
      <c r="BK185" s="217">
        <f t="shared" si="19"/>
        <v>0</v>
      </c>
      <c r="BL185" s="17" t="s">
        <v>90</v>
      </c>
      <c r="BM185" s="216" t="s">
        <v>535</v>
      </c>
    </row>
    <row r="186" spans="1:65" s="2" customFormat="1" ht="16.350000000000001" customHeight="1">
      <c r="A186" s="34"/>
      <c r="B186" s="35"/>
      <c r="C186" s="204" t="s">
        <v>306</v>
      </c>
      <c r="D186" s="204" t="s">
        <v>137</v>
      </c>
      <c r="E186" s="205" t="s">
        <v>416</v>
      </c>
      <c r="F186" s="206" t="s">
        <v>417</v>
      </c>
      <c r="G186" s="207" t="s">
        <v>393</v>
      </c>
      <c r="H186" s="208">
        <v>1</v>
      </c>
      <c r="I186" s="209"/>
      <c r="J186" s="210">
        <f t="shared" si="10"/>
        <v>0</v>
      </c>
      <c r="K186" s="211"/>
      <c r="L186" s="39"/>
      <c r="M186" s="212" t="s">
        <v>1</v>
      </c>
      <c r="N186" s="213" t="s">
        <v>40</v>
      </c>
      <c r="O186" s="71"/>
      <c r="P186" s="214">
        <f t="shared" si="11"/>
        <v>0</v>
      </c>
      <c r="Q186" s="214">
        <v>0</v>
      </c>
      <c r="R186" s="214">
        <f t="shared" si="12"/>
        <v>0</v>
      </c>
      <c r="S186" s="214">
        <v>0</v>
      </c>
      <c r="T186" s="215">
        <f t="shared" si="13"/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16" t="s">
        <v>90</v>
      </c>
      <c r="AT186" s="216" t="s">
        <v>137</v>
      </c>
      <c r="AU186" s="216" t="s">
        <v>84</v>
      </c>
      <c r="AY186" s="17" t="s">
        <v>135</v>
      </c>
      <c r="BE186" s="217">
        <f t="shared" si="14"/>
        <v>0</v>
      </c>
      <c r="BF186" s="217">
        <f t="shared" si="15"/>
        <v>0</v>
      </c>
      <c r="BG186" s="217">
        <f t="shared" si="16"/>
        <v>0</v>
      </c>
      <c r="BH186" s="217">
        <f t="shared" si="17"/>
        <v>0</v>
      </c>
      <c r="BI186" s="217">
        <f t="shared" si="18"/>
        <v>0</v>
      </c>
      <c r="BJ186" s="17" t="s">
        <v>84</v>
      </c>
      <c r="BK186" s="217">
        <f t="shared" si="19"/>
        <v>0</v>
      </c>
      <c r="BL186" s="17" t="s">
        <v>90</v>
      </c>
      <c r="BM186" s="216" t="s">
        <v>536</v>
      </c>
    </row>
    <row r="187" spans="1:65" s="2" customFormat="1" ht="16.350000000000001" customHeight="1">
      <c r="A187" s="34"/>
      <c r="B187" s="35"/>
      <c r="C187" s="230" t="s">
        <v>388</v>
      </c>
      <c r="D187" s="230" t="s">
        <v>160</v>
      </c>
      <c r="E187" s="231" t="s">
        <v>420</v>
      </c>
      <c r="F187" s="232" t="s">
        <v>421</v>
      </c>
      <c r="G187" s="233" t="s">
        <v>393</v>
      </c>
      <c r="H187" s="234">
        <v>1</v>
      </c>
      <c r="I187" s="235"/>
      <c r="J187" s="236">
        <f t="shared" si="10"/>
        <v>0</v>
      </c>
      <c r="K187" s="237"/>
      <c r="L187" s="238"/>
      <c r="M187" s="239" t="s">
        <v>1</v>
      </c>
      <c r="N187" s="240" t="s">
        <v>40</v>
      </c>
      <c r="O187" s="71"/>
      <c r="P187" s="214">
        <f t="shared" si="11"/>
        <v>0</v>
      </c>
      <c r="Q187" s="214">
        <v>1.1299999999999999E-2</v>
      </c>
      <c r="R187" s="214">
        <f t="shared" si="12"/>
        <v>1.1299999999999999E-2</v>
      </c>
      <c r="S187" s="214">
        <v>0</v>
      </c>
      <c r="T187" s="215">
        <f t="shared" si="13"/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16" t="s">
        <v>163</v>
      </c>
      <c r="AT187" s="216" t="s">
        <v>160</v>
      </c>
      <c r="AU187" s="216" t="s">
        <v>84</v>
      </c>
      <c r="AY187" s="17" t="s">
        <v>135</v>
      </c>
      <c r="BE187" s="217">
        <f t="shared" si="14"/>
        <v>0</v>
      </c>
      <c r="BF187" s="217">
        <f t="shared" si="15"/>
        <v>0</v>
      </c>
      <c r="BG187" s="217">
        <f t="shared" si="16"/>
        <v>0</v>
      </c>
      <c r="BH187" s="217">
        <f t="shared" si="17"/>
        <v>0</v>
      </c>
      <c r="BI187" s="217">
        <f t="shared" si="18"/>
        <v>0</v>
      </c>
      <c r="BJ187" s="17" t="s">
        <v>84</v>
      </c>
      <c r="BK187" s="217">
        <f t="shared" si="19"/>
        <v>0</v>
      </c>
      <c r="BL187" s="17" t="s">
        <v>90</v>
      </c>
      <c r="BM187" s="216" t="s">
        <v>537</v>
      </c>
    </row>
    <row r="188" spans="1:65" s="2" customFormat="1" ht="23.1" customHeight="1">
      <c r="A188" s="34"/>
      <c r="B188" s="35"/>
      <c r="C188" s="204" t="s">
        <v>390</v>
      </c>
      <c r="D188" s="204" t="s">
        <v>137</v>
      </c>
      <c r="E188" s="205" t="s">
        <v>275</v>
      </c>
      <c r="F188" s="206" t="s">
        <v>276</v>
      </c>
      <c r="G188" s="207" t="s">
        <v>263</v>
      </c>
      <c r="H188" s="208">
        <v>3699</v>
      </c>
      <c r="I188" s="209"/>
      <c r="J188" s="210">
        <f t="shared" si="10"/>
        <v>0</v>
      </c>
      <c r="K188" s="211"/>
      <c r="L188" s="39"/>
      <c r="M188" s="212" t="s">
        <v>1</v>
      </c>
      <c r="N188" s="213" t="s">
        <v>40</v>
      </c>
      <c r="O188" s="71"/>
      <c r="P188" s="214">
        <f t="shared" si="11"/>
        <v>0</v>
      </c>
      <c r="Q188" s="214">
        <v>9.7960000000000005E-2</v>
      </c>
      <c r="R188" s="214">
        <f t="shared" si="12"/>
        <v>362.35404</v>
      </c>
      <c r="S188" s="214">
        <v>0</v>
      </c>
      <c r="T188" s="215">
        <f t="shared" si="13"/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16" t="s">
        <v>90</v>
      </c>
      <c r="AT188" s="216" t="s">
        <v>137</v>
      </c>
      <c r="AU188" s="216" t="s">
        <v>84</v>
      </c>
      <c r="AY188" s="17" t="s">
        <v>135</v>
      </c>
      <c r="BE188" s="217">
        <f t="shared" si="14"/>
        <v>0</v>
      </c>
      <c r="BF188" s="217">
        <f t="shared" si="15"/>
        <v>0</v>
      </c>
      <c r="BG188" s="217">
        <f t="shared" si="16"/>
        <v>0</v>
      </c>
      <c r="BH188" s="217">
        <f t="shared" si="17"/>
        <v>0</v>
      </c>
      <c r="BI188" s="217">
        <f t="shared" si="18"/>
        <v>0</v>
      </c>
      <c r="BJ188" s="17" t="s">
        <v>84</v>
      </c>
      <c r="BK188" s="217">
        <f t="shared" si="19"/>
        <v>0</v>
      </c>
      <c r="BL188" s="17" t="s">
        <v>90</v>
      </c>
      <c r="BM188" s="216" t="s">
        <v>277</v>
      </c>
    </row>
    <row r="189" spans="1:65" s="13" customFormat="1" ht="10.199999999999999">
      <c r="B189" s="218"/>
      <c r="C189" s="219"/>
      <c r="D189" s="220" t="s">
        <v>142</v>
      </c>
      <c r="E189" s="221" t="s">
        <v>1</v>
      </c>
      <c r="F189" s="222" t="s">
        <v>538</v>
      </c>
      <c r="G189" s="219"/>
      <c r="H189" s="223">
        <v>3699</v>
      </c>
      <c r="I189" s="224"/>
      <c r="J189" s="219"/>
      <c r="K189" s="219"/>
      <c r="L189" s="225"/>
      <c r="M189" s="226"/>
      <c r="N189" s="227"/>
      <c r="O189" s="227"/>
      <c r="P189" s="227"/>
      <c r="Q189" s="227"/>
      <c r="R189" s="227"/>
      <c r="S189" s="227"/>
      <c r="T189" s="228"/>
      <c r="AT189" s="229" t="s">
        <v>142</v>
      </c>
      <c r="AU189" s="229" t="s">
        <v>84</v>
      </c>
      <c r="AV189" s="13" t="s">
        <v>84</v>
      </c>
      <c r="AW189" s="13" t="s">
        <v>30</v>
      </c>
      <c r="AX189" s="13" t="s">
        <v>74</v>
      </c>
      <c r="AY189" s="229" t="s">
        <v>135</v>
      </c>
    </row>
    <row r="190" spans="1:65" s="2" customFormat="1" ht="16.350000000000001" customHeight="1">
      <c r="A190" s="34"/>
      <c r="B190" s="35"/>
      <c r="C190" s="230" t="s">
        <v>395</v>
      </c>
      <c r="D190" s="230" t="s">
        <v>160</v>
      </c>
      <c r="E190" s="231" t="s">
        <v>280</v>
      </c>
      <c r="F190" s="232" t="s">
        <v>281</v>
      </c>
      <c r="G190" s="233" t="s">
        <v>282</v>
      </c>
      <c r="H190" s="234">
        <v>3735.99</v>
      </c>
      <c r="I190" s="235"/>
      <c r="J190" s="236">
        <f>ROUND(I190*H190,2)</f>
        <v>0</v>
      </c>
      <c r="K190" s="237"/>
      <c r="L190" s="238"/>
      <c r="M190" s="239" t="s">
        <v>1</v>
      </c>
      <c r="N190" s="240" t="s">
        <v>40</v>
      </c>
      <c r="O190" s="71"/>
      <c r="P190" s="214">
        <f>O190*H190</f>
        <v>0</v>
      </c>
      <c r="Q190" s="214">
        <v>0.03</v>
      </c>
      <c r="R190" s="214">
        <f>Q190*H190</f>
        <v>112.07969999999999</v>
      </c>
      <c r="S190" s="214">
        <v>0</v>
      </c>
      <c r="T190" s="215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16" t="s">
        <v>163</v>
      </c>
      <c r="AT190" s="216" t="s">
        <v>160</v>
      </c>
      <c r="AU190" s="216" t="s">
        <v>84</v>
      </c>
      <c r="AY190" s="17" t="s">
        <v>135</v>
      </c>
      <c r="BE190" s="217">
        <f>IF(N190="základná",J190,0)</f>
        <v>0</v>
      </c>
      <c r="BF190" s="217">
        <f>IF(N190="znížená",J190,0)</f>
        <v>0</v>
      </c>
      <c r="BG190" s="217">
        <f>IF(N190="zákl. prenesená",J190,0)</f>
        <v>0</v>
      </c>
      <c r="BH190" s="217">
        <f>IF(N190="zníž. prenesená",J190,0)</f>
        <v>0</v>
      </c>
      <c r="BI190" s="217">
        <f>IF(N190="nulová",J190,0)</f>
        <v>0</v>
      </c>
      <c r="BJ190" s="17" t="s">
        <v>84</v>
      </c>
      <c r="BK190" s="217">
        <f>ROUND(I190*H190,2)</f>
        <v>0</v>
      </c>
      <c r="BL190" s="17" t="s">
        <v>90</v>
      </c>
      <c r="BM190" s="216" t="s">
        <v>283</v>
      </c>
    </row>
    <row r="191" spans="1:65" s="13" customFormat="1" ht="10.199999999999999">
      <c r="B191" s="218"/>
      <c r="C191" s="219"/>
      <c r="D191" s="220" t="s">
        <v>142</v>
      </c>
      <c r="E191" s="221" t="s">
        <v>1</v>
      </c>
      <c r="F191" s="222" t="s">
        <v>539</v>
      </c>
      <c r="G191" s="219"/>
      <c r="H191" s="223">
        <v>3735.99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142</v>
      </c>
      <c r="AU191" s="229" t="s">
        <v>84</v>
      </c>
      <c r="AV191" s="13" t="s">
        <v>84</v>
      </c>
      <c r="AW191" s="13" t="s">
        <v>30</v>
      </c>
      <c r="AX191" s="13" t="s">
        <v>74</v>
      </c>
      <c r="AY191" s="229" t="s">
        <v>135</v>
      </c>
    </row>
    <row r="192" spans="1:65" s="12" customFormat="1" ht="22.8" customHeight="1">
      <c r="B192" s="188"/>
      <c r="C192" s="189"/>
      <c r="D192" s="190" t="s">
        <v>73</v>
      </c>
      <c r="E192" s="202" t="s">
        <v>288</v>
      </c>
      <c r="F192" s="202" t="s">
        <v>289</v>
      </c>
      <c r="G192" s="189"/>
      <c r="H192" s="189"/>
      <c r="I192" s="192"/>
      <c r="J192" s="203">
        <f>BK192</f>
        <v>0</v>
      </c>
      <c r="K192" s="189"/>
      <c r="L192" s="194"/>
      <c r="M192" s="195"/>
      <c r="N192" s="196"/>
      <c r="O192" s="196"/>
      <c r="P192" s="197">
        <f>P193</f>
        <v>0</v>
      </c>
      <c r="Q192" s="196"/>
      <c r="R192" s="197">
        <f>R193</f>
        <v>0</v>
      </c>
      <c r="S192" s="196"/>
      <c r="T192" s="198">
        <f>T193</f>
        <v>0</v>
      </c>
      <c r="AR192" s="199" t="s">
        <v>79</v>
      </c>
      <c r="AT192" s="200" t="s">
        <v>73</v>
      </c>
      <c r="AU192" s="200" t="s">
        <v>79</v>
      </c>
      <c r="AY192" s="199" t="s">
        <v>135</v>
      </c>
      <c r="BK192" s="201">
        <f>BK193</f>
        <v>0</v>
      </c>
    </row>
    <row r="193" spans="1:65" s="2" customFormat="1" ht="23.1" customHeight="1">
      <c r="A193" s="34"/>
      <c r="B193" s="35"/>
      <c r="C193" s="204" t="s">
        <v>399</v>
      </c>
      <c r="D193" s="204" t="s">
        <v>137</v>
      </c>
      <c r="E193" s="205" t="s">
        <v>291</v>
      </c>
      <c r="F193" s="206" t="s">
        <v>292</v>
      </c>
      <c r="G193" s="207" t="s">
        <v>192</v>
      </c>
      <c r="H193" s="208">
        <v>5861.8689999999997</v>
      </c>
      <c r="I193" s="209"/>
      <c r="J193" s="210">
        <f>ROUND(I193*H193,2)</f>
        <v>0</v>
      </c>
      <c r="K193" s="211"/>
      <c r="L193" s="39"/>
      <c r="M193" s="212" t="s">
        <v>1</v>
      </c>
      <c r="N193" s="213" t="s">
        <v>40</v>
      </c>
      <c r="O193" s="71"/>
      <c r="P193" s="214">
        <f>O193*H193</f>
        <v>0</v>
      </c>
      <c r="Q193" s="214">
        <v>0</v>
      </c>
      <c r="R193" s="214">
        <f>Q193*H193</f>
        <v>0</v>
      </c>
      <c r="S193" s="214">
        <v>0</v>
      </c>
      <c r="T193" s="215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16" t="s">
        <v>90</v>
      </c>
      <c r="AT193" s="216" t="s">
        <v>137</v>
      </c>
      <c r="AU193" s="216" t="s">
        <v>84</v>
      </c>
      <c r="AY193" s="17" t="s">
        <v>135</v>
      </c>
      <c r="BE193" s="217">
        <f>IF(N193="základná",J193,0)</f>
        <v>0</v>
      </c>
      <c r="BF193" s="217">
        <f>IF(N193="znížená",J193,0)</f>
        <v>0</v>
      </c>
      <c r="BG193" s="217">
        <f>IF(N193="zákl. prenesená",J193,0)</f>
        <v>0</v>
      </c>
      <c r="BH193" s="217">
        <f>IF(N193="zníž. prenesená",J193,0)</f>
        <v>0</v>
      </c>
      <c r="BI193" s="217">
        <f>IF(N193="nulová",J193,0)</f>
        <v>0</v>
      </c>
      <c r="BJ193" s="17" t="s">
        <v>84</v>
      </c>
      <c r="BK193" s="217">
        <f>ROUND(I193*H193,2)</f>
        <v>0</v>
      </c>
      <c r="BL193" s="17" t="s">
        <v>90</v>
      </c>
      <c r="BM193" s="216" t="s">
        <v>293</v>
      </c>
    </row>
    <row r="194" spans="1:65" s="12" customFormat="1" ht="25.95" customHeight="1">
      <c r="B194" s="188"/>
      <c r="C194" s="189"/>
      <c r="D194" s="190" t="s">
        <v>73</v>
      </c>
      <c r="E194" s="191" t="s">
        <v>294</v>
      </c>
      <c r="F194" s="191" t="s">
        <v>295</v>
      </c>
      <c r="G194" s="189"/>
      <c r="H194" s="189"/>
      <c r="I194" s="192"/>
      <c r="J194" s="193">
        <f>BK194</f>
        <v>0</v>
      </c>
      <c r="K194" s="189"/>
      <c r="L194" s="194"/>
      <c r="M194" s="195"/>
      <c r="N194" s="196"/>
      <c r="O194" s="196"/>
      <c r="P194" s="197">
        <f>P195+P198</f>
        <v>0</v>
      </c>
      <c r="Q194" s="196"/>
      <c r="R194" s="197">
        <f>R195+R198</f>
        <v>0</v>
      </c>
      <c r="S194" s="196"/>
      <c r="T194" s="198">
        <f>T195+T198</f>
        <v>0</v>
      </c>
      <c r="AR194" s="199" t="s">
        <v>94</v>
      </c>
      <c r="AT194" s="200" t="s">
        <v>73</v>
      </c>
      <c r="AU194" s="200" t="s">
        <v>74</v>
      </c>
      <c r="AY194" s="199" t="s">
        <v>135</v>
      </c>
      <c r="BK194" s="201">
        <f>BK195+BK198</f>
        <v>0</v>
      </c>
    </row>
    <row r="195" spans="1:65" s="12" customFormat="1" ht="22.8" customHeight="1">
      <c r="B195" s="188"/>
      <c r="C195" s="189"/>
      <c r="D195" s="190" t="s">
        <v>73</v>
      </c>
      <c r="E195" s="202" t="s">
        <v>296</v>
      </c>
      <c r="F195" s="202" t="s">
        <v>297</v>
      </c>
      <c r="G195" s="189"/>
      <c r="H195" s="189"/>
      <c r="I195" s="192"/>
      <c r="J195" s="203">
        <f>BK195</f>
        <v>0</v>
      </c>
      <c r="K195" s="189"/>
      <c r="L195" s="194"/>
      <c r="M195" s="195"/>
      <c r="N195" s="196"/>
      <c r="O195" s="196"/>
      <c r="P195" s="197">
        <f>SUM(P196:P197)</f>
        <v>0</v>
      </c>
      <c r="Q195" s="196"/>
      <c r="R195" s="197">
        <f>SUM(R196:R197)</f>
        <v>0</v>
      </c>
      <c r="S195" s="196"/>
      <c r="T195" s="198">
        <f>SUM(T196:T197)</f>
        <v>0</v>
      </c>
      <c r="AR195" s="199" t="s">
        <v>94</v>
      </c>
      <c r="AT195" s="200" t="s">
        <v>73</v>
      </c>
      <c r="AU195" s="200" t="s">
        <v>79</v>
      </c>
      <c r="AY195" s="199" t="s">
        <v>135</v>
      </c>
      <c r="BK195" s="201">
        <f>SUM(BK196:BK197)</f>
        <v>0</v>
      </c>
    </row>
    <row r="196" spans="1:65" s="2" customFormat="1" ht="23.1" customHeight="1">
      <c r="A196" s="34"/>
      <c r="B196" s="35"/>
      <c r="C196" s="204" t="s">
        <v>401</v>
      </c>
      <c r="D196" s="204" t="s">
        <v>137</v>
      </c>
      <c r="E196" s="205" t="s">
        <v>490</v>
      </c>
      <c r="F196" s="206" t="s">
        <v>491</v>
      </c>
      <c r="G196" s="207" t="s">
        <v>301</v>
      </c>
      <c r="H196" s="208">
        <v>1</v>
      </c>
      <c r="I196" s="209"/>
      <c r="J196" s="210">
        <f>ROUND(I196*H196,2)</f>
        <v>0</v>
      </c>
      <c r="K196" s="211"/>
      <c r="L196" s="39"/>
      <c r="M196" s="212" t="s">
        <v>1</v>
      </c>
      <c r="N196" s="213" t="s">
        <v>40</v>
      </c>
      <c r="O196" s="71"/>
      <c r="P196" s="214">
        <f>O196*H196</f>
        <v>0</v>
      </c>
      <c r="Q196" s="214">
        <v>0</v>
      </c>
      <c r="R196" s="214">
        <f>Q196*H196</f>
        <v>0</v>
      </c>
      <c r="S196" s="214">
        <v>0</v>
      </c>
      <c r="T196" s="215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16" t="s">
        <v>302</v>
      </c>
      <c r="AT196" s="216" t="s">
        <v>137</v>
      </c>
      <c r="AU196" s="216" t="s">
        <v>84</v>
      </c>
      <c r="AY196" s="17" t="s">
        <v>135</v>
      </c>
      <c r="BE196" s="217">
        <f>IF(N196="základná",J196,0)</f>
        <v>0</v>
      </c>
      <c r="BF196" s="217">
        <f>IF(N196="znížená",J196,0)</f>
        <v>0</v>
      </c>
      <c r="BG196" s="217">
        <f>IF(N196="zákl. prenesená",J196,0)</f>
        <v>0</v>
      </c>
      <c r="BH196" s="217">
        <f>IF(N196="zníž. prenesená",J196,0)</f>
        <v>0</v>
      </c>
      <c r="BI196" s="217">
        <f>IF(N196="nulová",J196,0)</f>
        <v>0</v>
      </c>
      <c r="BJ196" s="17" t="s">
        <v>84</v>
      </c>
      <c r="BK196" s="217">
        <f>ROUND(I196*H196,2)</f>
        <v>0</v>
      </c>
      <c r="BL196" s="17" t="s">
        <v>302</v>
      </c>
      <c r="BM196" s="216" t="s">
        <v>540</v>
      </c>
    </row>
    <row r="197" spans="1:65" s="2" customFormat="1" ht="23.1" customHeight="1">
      <c r="A197" s="34"/>
      <c r="B197" s="35"/>
      <c r="C197" s="204" t="s">
        <v>402</v>
      </c>
      <c r="D197" s="204" t="s">
        <v>137</v>
      </c>
      <c r="E197" s="205" t="s">
        <v>299</v>
      </c>
      <c r="F197" s="206" t="s">
        <v>300</v>
      </c>
      <c r="G197" s="207" t="s">
        <v>301</v>
      </c>
      <c r="H197" s="208">
        <v>1</v>
      </c>
      <c r="I197" s="209"/>
      <c r="J197" s="210">
        <f>ROUND(I197*H197,2)</f>
        <v>0</v>
      </c>
      <c r="K197" s="211"/>
      <c r="L197" s="39"/>
      <c r="M197" s="212" t="s">
        <v>1</v>
      </c>
      <c r="N197" s="213" t="s">
        <v>40</v>
      </c>
      <c r="O197" s="71"/>
      <c r="P197" s="214">
        <f>O197*H197</f>
        <v>0</v>
      </c>
      <c r="Q197" s="214">
        <v>0</v>
      </c>
      <c r="R197" s="214">
        <f>Q197*H197</f>
        <v>0</v>
      </c>
      <c r="S197" s="214">
        <v>0</v>
      </c>
      <c r="T197" s="215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16" t="s">
        <v>302</v>
      </c>
      <c r="AT197" s="216" t="s">
        <v>137</v>
      </c>
      <c r="AU197" s="216" t="s">
        <v>84</v>
      </c>
      <c r="AY197" s="17" t="s">
        <v>135</v>
      </c>
      <c r="BE197" s="217">
        <f>IF(N197="základná",J197,0)</f>
        <v>0</v>
      </c>
      <c r="BF197" s="217">
        <f>IF(N197="znížená",J197,0)</f>
        <v>0</v>
      </c>
      <c r="BG197" s="217">
        <f>IF(N197="zákl. prenesená",J197,0)</f>
        <v>0</v>
      </c>
      <c r="BH197" s="217">
        <f>IF(N197="zníž. prenesená",J197,0)</f>
        <v>0</v>
      </c>
      <c r="BI197" s="217">
        <f>IF(N197="nulová",J197,0)</f>
        <v>0</v>
      </c>
      <c r="BJ197" s="17" t="s">
        <v>84</v>
      </c>
      <c r="BK197" s="217">
        <f>ROUND(I197*H197,2)</f>
        <v>0</v>
      </c>
      <c r="BL197" s="17" t="s">
        <v>302</v>
      </c>
      <c r="BM197" s="216" t="s">
        <v>541</v>
      </c>
    </row>
    <row r="198" spans="1:65" s="12" customFormat="1" ht="22.8" customHeight="1">
      <c r="B198" s="188"/>
      <c r="C198" s="189"/>
      <c r="D198" s="190" t="s">
        <v>73</v>
      </c>
      <c r="E198" s="202" t="s">
        <v>304</v>
      </c>
      <c r="F198" s="202" t="s">
        <v>305</v>
      </c>
      <c r="G198" s="189"/>
      <c r="H198" s="189"/>
      <c r="I198" s="192"/>
      <c r="J198" s="203">
        <f>BK198</f>
        <v>0</v>
      </c>
      <c r="K198" s="189"/>
      <c r="L198" s="194"/>
      <c r="M198" s="195"/>
      <c r="N198" s="196"/>
      <c r="O198" s="196"/>
      <c r="P198" s="197">
        <f>P199</f>
        <v>0</v>
      </c>
      <c r="Q198" s="196"/>
      <c r="R198" s="197">
        <f>R199</f>
        <v>0</v>
      </c>
      <c r="S198" s="196"/>
      <c r="T198" s="198">
        <f>T199</f>
        <v>0</v>
      </c>
      <c r="AR198" s="199" t="s">
        <v>94</v>
      </c>
      <c r="AT198" s="200" t="s">
        <v>73</v>
      </c>
      <c r="AU198" s="200" t="s">
        <v>79</v>
      </c>
      <c r="AY198" s="199" t="s">
        <v>135</v>
      </c>
      <c r="BK198" s="201">
        <f>BK199</f>
        <v>0</v>
      </c>
    </row>
    <row r="199" spans="1:65" s="2" customFormat="1" ht="34.65" customHeight="1">
      <c r="A199" s="34"/>
      <c r="B199" s="35"/>
      <c r="C199" s="204" t="s">
        <v>406</v>
      </c>
      <c r="D199" s="204" t="s">
        <v>137</v>
      </c>
      <c r="E199" s="205" t="s">
        <v>307</v>
      </c>
      <c r="F199" s="206" t="s">
        <v>308</v>
      </c>
      <c r="G199" s="207" t="s">
        <v>301</v>
      </c>
      <c r="H199" s="208">
        <v>1</v>
      </c>
      <c r="I199" s="209"/>
      <c r="J199" s="210">
        <f>ROUND(I199*H199,2)</f>
        <v>0</v>
      </c>
      <c r="K199" s="211"/>
      <c r="L199" s="39"/>
      <c r="M199" s="241" t="s">
        <v>1</v>
      </c>
      <c r="N199" s="242" t="s">
        <v>40</v>
      </c>
      <c r="O199" s="243"/>
      <c r="P199" s="244">
        <f>O199*H199</f>
        <v>0</v>
      </c>
      <c r="Q199" s="244">
        <v>0</v>
      </c>
      <c r="R199" s="244">
        <f>Q199*H199</f>
        <v>0</v>
      </c>
      <c r="S199" s="244">
        <v>0</v>
      </c>
      <c r="T199" s="245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16" t="s">
        <v>302</v>
      </c>
      <c r="AT199" s="216" t="s">
        <v>137</v>
      </c>
      <c r="AU199" s="216" t="s">
        <v>84</v>
      </c>
      <c r="AY199" s="17" t="s">
        <v>135</v>
      </c>
      <c r="BE199" s="217">
        <f>IF(N199="základná",J199,0)</f>
        <v>0</v>
      </c>
      <c r="BF199" s="217">
        <f>IF(N199="znížená",J199,0)</f>
        <v>0</v>
      </c>
      <c r="BG199" s="217">
        <f>IF(N199="zákl. prenesená",J199,0)</f>
        <v>0</v>
      </c>
      <c r="BH199" s="217">
        <f>IF(N199="zníž. prenesená",J199,0)</f>
        <v>0</v>
      </c>
      <c r="BI199" s="217">
        <f>IF(N199="nulová",J199,0)</f>
        <v>0</v>
      </c>
      <c r="BJ199" s="17" t="s">
        <v>84</v>
      </c>
      <c r="BK199" s="217">
        <f>ROUND(I199*H199,2)</f>
        <v>0</v>
      </c>
      <c r="BL199" s="17" t="s">
        <v>302</v>
      </c>
      <c r="BM199" s="216" t="s">
        <v>542</v>
      </c>
    </row>
    <row r="200" spans="1:65" s="2" customFormat="1" ht="6.9" customHeight="1">
      <c r="A200" s="34"/>
      <c r="B200" s="54"/>
      <c r="C200" s="55"/>
      <c r="D200" s="55"/>
      <c r="E200" s="55"/>
      <c r="F200" s="55"/>
      <c r="G200" s="55"/>
      <c r="H200" s="55"/>
      <c r="I200" s="152"/>
      <c r="J200" s="55"/>
      <c r="K200" s="55"/>
      <c r="L200" s="39"/>
      <c r="M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</row>
  </sheetData>
  <sheetProtection algorithmName="SHA-512" hashValue="nsbvvIKCyq3X6Fw7UHXk3QLBg2jlhLTDenwJKC5YyjBZbrBUZh3b7jGPWTWYq5N/kY3nX9hGGrLcHAQDIW2NqQ==" saltValue="m/s0xDUrhByryKhBi2NMr8UNoL7Rynsf4K9DCIwYOgiAxvMbFFMyWdN+mnEjfBGBGQ8I8vc/GVnHGRSYczbcnQ==" spinCount="100000" sheet="1" objects="1" scenarios="1" formatColumns="0" formatRows="0" autoFilter="0"/>
  <autoFilter ref="C123:K199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4"/>
  <sheetViews>
    <sheetView showGridLines="0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08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0" width="12.140625" style="1" hidden="1" customWidth="1"/>
    <col min="21" max="21" width="14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08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AT2" s="17" t="s">
        <v>92</v>
      </c>
    </row>
    <row r="3" spans="1:46" s="1" customFormat="1" ht="6.9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74</v>
      </c>
    </row>
    <row r="4" spans="1:46" s="1" customFormat="1" ht="24.9" customHeight="1">
      <c r="B4" s="20"/>
      <c r="D4" s="112" t="s">
        <v>103</v>
      </c>
      <c r="I4" s="108"/>
      <c r="L4" s="20"/>
      <c r="M4" s="113" t="s">
        <v>9</v>
      </c>
      <c r="AT4" s="17" t="s">
        <v>4</v>
      </c>
    </row>
    <row r="5" spans="1:46" s="1" customFormat="1" ht="6.9" customHeight="1">
      <c r="B5" s="20"/>
      <c r="I5" s="108"/>
      <c r="L5" s="20"/>
    </row>
    <row r="6" spans="1:46" s="1" customFormat="1" ht="12" customHeight="1">
      <c r="B6" s="20"/>
      <c r="D6" s="114" t="s">
        <v>15</v>
      </c>
      <c r="I6" s="108"/>
      <c r="L6" s="20"/>
    </row>
    <row r="7" spans="1:46" s="1" customFormat="1" ht="16.350000000000001" customHeight="1">
      <c r="B7" s="20"/>
      <c r="E7" s="312" t="str">
        <f>'Rekapitulácia stavby'!K6</f>
        <v>CESTA OKOLO TATIER, ÚSEK K.Ú. KEŽMAROK - HUNCOVCE</v>
      </c>
      <c r="F7" s="313"/>
      <c r="G7" s="313"/>
      <c r="H7" s="313"/>
      <c r="I7" s="108"/>
      <c r="L7" s="20"/>
    </row>
    <row r="8" spans="1:46" s="2" customFormat="1" ht="12" customHeight="1">
      <c r="A8" s="34"/>
      <c r="B8" s="39"/>
      <c r="C8" s="34"/>
      <c r="D8" s="114" t="s">
        <v>104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350000000000001" customHeight="1">
      <c r="A9" s="34"/>
      <c r="B9" s="39"/>
      <c r="C9" s="34"/>
      <c r="D9" s="34"/>
      <c r="E9" s="314" t="s">
        <v>543</v>
      </c>
      <c r="F9" s="315"/>
      <c r="G9" s="315"/>
      <c r="H9" s="315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17</v>
      </c>
      <c r="E11" s="34"/>
      <c r="F11" s="116" t="s">
        <v>93</v>
      </c>
      <c r="G11" s="34"/>
      <c r="H11" s="34"/>
      <c r="I11" s="117" t="s">
        <v>18</v>
      </c>
      <c r="J11" s="116" t="s">
        <v>106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19</v>
      </c>
      <c r="E12" s="34"/>
      <c r="F12" s="116" t="s">
        <v>20</v>
      </c>
      <c r="G12" s="34"/>
      <c r="H12" s="34"/>
      <c r="I12" s="117" t="s">
        <v>21</v>
      </c>
      <c r="J12" s="118" t="str">
        <f>'Rekapitulácia stavby'!AN8</f>
        <v>9. 10. 2019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23</v>
      </c>
      <c r="E14" s="34"/>
      <c r="F14" s="34"/>
      <c r="G14" s="34"/>
      <c r="H14" s="34"/>
      <c r="I14" s="117" t="s">
        <v>24</v>
      </c>
      <c r="J14" s="116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">
        <v>25</v>
      </c>
      <c r="F15" s="34"/>
      <c r="G15" s="34"/>
      <c r="H15" s="34"/>
      <c r="I15" s="117" t="s">
        <v>26</v>
      </c>
      <c r="J15" s="116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27</v>
      </c>
      <c r="E17" s="34"/>
      <c r="F17" s="34"/>
      <c r="G17" s="34"/>
      <c r="H17" s="34"/>
      <c r="I17" s="117" t="s">
        <v>24</v>
      </c>
      <c r="J17" s="30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6" t="str">
        <f>'Rekapitulácia stavby'!E14</f>
        <v>Vyplň údaj</v>
      </c>
      <c r="F18" s="317"/>
      <c r="G18" s="317"/>
      <c r="H18" s="317"/>
      <c r="I18" s="117" t="s">
        <v>26</v>
      </c>
      <c r="J18" s="30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29</v>
      </c>
      <c r="E20" s="34"/>
      <c r="F20" s="34"/>
      <c r="G20" s="34"/>
      <c r="H20" s="34"/>
      <c r="I20" s="117" t="s">
        <v>24</v>
      </c>
      <c r="J20" s="116" t="str">
        <f>IF('Rekapitulácia stavby'!AN16="","",'Rekapitulácia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tr">
        <f>IF('Rekapitulácia stavby'!E17="","",'Rekapitulácia stavby'!E17)</f>
        <v xml:space="preserve"> </v>
      </c>
      <c r="F21" s="34"/>
      <c r="G21" s="34"/>
      <c r="H21" s="34"/>
      <c r="I21" s="117" t="s">
        <v>26</v>
      </c>
      <c r="J21" s="116" t="str">
        <f>IF('Rekapitulácia stavby'!AN17="","",'Rekapitulácia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32</v>
      </c>
      <c r="E23" s="34"/>
      <c r="F23" s="34"/>
      <c r="G23" s="34"/>
      <c r="H23" s="34"/>
      <c r="I23" s="117" t="s">
        <v>24</v>
      </c>
      <c r="J23" s="116" t="str">
        <f>IF('Rekapitulácia stavby'!AN19="","",'Rekapitulácia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tr">
        <f>IF('Rekapitulácia stavby'!E20="","",'Rekapitulácia stavby'!E20)</f>
        <v xml:space="preserve"> </v>
      </c>
      <c r="F24" s="34"/>
      <c r="G24" s="34"/>
      <c r="H24" s="34"/>
      <c r="I24" s="117" t="s">
        <v>26</v>
      </c>
      <c r="J24" s="116" t="str">
        <f>IF('Rekapitulácia stavby'!AN20="","",'Rekapitulácia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33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350000000000001" customHeight="1">
      <c r="A27" s="119"/>
      <c r="B27" s="120"/>
      <c r="C27" s="119"/>
      <c r="D27" s="119"/>
      <c r="E27" s="318" t="s">
        <v>1</v>
      </c>
      <c r="F27" s="318"/>
      <c r="G27" s="318"/>
      <c r="H27" s="318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34</v>
      </c>
      <c r="E30" s="34"/>
      <c r="F30" s="34"/>
      <c r="G30" s="34"/>
      <c r="H30" s="34"/>
      <c r="I30" s="115"/>
      <c r="J30" s="126">
        <f>ROUND(J129,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7" t="s">
        <v>36</v>
      </c>
      <c r="G32" s="34"/>
      <c r="H32" s="34"/>
      <c r="I32" s="128" t="s">
        <v>35</v>
      </c>
      <c r="J32" s="127" t="s">
        <v>37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9" t="s">
        <v>38</v>
      </c>
      <c r="E33" s="114" t="s">
        <v>39</v>
      </c>
      <c r="F33" s="130">
        <f>ROUND((SUM(BE129:BE323)),  2)</f>
        <v>0</v>
      </c>
      <c r="G33" s="34"/>
      <c r="H33" s="34"/>
      <c r="I33" s="131">
        <v>0.2</v>
      </c>
      <c r="J33" s="130">
        <f>ROUND(((SUM(BE129:BE323))*I33),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14" t="s">
        <v>40</v>
      </c>
      <c r="F34" s="130">
        <f>ROUND((SUM(BF129:BF323)),  2)</f>
        <v>0</v>
      </c>
      <c r="G34" s="34"/>
      <c r="H34" s="34"/>
      <c r="I34" s="131">
        <v>0.2</v>
      </c>
      <c r="J34" s="130">
        <f>ROUND(((SUM(BF129:BF323))*I34),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4" t="s">
        <v>41</v>
      </c>
      <c r="F35" s="130">
        <f>ROUND((SUM(BG129:BG323)),  2)</f>
        <v>0</v>
      </c>
      <c r="G35" s="34"/>
      <c r="H35" s="34"/>
      <c r="I35" s="131">
        <v>0.2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4" t="s">
        <v>42</v>
      </c>
      <c r="F36" s="130">
        <f>ROUND((SUM(BH129:BH323)),  2)</f>
        <v>0</v>
      </c>
      <c r="G36" s="34"/>
      <c r="H36" s="34"/>
      <c r="I36" s="131">
        <v>0.2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14" t="s">
        <v>43</v>
      </c>
      <c r="F37" s="130">
        <f>ROUND((SUM(BI129:BI323)),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44</v>
      </c>
      <c r="E39" s="134"/>
      <c r="F39" s="134"/>
      <c r="G39" s="135" t="s">
        <v>45</v>
      </c>
      <c r="H39" s="136" t="s">
        <v>46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I41" s="108"/>
      <c r="L41" s="20"/>
    </row>
    <row r="42" spans="1:31" s="1" customFormat="1" ht="14.4" customHeight="1">
      <c r="B42" s="20"/>
      <c r="I42" s="108"/>
      <c r="L42" s="20"/>
    </row>
    <row r="43" spans="1:31" s="1" customFormat="1" ht="14.4" customHeight="1">
      <c r="B43" s="20"/>
      <c r="I43" s="108"/>
      <c r="L43" s="20"/>
    </row>
    <row r="44" spans="1:31" s="1" customFormat="1" ht="14.4" customHeight="1">
      <c r="B44" s="20"/>
      <c r="I44" s="108"/>
      <c r="L44" s="20"/>
    </row>
    <row r="45" spans="1:31" s="1" customFormat="1" ht="14.4" customHeight="1">
      <c r="B45" s="20"/>
      <c r="I45" s="108"/>
      <c r="L45" s="20"/>
    </row>
    <row r="46" spans="1:31" s="1" customFormat="1" ht="14.4" customHeight="1">
      <c r="B46" s="20"/>
      <c r="I46" s="108"/>
      <c r="L46" s="20"/>
    </row>
    <row r="47" spans="1:31" s="1" customFormat="1" ht="14.4" customHeight="1">
      <c r="B47" s="20"/>
      <c r="I47" s="108"/>
      <c r="L47" s="20"/>
    </row>
    <row r="48" spans="1:31" s="1" customFormat="1" ht="14.4" customHeight="1">
      <c r="B48" s="20"/>
      <c r="I48" s="108"/>
      <c r="L48" s="20"/>
    </row>
    <row r="49" spans="1:31" s="1" customFormat="1" ht="14.4" customHeight="1">
      <c r="B49" s="20"/>
      <c r="I49" s="108"/>
      <c r="L49" s="20"/>
    </row>
    <row r="50" spans="1:31" s="2" customFormat="1" ht="14.4" customHeight="1">
      <c r="B50" s="51"/>
      <c r="D50" s="140" t="s">
        <v>47</v>
      </c>
      <c r="E50" s="141"/>
      <c r="F50" s="141"/>
      <c r="G50" s="140" t="s">
        <v>48</v>
      </c>
      <c r="H50" s="141"/>
      <c r="I50" s="142"/>
      <c r="J50" s="141"/>
      <c r="K50" s="141"/>
      <c r="L50" s="51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43" t="s">
        <v>49</v>
      </c>
      <c r="E61" s="144"/>
      <c r="F61" s="145" t="s">
        <v>50</v>
      </c>
      <c r="G61" s="143" t="s">
        <v>49</v>
      </c>
      <c r="H61" s="144"/>
      <c r="I61" s="146"/>
      <c r="J61" s="147" t="s">
        <v>50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40" t="s">
        <v>51</v>
      </c>
      <c r="E65" s="148"/>
      <c r="F65" s="148"/>
      <c r="G65" s="140" t="s">
        <v>52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43" t="s">
        <v>49</v>
      </c>
      <c r="E76" s="144"/>
      <c r="F76" s="145" t="s">
        <v>50</v>
      </c>
      <c r="G76" s="143" t="s">
        <v>49</v>
      </c>
      <c r="H76" s="144"/>
      <c r="I76" s="146"/>
      <c r="J76" s="147" t="s">
        <v>50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107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350000000000001" customHeight="1">
      <c r="A85" s="34"/>
      <c r="B85" s="35"/>
      <c r="C85" s="36"/>
      <c r="D85" s="36"/>
      <c r="E85" s="319" t="str">
        <f>E7</f>
        <v>CESTA OKOLO TATIER, ÚSEK K.Ú. KEŽMAROK - HUNCOVCE</v>
      </c>
      <c r="F85" s="320"/>
      <c r="G85" s="320"/>
      <c r="H85" s="320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104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350000000000001" customHeight="1">
      <c r="A87" s="34"/>
      <c r="B87" s="35"/>
      <c r="C87" s="36"/>
      <c r="D87" s="36"/>
      <c r="E87" s="291" t="str">
        <f>E9</f>
        <v>4 - 203-00 Lávka cez rieku Poprad</v>
      </c>
      <c r="F87" s="321"/>
      <c r="G87" s="321"/>
      <c r="H87" s="321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19</v>
      </c>
      <c r="D89" s="36"/>
      <c r="E89" s="36"/>
      <c r="F89" s="27" t="str">
        <f>F12</f>
        <v>HUNCOVCE</v>
      </c>
      <c r="G89" s="36"/>
      <c r="H89" s="36"/>
      <c r="I89" s="117" t="s">
        <v>21</v>
      </c>
      <c r="J89" s="66" t="str">
        <f>IF(J12="","",J12)</f>
        <v>9. 10. 2019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3" customHeight="1">
      <c r="A91" s="34"/>
      <c r="B91" s="35"/>
      <c r="C91" s="29" t="s">
        <v>23</v>
      </c>
      <c r="D91" s="36"/>
      <c r="E91" s="36"/>
      <c r="F91" s="27" t="str">
        <f>E15</f>
        <v>OBEC HUNCOVCE</v>
      </c>
      <c r="G91" s="36"/>
      <c r="H91" s="36"/>
      <c r="I91" s="117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3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117" t="s">
        <v>32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108</v>
      </c>
      <c r="D94" s="157"/>
      <c r="E94" s="157"/>
      <c r="F94" s="157"/>
      <c r="G94" s="157"/>
      <c r="H94" s="157"/>
      <c r="I94" s="158"/>
      <c r="J94" s="159" t="s">
        <v>109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60" t="s">
        <v>110</v>
      </c>
      <c r="D96" s="36"/>
      <c r="E96" s="36"/>
      <c r="F96" s="36"/>
      <c r="G96" s="36"/>
      <c r="H96" s="36"/>
      <c r="I96" s="115"/>
      <c r="J96" s="84">
        <f>J129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111</v>
      </c>
    </row>
    <row r="97" spans="1:31" s="9" customFormat="1" ht="24.9" customHeight="1">
      <c r="B97" s="161"/>
      <c r="C97" s="162"/>
      <c r="D97" s="163" t="s">
        <v>112</v>
      </c>
      <c r="E97" s="164"/>
      <c r="F97" s="164"/>
      <c r="G97" s="164"/>
      <c r="H97" s="164"/>
      <c r="I97" s="165"/>
      <c r="J97" s="166">
        <f>J130</f>
        <v>0</v>
      </c>
      <c r="K97" s="162"/>
      <c r="L97" s="167"/>
    </row>
    <row r="98" spans="1:31" s="10" customFormat="1" ht="19.95" customHeight="1">
      <c r="B98" s="168"/>
      <c r="C98" s="169"/>
      <c r="D98" s="170" t="s">
        <v>113</v>
      </c>
      <c r="E98" s="171"/>
      <c r="F98" s="171"/>
      <c r="G98" s="171"/>
      <c r="H98" s="171"/>
      <c r="I98" s="172"/>
      <c r="J98" s="173">
        <f>J131</f>
        <v>0</v>
      </c>
      <c r="K98" s="169"/>
      <c r="L98" s="174"/>
    </row>
    <row r="99" spans="1:31" s="10" customFormat="1" ht="19.95" customHeight="1">
      <c r="B99" s="168"/>
      <c r="C99" s="169"/>
      <c r="D99" s="170" t="s">
        <v>544</v>
      </c>
      <c r="E99" s="171"/>
      <c r="F99" s="171"/>
      <c r="G99" s="171"/>
      <c r="H99" s="171"/>
      <c r="I99" s="172"/>
      <c r="J99" s="173">
        <f>J194</f>
        <v>0</v>
      </c>
      <c r="K99" s="169"/>
      <c r="L99" s="174"/>
    </row>
    <row r="100" spans="1:31" s="10" customFormat="1" ht="19.95" customHeight="1">
      <c r="B100" s="168"/>
      <c r="C100" s="169"/>
      <c r="D100" s="170" t="s">
        <v>545</v>
      </c>
      <c r="E100" s="171"/>
      <c r="F100" s="171"/>
      <c r="G100" s="171"/>
      <c r="H100" s="171"/>
      <c r="I100" s="172"/>
      <c r="J100" s="173">
        <f>J219</f>
        <v>0</v>
      </c>
      <c r="K100" s="169"/>
      <c r="L100" s="174"/>
    </row>
    <row r="101" spans="1:31" s="10" customFormat="1" ht="19.95" customHeight="1">
      <c r="B101" s="168"/>
      <c r="C101" s="169"/>
      <c r="D101" s="170" t="s">
        <v>311</v>
      </c>
      <c r="E101" s="171"/>
      <c r="F101" s="171"/>
      <c r="G101" s="171"/>
      <c r="H101" s="171"/>
      <c r="I101" s="172"/>
      <c r="J101" s="173">
        <f>J249</f>
        <v>0</v>
      </c>
      <c r="K101" s="169"/>
      <c r="L101" s="174"/>
    </row>
    <row r="102" spans="1:31" s="10" customFormat="1" ht="19.95" customHeight="1">
      <c r="B102" s="168"/>
      <c r="C102" s="169"/>
      <c r="D102" s="170" t="s">
        <v>114</v>
      </c>
      <c r="E102" s="171"/>
      <c r="F102" s="171"/>
      <c r="G102" s="171"/>
      <c r="H102" s="171"/>
      <c r="I102" s="172"/>
      <c r="J102" s="173">
        <f>J269</f>
        <v>0</v>
      </c>
      <c r="K102" s="169"/>
      <c r="L102" s="174"/>
    </row>
    <row r="103" spans="1:31" s="10" customFormat="1" ht="19.95" customHeight="1">
      <c r="B103" s="168"/>
      <c r="C103" s="169"/>
      <c r="D103" s="170" t="s">
        <v>116</v>
      </c>
      <c r="E103" s="171"/>
      <c r="F103" s="171"/>
      <c r="G103" s="171"/>
      <c r="H103" s="171"/>
      <c r="I103" s="172"/>
      <c r="J103" s="173">
        <f>J281</f>
        <v>0</v>
      </c>
      <c r="K103" s="169"/>
      <c r="L103" s="174"/>
    </row>
    <row r="104" spans="1:31" s="10" customFormat="1" ht="19.95" customHeight="1">
      <c r="B104" s="168"/>
      <c r="C104" s="169"/>
      <c r="D104" s="170" t="s">
        <v>117</v>
      </c>
      <c r="E104" s="171"/>
      <c r="F104" s="171"/>
      <c r="G104" s="171"/>
      <c r="H104" s="171"/>
      <c r="I104" s="172"/>
      <c r="J104" s="173">
        <f>J293</f>
        <v>0</v>
      </c>
      <c r="K104" s="169"/>
      <c r="L104" s="174"/>
    </row>
    <row r="105" spans="1:31" s="9" customFormat="1" ht="24.9" customHeight="1">
      <c r="B105" s="161"/>
      <c r="C105" s="162"/>
      <c r="D105" s="163" t="s">
        <v>313</v>
      </c>
      <c r="E105" s="164"/>
      <c r="F105" s="164"/>
      <c r="G105" s="164"/>
      <c r="H105" s="164"/>
      <c r="I105" s="165"/>
      <c r="J105" s="166">
        <f>J295</f>
        <v>0</v>
      </c>
      <c r="K105" s="162"/>
      <c r="L105" s="167"/>
    </row>
    <row r="106" spans="1:31" s="10" customFormat="1" ht="19.95" customHeight="1">
      <c r="B106" s="168"/>
      <c r="C106" s="169"/>
      <c r="D106" s="170" t="s">
        <v>314</v>
      </c>
      <c r="E106" s="171"/>
      <c r="F106" s="171"/>
      <c r="G106" s="171"/>
      <c r="H106" s="171"/>
      <c r="I106" s="172"/>
      <c r="J106" s="173">
        <f>J296</f>
        <v>0</v>
      </c>
      <c r="K106" s="169"/>
      <c r="L106" s="174"/>
    </row>
    <row r="107" spans="1:31" s="10" customFormat="1" ht="19.95" customHeight="1">
      <c r="B107" s="168"/>
      <c r="C107" s="169"/>
      <c r="D107" s="170" t="s">
        <v>546</v>
      </c>
      <c r="E107" s="171"/>
      <c r="F107" s="171"/>
      <c r="G107" s="171"/>
      <c r="H107" s="171"/>
      <c r="I107" s="172"/>
      <c r="J107" s="173">
        <f>J307</f>
        <v>0</v>
      </c>
      <c r="K107" s="169"/>
      <c r="L107" s="174"/>
    </row>
    <row r="108" spans="1:31" s="9" customFormat="1" ht="24.9" customHeight="1">
      <c r="B108" s="161"/>
      <c r="C108" s="162"/>
      <c r="D108" s="163" t="s">
        <v>547</v>
      </c>
      <c r="E108" s="164"/>
      <c r="F108" s="164"/>
      <c r="G108" s="164"/>
      <c r="H108" s="164"/>
      <c r="I108" s="165"/>
      <c r="J108" s="166">
        <f>J320</f>
        <v>0</v>
      </c>
      <c r="K108" s="162"/>
      <c r="L108" s="167"/>
    </row>
    <row r="109" spans="1:31" s="10" customFormat="1" ht="19.95" customHeight="1">
      <c r="B109" s="168"/>
      <c r="C109" s="169"/>
      <c r="D109" s="170" t="s">
        <v>548</v>
      </c>
      <c r="E109" s="171"/>
      <c r="F109" s="171"/>
      <c r="G109" s="171"/>
      <c r="H109" s="171"/>
      <c r="I109" s="172"/>
      <c r="J109" s="173">
        <f>J321</f>
        <v>0</v>
      </c>
      <c r="K109" s="169"/>
      <c r="L109" s="174"/>
    </row>
    <row r="110" spans="1:31" s="2" customFormat="1" ht="21.75" customHeight="1">
      <c r="A110" s="34"/>
      <c r="B110" s="35"/>
      <c r="C110" s="36"/>
      <c r="D110" s="36"/>
      <c r="E110" s="36"/>
      <c r="F110" s="36"/>
      <c r="G110" s="36"/>
      <c r="H110" s="36"/>
      <c r="I110" s="115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" customHeight="1">
      <c r="A111" s="34"/>
      <c r="B111" s="54"/>
      <c r="C111" s="55"/>
      <c r="D111" s="55"/>
      <c r="E111" s="55"/>
      <c r="F111" s="55"/>
      <c r="G111" s="55"/>
      <c r="H111" s="55"/>
      <c r="I111" s="152"/>
      <c r="J111" s="55"/>
      <c r="K111" s="55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5" spans="1:31" s="2" customFormat="1" ht="6.9" customHeight="1">
      <c r="A115" s="34"/>
      <c r="B115" s="56"/>
      <c r="C115" s="57"/>
      <c r="D115" s="57"/>
      <c r="E115" s="57"/>
      <c r="F115" s="57"/>
      <c r="G115" s="57"/>
      <c r="H115" s="57"/>
      <c r="I115" s="155"/>
      <c r="J115" s="57"/>
      <c r="K115" s="57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31" s="2" customFormat="1" ht="24.9" customHeight="1">
      <c r="A116" s="34"/>
      <c r="B116" s="35"/>
      <c r="C116" s="23" t="s">
        <v>121</v>
      </c>
      <c r="D116" s="36"/>
      <c r="E116" s="36"/>
      <c r="F116" s="36"/>
      <c r="G116" s="36"/>
      <c r="H116" s="36"/>
      <c r="I116" s="115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31" s="2" customFormat="1" ht="6.9" customHeight="1">
      <c r="A117" s="34"/>
      <c r="B117" s="35"/>
      <c r="C117" s="36"/>
      <c r="D117" s="36"/>
      <c r="E117" s="36"/>
      <c r="F117" s="36"/>
      <c r="G117" s="36"/>
      <c r="H117" s="36"/>
      <c r="I117" s="115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12" customHeight="1">
      <c r="A118" s="34"/>
      <c r="B118" s="35"/>
      <c r="C118" s="29" t="s">
        <v>15</v>
      </c>
      <c r="D118" s="36"/>
      <c r="E118" s="36"/>
      <c r="F118" s="36"/>
      <c r="G118" s="36"/>
      <c r="H118" s="36"/>
      <c r="I118" s="115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16.350000000000001" customHeight="1">
      <c r="A119" s="34"/>
      <c r="B119" s="35"/>
      <c r="C119" s="36"/>
      <c r="D119" s="36"/>
      <c r="E119" s="319" t="str">
        <f>E7</f>
        <v>CESTA OKOLO TATIER, ÚSEK K.Ú. KEŽMAROK - HUNCOVCE</v>
      </c>
      <c r="F119" s="320"/>
      <c r="G119" s="320"/>
      <c r="H119" s="320"/>
      <c r="I119" s="115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12" customHeight="1">
      <c r="A120" s="34"/>
      <c r="B120" s="35"/>
      <c r="C120" s="29" t="s">
        <v>104</v>
      </c>
      <c r="D120" s="36"/>
      <c r="E120" s="36"/>
      <c r="F120" s="36"/>
      <c r="G120" s="36"/>
      <c r="H120" s="36"/>
      <c r="I120" s="115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6.350000000000001" customHeight="1">
      <c r="A121" s="34"/>
      <c r="B121" s="35"/>
      <c r="C121" s="36"/>
      <c r="D121" s="36"/>
      <c r="E121" s="291" t="str">
        <f>E9</f>
        <v>4 - 203-00 Lávka cez rieku Poprad</v>
      </c>
      <c r="F121" s="321"/>
      <c r="G121" s="321"/>
      <c r="H121" s="321"/>
      <c r="I121" s="115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6.9" customHeight="1">
      <c r="A122" s="34"/>
      <c r="B122" s="35"/>
      <c r="C122" s="36"/>
      <c r="D122" s="36"/>
      <c r="E122" s="36"/>
      <c r="F122" s="36"/>
      <c r="G122" s="36"/>
      <c r="H122" s="36"/>
      <c r="I122" s="115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12" customHeight="1">
      <c r="A123" s="34"/>
      <c r="B123" s="35"/>
      <c r="C123" s="29" t="s">
        <v>19</v>
      </c>
      <c r="D123" s="36"/>
      <c r="E123" s="36"/>
      <c r="F123" s="27" t="str">
        <f>F12</f>
        <v>HUNCOVCE</v>
      </c>
      <c r="G123" s="36"/>
      <c r="H123" s="36"/>
      <c r="I123" s="117" t="s">
        <v>21</v>
      </c>
      <c r="J123" s="66" t="str">
        <f>IF(J12="","",J12)</f>
        <v>9. 10. 2019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6.9" customHeight="1">
      <c r="A124" s="34"/>
      <c r="B124" s="35"/>
      <c r="C124" s="36"/>
      <c r="D124" s="36"/>
      <c r="E124" s="36"/>
      <c r="F124" s="36"/>
      <c r="G124" s="36"/>
      <c r="H124" s="36"/>
      <c r="I124" s="115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5.3" customHeight="1">
      <c r="A125" s="34"/>
      <c r="B125" s="35"/>
      <c r="C125" s="29" t="s">
        <v>23</v>
      </c>
      <c r="D125" s="36"/>
      <c r="E125" s="36"/>
      <c r="F125" s="27" t="str">
        <f>E15</f>
        <v>OBEC HUNCOVCE</v>
      </c>
      <c r="G125" s="36"/>
      <c r="H125" s="36"/>
      <c r="I125" s="117" t="s">
        <v>29</v>
      </c>
      <c r="J125" s="32" t="str">
        <f>E21</f>
        <v xml:space="preserve"> </v>
      </c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5.3" customHeight="1">
      <c r="A126" s="34"/>
      <c r="B126" s="35"/>
      <c r="C126" s="29" t="s">
        <v>27</v>
      </c>
      <c r="D126" s="36"/>
      <c r="E126" s="36"/>
      <c r="F126" s="27" t="str">
        <f>IF(E18="","",E18)</f>
        <v>Vyplň údaj</v>
      </c>
      <c r="G126" s="36"/>
      <c r="H126" s="36"/>
      <c r="I126" s="117" t="s">
        <v>32</v>
      </c>
      <c r="J126" s="32" t="str">
        <f>E24</f>
        <v xml:space="preserve"> </v>
      </c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0.35" customHeight="1">
      <c r="A127" s="34"/>
      <c r="B127" s="35"/>
      <c r="C127" s="36"/>
      <c r="D127" s="36"/>
      <c r="E127" s="36"/>
      <c r="F127" s="36"/>
      <c r="G127" s="36"/>
      <c r="H127" s="36"/>
      <c r="I127" s="115"/>
      <c r="J127" s="36"/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11" customFormat="1" ht="29.25" customHeight="1">
      <c r="A128" s="175"/>
      <c r="B128" s="176"/>
      <c r="C128" s="177" t="s">
        <v>122</v>
      </c>
      <c r="D128" s="178" t="s">
        <v>59</v>
      </c>
      <c r="E128" s="178" t="s">
        <v>55</v>
      </c>
      <c r="F128" s="178" t="s">
        <v>56</v>
      </c>
      <c r="G128" s="178" t="s">
        <v>123</v>
      </c>
      <c r="H128" s="178" t="s">
        <v>124</v>
      </c>
      <c r="I128" s="179" t="s">
        <v>125</v>
      </c>
      <c r="J128" s="180" t="s">
        <v>109</v>
      </c>
      <c r="K128" s="181" t="s">
        <v>126</v>
      </c>
      <c r="L128" s="182"/>
      <c r="M128" s="75" t="s">
        <v>1</v>
      </c>
      <c r="N128" s="76" t="s">
        <v>38</v>
      </c>
      <c r="O128" s="76" t="s">
        <v>127</v>
      </c>
      <c r="P128" s="76" t="s">
        <v>128</v>
      </c>
      <c r="Q128" s="76" t="s">
        <v>129</v>
      </c>
      <c r="R128" s="76" t="s">
        <v>130</v>
      </c>
      <c r="S128" s="76" t="s">
        <v>131</v>
      </c>
      <c r="T128" s="77" t="s">
        <v>132</v>
      </c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</row>
    <row r="129" spans="1:65" s="2" customFormat="1" ht="22.8" customHeight="1">
      <c r="A129" s="34"/>
      <c r="B129" s="35"/>
      <c r="C129" s="82" t="s">
        <v>110</v>
      </c>
      <c r="D129" s="36"/>
      <c r="E129" s="36"/>
      <c r="F129" s="36"/>
      <c r="G129" s="36"/>
      <c r="H129" s="36"/>
      <c r="I129" s="115"/>
      <c r="J129" s="183">
        <f>BK129</f>
        <v>0</v>
      </c>
      <c r="K129" s="36"/>
      <c r="L129" s="39"/>
      <c r="M129" s="78"/>
      <c r="N129" s="184"/>
      <c r="O129" s="79"/>
      <c r="P129" s="185">
        <f>P130+P295+P320</f>
        <v>0</v>
      </c>
      <c r="Q129" s="79"/>
      <c r="R129" s="185">
        <f>R130+R295+R320</f>
        <v>1869.4221041254916</v>
      </c>
      <c r="S129" s="79"/>
      <c r="T129" s="186">
        <f>T130+T295+T320</f>
        <v>334.65599999999995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7" t="s">
        <v>73</v>
      </c>
      <c r="AU129" s="17" t="s">
        <v>111</v>
      </c>
      <c r="BK129" s="187">
        <f>BK130+BK295+BK320</f>
        <v>0</v>
      </c>
    </row>
    <row r="130" spans="1:65" s="12" customFormat="1" ht="25.95" customHeight="1">
      <c r="B130" s="188"/>
      <c r="C130" s="189"/>
      <c r="D130" s="190" t="s">
        <v>73</v>
      </c>
      <c r="E130" s="191" t="s">
        <v>133</v>
      </c>
      <c r="F130" s="191" t="s">
        <v>134</v>
      </c>
      <c r="G130" s="189"/>
      <c r="H130" s="189"/>
      <c r="I130" s="192"/>
      <c r="J130" s="193">
        <f>BK130</f>
        <v>0</v>
      </c>
      <c r="K130" s="189"/>
      <c r="L130" s="194"/>
      <c r="M130" s="195"/>
      <c r="N130" s="196"/>
      <c r="O130" s="196"/>
      <c r="P130" s="197">
        <f>P131+P194+P219+P249+P269+P281+P293</f>
        <v>0</v>
      </c>
      <c r="Q130" s="196"/>
      <c r="R130" s="197">
        <f>R131+R194+R219+R249+R269+R281+R293</f>
        <v>1840.3131037654916</v>
      </c>
      <c r="S130" s="196"/>
      <c r="T130" s="198">
        <f>T131+T194+T219+T249+T269+T281+T293</f>
        <v>334.65599999999995</v>
      </c>
      <c r="AR130" s="199" t="s">
        <v>79</v>
      </c>
      <c r="AT130" s="200" t="s">
        <v>73</v>
      </c>
      <c r="AU130" s="200" t="s">
        <v>74</v>
      </c>
      <c r="AY130" s="199" t="s">
        <v>135</v>
      </c>
      <c r="BK130" s="201">
        <f>BK131+BK194+BK219+BK249+BK269+BK281+BK293</f>
        <v>0</v>
      </c>
    </row>
    <row r="131" spans="1:65" s="12" customFormat="1" ht="22.8" customHeight="1">
      <c r="B131" s="188"/>
      <c r="C131" s="189"/>
      <c r="D131" s="190" t="s">
        <v>73</v>
      </c>
      <c r="E131" s="202" t="s">
        <v>79</v>
      </c>
      <c r="F131" s="202" t="s">
        <v>136</v>
      </c>
      <c r="G131" s="189"/>
      <c r="H131" s="189"/>
      <c r="I131" s="192"/>
      <c r="J131" s="203">
        <f>BK131</f>
        <v>0</v>
      </c>
      <c r="K131" s="189"/>
      <c r="L131" s="194"/>
      <c r="M131" s="195"/>
      <c r="N131" s="196"/>
      <c r="O131" s="196"/>
      <c r="P131" s="197">
        <f>SUM(P132:P193)</f>
        <v>0</v>
      </c>
      <c r="Q131" s="196"/>
      <c r="R131" s="197">
        <f>SUM(R132:R193)</f>
        <v>395.02039400000001</v>
      </c>
      <c r="S131" s="196"/>
      <c r="T131" s="198">
        <f>SUM(T132:T193)</f>
        <v>334.65599999999995</v>
      </c>
      <c r="AR131" s="199" t="s">
        <v>79</v>
      </c>
      <c r="AT131" s="200" t="s">
        <v>73</v>
      </c>
      <c r="AU131" s="200" t="s">
        <v>79</v>
      </c>
      <c r="AY131" s="199" t="s">
        <v>135</v>
      </c>
      <c r="BK131" s="201">
        <f>SUM(BK132:BK193)</f>
        <v>0</v>
      </c>
    </row>
    <row r="132" spans="1:65" s="2" customFormat="1" ht="34.65" customHeight="1">
      <c r="A132" s="34"/>
      <c r="B132" s="35"/>
      <c r="C132" s="204" t="s">
        <v>79</v>
      </c>
      <c r="D132" s="204" t="s">
        <v>137</v>
      </c>
      <c r="E132" s="205" t="s">
        <v>549</v>
      </c>
      <c r="F132" s="206" t="s">
        <v>550</v>
      </c>
      <c r="G132" s="207" t="s">
        <v>207</v>
      </c>
      <c r="H132" s="208">
        <v>498</v>
      </c>
      <c r="I132" s="209"/>
      <c r="J132" s="210">
        <f>ROUND(I132*H132,2)</f>
        <v>0</v>
      </c>
      <c r="K132" s="211"/>
      <c r="L132" s="39"/>
      <c r="M132" s="212" t="s">
        <v>1</v>
      </c>
      <c r="N132" s="213" t="s">
        <v>40</v>
      </c>
      <c r="O132" s="71"/>
      <c r="P132" s="214">
        <f>O132*H132</f>
        <v>0</v>
      </c>
      <c r="Q132" s="214">
        <v>0</v>
      </c>
      <c r="R132" s="214">
        <f>Q132*H132</f>
        <v>0</v>
      </c>
      <c r="S132" s="214">
        <v>0.40799999999999997</v>
      </c>
      <c r="T132" s="215">
        <f>S132*H132</f>
        <v>203.184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16" t="s">
        <v>90</v>
      </c>
      <c r="AT132" s="216" t="s">
        <v>137</v>
      </c>
      <c r="AU132" s="216" t="s">
        <v>84</v>
      </c>
      <c r="AY132" s="17" t="s">
        <v>135</v>
      </c>
      <c r="BE132" s="217">
        <f>IF(N132="základná",J132,0)</f>
        <v>0</v>
      </c>
      <c r="BF132" s="217">
        <f>IF(N132="znížená",J132,0)</f>
        <v>0</v>
      </c>
      <c r="BG132" s="217">
        <f>IF(N132="zákl. prenesená",J132,0)</f>
        <v>0</v>
      </c>
      <c r="BH132" s="217">
        <f>IF(N132="zníž. prenesená",J132,0)</f>
        <v>0</v>
      </c>
      <c r="BI132" s="217">
        <f>IF(N132="nulová",J132,0)</f>
        <v>0</v>
      </c>
      <c r="BJ132" s="17" t="s">
        <v>84</v>
      </c>
      <c r="BK132" s="217">
        <f>ROUND(I132*H132,2)</f>
        <v>0</v>
      </c>
      <c r="BL132" s="17" t="s">
        <v>90</v>
      </c>
      <c r="BM132" s="216" t="s">
        <v>551</v>
      </c>
    </row>
    <row r="133" spans="1:65" s="13" customFormat="1" ht="10.199999999999999">
      <c r="B133" s="218"/>
      <c r="C133" s="219"/>
      <c r="D133" s="220" t="s">
        <v>142</v>
      </c>
      <c r="E133" s="221" t="s">
        <v>1</v>
      </c>
      <c r="F133" s="222" t="s">
        <v>552</v>
      </c>
      <c r="G133" s="219"/>
      <c r="H133" s="223">
        <v>378</v>
      </c>
      <c r="I133" s="224"/>
      <c r="J133" s="219"/>
      <c r="K133" s="219"/>
      <c r="L133" s="225"/>
      <c r="M133" s="226"/>
      <c r="N133" s="227"/>
      <c r="O133" s="227"/>
      <c r="P133" s="227"/>
      <c r="Q133" s="227"/>
      <c r="R133" s="227"/>
      <c r="S133" s="227"/>
      <c r="T133" s="228"/>
      <c r="AT133" s="229" t="s">
        <v>142</v>
      </c>
      <c r="AU133" s="229" t="s">
        <v>84</v>
      </c>
      <c r="AV133" s="13" t="s">
        <v>84</v>
      </c>
      <c r="AW133" s="13" t="s">
        <v>30</v>
      </c>
      <c r="AX133" s="13" t="s">
        <v>74</v>
      </c>
      <c r="AY133" s="229" t="s">
        <v>135</v>
      </c>
    </row>
    <row r="134" spans="1:65" s="13" customFormat="1" ht="10.199999999999999">
      <c r="B134" s="218"/>
      <c r="C134" s="219"/>
      <c r="D134" s="220" t="s">
        <v>142</v>
      </c>
      <c r="E134" s="221" t="s">
        <v>1</v>
      </c>
      <c r="F134" s="222" t="s">
        <v>553</v>
      </c>
      <c r="G134" s="219"/>
      <c r="H134" s="223">
        <v>120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142</v>
      </c>
      <c r="AU134" s="229" t="s">
        <v>84</v>
      </c>
      <c r="AV134" s="13" t="s">
        <v>84</v>
      </c>
      <c r="AW134" s="13" t="s">
        <v>30</v>
      </c>
      <c r="AX134" s="13" t="s">
        <v>74</v>
      </c>
      <c r="AY134" s="229" t="s">
        <v>135</v>
      </c>
    </row>
    <row r="135" spans="1:65" s="15" customFormat="1" ht="10.199999999999999">
      <c r="B135" s="256"/>
      <c r="C135" s="257"/>
      <c r="D135" s="220" t="s">
        <v>142</v>
      </c>
      <c r="E135" s="258" t="s">
        <v>1</v>
      </c>
      <c r="F135" s="259" t="s">
        <v>325</v>
      </c>
      <c r="G135" s="257"/>
      <c r="H135" s="260">
        <v>498</v>
      </c>
      <c r="I135" s="261"/>
      <c r="J135" s="257"/>
      <c r="K135" s="257"/>
      <c r="L135" s="262"/>
      <c r="M135" s="263"/>
      <c r="N135" s="264"/>
      <c r="O135" s="264"/>
      <c r="P135" s="264"/>
      <c r="Q135" s="264"/>
      <c r="R135" s="264"/>
      <c r="S135" s="264"/>
      <c r="T135" s="265"/>
      <c r="AT135" s="266" t="s">
        <v>142</v>
      </c>
      <c r="AU135" s="266" t="s">
        <v>84</v>
      </c>
      <c r="AV135" s="15" t="s">
        <v>90</v>
      </c>
      <c r="AW135" s="15" t="s">
        <v>30</v>
      </c>
      <c r="AX135" s="15" t="s">
        <v>79</v>
      </c>
      <c r="AY135" s="266" t="s">
        <v>135</v>
      </c>
    </row>
    <row r="136" spans="1:65" s="2" customFormat="1" ht="23.1" customHeight="1">
      <c r="A136" s="34"/>
      <c r="B136" s="35"/>
      <c r="C136" s="204" t="s">
        <v>84</v>
      </c>
      <c r="D136" s="204" t="s">
        <v>137</v>
      </c>
      <c r="E136" s="205" t="s">
        <v>554</v>
      </c>
      <c r="F136" s="206" t="s">
        <v>555</v>
      </c>
      <c r="G136" s="207" t="s">
        <v>207</v>
      </c>
      <c r="H136" s="208">
        <v>547.79999999999995</v>
      </c>
      <c r="I136" s="209"/>
      <c r="J136" s="210">
        <f>ROUND(I136*H136,2)</f>
        <v>0</v>
      </c>
      <c r="K136" s="211"/>
      <c r="L136" s="39"/>
      <c r="M136" s="212" t="s">
        <v>1</v>
      </c>
      <c r="N136" s="213" t="s">
        <v>40</v>
      </c>
      <c r="O136" s="71"/>
      <c r="P136" s="214">
        <f>O136*H136</f>
        <v>0</v>
      </c>
      <c r="Q136" s="214">
        <v>0</v>
      </c>
      <c r="R136" s="214">
        <f>Q136*H136</f>
        <v>0</v>
      </c>
      <c r="S136" s="214">
        <v>0.24</v>
      </c>
      <c r="T136" s="215">
        <f>S136*H136</f>
        <v>131.47199999999998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16" t="s">
        <v>90</v>
      </c>
      <c r="AT136" s="216" t="s">
        <v>137</v>
      </c>
      <c r="AU136" s="216" t="s">
        <v>84</v>
      </c>
      <c r="AY136" s="17" t="s">
        <v>135</v>
      </c>
      <c r="BE136" s="217">
        <f>IF(N136="základná",J136,0)</f>
        <v>0</v>
      </c>
      <c r="BF136" s="217">
        <f>IF(N136="znížená",J136,0)</f>
        <v>0</v>
      </c>
      <c r="BG136" s="217">
        <f>IF(N136="zákl. prenesená",J136,0)</f>
        <v>0</v>
      </c>
      <c r="BH136" s="217">
        <f>IF(N136="zníž. prenesená",J136,0)</f>
        <v>0</v>
      </c>
      <c r="BI136" s="217">
        <f>IF(N136="nulová",J136,0)</f>
        <v>0</v>
      </c>
      <c r="BJ136" s="17" t="s">
        <v>84</v>
      </c>
      <c r="BK136" s="217">
        <f>ROUND(I136*H136,2)</f>
        <v>0</v>
      </c>
      <c r="BL136" s="17" t="s">
        <v>90</v>
      </c>
      <c r="BM136" s="216" t="s">
        <v>556</v>
      </c>
    </row>
    <row r="137" spans="1:65" s="13" customFormat="1" ht="10.199999999999999">
      <c r="B137" s="218"/>
      <c r="C137" s="219"/>
      <c r="D137" s="220" t="s">
        <v>142</v>
      </c>
      <c r="E137" s="221" t="s">
        <v>1</v>
      </c>
      <c r="F137" s="222" t="s">
        <v>557</v>
      </c>
      <c r="G137" s="219"/>
      <c r="H137" s="223">
        <v>415.8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AT137" s="229" t="s">
        <v>142</v>
      </c>
      <c r="AU137" s="229" t="s">
        <v>84</v>
      </c>
      <c r="AV137" s="13" t="s">
        <v>84</v>
      </c>
      <c r="AW137" s="13" t="s">
        <v>30</v>
      </c>
      <c r="AX137" s="13" t="s">
        <v>74</v>
      </c>
      <c r="AY137" s="229" t="s">
        <v>135</v>
      </c>
    </row>
    <row r="138" spans="1:65" s="13" customFormat="1" ht="10.199999999999999">
      <c r="B138" s="218"/>
      <c r="C138" s="219"/>
      <c r="D138" s="220" t="s">
        <v>142</v>
      </c>
      <c r="E138" s="221" t="s">
        <v>1</v>
      </c>
      <c r="F138" s="222" t="s">
        <v>558</v>
      </c>
      <c r="G138" s="219"/>
      <c r="H138" s="223">
        <v>132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142</v>
      </c>
      <c r="AU138" s="229" t="s">
        <v>84</v>
      </c>
      <c r="AV138" s="13" t="s">
        <v>84</v>
      </c>
      <c r="AW138" s="13" t="s">
        <v>30</v>
      </c>
      <c r="AX138" s="13" t="s">
        <v>74</v>
      </c>
      <c r="AY138" s="229" t="s">
        <v>135</v>
      </c>
    </row>
    <row r="139" spans="1:65" s="15" customFormat="1" ht="10.199999999999999">
      <c r="B139" s="256"/>
      <c r="C139" s="257"/>
      <c r="D139" s="220" t="s">
        <v>142</v>
      </c>
      <c r="E139" s="258" t="s">
        <v>1</v>
      </c>
      <c r="F139" s="259" t="s">
        <v>325</v>
      </c>
      <c r="G139" s="257"/>
      <c r="H139" s="260">
        <v>547.79999999999995</v>
      </c>
      <c r="I139" s="261"/>
      <c r="J139" s="257"/>
      <c r="K139" s="257"/>
      <c r="L139" s="262"/>
      <c r="M139" s="263"/>
      <c r="N139" s="264"/>
      <c r="O139" s="264"/>
      <c r="P139" s="264"/>
      <c r="Q139" s="264"/>
      <c r="R139" s="264"/>
      <c r="S139" s="264"/>
      <c r="T139" s="265"/>
      <c r="AT139" s="266" t="s">
        <v>142</v>
      </c>
      <c r="AU139" s="266" t="s">
        <v>84</v>
      </c>
      <c r="AV139" s="15" t="s">
        <v>90</v>
      </c>
      <c r="AW139" s="15" t="s">
        <v>30</v>
      </c>
      <c r="AX139" s="15" t="s">
        <v>79</v>
      </c>
      <c r="AY139" s="266" t="s">
        <v>135</v>
      </c>
    </row>
    <row r="140" spans="1:65" s="2" customFormat="1" ht="23.1" customHeight="1">
      <c r="A140" s="34"/>
      <c r="B140" s="35"/>
      <c r="C140" s="204" t="s">
        <v>87</v>
      </c>
      <c r="D140" s="204" t="s">
        <v>137</v>
      </c>
      <c r="E140" s="205" t="s">
        <v>152</v>
      </c>
      <c r="F140" s="206" t="s">
        <v>153</v>
      </c>
      <c r="G140" s="207" t="s">
        <v>140</v>
      </c>
      <c r="H140" s="208">
        <v>395</v>
      </c>
      <c r="I140" s="209"/>
      <c r="J140" s="210">
        <f>ROUND(I140*H140,2)</f>
        <v>0</v>
      </c>
      <c r="K140" s="211"/>
      <c r="L140" s="39"/>
      <c r="M140" s="212" t="s">
        <v>1</v>
      </c>
      <c r="N140" s="213" t="s">
        <v>40</v>
      </c>
      <c r="O140" s="71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6" t="s">
        <v>90</v>
      </c>
      <c r="AT140" s="216" t="s">
        <v>137</v>
      </c>
      <c r="AU140" s="216" t="s">
        <v>84</v>
      </c>
      <c r="AY140" s="17" t="s">
        <v>135</v>
      </c>
      <c r="BE140" s="217">
        <f>IF(N140="základná",J140,0)</f>
        <v>0</v>
      </c>
      <c r="BF140" s="217">
        <f>IF(N140="znížená",J140,0)</f>
        <v>0</v>
      </c>
      <c r="BG140" s="217">
        <f>IF(N140="zákl. prenesená",J140,0)</f>
        <v>0</v>
      </c>
      <c r="BH140" s="217">
        <f>IF(N140="zníž. prenesená",J140,0)</f>
        <v>0</v>
      </c>
      <c r="BI140" s="217">
        <f>IF(N140="nulová",J140,0)</f>
        <v>0</v>
      </c>
      <c r="BJ140" s="17" t="s">
        <v>84</v>
      </c>
      <c r="BK140" s="217">
        <f>ROUND(I140*H140,2)</f>
        <v>0</v>
      </c>
      <c r="BL140" s="17" t="s">
        <v>90</v>
      </c>
      <c r="BM140" s="216" t="s">
        <v>559</v>
      </c>
    </row>
    <row r="141" spans="1:65" s="14" customFormat="1" ht="10.199999999999999">
      <c r="B141" s="246"/>
      <c r="C141" s="247"/>
      <c r="D141" s="220" t="s">
        <v>142</v>
      </c>
      <c r="E141" s="248" t="s">
        <v>1</v>
      </c>
      <c r="F141" s="249" t="s">
        <v>560</v>
      </c>
      <c r="G141" s="247"/>
      <c r="H141" s="248" t="s">
        <v>1</v>
      </c>
      <c r="I141" s="250"/>
      <c r="J141" s="247"/>
      <c r="K141" s="247"/>
      <c r="L141" s="251"/>
      <c r="M141" s="252"/>
      <c r="N141" s="253"/>
      <c r="O141" s="253"/>
      <c r="P141" s="253"/>
      <c r="Q141" s="253"/>
      <c r="R141" s="253"/>
      <c r="S141" s="253"/>
      <c r="T141" s="254"/>
      <c r="AT141" s="255" t="s">
        <v>142</v>
      </c>
      <c r="AU141" s="255" t="s">
        <v>84</v>
      </c>
      <c r="AV141" s="14" t="s">
        <v>79</v>
      </c>
      <c r="AW141" s="14" t="s">
        <v>30</v>
      </c>
      <c r="AX141" s="14" t="s">
        <v>74</v>
      </c>
      <c r="AY141" s="255" t="s">
        <v>135</v>
      </c>
    </row>
    <row r="142" spans="1:65" s="13" customFormat="1" ht="10.199999999999999">
      <c r="B142" s="218"/>
      <c r="C142" s="219"/>
      <c r="D142" s="220" t="s">
        <v>142</v>
      </c>
      <c r="E142" s="221" t="s">
        <v>1</v>
      </c>
      <c r="F142" s="222" t="s">
        <v>561</v>
      </c>
      <c r="G142" s="219"/>
      <c r="H142" s="223">
        <v>395</v>
      </c>
      <c r="I142" s="224"/>
      <c r="J142" s="219"/>
      <c r="K142" s="219"/>
      <c r="L142" s="225"/>
      <c r="M142" s="226"/>
      <c r="N142" s="227"/>
      <c r="O142" s="227"/>
      <c r="P142" s="227"/>
      <c r="Q142" s="227"/>
      <c r="R142" s="227"/>
      <c r="S142" s="227"/>
      <c r="T142" s="228"/>
      <c r="AT142" s="229" t="s">
        <v>142</v>
      </c>
      <c r="AU142" s="229" t="s">
        <v>84</v>
      </c>
      <c r="AV142" s="13" t="s">
        <v>84</v>
      </c>
      <c r="AW142" s="13" t="s">
        <v>30</v>
      </c>
      <c r="AX142" s="13" t="s">
        <v>74</v>
      </c>
      <c r="AY142" s="229" t="s">
        <v>135</v>
      </c>
    </row>
    <row r="143" spans="1:65" s="2" customFormat="1" ht="23.1" customHeight="1">
      <c r="A143" s="34"/>
      <c r="B143" s="35"/>
      <c r="C143" s="204" t="s">
        <v>90</v>
      </c>
      <c r="D143" s="204" t="s">
        <v>137</v>
      </c>
      <c r="E143" s="205" t="s">
        <v>156</v>
      </c>
      <c r="F143" s="206" t="s">
        <v>157</v>
      </c>
      <c r="G143" s="207" t="s">
        <v>140</v>
      </c>
      <c r="H143" s="208">
        <v>118.5</v>
      </c>
      <c r="I143" s="209"/>
      <c r="J143" s="210">
        <f>ROUND(I143*H143,2)</f>
        <v>0</v>
      </c>
      <c r="K143" s="211"/>
      <c r="L143" s="39"/>
      <c r="M143" s="212" t="s">
        <v>1</v>
      </c>
      <c r="N143" s="213" t="s">
        <v>40</v>
      </c>
      <c r="O143" s="71"/>
      <c r="P143" s="214">
        <f>O143*H143</f>
        <v>0</v>
      </c>
      <c r="Q143" s="214">
        <v>0</v>
      </c>
      <c r="R143" s="214">
        <f>Q143*H143</f>
        <v>0</v>
      </c>
      <c r="S143" s="214">
        <v>0</v>
      </c>
      <c r="T143" s="215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16" t="s">
        <v>90</v>
      </c>
      <c r="AT143" s="216" t="s">
        <v>137</v>
      </c>
      <c r="AU143" s="216" t="s">
        <v>84</v>
      </c>
      <c r="AY143" s="17" t="s">
        <v>135</v>
      </c>
      <c r="BE143" s="217">
        <f>IF(N143="základná",J143,0)</f>
        <v>0</v>
      </c>
      <c r="BF143" s="217">
        <f>IF(N143="znížená",J143,0)</f>
        <v>0</v>
      </c>
      <c r="BG143" s="217">
        <f>IF(N143="zákl. prenesená",J143,0)</f>
        <v>0</v>
      </c>
      <c r="BH143" s="217">
        <f>IF(N143="zníž. prenesená",J143,0)</f>
        <v>0</v>
      </c>
      <c r="BI143" s="217">
        <f>IF(N143="nulová",J143,0)</f>
        <v>0</v>
      </c>
      <c r="BJ143" s="17" t="s">
        <v>84</v>
      </c>
      <c r="BK143" s="217">
        <f>ROUND(I143*H143,2)</f>
        <v>0</v>
      </c>
      <c r="BL143" s="17" t="s">
        <v>90</v>
      </c>
      <c r="BM143" s="216" t="s">
        <v>562</v>
      </c>
    </row>
    <row r="144" spans="1:65" s="13" customFormat="1" ht="10.199999999999999">
      <c r="B144" s="218"/>
      <c r="C144" s="219"/>
      <c r="D144" s="220" t="s">
        <v>142</v>
      </c>
      <c r="E144" s="221" t="s">
        <v>1</v>
      </c>
      <c r="F144" s="222" t="s">
        <v>563</v>
      </c>
      <c r="G144" s="219"/>
      <c r="H144" s="223">
        <v>118.5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142</v>
      </c>
      <c r="AU144" s="229" t="s">
        <v>84</v>
      </c>
      <c r="AV144" s="13" t="s">
        <v>84</v>
      </c>
      <c r="AW144" s="13" t="s">
        <v>30</v>
      </c>
      <c r="AX144" s="13" t="s">
        <v>74</v>
      </c>
      <c r="AY144" s="229" t="s">
        <v>135</v>
      </c>
    </row>
    <row r="145" spans="1:65" s="2" customFormat="1" ht="16.350000000000001" customHeight="1">
      <c r="A145" s="34"/>
      <c r="B145" s="35"/>
      <c r="C145" s="230" t="s">
        <v>94</v>
      </c>
      <c r="D145" s="230" t="s">
        <v>160</v>
      </c>
      <c r="E145" s="231" t="s">
        <v>161</v>
      </c>
      <c r="F145" s="232" t="s">
        <v>162</v>
      </c>
      <c r="G145" s="233" t="s">
        <v>140</v>
      </c>
      <c r="H145" s="234">
        <v>395</v>
      </c>
      <c r="I145" s="235"/>
      <c r="J145" s="236">
        <f>ROUND(I145*H145,2)</f>
        <v>0</v>
      </c>
      <c r="K145" s="237"/>
      <c r="L145" s="238"/>
      <c r="M145" s="239" t="s">
        <v>1</v>
      </c>
      <c r="N145" s="240" t="s">
        <v>40</v>
      </c>
      <c r="O145" s="71"/>
      <c r="P145" s="214">
        <f>O145*H145</f>
        <v>0</v>
      </c>
      <c r="Q145" s="214">
        <v>1</v>
      </c>
      <c r="R145" s="214">
        <f>Q145*H145</f>
        <v>395</v>
      </c>
      <c r="S145" s="214">
        <v>0</v>
      </c>
      <c r="T145" s="215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6" t="s">
        <v>163</v>
      </c>
      <c r="AT145" s="216" t="s">
        <v>160</v>
      </c>
      <c r="AU145" s="216" t="s">
        <v>84</v>
      </c>
      <c r="AY145" s="17" t="s">
        <v>135</v>
      </c>
      <c r="BE145" s="217">
        <f>IF(N145="základná",J145,0)</f>
        <v>0</v>
      </c>
      <c r="BF145" s="217">
        <f>IF(N145="znížená",J145,0)</f>
        <v>0</v>
      </c>
      <c r="BG145" s="217">
        <f>IF(N145="zákl. prenesená",J145,0)</f>
        <v>0</v>
      </c>
      <c r="BH145" s="217">
        <f>IF(N145="zníž. prenesená",J145,0)</f>
        <v>0</v>
      </c>
      <c r="BI145" s="217">
        <f>IF(N145="nulová",J145,0)</f>
        <v>0</v>
      </c>
      <c r="BJ145" s="17" t="s">
        <v>84</v>
      </c>
      <c r="BK145" s="217">
        <f>ROUND(I145*H145,2)</f>
        <v>0</v>
      </c>
      <c r="BL145" s="17" t="s">
        <v>90</v>
      </c>
      <c r="BM145" s="216" t="s">
        <v>564</v>
      </c>
    </row>
    <row r="146" spans="1:65" s="2" customFormat="1" ht="23.1" customHeight="1">
      <c r="A146" s="34"/>
      <c r="B146" s="35"/>
      <c r="C146" s="204" t="s">
        <v>97</v>
      </c>
      <c r="D146" s="204" t="s">
        <v>137</v>
      </c>
      <c r="E146" s="205" t="s">
        <v>565</v>
      </c>
      <c r="F146" s="206" t="s">
        <v>566</v>
      </c>
      <c r="G146" s="207" t="s">
        <v>140</v>
      </c>
      <c r="H146" s="208">
        <v>273.89999999999998</v>
      </c>
      <c r="I146" s="209"/>
      <c r="J146" s="210">
        <f>ROUND(I146*H146,2)</f>
        <v>0</v>
      </c>
      <c r="K146" s="211"/>
      <c r="L146" s="39"/>
      <c r="M146" s="212" t="s">
        <v>1</v>
      </c>
      <c r="N146" s="213" t="s">
        <v>40</v>
      </c>
      <c r="O146" s="71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16" t="s">
        <v>90</v>
      </c>
      <c r="AT146" s="216" t="s">
        <v>137</v>
      </c>
      <c r="AU146" s="216" t="s">
        <v>84</v>
      </c>
      <c r="AY146" s="17" t="s">
        <v>135</v>
      </c>
      <c r="BE146" s="217">
        <f>IF(N146="základná",J146,0)</f>
        <v>0</v>
      </c>
      <c r="BF146" s="217">
        <f>IF(N146="znížená",J146,0)</f>
        <v>0</v>
      </c>
      <c r="BG146" s="217">
        <f>IF(N146="zákl. prenesená",J146,0)</f>
        <v>0</v>
      </c>
      <c r="BH146" s="217">
        <f>IF(N146="zníž. prenesená",J146,0)</f>
        <v>0</v>
      </c>
      <c r="BI146" s="217">
        <f>IF(N146="nulová",J146,0)</f>
        <v>0</v>
      </c>
      <c r="BJ146" s="17" t="s">
        <v>84</v>
      </c>
      <c r="BK146" s="217">
        <f>ROUND(I146*H146,2)</f>
        <v>0</v>
      </c>
      <c r="BL146" s="17" t="s">
        <v>90</v>
      </c>
      <c r="BM146" s="216" t="s">
        <v>567</v>
      </c>
    </row>
    <row r="147" spans="1:65" s="13" customFormat="1" ht="10.199999999999999">
      <c r="B147" s="218"/>
      <c r="C147" s="219"/>
      <c r="D147" s="220" t="s">
        <v>142</v>
      </c>
      <c r="E147" s="221" t="s">
        <v>1</v>
      </c>
      <c r="F147" s="222" t="s">
        <v>568</v>
      </c>
      <c r="G147" s="219"/>
      <c r="H147" s="223">
        <v>207.9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142</v>
      </c>
      <c r="AU147" s="229" t="s">
        <v>84</v>
      </c>
      <c r="AV147" s="13" t="s">
        <v>84</v>
      </c>
      <c r="AW147" s="13" t="s">
        <v>30</v>
      </c>
      <c r="AX147" s="13" t="s">
        <v>74</v>
      </c>
      <c r="AY147" s="229" t="s">
        <v>135</v>
      </c>
    </row>
    <row r="148" spans="1:65" s="13" customFormat="1" ht="10.199999999999999">
      <c r="B148" s="218"/>
      <c r="C148" s="219"/>
      <c r="D148" s="220" t="s">
        <v>142</v>
      </c>
      <c r="E148" s="221" t="s">
        <v>1</v>
      </c>
      <c r="F148" s="222" t="s">
        <v>569</v>
      </c>
      <c r="G148" s="219"/>
      <c r="H148" s="223">
        <v>66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142</v>
      </c>
      <c r="AU148" s="229" t="s">
        <v>84</v>
      </c>
      <c r="AV148" s="13" t="s">
        <v>84</v>
      </c>
      <c r="AW148" s="13" t="s">
        <v>30</v>
      </c>
      <c r="AX148" s="13" t="s">
        <v>74</v>
      </c>
      <c r="AY148" s="229" t="s">
        <v>135</v>
      </c>
    </row>
    <row r="149" spans="1:65" s="15" customFormat="1" ht="10.199999999999999">
      <c r="B149" s="256"/>
      <c r="C149" s="257"/>
      <c r="D149" s="220" t="s">
        <v>142</v>
      </c>
      <c r="E149" s="258" t="s">
        <v>1</v>
      </c>
      <c r="F149" s="259" t="s">
        <v>325</v>
      </c>
      <c r="G149" s="257"/>
      <c r="H149" s="260">
        <v>273.89999999999998</v>
      </c>
      <c r="I149" s="261"/>
      <c r="J149" s="257"/>
      <c r="K149" s="257"/>
      <c r="L149" s="262"/>
      <c r="M149" s="263"/>
      <c r="N149" s="264"/>
      <c r="O149" s="264"/>
      <c r="P149" s="264"/>
      <c r="Q149" s="264"/>
      <c r="R149" s="264"/>
      <c r="S149" s="264"/>
      <c r="T149" s="265"/>
      <c r="AT149" s="266" t="s">
        <v>142</v>
      </c>
      <c r="AU149" s="266" t="s">
        <v>84</v>
      </c>
      <c r="AV149" s="15" t="s">
        <v>90</v>
      </c>
      <c r="AW149" s="15" t="s">
        <v>30</v>
      </c>
      <c r="AX149" s="15" t="s">
        <v>79</v>
      </c>
      <c r="AY149" s="266" t="s">
        <v>135</v>
      </c>
    </row>
    <row r="150" spans="1:65" s="2" customFormat="1" ht="23.1" customHeight="1">
      <c r="A150" s="34"/>
      <c r="B150" s="35"/>
      <c r="C150" s="204" t="s">
        <v>100</v>
      </c>
      <c r="D150" s="204" t="s">
        <v>137</v>
      </c>
      <c r="E150" s="205" t="s">
        <v>570</v>
      </c>
      <c r="F150" s="206" t="s">
        <v>571</v>
      </c>
      <c r="G150" s="207" t="s">
        <v>140</v>
      </c>
      <c r="H150" s="208">
        <v>82.17</v>
      </c>
      <c r="I150" s="209"/>
      <c r="J150" s="210">
        <f>ROUND(I150*H150,2)</f>
        <v>0</v>
      </c>
      <c r="K150" s="211"/>
      <c r="L150" s="39"/>
      <c r="M150" s="212" t="s">
        <v>1</v>
      </c>
      <c r="N150" s="213" t="s">
        <v>40</v>
      </c>
      <c r="O150" s="71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16" t="s">
        <v>90</v>
      </c>
      <c r="AT150" s="216" t="s">
        <v>137</v>
      </c>
      <c r="AU150" s="216" t="s">
        <v>84</v>
      </c>
      <c r="AY150" s="17" t="s">
        <v>135</v>
      </c>
      <c r="BE150" s="217">
        <f>IF(N150="základná",J150,0)</f>
        <v>0</v>
      </c>
      <c r="BF150" s="217">
        <f>IF(N150="znížená",J150,0)</f>
        <v>0</v>
      </c>
      <c r="BG150" s="217">
        <f>IF(N150="zákl. prenesená",J150,0)</f>
        <v>0</v>
      </c>
      <c r="BH150" s="217">
        <f>IF(N150="zníž. prenesená",J150,0)</f>
        <v>0</v>
      </c>
      <c r="BI150" s="217">
        <f>IF(N150="nulová",J150,0)</f>
        <v>0</v>
      </c>
      <c r="BJ150" s="17" t="s">
        <v>84</v>
      </c>
      <c r="BK150" s="217">
        <f>ROUND(I150*H150,2)</f>
        <v>0</v>
      </c>
      <c r="BL150" s="17" t="s">
        <v>90</v>
      </c>
      <c r="BM150" s="216" t="s">
        <v>572</v>
      </c>
    </row>
    <row r="151" spans="1:65" s="13" customFormat="1" ht="10.199999999999999">
      <c r="B151" s="218"/>
      <c r="C151" s="219"/>
      <c r="D151" s="220" t="s">
        <v>142</v>
      </c>
      <c r="E151" s="221" t="s">
        <v>1</v>
      </c>
      <c r="F151" s="222" t="s">
        <v>573</v>
      </c>
      <c r="G151" s="219"/>
      <c r="H151" s="223">
        <v>273.89999999999998</v>
      </c>
      <c r="I151" s="224"/>
      <c r="J151" s="219"/>
      <c r="K151" s="219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142</v>
      </c>
      <c r="AU151" s="229" t="s">
        <v>84</v>
      </c>
      <c r="AV151" s="13" t="s">
        <v>84</v>
      </c>
      <c r="AW151" s="13" t="s">
        <v>30</v>
      </c>
      <c r="AX151" s="13" t="s">
        <v>79</v>
      </c>
      <c r="AY151" s="229" t="s">
        <v>135</v>
      </c>
    </row>
    <row r="152" spans="1:65" s="13" customFormat="1" ht="10.199999999999999">
      <c r="B152" s="218"/>
      <c r="C152" s="219"/>
      <c r="D152" s="220" t="s">
        <v>142</v>
      </c>
      <c r="E152" s="219"/>
      <c r="F152" s="222" t="s">
        <v>574</v>
      </c>
      <c r="G152" s="219"/>
      <c r="H152" s="223">
        <v>82.17</v>
      </c>
      <c r="I152" s="224"/>
      <c r="J152" s="219"/>
      <c r="K152" s="219"/>
      <c r="L152" s="225"/>
      <c r="M152" s="226"/>
      <c r="N152" s="227"/>
      <c r="O152" s="227"/>
      <c r="P152" s="227"/>
      <c r="Q152" s="227"/>
      <c r="R152" s="227"/>
      <c r="S152" s="227"/>
      <c r="T152" s="228"/>
      <c r="AT152" s="229" t="s">
        <v>142</v>
      </c>
      <c r="AU152" s="229" t="s">
        <v>84</v>
      </c>
      <c r="AV152" s="13" t="s">
        <v>84</v>
      </c>
      <c r="AW152" s="13" t="s">
        <v>4</v>
      </c>
      <c r="AX152" s="13" t="s">
        <v>79</v>
      </c>
      <c r="AY152" s="229" t="s">
        <v>135</v>
      </c>
    </row>
    <row r="153" spans="1:65" s="2" customFormat="1" ht="16.350000000000001" customHeight="1">
      <c r="A153" s="34"/>
      <c r="B153" s="35"/>
      <c r="C153" s="204" t="s">
        <v>163</v>
      </c>
      <c r="D153" s="204" t="s">
        <v>137</v>
      </c>
      <c r="E153" s="205" t="s">
        <v>575</v>
      </c>
      <c r="F153" s="206" t="s">
        <v>576</v>
      </c>
      <c r="G153" s="207" t="s">
        <v>140</v>
      </c>
      <c r="H153" s="208">
        <v>135.80000000000001</v>
      </c>
      <c r="I153" s="209"/>
      <c r="J153" s="210">
        <f>ROUND(I153*H153,2)</f>
        <v>0</v>
      </c>
      <c r="K153" s="211"/>
      <c r="L153" s="39"/>
      <c r="M153" s="212" t="s">
        <v>1</v>
      </c>
      <c r="N153" s="213" t="s">
        <v>40</v>
      </c>
      <c r="O153" s="71"/>
      <c r="P153" s="214">
        <f>O153*H153</f>
        <v>0</v>
      </c>
      <c r="Q153" s="214">
        <v>0</v>
      </c>
      <c r="R153" s="214">
        <f>Q153*H153</f>
        <v>0</v>
      </c>
      <c r="S153" s="214">
        <v>0</v>
      </c>
      <c r="T153" s="215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16" t="s">
        <v>90</v>
      </c>
      <c r="AT153" s="216" t="s">
        <v>137</v>
      </c>
      <c r="AU153" s="216" t="s">
        <v>84</v>
      </c>
      <c r="AY153" s="17" t="s">
        <v>135</v>
      </c>
      <c r="BE153" s="217">
        <f>IF(N153="základná",J153,0)</f>
        <v>0</v>
      </c>
      <c r="BF153" s="217">
        <f>IF(N153="znížená",J153,0)</f>
        <v>0</v>
      </c>
      <c r="BG153" s="217">
        <f>IF(N153="zákl. prenesená",J153,0)</f>
        <v>0</v>
      </c>
      <c r="BH153" s="217">
        <f>IF(N153="zníž. prenesená",J153,0)</f>
        <v>0</v>
      </c>
      <c r="BI153" s="217">
        <f>IF(N153="nulová",J153,0)</f>
        <v>0</v>
      </c>
      <c r="BJ153" s="17" t="s">
        <v>84</v>
      </c>
      <c r="BK153" s="217">
        <f>ROUND(I153*H153,2)</f>
        <v>0</v>
      </c>
      <c r="BL153" s="17" t="s">
        <v>90</v>
      </c>
      <c r="BM153" s="216" t="s">
        <v>577</v>
      </c>
    </row>
    <row r="154" spans="1:65" s="13" customFormat="1" ht="10.199999999999999">
      <c r="B154" s="218"/>
      <c r="C154" s="219"/>
      <c r="D154" s="220" t="s">
        <v>142</v>
      </c>
      <c r="E154" s="221" t="s">
        <v>1</v>
      </c>
      <c r="F154" s="222" t="s">
        <v>388</v>
      </c>
      <c r="G154" s="219"/>
      <c r="H154" s="223">
        <v>35</v>
      </c>
      <c r="I154" s="224"/>
      <c r="J154" s="219"/>
      <c r="K154" s="219"/>
      <c r="L154" s="225"/>
      <c r="M154" s="226"/>
      <c r="N154" s="227"/>
      <c r="O154" s="227"/>
      <c r="P154" s="227"/>
      <c r="Q154" s="227"/>
      <c r="R154" s="227"/>
      <c r="S154" s="227"/>
      <c r="T154" s="228"/>
      <c r="AT154" s="229" t="s">
        <v>142</v>
      </c>
      <c r="AU154" s="229" t="s">
        <v>84</v>
      </c>
      <c r="AV154" s="13" t="s">
        <v>84</v>
      </c>
      <c r="AW154" s="13" t="s">
        <v>30</v>
      </c>
      <c r="AX154" s="13" t="s">
        <v>74</v>
      </c>
      <c r="AY154" s="229" t="s">
        <v>135</v>
      </c>
    </row>
    <row r="155" spans="1:65" s="13" customFormat="1" ht="10.199999999999999">
      <c r="B155" s="218"/>
      <c r="C155" s="219"/>
      <c r="D155" s="220" t="s">
        <v>142</v>
      </c>
      <c r="E155" s="221" t="s">
        <v>1</v>
      </c>
      <c r="F155" s="222" t="s">
        <v>578</v>
      </c>
      <c r="G155" s="219"/>
      <c r="H155" s="223">
        <v>28.8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142</v>
      </c>
      <c r="AU155" s="229" t="s">
        <v>84</v>
      </c>
      <c r="AV155" s="13" t="s">
        <v>84</v>
      </c>
      <c r="AW155" s="13" t="s">
        <v>30</v>
      </c>
      <c r="AX155" s="13" t="s">
        <v>74</v>
      </c>
      <c r="AY155" s="229" t="s">
        <v>135</v>
      </c>
    </row>
    <row r="156" spans="1:65" s="13" customFormat="1" ht="10.199999999999999">
      <c r="B156" s="218"/>
      <c r="C156" s="219"/>
      <c r="D156" s="220" t="s">
        <v>142</v>
      </c>
      <c r="E156" s="221" t="s">
        <v>1</v>
      </c>
      <c r="F156" s="222" t="s">
        <v>579</v>
      </c>
      <c r="G156" s="219"/>
      <c r="H156" s="223">
        <v>72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142</v>
      </c>
      <c r="AU156" s="229" t="s">
        <v>84</v>
      </c>
      <c r="AV156" s="13" t="s">
        <v>84</v>
      </c>
      <c r="AW156" s="13" t="s">
        <v>30</v>
      </c>
      <c r="AX156" s="13" t="s">
        <v>74</v>
      </c>
      <c r="AY156" s="229" t="s">
        <v>135</v>
      </c>
    </row>
    <row r="157" spans="1:65" s="2" customFormat="1" ht="23.1" customHeight="1">
      <c r="A157" s="34"/>
      <c r="B157" s="35"/>
      <c r="C157" s="204" t="s">
        <v>175</v>
      </c>
      <c r="D157" s="204" t="s">
        <v>137</v>
      </c>
      <c r="E157" s="205" t="s">
        <v>580</v>
      </c>
      <c r="F157" s="206" t="s">
        <v>581</v>
      </c>
      <c r="G157" s="207" t="s">
        <v>140</v>
      </c>
      <c r="H157" s="208">
        <v>40.74</v>
      </c>
      <c r="I157" s="209"/>
      <c r="J157" s="210">
        <f>ROUND(I157*H157,2)</f>
        <v>0</v>
      </c>
      <c r="K157" s="211"/>
      <c r="L157" s="39"/>
      <c r="M157" s="212" t="s">
        <v>1</v>
      </c>
      <c r="N157" s="213" t="s">
        <v>40</v>
      </c>
      <c r="O157" s="71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16" t="s">
        <v>90</v>
      </c>
      <c r="AT157" s="216" t="s">
        <v>137</v>
      </c>
      <c r="AU157" s="216" t="s">
        <v>84</v>
      </c>
      <c r="AY157" s="17" t="s">
        <v>135</v>
      </c>
      <c r="BE157" s="217">
        <f>IF(N157="základná",J157,0)</f>
        <v>0</v>
      </c>
      <c r="BF157" s="217">
        <f>IF(N157="znížená",J157,0)</f>
        <v>0</v>
      </c>
      <c r="BG157" s="217">
        <f>IF(N157="zákl. prenesená",J157,0)</f>
        <v>0</v>
      </c>
      <c r="BH157" s="217">
        <f>IF(N157="zníž. prenesená",J157,0)</f>
        <v>0</v>
      </c>
      <c r="BI157" s="217">
        <f>IF(N157="nulová",J157,0)</f>
        <v>0</v>
      </c>
      <c r="BJ157" s="17" t="s">
        <v>84</v>
      </c>
      <c r="BK157" s="217">
        <f>ROUND(I157*H157,2)</f>
        <v>0</v>
      </c>
      <c r="BL157" s="17" t="s">
        <v>90</v>
      </c>
      <c r="BM157" s="216" t="s">
        <v>582</v>
      </c>
    </row>
    <row r="158" spans="1:65" s="13" customFormat="1" ht="10.199999999999999">
      <c r="B158" s="218"/>
      <c r="C158" s="219"/>
      <c r="D158" s="220" t="s">
        <v>142</v>
      </c>
      <c r="E158" s="221" t="s">
        <v>1</v>
      </c>
      <c r="F158" s="222" t="s">
        <v>583</v>
      </c>
      <c r="G158" s="219"/>
      <c r="H158" s="223">
        <v>135.80000000000001</v>
      </c>
      <c r="I158" s="224"/>
      <c r="J158" s="219"/>
      <c r="K158" s="219"/>
      <c r="L158" s="225"/>
      <c r="M158" s="226"/>
      <c r="N158" s="227"/>
      <c r="O158" s="227"/>
      <c r="P158" s="227"/>
      <c r="Q158" s="227"/>
      <c r="R158" s="227"/>
      <c r="S158" s="227"/>
      <c r="T158" s="228"/>
      <c r="AT158" s="229" t="s">
        <v>142</v>
      </c>
      <c r="AU158" s="229" t="s">
        <v>84</v>
      </c>
      <c r="AV158" s="13" t="s">
        <v>84</v>
      </c>
      <c r="AW158" s="13" t="s">
        <v>30</v>
      </c>
      <c r="AX158" s="13" t="s">
        <v>74</v>
      </c>
      <c r="AY158" s="229" t="s">
        <v>135</v>
      </c>
    </row>
    <row r="159" spans="1:65" s="13" customFormat="1" ht="10.199999999999999">
      <c r="B159" s="218"/>
      <c r="C159" s="219"/>
      <c r="D159" s="220" t="s">
        <v>142</v>
      </c>
      <c r="E159" s="219"/>
      <c r="F159" s="222" t="s">
        <v>584</v>
      </c>
      <c r="G159" s="219"/>
      <c r="H159" s="223">
        <v>40.74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AT159" s="229" t="s">
        <v>142</v>
      </c>
      <c r="AU159" s="229" t="s">
        <v>84</v>
      </c>
      <c r="AV159" s="13" t="s">
        <v>84</v>
      </c>
      <c r="AW159" s="13" t="s">
        <v>4</v>
      </c>
      <c r="AX159" s="13" t="s">
        <v>79</v>
      </c>
      <c r="AY159" s="229" t="s">
        <v>135</v>
      </c>
    </row>
    <row r="160" spans="1:65" s="2" customFormat="1" ht="34.65" customHeight="1">
      <c r="A160" s="34"/>
      <c r="B160" s="35"/>
      <c r="C160" s="204" t="s">
        <v>180</v>
      </c>
      <c r="D160" s="204" t="s">
        <v>137</v>
      </c>
      <c r="E160" s="205" t="s">
        <v>585</v>
      </c>
      <c r="F160" s="206" t="s">
        <v>586</v>
      </c>
      <c r="G160" s="207" t="s">
        <v>140</v>
      </c>
      <c r="H160" s="208">
        <v>273.89999999999998</v>
      </c>
      <c r="I160" s="209"/>
      <c r="J160" s="210">
        <f>ROUND(I160*H160,2)</f>
        <v>0</v>
      </c>
      <c r="K160" s="211"/>
      <c r="L160" s="39"/>
      <c r="M160" s="212" t="s">
        <v>1</v>
      </c>
      <c r="N160" s="213" t="s">
        <v>40</v>
      </c>
      <c r="O160" s="71"/>
      <c r="P160" s="214">
        <f>O160*H160</f>
        <v>0</v>
      </c>
      <c r="Q160" s="214">
        <v>0</v>
      </c>
      <c r="R160" s="214">
        <f>Q160*H160</f>
        <v>0</v>
      </c>
      <c r="S160" s="214">
        <v>0</v>
      </c>
      <c r="T160" s="215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16" t="s">
        <v>90</v>
      </c>
      <c r="AT160" s="216" t="s">
        <v>137</v>
      </c>
      <c r="AU160" s="216" t="s">
        <v>84</v>
      </c>
      <c r="AY160" s="17" t="s">
        <v>135</v>
      </c>
      <c r="BE160" s="217">
        <f>IF(N160="základná",J160,0)</f>
        <v>0</v>
      </c>
      <c r="BF160" s="217">
        <f>IF(N160="znížená",J160,0)</f>
        <v>0</v>
      </c>
      <c r="BG160" s="217">
        <f>IF(N160="zákl. prenesená",J160,0)</f>
        <v>0</v>
      </c>
      <c r="BH160" s="217">
        <f>IF(N160="zníž. prenesená",J160,0)</f>
        <v>0</v>
      </c>
      <c r="BI160" s="217">
        <f>IF(N160="nulová",J160,0)</f>
        <v>0</v>
      </c>
      <c r="BJ160" s="17" t="s">
        <v>84</v>
      </c>
      <c r="BK160" s="217">
        <f>ROUND(I160*H160,2)</f>
        <v>0</v>
      </c>
      <c r="BL160" s="17" t="s">
        <v>90</v>
      </c>
      <c r="BM160" s="216" t="s">
        <v>587</v>
      </c>
    </row>
    <row r="161" spans="1:65" s="14" customFormat="1" ht="20.399999999999999">
      <c r="B161" s="246"/>
      <c r="C161" s="247"/>
      <c r="D161" s="220" t="s">
        <v>142</v>
      </c>
      <c r="E161" s="248" t="s">
        <v>1</v>
      </c>
      <c r="F161" s="249" t="s">
        <v>588</v>
      </c>
      <c r="G161" s="247"/>
      <c r="H161" s="248" t="s">
        <v>1</v>
      </c>
      <c r="I161" s="250"/>
      <c r="J161" s="247"/>
      <c r="K161" s="247"/>
      <c r="L161" s="251"/>
      <c r="M161" s="252"/>
      <c r="N161" s="253"/>
      <c r="O161" s="253"/>
      <c r="P161" s="253"/>
      <c r="Q161" s="253"/>
      <c r="R161" s="253"/>
      <c r="S161" s="253"/>
      <c r="T161" s="254"/>
      <c r="AT161" s="255" t="s">
        <v>142</v>
      </c>
      <c r="AU161" s="255" t="s">
        <v>84</v>
      </c>
      <c r="AV161" s="14" t="s">
        <v>79</v>
      </c>
      <c r="AW161" s="14" t="s">
        <v>30</v>
      </c>
      <c r="AX161" s="14" t="s">
        <v>74</v>
      </c>
      <c r="AY161" s="255" t="s">
        <v>135</v>
      </c>
    </row>
    <row r="162" spans="1:65" s="13" customFormat="1" ht="10.199999999999999">
      <c r="B162" s="218"/>
      <c r="C162" s="219"/>
      <c r="D162" s="220" t="s">
        <v>142</v>
      </c>
      <c r="E162" s="221" t="s">
        <v>1</v>
      </c>
      <c r="F162" s="222" t="s">
        <v>568</v>
      </c>
      <c r="G162" s="219"/>
      <c r="H162" s="223">
        <v>207.9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142</v>
      </c>
      <c r="AU162" s="229" t="s">
        <v>84</v>
      </c>
      <c r="AV162" s="13" t="s">
        <v>84</v>
      </c>
      <c r="AW162" s="13" t="s">
        <v>30</v>
      </c>
      <c r="AX162" s="13" t="s">
        <v>74</v>
      </c>
      <c r="AY162" s="229" t="s">
        <v>135</v>
      </c>
    </row>
    <row r="163" spans="1:65" s="13" customFormat="1" ht="10.199999999999999">
      <c r="B163" s="218"/>
      <c r="C163" s="219"/>
      <c r="D163" s="220" t="s">
        <v>142</v>
      </c>
      <c r="E163" s="221" t="s">
        <v>1</v>
      </c>
      <c r="F163" s="222" t="s">
        <v>569</v>
      </c>
      <c r="G163" s="219"/>
      <c r="H163" s="223">
        <v>66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142</v>
      </c>
      <c r="AU163" s="229" t="s">
        <v>84</v>
      </c>
      <c r="AV163" s="13" t="s">
        <v>84</v>
      </c>
      <c r="AW163" s="13" t="s">
        <v>30</v>
      </c>
      <c r="AX163" s="13" t="s">
        <v>74</v>
      </c>
      <c r="AY163" s="229" t="s">
        <v>135</v>
      </c>
    </row>
    <row r="164" spans="1:65" s="15" customFormat="1" ht="10.199999999999999">
      <c r="B164" s="256"/>
      <c r="C164" s="257"/>
      <c r="D164" s="220" t="s">
        <v>142</v>
      </c>
      <c r="E164" s="258" t="s">
        <v>1</v>
      </c>
      <c r="F164" s="259" t="s">
        <v>325</v>
      </c>
      <c r="G164" s="257"/>
      <c r="H164" s="260">
        <v>273.89999999999998</v>
      </c>
      <c r="I164" s="261"/>
      <c r="J164" s="257"/>
      <c r="K164" s="257"/>
      <c r="L164" s="262"/>
      <c r="M164" s="263"/>
      <c r="N164" s="264"/>
      <c r="O164" s="264"/>
      <c r="P164" s="264"/>
      <c r="Q164" s="264"/>
      <c r="R164" s="264"/>
      <c r="S164" s="264"/>
      <c r="T164" s="265"/>
      <c r="AT164" s="266" t="s">
        <v>142</v>
      </c>
      <c r="AU164" s="266" t="s">
        <v>84</v>
      </c>
      <c r="AV164" s="15" t="s">
        <v>90</v>
      </c>
      <c r="AW164" s="15" t="s">
        <v>30</v>
      </c>
      <c r="AX164" s="15" t="s">
        <v>79</v>
      </c>
      <c r="AY164" s="266" t="s">
        <v>135</v>
      </c>
    </row>
    <row r="165" spans="1:65" s="2" customFormat="1" ht="34.65" customHeight="1">
      <c r="A165" s="34"/>
      <c r="B165" s="35"/>
      <c r="C165" s="204" t="s">
        <v>185</v>
      </c>
      <c r="D165" s="204" t="s">
        <v>137</v>
      </c>
      <c r="E165" s="205" t="s">
        <v>169</v>
      </c>
      <c r="F165" s="206" t="s">
        <v>170</v>
      </c>
      <c r="G165" s="207" t="s">
        <v>140</v>
      </c>
      <c r="H165" s="208">
        <v>596.79999999999995</v>
      </c>
      <c r="I165" s="209"/>
      <c r="J165" s="210">
        <f>ROUND(I165*H165,2)</f>
        <v>0</v>
      </c>
      <c r="K165" s="211"/>
      <c r="L165" s="39"/>
      <c r="M165" s="212" t="s">
        <v>1</v>
      </c>
      <c r="N165" s="213" t="s">
        <v>40</v>
      </c>
      <c r="O165" s="71"/>
      <c r="P165" s="214">
        <f>O165*H165</f>
        <v>0</v>
      </c>
      <c r="Q165" s="214">
        <v>0</v>
      </c>
      <c r="R165" s="214">
        <f>Q165*H165</f>
        <v>0</v>
      </c>
      <c r="S165" s="214">
        <v>0</v>
      </c>
      <c r="T165" s="215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16" t="s">
        <v>90</v>
      </c>
      <c r="AT165" s="216" t="s">
        <v>137</v>
      </c>
      <c r="AU165" s="216" t="s">
        <v>84</v>
      </c>
      <c r="AY165" s="17" t="s">
        <v>135</v>
      </c>
      <c r="BE165" s="217">
        <f>IF(N165="základná",J165,0)</f>
        <v>0</v>
      </c>
      <c r="BF165" s="217">
        <f>IF(N165="znížená",J165,0)</f>
        <v>0</v>
      </c>
      <c r="BG165" s="217">
        <f>IF(N165="zákl. prenesená",J165,0)</f>
        <v>0</v>
      </c>
      <c r="BH165" s="217">
        <f>IF(N165="zníž. prenesená",J165,0)</f>
        <v>0</v>
      </c>
      <c r="BI165" s="217">
        <f>IF(N165="nulová",J165,0)</f>
        <v>0</v>
      </c>
      <c r="BJ165" s="17" t="s">
        <v>84</v>
      </c>
      <c r="BK165" s="217">
        <f>ROUND(I165*H165,2)</f>
        <v>0</v>
      </c>
      <c r="BL165" s="17" t="s">
        <v>90</v>
      </c>
      <c r="BM165" s="216" t="s">
        <v>589</v>
      </c>
    </row>
    <row r="166" spans="1:65" s="13" customFormat="1" ht="10.199999999999999">
      <c r="B166" s="218"/>
      <c r="C166" s="219"/>
      <c r="D166" s="220" t="s">
        <v>142</v>
      </c>
      <c r="E166" s="221" t="s">
        <v>1</v>
      </c>
      <c r="F166" s="222" t="s">
        <v>590</v>
      </c>
      <c r="G166" s="219"/>
      <c r="H166" s="223">
        <v>395</v>
      </c>
      <c r="I166" s="224"/>
      <c r="J166" s="219"/>
      <c r="K166" s="219"/>
      <c r="L166" s="225"/>
      <c r="M166" s="226"/>
      <c r="N166" s="227"/>
      <c r="O166" s="227"/>
      <c r="P166" s="227"/>
      <c r="Q166" s="227"/>
      <c r="R166" s="227"/>
      <c r="S166" s="227"/>
      <c r="T166" s="228"/>
      <c r="AT166" s="229" t="s">
        <v>142</v>
      </c>
      <c r="AU166" s="229" t="s">
        <v>84</v>
      </c>
      <c r="AV166" s="13" t="s">
        <v>84</v>
      </c>
      <c r="AW166" s="13" t="s">
        <v>30</v>
      </c>
      <c r="AX166" s="13" t="s">
        <v>74</v>
      </c>
      <c r="AY166" s="229" t="s">
        <v>135</v>
      </c>
    </row>
    <row r="167" spans="1:65" s="13" customFormat="1" ht="10.199999999999999">
      <c r="B167" s="218"/>
      <c r="C167" s="219"/>
      <c r="D167" s="220" t="s">
        <v>142</v>
      </c>
      <c r="E167" s="221" t="s">
        <v>1</v>
      </c>
      <c r="F167" s="222" t="s">
        <v>591</v>
      </c>
      <c r="G167" s="219"/>
      <c r="H167" s="223">
        <v>66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AT167" s="229" t="s">
        <v>142</v>
      </c>
      <c r="AU167" s="229" t="s">
        <v>84</v>
      </c>
      <c r="AV167" s="13" t="s">
        <v>84</v>
      </c>
      <c r="AW167" s="13" t="s">
        <v>30</v>
      </c>
      <c r="AX167" s="13" t="s">
        <v>74</v>
      </c>
      <c r="AY167" s="229" t="s">
        <v>135</v>
      </c>
    </row>
    <row r="168" spans="1:65" s="13" customFormat="1" ht="20.399999999999999">
      <c r="B168" s="218"/>
      <c r="C168" s="219"/>
      <c r="D168" s="220" t="s">
        <v>142</v>
      </c>
      <c r="E168" s="221" t="s">
        <v>1</v>
      </c>
      <c r="F168" s="222" t="s">
        <v>592</v>
      </c>
      <c r="G168" s="219"/>
      <c r="H168" s="223">
        <v>135.80000000000001</v>
      </c>
      <c r="I168" s="224"/>
      <c r="J168" s="219"/>
      <c r="K168" s="219"/>
      <c r="L168" s="225"/>
      <c r="M168" s="226"/>
      <c r="N168" s="227"/>
      <c r="O168" s="227"/>
      <c r="P168" s="227"/>
      <c r="Q168" s="227"/>
      <c r="R168" s="227"/>
      <c r="S168" s="227"/>
      <c r="T168" s="228"/>
      <c r="AT168" s="229" t="s">
        <v>142</v>
      </c>
      <c r="AU168" s="229" t="s">
        <v>84</v>
      </c>
      <c r="AV168" s="13" t="s">
        <v>84</v>
      </c>
      <c r="AW168" s="13" t="s">
        <v>30</v>
      </c>
      <c r="AX168" s="13" t="s">
        <v>74</v>
      </c>
      <c r="AY168" s="229" t="s">
        <v>135</v>
      </c>
    </row>
    <row r="169" spans="1:65" s="2" customFormat="1" ht="23.1" customHeight="1">
      <c r="A169" s="34"/>
      <c r="B169" s="35"/>
      <c r="C169" s="204" t="s">
        <v>189</v>
      </c>
      <c r="D169" s="204" t="s">
        <v>137</v>
      </c>
      <c r="E169" s="205" t="s">
        <v>593</v>
      </c>
      <c r="F169" s="206" t="s">
        <v>594</v>
      </c>
      <c r="G169" s="207" t="s">
        <v>140</v>
      </c>
      <c r="H169" s="208">
        <v>66</v>
      </c>
      <c r="I169" s="209"/>
      <c r="J169" s="210">
        <f>ROUND(I169*H169,2)</f>
        <v>0</v>
      </c>
      <c r="K169" s="211"/>
      <c r="L169" s="39"/>
      <c r="M169" s="212" t="s">
        <v>1</v>
      </c>
      <c r="N169" s="213" t="s">
        <v>40</v>
      </c>
      <c r="O169" s="71"/>
      <c r="P169" s="214">
        <f>O169*H169</f>
        <v>0</v>
      </c>
      <c r="Q169" s="214">
        <v>0</v>
      </c>
      <c r="R169" s="214">
        <f>Q169*H169</f>
        <v>0</v>
      </c>
      <c r="S169" s="214">
        <v>0</v>
      </c>
      <c r="T169" s="215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16" t="s">
        <v>90</v>
      </c>
      <c r="AT169" s="216" t="s">
        <v>137</v>
      </c>
      <c r="AU169" s="216" t="s">
        <v>84</v>
      </c>
      <c r="AY169" s="17" t="s">
        <v>135</v>
      </c>
      <c r="BE169" s="217">
        <f>IF(N169="základná",J169,0)</f>
        <v>0</v>
      </c>
      <c r="BF169" s="217">
        <f>IF(N169="znížená",J169,0)</f>
        <v>0</v>
      </c>
      <c r="BG169" s="217">
        <f>IF(N169="zákl. prenesená",J169,0)</f>
        <v>0</v>
      </c>
      <c r="BH169" s="217">
        <f>IF(N169="zníž. prenesená",J169,0)</f>
        <v>0</v>
      </c>
      <c r="BI169" s="217">
        <f>IF(N169="nulová",J169,0)</f>
        <v>0</v>
      </c>
      <c r="BJ169" s="17" t="s">
        <v>84</v>
      </c>
      <c r="BK169" s="217">
        <f>ROUND(I169*H169,2)</f>
        <v>0</v>
      </c>
      <c r="BL169" s="17" t="s">
        <v>90</v>
      </c>
      <c r="BM169" s="216" t="s">
        <v>595</v>
      </c>
    </row>
    <row r="170" spans="1:65" s="13" customFormat="1" ht="10.199999999999999">
      <c r="B170" s="218"/>
      <c r="C170" s="219"/>
      <c r="D170" s="220" t="s">
        <v>142</v>
      </c>
      <c r="E170" s="221" t="s">
        <v>1</v>
      </c>
      <c r="F170" s="222" t="s">
        <v>591</v>
      </c>
      <c r="G170" s="219"/>
      <c r="H170" s="223">
        <v>66</v>
      </c>
      <c r="I170" s="224"/>
      <c r="J170" s="219"/>
      <c r="K170" s="219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142</v>
      </c>
      <c r="AU170" s="229" t="s">
        <v>84</v>
      </c>
      <c r="AV170" s="13" t="s">
        <v>84</v>
      </c>
      <c r="AW170" s="13" t="s">
        <v>30</v>
      </c>
      <c r="AX170" s="13" t="s">
        <v>74</v>
      </c>
      <c r="AY170" s="229" t="s">
        <v>135</v>
      </c>
    </row>
    <row r="171" spans="1:65" s="2" customFormat="1" ht="23.1" customHeight="1">
      <c r="A171" s="34"/>
      <c r="B171" s="35"/>
      <c r="C171" s="204" t="s">
        <v>195</v>
      </c>
      <c r="D171" s="204" t="s">
        <v>137</v>
      </c>
      <c r="E171" s="205" t="s">
        <v>181</v>
      </c>
      <c r="F171" s="206" t="s">
        <v>182</v>
      </c>
      <c r="G171" s="207" t="s">
        <v>140</v>
      </c>
      <c r="H171" s="208">
        <v>273.89999999999998</v>
      </c>
      <c r="I171" s="209"/>
      <c r="J171" s="210">
        <f>ROUND(I171*H171,2)</f>
        <v>0</v>
      </c>
      <c r="K171" s="211"/>
      <c r="L171" s="39"/>
      <c r="M171" s="212" t="s">
        <v>1</v>
      </c>
      <c r="N171" s="213" t="s">
        <v>40</v>
      </c>
      <c r="O171" s="71"/>
      <c r="P171" s="214">
        <f>O171*H171</f>
        <v>0</v>
      </c>
      <c r="Q171" s="214">
        <v>0</v>
      </c>
      <c r="R171" s="214">
        <f>Q171*H171</f>
        <v>0</v>
      </c>
      <c r="S171" s="214">
        <v>0</v>
      </c>
      <c r="T171" s="215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16" t="s">
        <v>90</v>
      </c>
      <c r="AT171" s="216" t="s">
        <v>137</v>
      </c>
      <c r="AU171" s="216" t="s">
        <v>84</v>
      </c>
      <c r="AY171" s="17" t="s">
        <v>135</v>
      </c>
      <c r="BE171" s="217">
        <f>IF(N171="základná",J171,0)</f>
        <v>0</v>
      </c>
      <c r="BF171" s="217">
        <f>IF(N171="znížená",J171,0)</f>
        <v>0</v>
      </c>
      <c r="BG171" s="217">
        <f>IF(N171="zákl. prenesená",J171,0)</f>
        <v>0</v>
      </c>
      <c r="BH171" s="217">
        <f>IF(N171="zníž. prenesená",J171,0)</f>
        <v>0</v>
      </c>
      <c r="BI171" s="217">
        <f>IF(N171="nulová",J171,0)</f>
        <v>0</v>
      </c>
      <c r="BJ171" s="17" t="s">
        <v>84</v>
      </c>
      <c r="BK171" s="217">
        <f>ROUND(I171*H171,2)</f>
        <v>0</v>
      </c>
      <c r="BL171" s="17" t="s">
        <v>90</v>
      </c>
      <c r="BM171" s="216" t="s">
        <v>596</v>
      </c>
    </row>
    <row r="172" spans="1:65" s="14" customFormat="1" ht="20.399999999999999">
      <c r="B172" s="246"/>
      <c r="C172" s="247"/>
      <c r="D172" s="220" t="s">
        <v>142</v>
      </c>
      <c r="E172" s="248" t="s">
        <v>1</v>
      </c>
      <c r="F172" s="249" t="s">
        <v>597</v>
      </c>
      <c r="G172" s="247"/>
      <c r="H172" s="248" t="s">
        <v>1</v>
      </c>
      <c r="I172" s="250"/>
      <c r="J172" s="247"/>
      <c r="K172" s="247"/>
      <c r="L172" s="251"/>
      <c r="M172" s="252"/>
      <c r="N172" s="253"/>
      <c r="O172" s="253"/>
      <c r="P172" s="253"/>
      <c r="Q172" s="253"/>
      <c r="R172" s="253"/>
      <c r="S172" s="253"/>
      <c r="T172" s="254"/>
      <c r="AT172" s="255" t="s">
        <v>142</v>
      </c>
      <c r="AU172" s="255" t="s">
        <v>84</v>
      </c>
      <c r="AV172" s="14" t="s">
        <v>79</v>
      </c>
      <c r="AW172" s="14" t="s">
        <v>30</v>
      </c>
      <c r="AX172" s="14" t="s">
        <v>74</v>
      </c>
      <c r="AY172" s="255" t="s">
        <v>135</v>
      </c>
    </row>
    <row r="173" spans="1:65" s="13" customFormat="1" ht="10.199999999999999">
      <c r="B173" s="218"/>
      <c r="C173" s="219"/>
      <c r="D173" s="220" t="s">
        <v>142</v>
      </c>
      <c r="E173" s="221" t="s">
        <v>1</v>
      </c>
      <c r="F173" s="222" t="s">
        <v>568</v>
      </c>
      <c r="G173" s="219"/>
      <c r="H173" s="223">
        <v>207.9</v>
      </c>
      <c r="I173" s="224"/>
      <c r="J173" s="219"/>
      <c r="K173" s="219"/>
      <c r="L173" s="225"/>
      <c r="M173" s="226"/>
      <c r="N173" s="227"/>
      <c r="O173" s="227"/>
      <c r="P173" s="227"/>
      <c r="Q173" s="227"/>
      <c r="R173" s="227"/>
      <c r="S173" s="227"/>
      <c r="T173" s="228"/>
      <c r="AT173" s="229" t="s">
        <v>142</v>
      </c>
      <c r="AU173" s="229" t="s">
        <v>84</v>
      </c>
      <c r="AV173" s="13" t="s">
        <v>84</v>
      </c>
      <c r="AW173" s="13" t="s">
        <v>30</v>
      </c>
      <c r="AX173" s="13" t="s">
        <v>74</v>
      </c>
      <c r="AY173" s="229" t="s">
        <v>135</v>
      </c>
    </row>
    <row r="174" spans="1:65" s="13" customFormat="1" ht="10.199999999999999">
      <c r="B174" s="218"/>
      <c r="C174" s="219"/>
      <c r="D174" s="220" t="s">
        <v>142</v>
      </c>
      <c r="E174" s="221" t="s">
        <v>1</v>
      </c>
      <c r="F174" s="222" t="s">
        <v>569</v>
      </c>
      <c r="G174" s="219"/>
      <c r="H174" s="223">
        <v>66</v>
      </c>
      <c r="I174" s="224"/>
      <c r="J174" s="219"/>
      <c r="K174" s="219"/>
      <c r="L174" s="225"/>
      <c r="M174" s="226"/>
      <c r="N174" s="227"/>
      <c r="O174" s="227"/>
      <c r="P174" s="227"/>
      <c r="Q174" s="227"/>
      <c r="R174" s="227"/>
      <c r="S174" s="227"/>
      <c r="T174" s="228"/>
      <c r="AT174" s="229" t="s">
        <v>142</v>
      </c>
      <c r="AU174" s="229" t="s">
        <v>84</v>
      </c>
      <c r="AV174" s="13" t="s">
        <v>84</v>
      </c>
      <c r="AW174" s="13" t="s">
        <v>30</v>
      </c>
      <c r="AX174" s="13" t="s">
        <v>74</v>
      </c>
      <c r="AY174" s="229" t="s">
        <v>135</v>
      </c>
    </row>
    <row r="175" spans="1:65" s="15" customFormat="1" ht="10.199999999999999">
      <c r="B175" s="256"/>
      <c r="C175" s="257"/>
      <c r="D175" s="220" t="s">
        <v>142</v>
      </c>
      <c r="E175" s="258" t="s">
        <v>1</v>
      </c>
      <c r="F175" s="259" t="s">
        <v>325</v>
      </c>
      <c r="G175" s="257"/>
      <c r="H175" s="260">
        <v>273.89999999999998</v>
      </c>
      <c r="I175" s="261"/>
      <c r="J175" s="257"/>
      <c r="K175" s="257"/>
      <c r="L175" s="262"/>
      <c r="M175" s="263"/>
      <c r="N175" s="264"/>
      <c r="O175" s="264"/>
      <c r="P175" s="264"/>
      <c r="Q175" s="264"/>
      <c r="R175" s="264"/>
      <c r="S175" s="264"/>
      <c r="T175" s="265"/>
      <c r="AT175" s="266" t="s">
        <v>142</v>
      </c>
      <c r="AU175" s="266" t="s">
        <v>84</v>
      </c>
      <c r="AV175" s="15" t="s">
        <v>90</v>
      </c>
      <c r="AW175" s="15" t="s">
        <v>30</v>
      </c>
      <c r="AX175" s="15" t="s">
        <v>79</v>
      </c>
      <c r="AY175" s="266" t="s">
        <v>135</v>
      </c>
    </row>
    <row r="176" spans="1:65" s="2" customFormat="1" ht="23.1" customHeight="1">
      <c r="A176" s="34"/>
      <c r="B176" s="35"/>
      <c r="C176" s="204" t="s">
        <v>200</v>
      </c>
      <c r="D176" s="204" t="s">
        <v>137</v>
      </c>
      <c r="E176" s="205" t="s">
        <v>196</v>
      </c>
      <c r="F176" s="206" t="s">
        <v>197</v>
      </c>
      <c r="G176" s="207" t="s">
        <v>140</v>
      </c>
      <c r="H176" s="208">
        <v>450</v>
      </c>
      <c r="I176" s="209"/>
      <c r="J176" s="210">
        <f>ROUND(I176*H176,2)</f>
        <v>0</v>
      </c>
      <c r="K176" s="211"/>
      <c r="L176" s="39"/>
      <c r="M176" s="212" t="s">
        <v>1</v>
      </c>
      <c r="N176" s="213" t="s">
        <v>40</v>
      </c>
      <c r="O176" s="71"/>
      <c r="P176" s="214">
        <f>O176*H176</f>
        <v>0</v>
      </c>
      <c r="Q176" s="214">
        <v>0</v>
      </c>
      <c r="R176" s="214">
        <f>Q176*H176</f>
        <v>0</v>
      </c>
      <c r="S176" s="214">
        <v>0</v>
      </c>
      <c r="T176" s="215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16" t="s">
        <v>90</v>
      </c>
      <c r="AT176" s="216" t="s">
        <v>137</v>
      </c>
      <c r="AU176" s="216" t="s">
        <v>84</v>
      </c>
      <c r="AY176" s="17" t="s">
        <v>135</v>
      </c>
      <c r="BE176" s="217">
        <f>IF(N176="základná",J176,0)</f>
        <v>0</v>
      </c>
      <c r="BF176" s="217">
        <f>IF(N176="znížená",J176,0)</f>
        <v>0</v>
      </c>
      <c r="BG176" s="217">
        <f>IF(N176="zákl. prenesená",J176,0)</f>
        <v>0</v>
      </c>
      <c r="BH176" s="217">
        <f>IF(N176="zníž. prenesená",J176,0)</f>
        <v>0</v>
      </c>
      <c r="BI176" s="217">
        <f>IF(N176="nulová",J176,0)</f>
        <v>0</v>
      </c>
      <c r="BJ176" s="17" t="s">
        <v>84</v>
      </c>
      <c r="BK176" s="217">
        <f>ROUND(I176*H176,2)</f>
        <v>0</v>
      </c>
      <c r="BL176" s="17" t="s">
        <v>90</v>
      </c>
      <c r="BM176" s="216" t="s">
        <v>598</v>
      </c>
    </row>
    <row r="177" spans="1:65" s="13" customFormat="1" ht="10.199999999999999">
      <c r="B177" s="218"/>
      <c r="C177" s="219"/>
      <c r="D177" s="220" t="s">
        <v>142</v>
      </c>
      <c r="E177" s="221" t="s">
        <v>1</v>
      </c>
      <c r="F177" s="222" t="s">
        <v>599</v>
      </c>
      <c r="G177" s="219"/>
      <c r="H177" s="223">
        <v>450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142</v>
      </c>
      <c r="AU177" s="229" t="s">
        <v>84</v>
      </c>
      <c r="AV177" s="13" t="s">
        <v>84</v>
      </c>
      <c r="AW177" s="13" t="s">
        <v>30</v>
      </c>
      <c r="AX177" s="13" t="s">
        <v>74</v>
      </c>
      <c r="AY177" s="229" t="s">
        <v>135</v>
      </c>
    </row>
    <row r="178" spans="1:65" s="2" customFormat="1" ht="23.1" customHeight="1">
      <c r="A178" s="34"/>
      <c r="B178" s="35"/>
      <c r="C178" s="204" t="s">
        <v>204</v>
      </c>
      <c r="D178" s="204" t="s">
        <v>137</v>
      </c>
      <c r="E178" s="205" t="s">
        <v>600</v>
      </c>
      <c r="F178" s="206" t="s">
        <v>601</v>
      </c>
      <c r="G178" s="207" t="s">
        <v>140</v>
      </c>
      <c r="H178" s="208">
        <v>273.89999999999998</v>
      </c>
      <c r="I178" s="209"/>
      <c r="J178" s="210">
        <f>ROUND(I178*H178,2)</f>
        <v>0</v>
      </c>
      <c r="K178" s="211"/>
      <c r="L178" s="39"/>
      <c r="M178" s="212" t="s">
        <v>1</v>
      </c>
      <c r="N178" s="213" t="s">
        <v>40</v>
      </c>
      <c r="O178" s="71"/>
      <c r="P178" s="214">
        <f>O178*H178</f>
        <v>0</v>
      </c>
      <c r="Q178" s="214">
        <v>0</v>
      </c>
      <c r="R178" s="214">
        <f>Q178*H178</f>
        <v>0</v>
      </c>
      <c r="S178" s="214">
        <v>0</v>
      </c>
      <c r="T178" s="215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16" t="s">
        <v>90</v>
      </c>
      <c r="AT178" s="216" t="s">
        <v>137</v>
      </c>
      <c r="AU178" s="216" t="s">
        <v>84</v>
      </c>
      <c r="AY178" s="17" t="s">
        <v>135</v>
      </c>
      <c r="BE178" s="217">
        <f>IF(N178="základná",J178,0)</f>
        <v>0</v>
      </c>
      <c r="BF178" s="217">
        <f>IF(N178="znížená",J178,0)</f>
        <v>0</v>
      </c>
      <c r="BG178" s="217">
        <f>IF(N178="zákl. prenesená",J178,0)</f>
        <v>0</v>
      </c>
      <c r="BH178" s="217">
        <f>IF(N178="zníž. prenesená",J178,0)</f>
        <v>0</v>
      </c>
      <c r="BI178" s="217">
        <f>IF(N178="nulová",J178,0)</f>
        <v>0</v>
      </c>
      <c r="BJ178" s="17" t="s">
        <v>84</v>
      </c>
      <c r="BK178" s="217">
        <f>ROUND(I178*H178,2)</f>
        <v>0</v>
      </c>
      <c r="BL178" s="17" t="s">
        <v>90</v>
      </c>
      <c r="BM178" s="216" t="s">
        <v>602</v>
      </c>
    </row>
    <row r="179" spans="1:65" s="14" customFormat="1" ht="10.199999999999999">
      <c r="B179" s="246"/>
      <c r="C179" s="247"/>
      <c r="D179" s="220" t="s">
        <v>142</v>
      </c>
      <c r="E179" s="248" t="s">
        <v>1</v>
      </c>
      <c r="F179" s="249" t="s">
        <v>603</v>
      </c>
      <c r="G179" s="247"/>
      <c r="H179" s="248" t="s">
        <v>1</v>
      </c>
      <c r="I179" s="250"/>
      <c r="J179" s="247"/>
      <c r="K179" s="247"/>
      <c r="L179" s="251"/>
      <c r="M179" s="252"/>
      <c r="N179" s="253"/>
      <c r="O179" s="253"/>
      <c r="P179" s="253"/>
      <c r="Q179" s="253"/>
      <c r="R179" s="253"/>
      <c r="S179" s="253"/>
      <c r="T179" s="254"/>
      <c r="AT179" s="255" t="s">
        <v>142</v>
      </c>
      <c r="AU179" s="255" t="s">
        <v>84</v>
      </c>
      <c r="AV179" s="14" t="s">
        <v>79</v>
      </c>
      <c r="AW179" s="14" t="s">
        <v>30</v>
      </c>
      <c r="AX179" s="14" t="s">
        <v>74</v>
      </c>
      <c r="AY179" s="255" t="s">
        <v>135</v>
      </c>
    </row>
    <row r="180" spans="1:65" s="13" customFormat="1" ht="10.199999999999999">
      <c r="B180" s="218"/>
      <c r="C180" s="219"/>
      <c r="D180" s="220" t="s">
        <v>142</v>
      </c>
      <c r="E180" s="221" t="s">
        <v>1</v>
      </c>
      <c r="F180" s="222" t="s">
        <v>568</v>
      </c>
      <c r="G180" s="219"/>
      <c r="H180" s="223">
        <v>207.9</v>
      </c>
      <c r="I180" s="224"/>
      <c r="J180" s="219"/>
      <c r="K180" s="219"/>
      <c r="L180" s="225"/>
      <c r="M180" s="226"/>
      <c r="N180" s="227"/>
      <c r="O180" s="227"/>
      <c r="P180" s="227"/>
      <c r="Q180" s="227"/>
      <c r="R180" s="227"/>
      <c r="S180" s="227"/>
      <c r="T180" s="228"/>
      <c r="AT180" s="229" t="s">
        <v>142</v>
      </c>
      <c r="AU180" s="229" t="s">
        <v>84</v>
      </c>
      <c r="AV180" s="13" t="s">
        <v>84</v>
      </c>
      <c r="AW180" s="13" t="s">
        <v>30</v>
      </c>
      <c r="AX180" s="13" t="s">
        <v>74</v>
      </c>
      <c r="AY180" s="229" t="s">
        <v>135</v>
      </c>
    </row>
    <row r="181" spans="1:65" s="13" customFormat="1" ht="10.199999999999999">
      <c r="B181" s="218"/>
      <c r="C181" s="219"/>
      <c r="D181" s="220" t="s">
        <v>142</v>
      </c>
      <c r="E181" s="221" t="s">
        <v>1</v>
      </c>
      <c r="F181" s="222" t="s">
        <v>569</v>
      </c>
      <c r="G181" s="219"/>
      <c r="H181" s="223">
        <v>66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142</v>
      </c>
      <c r="AU181" s="229" t="s">
        <v>84</v>
      </c>
      <c r="AV181" s="13" t="s">
        <v>84</v>
      </c>
      <c r="AW181" s="13" t="s">
        <v>30</v>
      </c>
      <c r="AX181" s="13" t="s">
        <v>74</v>
      </c>
      <c r="AY181" s="229" t="s">
        <v>135</v>
      </c>
    </row>
    <row r="182" spans="1:65" s="15" customFormat="1" ht="10.199999999999999">
      <c r="B182" s="256"/>
      <c r="C182" s="257"/>
      <c r="D182" s="220" t="s">
        <v>142</v>
      </c>
      <c r="E182" s="258" t="s">
        <v>1</v>
      </c>
      <c r="F182" s="259" t="s">
        <v>325</v>
      </c>
      <c r="G182" s="257"/>
      <c r="H182" s="260">
        <v>273.89999999999998</v>
      </c>
      <c r="I182" s="261"/>
      <c r="J182" s="257"/>
      <c r="K182" s="257"/>
      <c r="L182" s="262"/>
      <c r="M182" s="263"/>
      <c r="N182" s="264"/>
      <c r="O182" s="264"/>
      <c r="P182" s="264"/>
      <c r="Q182" s="264"/>
      <c r="R182" s="264"/>
      <c r="S182" s="264"/>
      <c r="T182" s="265"/>
      <c r="AT182" s="266" t="s">
        <v>142</v>
      </c>
      <c r="AU182" s="266" t="s">
        <v>84</v>
      </c>
      <c r="AV182" s="15" t="s">
        <v>90</v>
      </c>
      <c r="AW182" s="15" t="s">
        <v>30</v>
      </c>
      <c r="AX182" s="15" t="s">
        <v>79</v>
      </c>
      <c r="AY182" s="266" t="s">
        <v>135</v>
      </c>
    </row>
    <row r="183" spans="1:65" s="2" customFormat="1" ht="23.1" customHeight="1">
      <c r="A183" s="34"/>
      <c r="B183" s="35"/>
      <c r="C183" s="204" t="s">
        <v>210</v>
      </c>
      <c r="D183" s="204" t="s">
        <v>137</v>
      </c>
      <c r="E183" s="205" t="s">
        <v>604</v>
      </c>
      <c r="F183" s="206" t="s">
        <v>605</v>
      </c>
      <c r="G183" s="207" t="s">
        <v>207</v>
      </c>
      <c r="H183" s="208">
        <v>660</v>
      </c>
      <c r="I183" s="209"/>
      <c r="J183" s="210">
        <f>ROUND(I183*H183,2)</f>
        <v>0</v>
      </c>
      <c r="K183" s="211"/>
      <c r="L183" s="39"/>
      <c r="M183" s="212" t="s">
        <v>1</v>
      </c>
      <c r="N183" s="213" t="s">
        <v>40</v>
      </c>
      <c r="O183" s="71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6" t="s">
        <v>90</v>
      </c>
      <c r="AT183" s="216" t="s">
        <v>137</v>
      </c>
      <c r="AU183" s="216" t="s">
        <v>84</v>
      </c>
      <c r="AY183" s="17" t="s">
        <v>135</v>
      </c>
      <c r="BE183" s="217">
        <f>IF(N183="základná",J183,0)</f>
        <v>0</v>
      </c>
      <c r="BF183" s="217">
        <f>IF(N183="znížená",J183,0)</f>
        <v>0</v>
      </c>
      <c r="BG183" s="217">
        <f>IF(N183="zákl. prenesená",J183,0)</f>
        <v>0</v>
      </c>
      <c r="BH183" s="217">
        <f>IF(N183="zníž. prenesená",J183,0)</f>
        <v>0</v>
      </c>
      <c r="BI183" s="217">
        <f>IF(N183="nulová",J183,0)</f>
        <v>0</v>
      </c>
      <c r="BJ183" s="17" t="s">
        <v>84</v>
      </c>
      <c r="BK183" s="217">
        <f>ROUND(I183*H183,2)</f>
        <v>0</v>
      </c>
      <c r="BL183" s="17" t="s">
        <v>90</v>
      </c>
      <c r="BM183" s="216" t="s">
        <v>606</v>
      </c>
    </row>
    <row r="184" spans="1:65" s="2" customFormat="1" ht="16.350000000000001" customHeight="1">
      <c r="A184" s="34"/>
      <c r="B184" s="35"/>
      <c r="C184" s="230" t="s">
        <v>216</v>
      </c>
      <c r="D184" s="230" t="s">
        <v>160</v>
      </c>
      <c r="E184" s="231" t="s">
        <v>211</v>
      </c>
      <c r="F184" s="232" t="s">
        <v>212</v>
      </c>
      <c r="G184" s="233" t="s">
        <v>213</v>
      </c>
      <c r="H184" s="234">
        <v>20.393999999999998</v>
      </c>
      <c r="I184" s="235"/>
      <c r="J184" s="236">
        <f>ROUND(I184*H184,2)</f>
        <v>0</v>
      </c>
      <c r="K184" s="237"/>
      <c r="L184" s="238"/>
      <c r="M184" s="239" t="s">
        <v>1</v>
      </c>
      <c r="N184" s="240" t="s">
        <v>40</v>
      </c>
      <c r="O184" s="71"/>
      <c r="P184" s="214">
        <f>O184*H184</f>
        <v>0</v>
      </c>
      <c r="Q184" s="214">
        <v>1E-3</v>
      </c>
      <c r="R184" s="214">
        <f>Q184*H184</f>
        <v>2.0393999999999999E-2</v>
      </c>
      <c r="S184" s="214">
        <v>0</v>
      </c>
      <c r="T184" s="215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16" t="s">
        <v>163</v>
      </c>
      <c r="AT184" s="216" t="s">
        <v>160</v>
      </c>
      <c r="AU184" s="216" t="s">
        <v>84</v>
      </c>
      <c r="AY184" s="17" t="s">
        <v>135</v>
      </c>
      <c r="BE184" s="217">
        <f>IF(N184="základná",J184,0)</f>
        <v>0</v>
      </c>
      <c r="BF184" s="217">
        <f>IF(N184="znížená",J184,0)</f>
        <v>0</v>
      </c>
      <c r="BG184" s="217">
        <f>IF(N184="zákl. prenesená",J184,0)</f>
        <v>0</v>
      </c>
      <c r="BH184" s="217">
        <f>IF(N184="zníž. prenesená",J184,0)</f>
        <v>0</v>
      </c>
      <c r="BI184" s="217">
        <f>IF(N184="nulová",J184,0)</f>
        <v>0</v>
      </c>
      <c r="BJ184" s="17" t="s">
        <v>84</v>
      </c>
      <c r="BK184" s="217">
        <f>ROUND(I184*H184,2)</f>
        <v>0</v>
      </c>
      <c r="BL184" s="17" t="s">
        <v>90</v>
      </c>
      <c r="BM184" s="216" t="s">
        <v>607</v>
      </c>
    </row>
    <row r="185" spans="1:65" s="13" customFormat="1" ht="10.199999999999999">
      <c r="B185" s="218"/>
      <c r="C185" s="219"/>
      <c r="D185" s="220" t="s">
        <v>142</v>
      </c>
      <c r="E185" s="219"/>
      <c r="F185" s="222" t="s">
        <v>608</v>
      </c>
      <c r="G185" s="219"/>
      <c r="H185" s="223">
        <v>20.393999999999998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142</v>
      </c>
      <c r="AU185" s="229" t="s">
        <v>84</v>
      </c>
      <c r="AV185" s="13" t="s">
        <v>84</v>
      </c>
      <c r="AW185" s="13" t="s">
        <v>4</v>
      </c>
      <c r="AX185" s="13" t="s">
        <v>79</v>
      </c>
      <c r="AY185" s="229" t="s">
        <v>135</v>
      </c>
    </row>
    <row r="186" spans="1:65" s="2" customFormat="1" ht="16.350000000000001" customHeight="1">
      <c r="A186" s="34"/>
      <c r="B186" s="35"/>
      <c r="C186" s="204" t="s">
        <v>221</v>
      </c>
      <c r="D186" s="204" t="s">
        <v>137</v>
      </c>
      <c r="E186" s="205" t="s">
        <v>217</v>
      </c>
      <c r="F186" s="206" t="s">
        <v>218</v>
      </c>
      <c r="G186" s="207" t="s">
        <v>207</v>
      </c>
      <c r="H186" s="208">
        <v>547.79999999999995</v>
      </c>
      <c r="I186" s="209"/>
      <c r="J186" s="210">
        <f>ROUND(I186*H186,2)</f>
        <v>0</v>
      </c>
      <c r="K186" s="211"/>
      <c r="L186" s="39"/>
      <c r="M186" s="212" t="s">
        <v>1</v>
      </c>
      <c r="N186" s="213" t="s">
        <v>40</v>
      </c>
      <c r="O186" s="71"/>
      <c r="P186" s="214">
        <f>O186*H186</f>
        <v>0</v>
      </c>
      <c r="Q186" s="214">
        <v>0</v>
      </c>
      <c r="R186" s="214">
        <f>Q186*H186</f>
        <v>0</v>
      </c>
      <c r="S186" s="214">
        <v>0</v>
      </c>
      <c r="T186" s="215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16" t="s">
        <v>90</v>
      </c>
      <c r="AT186" s="216" t="s">
        <v>137</v>
      </c>
      <c r="AU186" s="216" t="s">
        <v>84</v>
      </c>
      <c r="AY186" s="17" t="s">
        <v>135</v>
      </c>
      <c r="BE186" s="217">
        <f>IF(N186="základná",J186,0)</f>
        <v>0</v>
      </c>
      <c r="BF186" s="217">
        <f>IF(N186="znížená",J186,0)</f>
        <v>0</v>
      </c>
      <c r="BG186" s="217">
        <f>IF(N186="zákl. prenesená",J186,0)</f>
        <v>0</v>
      </c>
      <c r="BH186" s="217">
        <f>IF(N186="zníž. prenesená",J186,0)</f>
        <v>0</v>
      </c>
      <c r="BI186" s="217">
        <f>IF(N186="nulová",J186,0)</f>
        <v>0</v>
      </c>
      <c r="BJ186" s="17" t="s">
        <v>84</v>
      </c>
      <c r="BK186" s="217">
        <f>ROUND(I186*H186,2)</f>
        <v>0</v>
      </c>
      <c r="BL186" s="17" t="s">
        <v>90</v>
      </c>
      <c r="BM186" s="216" t="s">
        <v>609</v>
      </c>
    </row>
    <row r="187" spans="1:65" s="13" customFormat="1" ht="10.199999999999999">
      <c r="B187" s="218"/>
      <c r="C187" s="219"/>
      <c r="D187" s="220" t="s">
        <v>142</v>
      </c>
      <c r="E187" s="221" t="s">
        <v>1</v>
      </c>
      <c r="F187" s="222" t="s">
        <v>557</v>
      </c>
      <c r="G187" s="219"/>
      <c r="H187" s="223">
        <v>415.8</v>
      </c>
      <c r="I187" s="224"/>
      <c r="J187" s="219"/>
      <c r="K187" s="219"/>
      <c r="L187" s="225"/>
      <c r="M187" s="226"/>
      <c r="N187" s="227"/>
      <c r="O187" s="227"/>
      <c r="P187" s="227"/>
      <c r="Q187" s="227"/>
      <c r="R187" s="227"/>
      <c r="S187" s="227"/>
      <c r="T187" s="228"/>
      <c r="AT187" s="229" t="s">
        <v>142</v>
      </c>
      <c r="AU187" s="229" t="s">
        <v>84</v>
      </c>
      <c r="AV187" s="13" t="s">
        <v>84</v>
      </c>
      <c r="AW187" s="13" t="s">
        <v>30</v>
      </c>
      <c r="AX187" s="13" t="s">
        <v>74</v>
      </c>
      <c r="AY187" s="229" t="s">
        <v>135</v>
      </c>
    </row>
    <row r="188" spans="1:65" s="13" customFormat="1" ht="10.199999999999999">
      <c r="B188" s="218"/>
      <c r="C188" s="219"/>
      <c r="D188" s="220" t="s">
        <v>142</v>
      </c>
      <c r="E188" s="221" t="s">
        <v>1</v>
      </c>
      <c r="F188" s="222" t="s">
        <v>558</v>
      </c>
      <c r="G188" s="219"/>
      <c r="H188" s="223">
        <v>132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142</v>
      </c>
      <c r="AU188" s="229" t="s">
        <v>84</v>
      </c>
      <c r="AV188" s="13" t="s">
        <v>84</v>
      </c>
      <c r="AW188" s="13" t="s">
        <v>30</v>
      </c>
      <c r="AX188" s="13" t="s">
        <v>74</v>
      </c>
      <c r="AY188" s="229" t="s">
        <v>135</v>
      </c>
    </row>
    <row r="189" spans="1:65" s="15" customFormat="1" ht="10.199999999999999">
      <c r="B189" s="256"/>
      <c r="C189" s="257"/>
      <c r="D189" s="220" t="s">
        <v>142</v>
      </c>
      <c r="E189" s="258" t="s">
        <v>1</v>
      </c>
      <c r="F189" s="259" t="s">
        <v>325</v>
      </c>
      <c r="G189" s="257"/>
      <c r="H189" s="260">
        <v>547.79999999999995</v>
      </c>
      <c r="I189" s="261"/>
      <c r="J189" s="257"/>
      <c r="K189" s="257"/>
      <c r="L189" s="262"/>
      <c r="M189" s="263"/>
      <c r="N189" s="264"/>
      <c r="O189" s="264"/>
      <c r="P189" s="264"/>
      <c r="Q189" s="264"/>
      <c r="R189" s="264"/>
      <c r="S189" s="264"/>
      <c r="T189" s="265"/>
      <c r="AT189" s="266" t="s">
        <v>142</v>
      </c>
      <c r="AU189" s="266" t="s">
        <v>84</v>
      </c>
      <c r="AV189" s="15" t="s">
        <v>90</v>
      </c>
      <c r="AW189" s="15" t="s">
        <v>30</v>
      </c>
      <c r="AX189" s="15" t="s">
        <v>79</v>
      </c>
      <c r="AY189" s="266" t="s">
        <v>135</v>
      </c>
    </row>
    <row r="190" spans="1:65" s="2" customFormat="1" ht="23.1" customHeight="1">
      <c r="A190" s="34"/>
      <c r="B190" s="35"/>
      <c r="C190" s="204" t="s">
        <v>227</v>
      </c>
      <c r="D190" s="204" t="s">
        <v>137</v>
      </c>
      <c r="E190" s="205" t="s">
        <v>610</v>
      </c>
      <c r="F190" s="206" t="s">
        <v>611</v>
      </c>
      <c r="G190" s="207" t="s">
        <v>207</v>
      </c>
      <c r="H190" s="208">
        <v>210</v>
      </c>
      <c r="I190" s="209"/>
      <c r="J190" s="210">
        <f>ROUND(I190*H190,2)</f>
        <v>0</v>
      </c>
      <c r="K190" s="211"/>
      <c r="L190" s="39"/>
      <c r="M190" s="212" t="s">
        <v>1</v>
      </c>
      <c r="N190" s="213" t="s">
        <v>40</v>
      </c>
      <c r="O190" s="71"/>
      <c r="P190" s="214">
        <f>O190*H190</f>
        <v>0</v>
      </c>
      <c r="Q190" s="214">
        <v>0</v>
      </c>
      <c r="R190" s="214">
        <f>Q190*H190</f>
        <v>0</v>
      </c>
      <c r="S190" s="214">
        <v>0</v>
      </c>
      <c r="T190" s="215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16" t="s">
        <v>90</v>
      </c>
      <c r="AT190" s="216" t="s">
        <v>137</v>
      </c>
      <c r="AU190" s="216" t="s">
        <v>84</v>
      </c>
      <c r="AY190" s="17" t="s">
        <v>135</v>
      </c>
      <c r="BE190" s="217">
        <f>IF(N190="základná",J190,0)</f>
        <v>0</v>
      </c>
      <c r="BF190" s="217">
        <f>IF(N190="znížená",J190,0)</f>
        <v>0</v>
      </c>
      <c r="BG190" s="217">
        <f>IF(N190="zákl. prenesená",J190,0)</f>
        <v>0</v>
      </c>
      <c r="BH190" s="217">
        <f>IF(N190="zníž. prenesená",J190,0)</f>
        <v>0</v>
      </c>
      <c r="BI190" s="217">
        <f>IF(N190="nulová",J190,0)</f>
        <v>0</v>
      </c>
      <c r="BJ190" s="17" t="s">
        <v>84</v>
      </c>
      <c r="BK190" s="217">
        <f>ROUND(I190*H190,2)</f>
        <v>0</v>
      </c>
      <c r="BL190" s="17" t="s">
        <v>90</v>
      </c>
      <c r="BM190" s="216" t="s">
        <v>612</v>
      </c>
    </row>
    <row r="191" spans="1:65" s="13" customFormat="1" ht="10.199999999999999">
      <c r="B191" s="218"/>
      <c r="C191" s="219"/>
      <c r="D191" s="220" t="s">
        <v>142</v>
      </c>
      <c r="E191" s="221" t="s">
        <v>1</v>
      </c>
      <c r="F191" s="222" t="s">
        <v>613</v>
      </c>
      <c r="G191" s="219"/>
      <c r="H191" s="223">
        <v>210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142</v>
      </c>
      <c r="AU191" s="229" t="s">
        <v>84</v>
      </c>
      <c r="AV191" s="13" t="s">
        <v>84</v>
      </c>
      <c r="AW191" s="13" t="s">
        <v>30</v>
      </c>
      <c r="AX191" s="13" t="s">
        <v>74</v>
      </c>
      <c r="AY191" s="229" t="s">
        <v>135</v>
      </c>
    </row>
    <row r="192" spans="1:65" s="2" customFormat="1" ht="23.1" customHeight="1">
      <c r="A192" s="34"/>
      <c r="B192" s="35"/>
      <c r="C192" s="204" t="s">
        <v>7</v>
      </c>
      <c r="D192" s="204" t="s">
        <v>137</v>
      </c>
      <c r="E192" s="205" t="s">
        <v>614</v>
      </c>
      <c r="F192" s="206" t="s">
        <v>615</v>
      </c>
      <c r="G192" s="207" t="s">
        <v>207</v>
      </c>
      <c r="H192" s="208">
        <v>660</v>
      </c>
      <c r="I192" s="209"/>
      <c r="J192" s="210">
        <f>ROUND(I192*H192,2)</f>
        <v>0</v>
      </c>
      <c r="K192" s="211"/>
      <c r="L192" s="39"/>
      <c r="M192" s="212" t="s">
        <v>1</v>
      </c>
      <c r="N192" s="213" t="s">
        <v>40</v>
      </c>
      <c r="O192" s="71"/>
      <c r="P192" s="214">
        <f>O192*H192</f>
        <v>0</v>
      </c>
      <c r="Q192" s="214">
        <v>0</v>
      </c>
      <c r="R192" s="214">
        <f>Q192*H192</f>
        <v>0</v>
      </c>
      <c r="S192" s="214">
        <v>0</v>
      </c>
      <c r="T192" s="215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16" t="s">
        <v>90</v>
      </c>
      <c r="AT192" s="216" t="s">
        <v>137</v>
      </c>
      <c r="AU192" s="216" t="s">
        <v>84</v>
      </c>
      <c r="AY192" s="17" t="s">
        <v>135</v>
      </c>
      <c r="BE192" s="217">
        <f>IF(N192="základná",J192,0)</f>
        <v>0</v>
      </c>
      <c r="BF192" s="217">
        <f>IF(N192="znížená",J192,0)</f>
        <v>0</v>
      </c>
      <c r="BG192" s="217">
        <f>IF(N192="zákl. prenesená",J192,0)</f>
        <v>0</v>
      </c>
      <c r="BH192" s="217">
        <f>IF(N192="zníž. prenesená",J192,0)</f>
        <v>0</v>
      </c>
      <c r="BI192" s="217">
        <f>IF(N192="nulová",J192,0)</f>
        <v>0</v>
      </c>
      <c r="BJ192" s="17" t="s">
        <v>84</v>
      </c>
      <c r="BK192" s="217">
        <f>ROUND(I192*H192,2)</f>
        <v>0</v>
      </c>
      <c r="BL192" s="17" t="s">
        <v>90</v>
      </c>
      <c r="BM192" s="216" t="s">
        <v>616</v>
      </c>
    </row>
    <row r="193" spans="1:65" s="13" customFormat="1" ht="10.199999999999999">
      <c r="B193" s="218"/>
      <c r="C193" s="219"/>
      <c r="D193" s="220" t="s">
        <v>142</v>
      </c>
      <c r="E193" s="221" t="s">
        <v>1</v>
      </c>
      <c r="F193" s="222" t="s">
        <v>617</v>
      </c>
      <c r="G193" s="219"/>
      <c r="H193" s="223">
        <v>660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142</v>
      </c>
      <c r="AU193" s="229" t="s">
        <v>84</v>
      </c>
      <c r="AV193" s="13" t="s">
        <v>84</v>
      </c>
      <c r="AW193" s="13" t="s">
        <v>30</v>
      </c>
      <c r="AX193" s="13" t="s">
        <v>74</v>
      </c>
      <c r="AY193" s="229" t="s">
        <v>135</v>
      </c>
    </row>
    <row r="194" spans="1:65" s="12" customFormat="1" ht="22.8" customHeight="1">
      <c r="B194" s="188"/>
      <c r="C194" s="189"/>
      <c r="D194" s="190" t="s">
        <v>73</v>
      </c>
      <c r="E194" s="202" t="s">
        <v>84</v>
      </c>
      <c r="F194" s="202" t="s">
        <v>618</v>
      </c>
      <c r="G194" s="189"/>
      <c r="H194" s="189"/>
      <c r="I194" s="192"/>
      <c r="J194" s="203">
        <f>BK194</f>
        <v>0</v>
      </c>
      <c r="K194" s="189"/>
      <c r="L194" s="194"/>
      <c r="M194" s="195"/>
      <c r="N194" s="196"/>
      <c r="O194" s="196"/>
      <c r="P194" s="197">
        <f>SUM(P195:P218)</f>
        <v>0</v>
      </c>
      <c r="Q194" s="196"/>
      <c r="R194" s="197">
        <f>SUM(R195:R218)</f>
        <v>109.33721369680001</v>
      </c>
      <c r="S194" s="196"/>
      <c r="T194" s="198">
        <f>SUM(T195:T218)</f>
        <v>0</v>
      </c>
      <c r="AR194" s="199" t="s">
        <v>79</v>
      </c>
      <c r="AT194" s="200" t="s">
        <v>73</v>
      </c>
      <c r="AU194" s="200" t="s">
        <v>79</v>
      </c>
      <c r="AY194" s="199" t="s">
        <v>135</v>
      </c>
      <c r="BK194" s="201">
        <f>SUM(BK195:BK218)</f>
        <v>0</v>
      </c>
    </row>
    <row r="195" spans="1:65" s="2" customFormat="1" ht="23.1" customHeight="1">
      <c r="A195" s="34"/>
      <c r="B195" s="35"/>
      <c r="C195" s="204" t="s">
        <v>235</v>
      </c>
      <c r="D195" s="204" t="s">
        <v>137</v>
      </c>
      <c r="E195" s="205" t="s">
        <v>619</v>
      </c>
      <c r="F195" s="206" t="s">
        <v>620</v>
      </c>
      <c r="G195" s="207" t="s">
        <v>263</v>
      </c>
      <c r="H195" s="208">
        <v>192</v>
      </c>
      <c r="I195" s="209"/>
      <c r="J195" s="210">
        <f>ROUND(I195*H195,2)</f>
        <v>0</v>
      </c>
      <c r="K195" s="211"/>
      <c r="L195" s="39"/>
      <c r="M195" s="212" t="s">
        <v>1</v>
      </c>
      <c r="N195" s="213" t="s">
        <v>40</v>
      </c>
      <c r="O195" s="71"/>
      <c r="P195" s="214">
        <f>O195*H195</f>
        <v>0</v>
      </c>
      <c r="Q195" s="214">
        <v>8.0173560000000005E-2</v>
      </c>
      <c r="R195" s="214">
        <f>Q195*H195</f>
        <v>15.393323520000001</v>
      </c>
      <c r="S195" s="214">
        <v>0</v>
      </c>
      <c r="T195" s="215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16" t="s">
        <v>90</v>
      </c>
      <c r="AT195" s="216" t="s">
        <v>137</v>
      </c>
      <c r="AU195" s="216" t="s">
        <v>84</v>
      </c>
      <c r="AY195" s="17" t="s">
        <v>135</v>
      </c>
      <c r="BE195" s="217">
        <f>IF(N195="základná",J195,0)</f>
        <v>0</v>
      </c>
      <c r="BF195" s="217">
        <f>IF(N195="znížená",J195,0)</f>
        <v>0</v>
      </c>
      <c r="BG195" s="217">
        <f>IF(N195="zákl. prenesená",J195,0)</f>
        <v>0</v>
      </c>
      <c r="BH195" s="217">
        <f>IF(N195="zníž. prenesená",J195,0)</f>
        <v>0</v>
      </c>
      <c r="BI195" s="217">
        <f>IF(N195="nulová",J195,0)</f>
        <v>0</v>
      </c>
      <c r="BJ195" s="17" t="s">
        <v>84</v>
      </c>
      <c r="BK195" s="217">
        <f>ROUND(I195*H195,2)</f>
        <v>0</v>
      </c>
      <c r="BL195" s="17" t="s">
        <v>90</v>
      </c>
      <c r="BM195" s="216" t="s">
        <v>621</v>
      </c>
    </row>
    <row r="196" spans="1:65" s="13" customFormat="1" ht="10.199999999999999">
      <c r="B196" s="218"/>
      <c r="C196" s="219"/>
      <c r="D196" s="220" t="s">
        <v>142</v>
      </c>
      <c r="E196" s="221" t="s">
        <v>1</v>
      </c>
      <c r="F196" s="222" t="s">
        <v>622</v>
      </c>
      <c r="G196" s="219"/>
      <c r="H196" s="223">
        <v>192</v>
      </c>
      <c r="I196" s="224"/>
      <c r="J196" s="219"/>
      <c r="K196" s="219"/>
      <c r="L196" s="225"/>
      <c r="M196" s="226"/>
      <c r="N196" s="227"/>
      <c r="O196" s="227"/>
      <c r="P196" s="227"/>
      <c r="Q196" s="227"/>
      <c r="R196" s="227"/>
      <c r="S196" s="227"/>
      <c r="T196" s="228"/>
      <c r="AT196" s="229" t="s">
        <v>142</v>
      </c>
      <c r="AU196" s="229" t="s">
        <v>84</v>
      </c>
      <c r="AV196" s="13" t="s">
        <v>84</v>
      </c>
      <c r="AW196" s="13" t="s">
        <v>30</v>
      </c>
      <c r="AX196" s="13" t="s">
        <v>74</v>
      </c>
      <c r="AY196" s="229" t="s">
        <v>135</v>
      </c>
    </row>
    <row r="197" spans="1:65" s="15" customFormat="1" ht="10.199999999999999">
      <c r="B197" s="256"/>
      <c r="C197" s="257"/>
      <c r="D197" s="220" t="s">
        <v>142</v>
      </c>
      <c r="E197" s="258" t="s">
        <v>1</v>
      </c>
      <c r="F197" s="259" t="s">
        <v>325</v>
      </c>
      <c r="G197" s="257"/>
      <c r="H197" s="260">
        <v>192</v>
      </c>
      <c r="I197" s="261"/>
      <c r="J197" s="257"/>
      <c r="K197" s="257"/>
      <c r="L197" s="262"/>
      <c r="M197" s="263"/>
      <c r="N197" s="264"/>
      <c r="O197" s="264"/>
      <c r="P197" s="264"/>
      <c r="Q197" s="264"/>
      <c r="R197" s="264"/>
      <c r="S197" s="264"/>
      <c r="T197" s="265"/>
      <c r="AT197" s="266" t="s">
        <v>142</v>
      </c>
      <c r="AU197" s="266" t="s">
        <v>84</v>
      </c>
      <c r="AV197" s="15" t="s">
        <v>90</v>
      </c>
      <c r="AW197" s="15" t="s">
        <v>30</v>
      </c>
      <c r="AX197" s="15" t="s">
        <v>79</v>
      </c>
      <c r="AY197" s="266" t="s">
        <v>135</v>
      </c>
    </row>
    <row r="198" spans="1:65" s="2" customFormat="1" ht="23.1" customHeight="1">
      <c r="A198" s="34"/>
      <c r="B198" s="35"/>
      <c r="C198" s="204" t="s">
        <v>240</v>
      </c>
      <c r="D198" s="204" t="s">
        <v>137</v>
      </c>
      <c r="E198" s="205" t="s">
        <v>623</v>
      </c>
      <c r="F198" s="206" t="s">
        <v>624</v>
      </c>
      <c r="G198" s="207" t="s">
        <v>263</v>
      </c>
      <c r="H198" s="208">
        <v>8</v>
      </c>
      <c r="I198" s="209"/>
      <c r="J198" s="210">
        <f>ROUND(I198*H198,2)</f>
        <v>0</v>
      </c>
      <c r="K198" s="211"/>
      <c r="L198" s="39"/>
      <c r="M198" s="212" t="s">
        <v>1</v>
      </c>
      <c r="N198" s="213" t="s">
        <v>40</v>
      </c>
      <c r="O198" s="71"/>
      <c r="P198" s="214">
        <f>O198*H198</f>
        <v>0</v>
      </c>
      <c r="Q198" s="214">
        <v>8.1411702899999994E-2</v>
      </c>
      <c r="R198" s="214">
        <f>Q198*H198</f>
        <v>0.65129362319999995</v>
      </c>
      <c r="S198" s="214">
        <v>0</v>
      </c>
      <c r="T198" s="215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16" t="s">
        <v>90</v>
      </c>
      <c r="AT198" s="216" t="s">
        <v>137</v>
      </c>
      <c r="AU198" s="216" t="s">
        <v>84</v>
      </c>
      <c r="AY198" s="17" t="s">
        <v>135</v>
      </c>
      <c r="BE198" s="217">
        <f>IF(N198="základná",J198,0)</f>
        <v>0</v>
      </c>
      <c r="BF198" s="217">
        <f>IF(N198="znížená",J198,0)</f>
        <v>0</v>
      </c>
      <c r="BG198" s="217">
        <f>IF(N198="zákl. prenesená",J198,0)</f>
        <v>0</v>
      </c>
      <c r="BH198" s="217">
        <f>IF(N198="zníž. prenesená",J198,0)</f>
        <v>0</v>
      </c>
      <c r="BI198" s="217">
        <f>IF(N198="nulová",J198,0)</f>
        <v>0</v>
      </c>
      <c r="BJ198" s="17" t="s">
        <v>84</v>
      </c>
      <c r="BK198" s="217">
        <f>ROUND(I198*H198,2)</f>
        <v>0</v>
      </c>
      <c r="BL198" s="17" t="s">
        <v>90</v>
      </c>
      <c r="BM198" s="216" t="s">
        <v>625</v>
      </c>
    </row>
    <row r="199" spans="1:65" s="13" customFormat="1" ht="10.199999999999999">
      <c r="B199" s="218"/>
      <c r="C199" s="219"/>
      <c r="D199" s="220" t="s">
        <v>142</v>
      </c>
      <c r="E199" s="221" t="s">
        <v>1</v>
      </c>
      <c r="F199" s="222" t="s">
        <v>626</v>
      </c>
      <c r="G199" s="219"/>
      <c r="H199" s="223">
        <v>8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142</v>
      </c>
      <c r="AU199" s="229" t="s">
        <v>84</v>
      </c>
      <c r="AV199" s="13" t="s">
        <v>84</v>
      </c>
      <c r="AW199" s="13" t="s">
        <v>30</v>
      </c>
      <c r="AX199" s="13" t="s">
        <v>79</v>
      </c>
      <c r="AY199" s="229" t="s">
        <v>135</v>
      </c>
    </row>
    <row r="200" spans="1:65" s="2" customFormat="1" ht="23.1" customHeight="1">
      <c r="A200" s="34"/>
      <c r="B200" s="35"/>
      <c r="C200" s="204" t="s">
        <v>245</v>
      </c>
      <c r="D200" s="204" t="s">
        <v>137</v>
      </c>
      <c r="E200" s="205" t="s">
        <v>627</v>
      </c>
      <c r="F200" s="206" t="s">
        <v>628</v>
      </c>
      <c r="G200" s="207" t="s">
        <v>393</v>
      </c>
      <c r="H200" s="208">
        <v>16</v>
      </c>
      <c r="I200" s="209"/>
      <c r="J200" s="210">
        <f>ROUND(I200*H200,2)</f>
        <v>0</v>
      </c>
      <c r="K200" s="211"/>
      <c r="L200" s="39"/>
      <c r="M200" s="212" t="s">
        <v>1</v>
      </c>
      <c r="N200" s="213" t="s">
        <v>40</v>
      </c>
      <c r="O200" s="71"/>
      <c r="P200" s="214">
        <f>O200*H200</f>
        <v>0</v>
      </c>
      <c r="Q200" s="214">
        <v>2.1030340000000002E-2</v>
      </c>
      <c r="R200" s="214">
        <f>Q200*H200</f>
        <v>0.33648544000000002</v>
      </c>
      <c r="S200" s="214">
        <v>0</v>
      </c>
      <c r="T200" s="215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16" t="s">
        <v>90</v>
      </c>
      <c r="AT200" s="216" t="s">
        <v>137</v>
      </c>
      <c r="AU200" s="216" t="s">
        <v>84</v>
      </c>
      <c r="AY200" s="17" t="s">
        <v>135</v>
      </c>
      <c r="BE200" s="217">
        <f>IF(N200="základná",J200,0)</f>
        <v>0</v>
      </c>
      <c r="BF200" s="217">
        <f>IF(N200="znížená",J200,0)</f>
        <v>0</v>
      </c>
      <c r="BG200" s="217">
        <f>IF(N200="zákl. prenesená",J200,0)</f>
        <v>0</v>
      </c>
      <c r="BH200" s="217">
        <f>IF(N200="zníž. prenesená",J200,0)</f>
        <v>0</v>
      </c>
      <c r="BI200" s="217">
        <f>IF(N200="nulová",J200,0)</f>
        <v>0</v>
      </c>
      <c r="BJ200" s="17" t="s">
        <v>84</v>
      </c>
      <c r="BK200" s="217">
        <f>ROUND(I200*H200,2)</f>
        <v>0</v>
      </c>
      <c r="BL200" s="17" t="s">
        <v>90</v>
      </c>
      <c r="BM200" s="216" t="s">
        <v>629</v>
      </c>
    </row>
    <row r="201" spans="1:65" s="13" customFormat="1" ht="10.199999999999999">
      <c r="B201" s="218"/>
      <c r="C201" s="219"/>
      <c r="D201" s="220" t="s">
        <v>142</v>
      </c>
      <c r="E201" s="221" t="s">
        <v>1</v>
      </c>
      <c r="F201" s="222" t="s">
        <v>630</v>
      </c>
      <c r="G201" s="219"/>
      <c r="H201" s="223">
        <v>16</v>
      </c>
      <c r="I201" s="224"/>
      <c r="J201" s="219"/>
      <c r="K201" s="219"/>
      <c r="L201" s="225"/>
      <c r="M201" s="226"/>
      <c r="N201" s="227"/>
      <c r="O201" s="227"/>
      <c r="P201" s="227"/>
      <c r="Q201" s="227"/>
      <c r="R201" s="227"/>
      <c r="S201" s="227"/>
      <c r="T201" s="228"/>
      <c r="AT201" s="229" t="s">
        <v>142</v>
      </c>
      <c r="AU201" s="229" t="s">
        <v>84</v>
      </c>
      <c r="AV201" s="13" t="s">
        <v>84</v>
      </c>
      <c r="AW201" s="13" t="s">
        <v>30</v>
      </c>
      <c r="AX201" s="13" t="s">
        <v>74</v>
      </c>
      <c r="AY201" s="229" t="s">
        <v>135</v>
      </c>
    </row>
    <row r="202" spans="1:65" s="15" customFormat="1" ht="10.199999999999999">
      <c r="B202" s="256"/>
      <c r="C202" s="257"/>
      <c r="D202" s="220" t="s">
        <v>142</v>
      </c>
      <c r="E202" s="258" t="s">
        <v>1</v>
      </c>
      <c r="F202" s="259" t="s">
        <v>325</v>
      </c>
      <c r="G202" s="257"/>
      <c r="H202" s="260">
        <v>16</v>
      </c>
      <c r="I202" s="261"/>
      <c r="J202" s="257"/>
      <c r="K202" s="257"/>
      <c r="L202" s="262"/>
      <c r="M202" s="263"/>
      <c r="N202" s="264"/>
      <c r="O202" s="264"/>
      <c r="P202" s="264"/>
      <c r="Q202" s="264"/>
      <c r="R202" s="264"/>
      <c r="S202" s="264"/>
      <c r="T202" s="265"/>
      <c r="AT202" s="266" t="s">
        <v>142</v>
      </c>
      <c r="AU202" s="266" t="s">
        <v>84</v>
      </c>
      <c r="AV202" s="15" t="s">
        <v>90</v>
      </c>
      <c r="AW202" s="15" t="s">
        <v>30</v>
      </c>
      <c r="AX202" s="15" t="s">
        <v>79</v>
      </c>
      <c r="AY202" s="266" t="s">
        <v>135</v>
      </c>
    </row>
    <row r="203" spans="1:65" s="2" customFormat="1" ht="23.1" customHeight="1">
      <c r="A203" s="34"/>
      <c r="B203" s="35"/>
      <c r="C203" s="204" t="s">
        <v>249</v>
      </c>
      <c r="D203" s="204" t="s">
        <v>137</v>
      </c>
      <c r="E203" s="205" t="s">
        <v>631</v>
      </c>
      <c r="F203" s="206" t="s">
        <v>632</v>
      </c>
      <c r="G203" s="207" t="s">
        <v>393</v>
      </c>
      <c r="H203" s="208">
        <v>1</v>
      </c>
      <c r="I203" s="209"/>
      <c r="J203" s="210">
        <f>ROUND(I203*H203,2)</f>
        <v>0</v>
      </c>
      <c r="K203" s="211"/>
      <c r="L203" s="39"/>
      <c r="M203" s="212" t="s">
        <v>1</v>
      </c>
      <c r="N203" s="213" t="s">
        <v>40</v>
      </c>
      <c r="O203" s="71"/>
      <c r="P203" s="214">
        <f>O203*H203</f>
        <v>0</v>
      </c>
      <c r="Q203" s="214">
        <v>1.5200000000000001E-3</v>
      </c>
      <c r="R203" s="214">
        <f>Q203*H203</f>
        <v>1.5200000000000001E-3</v>
      </c>
      <c r="S203" s="214">
        <v>0</v>
      </c>
      <c r="T203" s="215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16" t="s">
        <v>90</v>
      </c>
      <c r="AT203" s="216" t="s">
        <v>137</v>
      </c>
      <c r="AU203" s="216" t="s">
        <v>84</v>
      </c>
      <c r="AY203" s="17" t="s">
        <v>135</v>
      </c>
      <c r="BE203" s="217">
        <f>IF(N203="základná",J203,0)</f>
        <v>0</v>
      </c>
      <c r="BF203" s="217">
        <f>IF(N203="znížená",J203,0)</f>
        <v>0</v>
      </c>
      <c r="BG203" s="217">
        <f>IF(N203="zákl. prenesená",J203,0)</f>
        <v>0</v>
      </c>
      <c r="BH203" s="217">
        <f>IF(N203="zníž. prenesená",J203,0)</f>
        <v>0</v>
      </c>
      <c r="BI203" s="217">
        <f>IF(N203="nulová",J203,0)</f>
        <v>0</v>
      </c>
      <c r="BJ203" s="17" t="s">
        <v>84</v>
      </c>
      <c r="BK203" s="217">
        <f>ROUND(I203*H203,2)</f>
        <v>0</v>
      </c>
      <c r="BL203" s="17" t="s">
        <v>90</v>
      </c>
      <c r="BM203" s="216" t="s">
        <v>633</v>
      </c>
    </row>
    <row r="204" spans="1:65" s="13" customFormat="1" ht="10.199999999999999">
      <c r="B204" s="218"/>
      <c r="C204" s="219"/>
      <c r="D204" s="220" t="s">
        <v>142</v>
      </c>
      <c r="E204" s="221" t="s">
        <v>1</v>
      </c>
      <c r="F204" s="222" t="s">
        <v>79</v>
      </c>
      <c r="G204" s="219"/>
      <c r="H204" s="223">
        <v>1</v>
      </c>
      <c r="I204" s="224"/>
      <c r="J204" s="219"/>
      <c r="K204" s="219"/>
      <c r="L204" s="225"/>
      <c r="M204" s="226"/>
      <c r="N204" s="227"/>
      <c r="O204" s="227"/>
      <c r="P204" s="227"/>
      <c r="Q204" s="227"/>
      <c r="R204" s="227"/>
      <c r="S204" s="227"/>
      <c r="T204" s="228"/>
      <c r="AT204" s="229" t="s">
        <v>142</v>
      </c>
      <c r="AU204" s="229" t="s">
        <v>84</v>
      </c>
      <c r="AV204" s="13" t="s">
        <v>84</v>
      </c>
      <c r="AW204" s="13" t="s">
        <v>30</v>
      </c>
      <c r="AX204" s="13" t="s">
        <v>79</v>
      </c>
      <c r="AY204" s="229" t="s">
        <v>135</v>
      </c>
    </row>
    <row r="205" spans="1:65" s="2" customFormat="1" ht="23.1" customHeight="1">
      <c r="A205" s="34"/>
      <c r="B205" s="35"/>
      <c r="C205" s="204" t="s">
        <v>254</v>
      </c>
      <c r="D205" s="204" t="s">
        <v>137</v>
      </c>
      <c r="E205" s="205" t="s">
        <v>634</v>
      </c>
      <c r="F205" s="206" t="s">
        <v>635</v>
      </c>
      <c r="G205" s="207" t="s">
        <v>263</v>
      </c>
      <c r="H205" s="208">
        <v>192</v>
      </c>
      <c r="I205" s="209"/>
      <c r="J205" s="210">
        <f>ROUND(I205*H205,2)</f>
        <v>0</v>
      </c>
      <c r="K205" s="211"/>
      <c r="L205" s="39"/>
      <c r="M205" s="212" t="s">
        <v>1</v>
      </c>
      <c r="N205" s="213" t="s">
        <v>40</v>
      </c>
      <c r="O205" s="71"/>
      <c r="P205" s="214">
        <f>O205*H205</f>
        <v>0</v>
      </c>
      <c r="Q205" s="214">
        <v>1.9228229999999999E-2</v>
      </c>
      <c r="R205" s="214">
        <f>Q205*H205</f>
        <v>3.6918201599999998</v>
      </c>
      <c r="S205" s="214">
        <v>0</v>
      </c>
      <c r="T205" s="215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16" t="s">
        <v>90</v>
      </c>
      <c r="AT205" s="216" t="s">
        <v>137</v>
      </c>
      <c r="AU205" s="216" t="s">
        <v>84</v>
      </c>
      <c r="AY205" s="17" t="s">
        <v>135</v>
      </c>
      <c r="BE205" s="217">
        <f>IF(N205="základná",J205,0)</f>
        <v>0</v>
      </c>
      <c r="BF205" s="217">
        <f>IF(N205="znížená",J205,0)</f>
        <v>0</v>
      </c>
      <c r="BG205" s="217">
        <f>IF(N205="zákl. prenesená",J205,0)</f>
        <v>0</v>
      </c>
      <c r="BH205" s="217">
        <f>IF(N205="zníž. prenesená",J205,0)</f>
        <v>0</v>
      </c>
      <c r="BI205" s="217">
        <f>IF(N205="nulová",J205,0)</f>
        <v>0</v>
      </c>
      <c r="BJ205" s="17" t="s">
        <v>84</v>
      </c>
      <c r="BK205" s="217">
        <f>ROUND(I205*H205,2)</f>
        <v>0</v>
      </c>
      <c r="BL205" s="17" t="s">
        <v>90</v>
      </c>
      <c r="BM205" s="216" t="s">
        <v>636</v>
      </c>
    </row>
    <row r="206" spans="1:65" s="14" customFormat="1" ht="10.199999999999999">
      <c r="B206" s="246"/>
      <c r="C206" s="247"/>
      <c r="D206" s="220" t="s">
        <v>142</v>
      </c>
      <c r="E206" s="248" t="s">
        <v>1</v>
      </c>
      <c r="F206" s="249" t="s">
        <v>637</v>
      </c>
      <c r="G206" s="247"/>
      <c r="H206" s="248" t="s">
        <v>1</v>
      </c>
      <c r="I206" s="250"/>
      <c r="J206" s="247"/>
      <c r="K206" s="247"/>
      <c r="L206" s="251"/>
      <c r="M206" s="252"/>
      <c r="N206" s="253"/>
      <c r="O206" s="253"/>
      <c r="P206" s="253"/>
      <c r="Q206" s="253"/>
      <c r="R206" s="253"/>
      <c r="S206" s="253"/>
      <c r="T206" s="254"/>
      <c r="AT206" s="255" t="s">
        <v>142</v>
      </c>
      <c r="AU206" s="255" t="s">
        <v>84</v>
      </c>
      <c r="AV206" s="14" t="s">
        <v>79</v>
      </c>
      <c r="AW206" s="14" t="s">
        <v>30</v>
      </c>
      <c r="AX206" s="14" t="s">
        <v>74</v>
      </c>
      <c r="AY206" s="255" t="s">
        <v>135</v>
      </c>
    </row>
    <row r="207" spans="1:65" s="13" customFormat="1" ht="10.199999999999999">
      <c r="B207" s="218"/>
      <c r="C207" s="219"/>
      <c r="D207" s="220" t="s">
        <v>142</v>
      </c>
      <c r="E207" s="221" t="s">
        <v>1</v>
      </c>
      <c r="F207" s="222" t="s">
        <v>638</v>
      </c>
      <c r="G207" s="219"/>
      <c r="H207" s="223">
        <v>192</v>
      </c>
      <c r="I207" s="224"/>
      <c r="J207" s="219"/>
      <c r="K207" s="219"/>
      <c r="L207" s="225"/>
      <c r="M207" s="226"/>
      <c r="N207" s="227"/>
      <c r="O207" s="227"/>
      <c r="P207" s="227"/>
      <c r="Q207" s="227"/>
      <c r="R207" s="227"/>
      <c r="S207" s="227"/>
      <c r="T207" s="228"/>
      <c r="AT207" s="229" t="s">
        <v>142</v>
      </c>
      <c r="AU207" s="229" t="s">
        <v>84</v>
      </c>
      <c r="AV207" s="13" t="s">
        <v>84</v>
      </c>
      <c r="AW207" s="13" t="s">
        <v>30</v>
      </c>
      <c r="AX207" s="13" t="s">
        <v>74</v>
      </c>
      <c r="AY207" s="229" t="s">
        <v>135</v>
      </c>
    </row>
    <row r="208" spans="1:65" s="2" customFormat="1" ht="23.1" customHeight="1">
      <c r="A208" s="34"/>
      <c r="B208" s="35"/>
      <c r="C208" s="204" t="s">
        <v>260</v>
      </c>
      <c r="D208" s="204" t="s">
        <v>137</v>
      </c>
      <c r="E208" s="205" t="s">
        <v>639</v>
      </c>
      <c r="F208" s="206" t="s">
        <v>640</v>
      </c>
      <c r="G208" s="207" t="s">
        <v>140</v>
      </c>
      <c r="H208" s="208">
        <v>7.08</v>
      </c>
      <c r="I208" s="209"/>
      <c r="J208" s="210">
        <f>ROUND(I208*H208,2)</f>
        <v>0</v>
      </c>
      <c r="K208" s="211"/>
      <c r="L208" s="39"/>
      <c r="M208" s="212" t="s">
        <v>1</v>
      </c>
      <c r="N208" s="213" t="s">
        <v>40</v>
      </c>
      <c r="O208" s="71"/>
      <c r="P208" s="214">
        <f>O208*H208</f>
        <v>0</v>
      </c>
      <c r="Q208" s="214">
        <v>2.0699999999999998</v>
      </c>
      <c r="R208" s="214">
        <f>Q208*H208</f>
        <v>14.6556</v>
      </c>
      <c r="S208" s="214">
        <v>0</v>
      </c>
      <c r="T208" s="215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16" t="s">
        <v>90</v>
      </c>
      <c r="AT208" s="216" t="s">
        <v>137</v>
      </c>
      <c r="AU208" s="216" t="s">
        <v>84</v>
      </c>
      <c r="AY208" s="17" t="s">
        <v>135</v>
      </c>
      <c r="BE208" s="217">
        <f>IF(N208="základná",J208,0)</f>
        <v>0</v>
      </c>
      <c r="BF208" s="217">
        <f>IF(N208="znížená",J208,0)</f>
        <v>0</v>
      </c>
      <c r="BG208" s="217">
        <f>IF(N208="zákl. prenesená",J208,0)</f>
        <v>0</v>
      </c>
      <c r="BH208" s="217">
        <f>IF(N208="zníž. prenesená",J208,0)</f>
        <v>0</v>
      </c>
      <c r="BI208" s="217">
        <f>IF(N208="nulová",J208,0)</f>
        <v>0</v>
      </c>
      <c r="BJ208" s="17" t="s">
        <v>84</v>
      </c>
      <c r="BK208" s="217">
        <f>ROUND(I208*H208,2)</f>
        <v>0</v>
      </c>
      <c r="BL208" s="17" t="s">
        <v>90</v>
      </c>
      <c r="BM208" s="216" t="s">
        <v>641</v>
      </c>
    </row>
    <row r="209" spans="1:65" s="13" customFormat="1" ht="20.399999999999999">
      <c r="B209" s="218"/>
      <c r="C209" s="219"/>
      <c r="D209" s="220" t="s">
        <v>142</v>
      </c>
      <c r="E209" s="221" t="s">
        <v>1</v>
      </c>
      <c r="F209" s="222" t="s">
        <v>642</v>
      </c>
      <c r="G209" s="219"/>
      <c r="H209" s="223">
        <v>7.08</v>
      </c>
      <c r="I209" s="224"/>
      <c r="J209" s="219"/>
      <c r="K209" s="219"/>
      <c r="L209" s="225"/>
      <c r="M209" s="226"/>
      <c r="N209" s="227"/>
      <c r="O209" s="227"/>
      <c r="P209" s="227"/>
      <c r="Q209" s="227"/>
      <c r="R209" s="227"/>
      <c r="S209" s="227"/>
      <c r="T209" s="228"/>
      <c r="AT209" s="229" t="s">
        <v>142</v>
      </c>
      <c r="AU209" s="229" t="s">
        <v>84</v>
      </c>
      <c r="AV209" s="13" t="s">
        <v>84</v>
      </c>
      <c r="AW209" s="13" t="s">
        <v>30</v>
      </c>
      <c r="AX209" s="13" t="s">
        <v>74</v>
      </c>
      <c r="AY209" s="229" t="s">
        <v>135</v>
      </c>
    </row>
    <row r="210" spans="1:65" s="2" customFormat="1" ht="23.1" customHeight="1">
      <c r="A210" s="34"/>
      <c r="B210" s="35"/>
      <c r="C210" s="204" t="s">
        <v>266</v>
      </c>
      <c r="D210" s="204" t="s">
        <v>137</v>
      </c>
      <c r="E210" s="205" t="s">
        <v>643</v>
      </c>
      <c r="F210" s="206" t="s">
        <v>644</v>
      </c>
      <c r="G210" s="207" t="s">
        <v>140</v>
      </c>
      <c r="H210" s="208">
        <v>6.1520000000000001</v>
      </c>
      <c r="I210" s="209"/>
      <c r="J210" s="210">
        <f>ROUND(I210*H210,2)</f>
        <v>0</v>
      </c>
      <c r="K210" s="211"/>
      <c r="L210" s="39"/>
      <c r="M210" s="212" t="s">
        <v>1</v>
      </c>
      <c r="N210" s="213" t="s">
        <v>40</v>
      </c>
      <c r="O210" s="71"/>
      <c r="P210" s="214">
        <f>O210*H210</f>
        <v>0</v>
      </c>
      <c r="Q210" s="214">
        <v>2.300281</v>
      </c>
      <c r="R210" s="214">
        <f>Q210*H210</f>
        <v>14.151328712</v>
      </c>
      <c r="S210" s="214">
        <v>0</v>
      </c>
      <c r="T210" s="215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16" t="s">
        <v>90</v>
      </c>
      <c r="AT210" s="216" t="s">
        <v>137</v>
      </c>
      <c r="AU210" s="216" t="s">
        <v>84</v>
      </c>
      <c r="AY210" s="17" t="s">
        <v>135</v>
      </c>
      <c r="BE210" s="217">
        <f>IF(N210="základná",J210,0)</f>
        <v>0</v>
      </c>
      <c r="BF210" s="217">
        <f>IF(N210="znížená",J210,0)</f>
        <v>0</v>
      </c>
      <c r="BG210" s="217">
        <f>IF(N210="zákl. prenesená",J210,0)</f>
        <v>0</v>
      </c>
      <c r="BH210" s="217">
        <f>IF(N210="zníž. prenesená",J210,0)</f>
        <v>0</v>
      </c>
      <c r="BI210" s="217">
        <f>IF(N210="nulová",J210,0)</f>
        <v>0</v>
      </c>
      <c r="BJ210" s="17" t="s">
        <v>84</v>
      </c>
      <c r="BK210" s="217">
        <f>ROUND(I210*H210,2)</f>
        <v>0</v>
      </c>
      <c r="BL210" s="17" t="s">
        <v>90</v>
      </c>
      <c r="BM210" s="216" t="s">
        <v>645</v>
      </c>
    </row>
    <row r="211" spans="1:65" s="13" customFormat="1" ht="20.399999999999999">
      <c r="B211" s="218"/>
      <c r="C211" s="219"/>
      <c r="D211" s="220" t="s">
        <v>142</v>
      </c>
      <c r="E211" s="221" t="s">
        <v>1</v>
      </c>
      <c r="F211" s="222" t="s">
        <v>646</v>
      </c>
      <c r="G211" s="219"/>
      <c r="H211" s="223">
        <v>6.1520000000000001</v>
      </c>
      <c r="I211" s="224"/>
      <c r="J211" s="219"/>
      <c r="K211" s="219"/>
      <c r="L211" s="225"/>
      <c r="M211" s="226"/>
      <c r="N211" s="227"/>
      <c r="O211" s="227"/>
      <c r="P211" s="227"/>
      <c r="Q211" s="227"/>
      <c r="R211" s="227"/>
      <c r="S211" s="227"/>
      <c r="T211" s="228"/>
      <c r="AT211" s="229" t="s">
        <v>142</v>
      </c>
      <c r="AU211" s="229" t="s">
        <v>84</v>
      </c>
      <c r="AV211" s="13" t="s">
        <v>84</v>
      </c>
      <c r="AW211" s="13" t="s">
        <v>30</v>
      </c>
      <c r="AX211" s="13" t="s">
        <v>79</v>
      </c>
      <c r="AY211" s="229" t="s">
        <v>135</v>
      </c>
    </row>
    <row r="212" spans="1:65" s="2" customFormat="1" ht="23.1" customHeight="1">
      <c r="A212" s="34"/>
      <c r="B212" s="35"/>
      <c r="C212" s="204" t="s">
        <v>270</v>
      </c>
      <c r="D212" s="204" t="s">
        <v>137</v>
      </c>
      <c r="E212" s="205" t="s">
        <v>647</v>
      </c>
      <c r="F212" s="206" t="s">
        <v>648</v>
      </c>
      <c r="G212" s="207" t="s">
        <v>207</v>
      </c>
      <c r="H212" s="208">
        <v>6.8</v>
      </c>
      <c r="I212" s="209"/>
      <c r="J212" s="210">
        <f>ROUND(I212*H212,2)</f>
        <v>0</v>
      </c>
      <c r="K212" s="211"/>
      <c r="L212" s="39"/>
      <c r="M212" s="212" t="s">
        <v>1</v>
      </c>
      <c r="N212" s="213" t="s">
        <v>40</v>
      </c>
      <c r="O212" s="71"/>
      <c r="P212" s="214">
        <f>O212*H212</f>
        <v>0</v>
      </c>
      <c r="Q212" s="214">
        <v>3.6230499999999999E-2</v>
      </c>
      <c r="R212" s="214">
        <f>Q212*H212</f>
        <v>0.24636739999999999</v>
      </c>
      <c r="S212" s="214">
        <v>0</v>
      </c>
      <c r="T212" s="215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16" t="s">
        <v>90</v>
      </c>
      <c r="AT212" s="216" t="s">
        <v>137</v>
      </c>
      <c r="AU212" s="216" t="s">
        <v>84</v>
      </c>
      <c r="AY212" s="17" t="s">
        <v>135</v>
      </c>
      <c r="BE212" s="217">
        <f>IF(N212="základná",J212,0)</f>
        <v>0</v>
      </c>
      <c r="BF212" s="217">
        <f>IF(N212="znížená",J212,0)</f>
        <v>0</v>
      </c>
      <c r="BG212" s="217">
        <f>IF(N212="zákl. prenesená",J212,0)</f>
        <v>0</v>
      </c>
      <c r="BH212" s="217">
        <f>IF(N212="zníž. prenesená",J212,0)</f>
        <v>0</v>
      </c>
      <c r="BI212" s="217">
        <f>IF(N212="nulová",J212,0)</f>
        <v>0</v>
      </c>
      <c r="BJ212" s="17" t="s">
        <v>84</v>
      </c>
      <c r="BK212" s="217">
        <f>ROUND(I212*H212,2)</f>
        <v>0</v>
      </c>
      <c r="BL212" s="17" t="s">
        <v>90</v>
      </c>
      <c r="BM212" s="216" t="s">
        <v>649</v>
      </c>
    </row>
    <row r="213" spans="1:65" s="13" customFormat="1" ht="20.399999999999999">
      <c r="B213" s="218"/>
      <c r="C213" s="219"/>
      <c r="D213" s="220" t="s">
        <v>142</v>
      </c>
      <c r="E213" s="221" t="s">
        <v>1</v>
      </c>
      <c r="F213" s="222" t="s">
        <v>650</v>
      </c>
      <c r="G213" s="219"/>
      <c r="H213" s="223">
        <v>6.8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AT213" s="229" t="s">
        <v>142</v>
      </c>
      <c r="AU213" s="229" t="s">
        <v>84</v>
      </c>
      <c r="AV213" s="13" t="s">
        <v>84</v>
      </c>
      <c r="AW213" s="13" t="s">
        <v>30</v>
      </c>
      <c r="AX213" s="13" t="s">
        <v>79</v>
      </c>
      <c r="AY213" s="229" t="s">
        <v>135</v>
      </c>
    </row>
    <row r="214" spans="1:65" s="2" customFormat="1" ht="23.1" customHeight="1">
      <c r="A214" s="34"/>
      <c r="B214" s="35"/>
      <c r="C214" s="204" t="s">
        <v>274</v>
      </c>
      <c r="D214" s="204" t="s">
        <v>137</v>
      </c>
      <c r="E214" s="205" t="s">
        <v>651</v>
      </c>
      <c r="F214" s="206" t="s">
        <v>652</v>
      </c>
      <c r="G214" s="207" t="s">
        <v>207</v>
      </c>
      <c r="H214" s="208">
        <v>6.8</v>
      </c>
      <c r="I214" s="209"/>
      <c r="J214" s="210">
        <f>ROUND(I214*H214,2)</f>
        <v>0</v>
      </c>
      <c r="K214" s="211"/>
      <c r="L214" s="39"/>
      <c r="M214" s="212" t="s">
        <v>1</v>
      </c>
      <c r="N214" s="213" t="s">
        <v>40</v>
      </c>
      <c r="O214" s="71"/>
      <c r="P214" s="214">
        <f>O214*H214</f>
        <v>0</v>
      </c>
      <c r="Q214" s="214">
        <v>0</v>
      </c>
      <c r="R214" s="214">
        <f>Q214*H214</f>
        <v>0</v>
      </c>
      <c r="S214" s="214">
        <v>0</v>
      </c>
      <c r="T214" s="215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16" t="s">
        <v>90</v>
      </c>
      <c r="AT214" s="216" t="s">
        <v>137</v>
      </c>
      <c r="AU214" s="216" t="s">
        <v>84</v>
      </c>
      <c r="AY214" s="17" t="s">
        <v>135</v>
      </c>
      <c r="BE214" s="217">
        <f>IF(N214="základná",J214,0)</f>
        <v>0</v>
      </c>
      <c r="BF214" s="217">
        <f>IF(N214="znížená",J214,0)</f>
        <v>0</v>
      </c>
      <c r="BG214" s="217">
        <f>IF(N214="zákl. prenesená",J214,0)</f>
        <v>0</v>
      </c>
      <c r="BH214" s="217">
        <f>IF(N214="zníž. prenesená",J214,0)</f>
        <v>0</v>
      </c>
      <c r="BI214" s="217">
        <f>IF(N214="nulová",J214,0)</f>
        <v>0</v>
      </c>
      <c r="BJ214" s="17" t="s">
        <v>84</v>
      </c>
      <c r="BK214" s="217">
        <f>ROUND(I214*H214,2)</f>
        <v>0</v>
      </c>
      <c r="BL214" s="17" t="s">
        <v>90</v>
      </c>
      <c r="BM214" s="216" t="s">
        <v>653</v>
      </c>
    </row>
    <row r="215" spans="1:65" s="2" customFormat="1" ht="34.65" customHeight="1">
      <c r="A215" s="34"/>
      <c r="B215" s="35"/>
      <c r="C215" s="204" t="s">
        <v>279</v>
      </c>
      <c r="D215" s="204" t="s">
        <v>137</v>
      </c>
      <c r="E215" s="205" t="s">
        <v>654</v>
      </c>
      <c r="F215" s="206" t="s">
        <v>655</v>
      </c>
      <c r="G215" s="207" t="s">
        <v>263</v>
      </c>
      <c r="H215" s="208">
        <v>192</v>
      </c>
      <c r="I215" s="209"/>
      <c r="J215" s="210">
        <f>ROUND(I215*H215,2)</f>
        <v>0</v>
      </c>
      <c r="K215" s="211"/>
      <c r="L215" s="39"/>
      <c r="M215" s="212" t="s">
        <v>1</v>
      </c>
      <c r="N215" s="213" t="s">
        <v>40</v>
      </c>
      <c r="O215" s="71"/>
      <c r="P215" s="214">
        <f>O215*H215</f>
        <v>0</v>
      </c>
      <c r="Q215" s="214">
        <v>6.1014799999999997E-5</v>
      </c>
      <c r="R215" s="214">
        <f>Q215*H215</f>
        <v>1.1714841599999999E-2</v>
      </c>
      <c r="S215" s="214">
        <v>0</v>
      </c>
      <c r="T215" s="215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16" t="s">
        <v>90</v>
      </c>
      <c r="AT215" s="216" t="s">
        <v>137</v>
      </c>
      <c r="AU215" s="216" t="s">
        <v>84</v>
      </c>
      <c r="AY215" s="17" t="s">
        <v>135</v>
      </c>
      <c r="BE215" s="217">
        <f>IF(N215="základná",J215,0)</f>
        <v>0</v>
      </c>
      <c r="BF215" s="217">
        <f>IF(N215="znížená",J215,0)</f>
        <v>0</v>
      </c>
      <c r="BG215" s="217">
        <f>IF(N215="zákl. prenesená",J215,0)</f>
        <v>0</v>
      </c>
      <c r="BH215" s="217">
        <f>IF(N215="zníž. prenesená",J215,0)</f>
        <v>0</v>
      </c>
      <c r="BI215" s="217">
        <f>IF(N215="nulová",J215,0)</f>
        <v>0</v>
      </c>
      <c r="BJ215" s="17" t="s">
        <v>84</v>
      </c>
      <c r="BK215" s="217">
        <f>ROUND(I215*H215,2)</f>
        <v>0</v>
      </c>
      <c r="BL215" s="17" t="s">
        <v>90</v>
      </c>
      <c r="BM215" s="216" t="s">
        <v>656</v>
      </c>
    </row>
    <row r="216" spans="1:65" s="13" customFormat="1" ht="10.199999999999999">
      <c r="B216" s="218"/>
      <c r="C216" s="219"/>
      <c r="D216" s="220" t="s">
        <v>142</v>
      </c>
      <c r="E216" s="221" t="s">
        <v>1</v>
      </c>
      <c r="F216" s="222" t="s">
        <v>638</v>
      </c>
      <c r="G216" s="219"/>
      <c r="H216" s="223">
        <v>192</v>
      </c>
      <c r="I216" s="224"/>
      <c r="J216" s="219"/>
      <c r="K216" s="219"/>
      <c r="L216" s="225"/>
      <c r="M216" s="226"/>
      <c r="N216" s="227"/>
      <c r="O216" s="227"/>
      <c r="P216" s="227"/>
      <c r="Q216" s="227"/>
      <c r="R216" s="227"/>
      <c r="S216" s="227"/>
      <c r="T216" s="228"/>
      <c r="AT216" s="229" t="s">
        <v>142</v>
      </c>
      <c r="AU216" s="229" t="s">
        <v>84</v>
      </c>
      <c r="AV216" s="13" t="s">
        <v>84</v>
      </c>
      <c r="AW216" s="13" t="s">
        <v>30</v>
      </c>
      <c r="AX216" s="13" t="s">
        <v>79</v>
      </c>
      <c r="AY216" s="229" t="s">
        <v>135</v>
      </c>
    </row>
    <row r="217" spans="1:65" s="2" customFormat="1" ht="23.1" customHeight="1">
      <c r="A217" s="34"/>
      <c r="B217" s="35"/>
      <c r="C217" s="230" t="s">
        <v>284</v>
      </c>
      <c r="D217" s="230" t="s">
        <v>160</v>
      </c>
      <c r="E217" s="231" t="s">
        <v>657</v>
      </c>
      <c r="F217" s="232" t="s">
        <v>658</v>
      </c>
      <c r="G217" s="233" t="s">
        <v>140</v>
      </c>
      <c r="H217" s="234">
        <v>40.32</v>
      </c>
      <c r="I217" s="235"/>
      <c r="J217" s="236">
        <f>ROUND(I217*H217,2)</f>
        <v>0</v>
      </c>
      <c r="K217" s="237"/>
      <c r="L217" s="238"/>
      <c r="M217" s="239" t="s">
        <v>1</v>
      </c>
      <c r="N217" s="240" t="s">
        <v>40</v>
      </c>
      <c r="O217" s="71"/>
      <c r="P217" s="214">
        <f>O217*H217</f>
        <v>0</v>
      </c>
      <c r="Q217" s="214">
        <v>1.4930000000000001</v>
      </c>
      <c r="R217" s="214">
        <f>Q217*H217</f>
        <v>60.197760000000002</v>
      </c>
      <c r="S217" s="214">
        <v>0</v>
      </c>
      <c r="T217" s="215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16" t="s">
        <v>163</v>
      </c>
      <c r="AT217" s="216" t="s">
        <v>160</v>
      </c>
      <c r="AU217" s="216" t="s">
        <v>84</v>
      </c>
      <c r="AY217" s="17" t="s">
        <v>135</v>
      </c>
      <c r="BE217" s="217">
        <f>IF(N217="základná",J217,0)</f>
        <v>0</v>
      </c>
      <c r="BF217" s="217">
        <f>IF(N217="znížená",J217,0)</f>
        <v>0</v>
      </c>
      <c r="BG217" s="217">
        <f>IF(N217="zákl. prenesená",J217,0)</f>
        <v>0</v>
      </c>
      <c r="BH217" s="217">
        <f>IF(N217="zníž. prenesená",J217,0)</f>
        <v>0</v>
      </c>
      <c r="BI217" s="217">
        <f>IF(N217="nulová",J217,0)</f>
        <v>0</v>
      </c>
      <c r="BJ217" s="17" t="s">
        <v>84</v>
      </c>
      <c r="BK217" s="217">
        <f>ROUND(I217*H217,2)</f>
        <v>0</v>
      </c>
      <c r="BL217" s="17" t="s">
        <v>90</v>
      </c>
      <c r="BM217" s="216" t="s">
        <v>659</v>
      </c>
    </row>
    <row r="218" spans="1:65" s="13" customFormat="1" ht="10.199999999999999">
      <c r="B218" s="218"/>
      <c r="C218" s="219"/>
      <c r="D218" s="220" t="s">
        <v>142</v>
      </c>
      <c r="E218" s="221" t="s">
        <v>1</v>
      </c>
      <c r="F218" s="222" t="s">
        <v>660</v>
      </c>
      <c r="G218" s="219"/>
      <c r="H218" s="223">
        <v>40.32</v>
      </c>
      <c r="I218" s="224"/>
      <c r="J218" s="219"/>
      <c r="K218" s="219"/>
      <c r="L218" s="225"/>
      <c r="M218" s="226"/>
      <c r="N218" s="227"/>
      <c r="O218" s="227"/>
      <c r="P218" s="227"/>
      <c r="Q218" s="227"/>
      <c r="R218" s="227"/>
      <c r="S218" s="227"/>
      <c r="T218" s="228"/>
      <c r="AT218" s="229" t="s">
        <v>142</v>
      </c>
      <c r="AU218" s="229" t="s">
        <v>84</v>
      </c>
      <c r="AV218" s="13" t="s">
        <v>84</v>
      </c>
      <c r="AW218" s="13" t="s">
        <v>30</v>
      </c>
      <c r="AX218" s="13" t="s">
        <v>79</v>
      </c>
      <c r="AY218" s="229" t="s">
        <v>135</v>
      </c>
    </row>
    <row r="219" spans="1:65" s="12" customFormat="1" ht="22.8" customHeight="1">
      <c r="B219" s="188"/>
      <c r="C219" s="189"/>
      <c r="D219" s="190" t="s">
        <v>73</v>
      </c>
      <c r="E219" s="202" t="s">
        <v>87</v>
      </c>
      <c r="F219" s="202" t="s">
        <v>661</v>
      </c>
      <c r="G219" s="189"/>
      <c r="H219" s="189"/>
      <c r="I219" s="192"/>
      <c r="J219" s="203">
        <f>BK219</f>
        <v>0</v>
      </c>
      <c r="K219" s="189"/>
      <c r="L219" s="194"/>
      <c r="M219" s="195"/>
      <c r="N219" s="196"/>
      <c r="O219" s="196"/>
      <c r="P219" s="197">
        <f>SUM(P220:P248)</f>
        <v>0</v>
      </c>
      <c r="Q219" s="196"/>
      <c r="R219" s="197">
        <f>SUM(R220:R248)</f>
        <v>236.22327361869196</v>
      </c>
      <c r="S219" s="196"/>
      <c r="T219" s="198">
        <f>SUM(T220:T248)</f>
        <v>0</v>
      </c>
      <c r="AR219" s="199" t="s">
        <v>79</v>
      </c>
      <c r="AT219" s="200" t="s">
        <v>73</v>
      </c>
      <c r="AU219" s="200" t="s">
        <v>79</v>
      </c>
      <c r="AY219" s="199" t="s">
        <v>135</v>
      </c>
      <c r="BK219" s="201">
        <f>SUM(BK220:BK248)</f>
        <v>0</v>
      </c>
    </row>
    <row r="220" spans="1:65" s="2" customFormat="1" ht="23.1" customHeight="1">
      <c r="A220" s="34"/>
      <c r="B220" s="35"/>
      <c r="C220" s="204" t="s">
        <v>290</v>
      </c>
      <c r="D220" s="204" t="s">
        <v>137</v>
      </c>
      <c r="E220" s="205" t="s">
        <v>662</v>
      </c>
      <c r="F220" s="206" t="s">
        <v>663</v>
      </c>
      <c r="G220" s="207" t="s">
        <v>140</v>
      </c>
      <c r="H220" s="208">
        <v>1.716</v>
      </c>
      <c r="I220" s="209"/>
      <c r="J220" s="210">
        <f>ROUND(I220*H220,2)</f>
        <v>0</v>
      </c>
      <c r="K220" s="211"/>
      <c r="L220" s="39"/>
      <c r="M220" s="212" t="s">
        <v>1</v>
      </c>
      <c r="N220" s="213" t="s">
        <v>40</v>
      </c>
      <c r="O220" s="71"/>
      <c r="P220" s="214">
        <f>O220*H220</f>
        <v>0</v>
      </c>
      <c r="Q220" s="214">
        <v>2.3855499999999998</v>
      </c>
      <c r="R220" s="214">
        <f>Q220*H220</f>
        <v>4.0936037999999995</v>
      </c>
      <c r="S220" s="214">
        <v>0</v>
      </c>
      <c r="T220" s="215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16" t="s">
        <v>90</v>
      </c>
      <c r="AT220" s="216" t="s">
        <v>137</v>
      </c>
      <c r="AU220" s="216" t="s">
        <v>84</v>
      </c>
      <c r="AY220" s="17" t="s">
        <v>135</v>
      </c>
      <c r="BE220" s="217">
        <f>IF(N220="základná",J220,0)</f>
        <v>0</v>
      </c>
      <c r="BF220" s="217">
        <f>IF(N220="znížená",J220,0)</f>
        <v>0</v>
      </c>
      <c r="BG220" s="217">
        <f>IF(N220="zákl. prenesená",J220,0)</f>
        <v>0</v>
      </c>
      <c r="BH220" s="217">
        <f>IF(N220="zníž. prenesená",J220,0)</f>
        <v>0</v>
      </c>
      <c r="BI220" s="217">
        <f>IF(N220="nulová",J220,0)</f>
        <v>0</v>
      </c>
      <c r="BJ220" s="17" t="s">
        <v>84</v>
      </c>
      <c r="BK220" s="217">
        <f>ROUND(I220*H220,2)</f>
        <v>0</v>
      </c>
      <c r="BL220" s="17" t="s">
        <v>90</v>
      </c>
      <c r="BM220" s="216" t="s">
        <v>664</v>
      </c>
    </row>
    <row r="221" spans="1:65" s="13" customFormat="1" ht="10.199999999999999">
      <c r="B221" s="218"/>
      <c r="C221" s="219"/>
      <c r="D221" s="220" t="s">
        <v>142</v>
      </c>
      <c r="E221" s="221" t="s">
        <v>1</v>
      </c>
      <c r="F221" s="222" t="s">
        <v>665</v>
      </c>
      <c r="G221" s="219"/>
      <c r="H221" s="223">
        <v>1.716</v>
      </c>
      <c r="I221" s="224"/>
      <c r="J221" s="219"/>
      <c r="K221" s="219"/>
      <c r="L221" s="225"/>
      <c r="M221" s="226"/>
      <c r="N221" s="227"/>
      <c r="O221" s="227"/>
      <c r="P221" s="227"/>
      <c r="Q221" s="227"/>
      <c r="R221" s="227"/>
      <c r="S221" s="227"/>
      <c r="T221" s="228"/>
      <c r="AT221" s="229" t="s">
        <v>142</v>
      </c>
      <c r="AU221" s="229" t="s">
        <v>84</v>
      </c>
      <c r="AV221" s="13" t="s">
        <v>84</v>
      </c>
      <c r="AW221" s="13" t="s">
        <v>30</v>
      </c>
      <c r="AX221" s="13" t="s">
        <v>74</v>
      </c>
      <c r="AY221" s="229" t="s">
        <v>135</v>
      </c>
    </row>
    <row r="222" spans="1:65" s="2" customFormat="1" ht="34.65" customHeight="1">
      <c r="A222" s="34"/>
      <c r="B222" s="35"/>
      <c r="C222" s="204" t="s">
        <v>298</v>
      </c>
      <c r="D222" s="204" t="s">
        <v>137</v>
      </c>
      <c r="E222" s="205" t="s">
        <v>666</v>
      </c>
      <c r="F222" s="206" t="s">
        <v>667</v>
      </c>
      <c r="G222" s="207" t="s">
        <v>207</v>
      </c>
      <c r="H222" s="208">
        <v>7.68</v>
      </c>
      <c r="I222" s="209"/>
      <c r="J222" s="210">
        <f>ROUND(I222*H222,2)</f>
        <v>0</v>
      </c>
      <c r="K222" s="211"/>
      <c r="L222" s="39"/>
      <c r="M222" s="212" t="s">
        <v>1</v>
      </c>
      <c r="N222" s="213" t="s">
        <v>40</v>
      </c>
      <c r="O222" s="71"/>
      <c r="P222" s="214">
        <f>O222*H222</f>
        <v>0</v>
      </c>
      <c r="Q222" s="214">
        <v>4.9825000000000001E-2</v>
      </c>
      <c r="R222" s="214">
        <f>Q222*H222</f>
        <v>0.382656</v>
      </c>
      <c r="S222" s="214">
        <v>0</v>
      </c>
      <c r="T222" s="215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16" t="s">
        <v>90</v>
      </c>
      <c r="AT222" s="216" t="s">
        <v>137</v>
      </c>
      <c r="AU222" s="216" t="s">
        <v>84</v>
      </c>
      <c r="AY222" s="17" t="s">
        <v>135</v>
      </c>
      <c r="BE222" s="217">
        <f>IF(N222="základná",J222,0)</f>
        <v>0</v>
      </c>
      <c r="BF222" s="217">
        <f>IF(N222="znížená",J222,0)</f>
        <v>0</v>
      </c>
      <c r="BG222" s="217">
        <f>IF(N222="zákl. prenesená",J222,0)</f>
        <v>0</v>
      </c>
      <c r="BH222" s="217">
        <f>IF(N222="zníž. prenesená",J222,0)</f>
        <v>0</v>
      </c>
      <c r="BI222" s="217">
        <f>IF(N222="nulová",J222,0)</f>
        <v>0</v>
      </c>
      <c r="BJ222" s="17" t="s">
        <v>84</v>
      </c>
      <c r="BK222" s="217">
        <f>ROUND(I222*H222,2)</f>
        <v>0</v>
      </c>
      <c r="BL222" s="17" t="s">
        <v>90</v>
      </c>
      <c r="BM222" s="216" t="s">
        <v>668</v>
      </c>
    </row>
    <row r="223" spans="1:65" s="13" customFormat="1" ht="10.199999999999999">
      <c r="B223" s="218"/>
      <c r="C223" s="219"/>
      <c r="D223" s="220" t="s">
        <v>142</v>
      </c>
      <c r="E223" s="221" t="s">
        <v>1</v>
      </c>
      <c r="F223" s="222" t="s">
        <v>669</v>
      </c>
      <c r="G223" s="219"/>
      <c r="H223" s="223">
        <v>7.68</v>
      </c>
      <c r="I223" s="224"/>
      <c r="J223" s="219"/>
      <c r="K223" s="219"/>
      <c r="L223" s="225"/>
      <c r="M223" s="226"/>
      <c r="N223" s="227"/>
      <c r="O223" s="227"/>
      <c r="P223" s="227"/>
      <c r="Q223" s="227"/>
      <c r="R223" s="227"/>
      <c r="S223" s="227"/>
      <c r="T223" s="228"/>
      <c r="AT223" s="229" t="s">
        <v>142</v>
      </c>
      <c r="AU223" s="229" t="s">
        <v>84</v>
      </c>
      <c r="AV223" s="13" t="s">
        <v>84</v>
      </c>
      <c r="AW223" s="13" t="s">
        <v>30</v>
      </c>
      <c r="AX223" s="13" t="s">
        <v>79</v>
      </c>
      <c r="AY223" s="229" t="s">
        <v>135</v>
      </c>
    </row>
    <row r="224" spans="1:65" s="2" customFormat="1" ht="34.65" customHeight="1">
      <c r="A224" s="34"/>
      <c r="B224" s="35"/>
      <c r="C224" s="204" t="s">
        <v>306</v>
      </c>
      <c r="D224" s="204" t="s">
        <v>137</v>
      </c>
      <c r="E224" s="205" t="s">
        <v>670</v>
      </c>
      <c r="F224" s="206" t="s">
        <v>671</v>
      </c>
      <c r="G224" s="207" t="s">
        <v>207</v>
      </c>
      <c r="H224" s="208">
        <v>7.68</v>
      </c>
      <c r="I224" s="209"/>
      <c r="J224" s="210">
        <f>ROUND(I224*H224,2)</f>
        <v>0</v>
      </c>
      <c r="K224" s="211"/>
      <c r="L224" s="39"/>
      <c r="M224" s="212" t="s">
        <v>1</v>
      </c>
      <c r="N224" s="213" t="s">
        <v>40</v>
      </c>
      <c r="O224" s="71"/>
      <c r="P224" s="214">
        <f>O224*H224</f>
        <v>0</v>
      </c>
      <c r="Q224" s="214">
        <v>1.5E-5</v>
      </c>
      <c r="R224" s="214">
        <f>Q224*H224</f>
        <v>1.1519999999999999E-4</v>
      </c>
      <c r="S224" s="214">
        <v>0</v>
      </c>
      <c r="T224" s="215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16" t="s">
        <v>90</v>
      </c>
      <c r="AT224" s="216" t="s">
        <v>137</v>
      </c>
      <c r="AU224" s="216" t="s">
        <v>84</v>
      </c>
      <c r="AY224" s="17" t="s">
        <v>135</v>
      </c>
      <c r="BE224" s="217">
        <f>IF(N224="základná",J224,0)</f>
        <v>0</v>
      </c>
      <c r="BF224" s="217">
        <f>IF(N224="znížená",J224,0)</f>
        <v>0</v>
      </c>
      <c r="BG224" s="217">
        <f>IF(N224="zákl. prenesená",J224,0)</f>
        <v>0</v>
      </c>
      <c r="BH224" s="217">
        <f>IF(N224="zníž. prenesená",J224,0)</f>
        <v>0</v>
      </c>
      <c r="BI224" s="217">
        <f>IF(N224="nulová",J224,0)</f>
        <v>0</v>
      </c>
      <c r="BJ224" s="17" t="s">
        <v>84</v>
      </c>
      <c r="BK224" s="217">
        <f>ROUND(I224*H224,2)</f>
        <v>0</v>
      </c>
      <c r="BL224" s="17" t="s">
        <v>90</v>
      </c>
      <c r="BM224" s="216" t="s">
        <v>672</v>
      </c>
    </row>
    <row r="225" spans="1:65" s="2" customFormat="1" ht="23.1" customHeight="1">
      <c r="A225" s="34"/>
      <c r="B225" s="35"/>
      <c r="C225" s="204" t="s">
        <v>388</v>
      </c>
      <c r="D225" s="204" t="s">
        <v>137</v>
      </c>
      <c r="E225" s="205" t="s">
        <v>673</v>
      </c>
      <c r="F225" s="206" t="s">
        <v>674</v>
      </c>
      <c r="G225" s="207" t="s">
        <v>192</v>
      </c>
      <c r="H225" s="208">
        <v>0.249</v>
      </c>
      <c r="I225" s="209"/>
      <c r="J225" s="210">
        <f>ROUND(I225*H225,2)</f>
        <v>0</v>
      </c>
      <c r="K225" s="211"/>
      <c r="L225" s="39"/>
      <c r="M225" s="212" t="s">
        <v>1</v>
      </c>
      <c r="N225" s="213" t="s">
        <v>40</v>
      </c>
      <c r="O225" s="71"/>
      <c r="P225" s="214">
        <f>O225*H225</f>
        <v>0</v>
      </c>
      <c r="Q225" s="214">
        <v>1.0370397</v>
      </c>
      <c r="R225" s="214">
        <f>Q225*H225</f>
        <v>0.25822288529999998</v>
      </c>
      <c r="S225" s="214">
        <v>0</v>
      </c>
      <c r="T225" s="215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16" t="s">
        <v>90</v>
      </c>
      <c r="AT225" s="216" t="s">
        <v>137</v>
      </c>
      <c r="AU225" s="216" t="s">
        <v>84</v>
      </c>
      <c r="AY225" s="17" t="s">
        <v>135</v>
      </c>
      <c r="BE225" s="217">
        <f>IF(N225="základná",J225,0)</f>
        <v>0</v>
      </c>
      <c r="BF225" s="217">
        <f>IF(N225="znížená",J225,0)</f>
        <v>0</v>
      </c>
      <c r="BG225" s="217">
        <f>IF(N225="zákl. prenesená",J225,0)</f>
        <v>0</v>
      </c>
      <c r="BH225" s="217">
        <f>IF(N225="zníž. prenesená",J225,0)</f>
        <v>0</v>
      </c>
      <c r="BI225" s="217">
        <f>IF(N225="nulová",J225,0)</f>
        <v>0</v>
      </c>
      <c r="BJ225" s="17" t="s">
        <v>84</v>
      </c>
      <c r="BK225" s="217">
        <f>ROUND(I225*H225,2)</f>
        <v>0</v>
      </c>
      <c r="BL225" s="17" t="s">
        <v>90</v>
      </c>
      <c r="BM225" s="216" t="s">
        <v>675</v>
      </c>
    </row>
    <row r="226" spans="1:65" s="13" customFormat="1" ht="10.199999999999999">
      <c r="B226" s="218"/>
      <c r="C226" s="219"/>
      <c r="D226" s="220" t="s">
        <v>142</v>
      </c>
      <c r="E226" s="221" t="s">
        <v>1</v>
      </c>
      <c r="F226" s="222" t="s">
        <v>676</v>
      </c>
      <c r="G226" s="219"/>
      <c r="H226" s="223">
        <v>0.249</v>
      </c>
      <c r="I226" s="224"/>
      <c r="J226" s="219"/>
      <c r="K226" s="219"/>
      <c r="L226" s="225"/>
      <c r="M226" s="226"/>
      <c r="N226" s="227"/>
      <c r="O226" s="227"/>
      <c r="P226" s="227"/>
      <c r="Q226" s="227"/>
      <c r="R226" s="227"/>
      <c r="S226" s="227"/>
      <c r="T226" s="228"/>
      <c r="AT226" s="229" t="s">
        <v>142</v>
      </c>
      <c r="AU226" s="229" t="s">
        <v>84</v>
      </c>
      <c r="AV226" s="13" t="s">
        <v>84</v>
      </c>
      <c r="AW226" s="13" t="s">
        <v>30</v>
      </c>
      <c r="AX226" s="13" t="s">
        <v>74</v>
      </c>
      <c r="AY226" s="229" t="s">
        <v>135</v>
      </c>
    </row>
    <row r="227" spans="1:65" s="2" customFormat="1" ht="23.1" customHeight="1">
      <c r="A227" s="34"/>
      <c r="B227" s="35"/>
      <c r="C227" s="204" t="s">
        <v>390</v>
      </c>
      <c r="D227" s="204" t="s">
        <v>137</v>
      </c>
      <c r="E227" s="205" t="s">
        <v>677</v>
      </c>
      <c r="F227" s="206" t="s">
        <v>678</v>
      </c>
      <c r="G227" s="207" t="s">
        <v>140</v>
      </c>
      <c r="H227" s="208">
        <v>79.38</v>
      </c>
      <c r="I227" s="209"/>
      <c r="J227" s="210">
        <f>ROUND(I227*H227,2)</f>
        <v>0</v>
      </c>
      <c r="K227" s="211"/>
      <c r="L227" s="39"/>
      <c r="M227" s="212" t="s">
        <v>1</v>
      </c>
      <c r="N227" s="213" t="s">
        <v>40</v>
      </c>
      <c r="O227" s="71"/>
      <c r="P227" s="214">
        <f>O227*H227</f>
        <v>0</v>
      </c>
      <c r="Q227" s="214">
        <v>2.3225634999999998</v>
      </c>
      <c r="R227" s="214">
        <f>Q227*H227</f>
        <v>184.36509062999997</v>
      </c>
      <c r="S227" s="214">
        <v>0</v>
      </c>
      <c r="T227" s="215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16" t="s">
        <v>90</v>
      </c>
      <c r="AT227" s="216" t="s">
        <v>137</v>
      </c>
      <c r="AU227" s="216" t="s">
        <v>84</v>
      </c>
      <c r="AY227" s="17" t="s">
        <v>135</v>
      </c>
      <c r="BE227" s="217">
        <f>IF(N227="základná",J227,0)</f>
        <v>0</v>
      </c>
      <c r="BF227" s="217">
        <f>IF(N227="znížená",J227,0)</f>
        <v>0</v>
      </c>
      <c r="BG227" s="217">
        <f>IF(N227="zákl. prenesená",J227,0)</f>
        <v>0</v>
      </c>
      <c r="BH227" s="217">
        <f>IF(N227="zníž. prenesená",J227,0)</f>
        <v>0</v>
      </c>
      <c r="BI227" s="217">
        <f>IF(N227="nulová",J227,0)</f>
        <v>0</v>
      </c>
      <c r="BJ227" s="17" t="s">
        <v>84</v>
      </c>
      <c r="BK227" s="217">
        <f>ROUND(I227*H227,2)</f>
        <v>0</v>
      </c>
      <c r="BL227" s="17" t="s">
        <v>90</v>
      </c>
      <c r="BM227" s="216" t="s">
        <v>679</v>
      </c>
    </row>
    <row r="228" spans="1:65" s="13" customFormat="1" ht="10.199999999999999">
      <c r="B228" s="218"/>
      <c r="C228" s="219"/>
      <c r="D228" s="220" t="s">
        <v>142</v>
      </c>
      <c r="E228" s="221" t="s">
        <v>1</v>
      </c>
      <c r="F228" s="222" t="s">
        <v>680</v>
      </c>
      <c r="G228" s="219"/>
      <c r="H228" s="223">
        <v>79.38</v>
      </c>
      <c r="I228" s="224"/>
      <c r="J228" s="219"/>
      <c r="K228" s="219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142</v>
      </c>
      <c r="AU228" s="229" t="s">
        <v>84</v>
      </c>
      <c r="AV228" s="13" t="s">
        <v>84</v>
      </c>
      <c r="AW228" s="13" t="s">
        <v>30</v>
      </c>
      <c r="AX228" s="13" t="s">
        <v>79</v>
      </c>
      <c r="AY228" s="229" t="s">
        <v>135</v>
      </c>
    </row>
    <row r="229" spans="1:65" s="2" customFormat="1" ht="23.1" customHeight="1">
      <c r="A229" s="34"/>
      <c r="B229" s="35"/>
      <c r="C229" s="204" t="s">
        <v>395</v>
      </c>
      <c r="D229" s="204" t="s">
        <v>137</v>
      </c>
      <c r="E229" s="205" t="s">
        <v>681</v>
      </c>
      <c r="F229" s="206" t="s">
        <v>682</v>
      </c>
      <c r="G229" s="207" t="s">
        <v>140</v>
      </c>
      <c r="H229" s="208">
        <v>14.6</v>
      </c>
      <c r="I229" s="209"/>
      <c r="J229" s="210">
        <f>ROUND(I229*H229,2)</f>
        <v>0</v>
      </c>
      <c r="K229" s="211"/>
      <c r="L229" s="39"/>
      <c r="M229" s="212" t="s">
        <v>1</v>
      </c>
      <c r="N229" s="213" t="s">
        <v>40</v>
      </c>
      <c r="O229" s="71"/>
      <c r="P229" s="214">
        <f>O229*H229</f>
        <v>0</v>
      </c>
      <c r="Q229" s="214">
        <v>2.3225634999999998</v>
      </c>
      <c r="R229" s="214">
        <f>Q229*H229</f>
        <v>33.909427099999995</v>
      </c>
      <c r="S229" s="214">
        <v>0</v>
      </c>
      <c r="T229" s="215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16" t="s">
        <v>90</v>
      </c>
      <c r="AT229" s="216" t="s">
        <v>137</v>
      </c>
      <c r="AU229" s="216" t="s">
        <v>84</v>
      </c>
      <c r="AY229" s="17" t="s">
        <v>135</v>
      </c>
      <c r="BE229" s="217">
        <f>IF(N229="základná",J229,0)</f>
        <v>0</v>
      </c>
      <c r="BF229" s="217">
        <f>IF(N229="znížená",J229,0)</f>
        <v>0</v>
      </c>
      <c r="BG229" s="217">
        <f>IF(N229="zákl. prenesená",J229,0)</f>
        <v>0</v>
      </c>
      <c r="BH229" s="217">
        <f>IF(N229="zníž. prenesená",J229,0)</f>
        <v>0</v>
      </c>
      <c r="BI229" s="217">
        <f>IF(N229="nulová",J229,0)</f>
        <v>0</v>
      </c>
      <c r="BJ229" s="17" t="s">
        <v>84</v>
      </c>
      <c r="BK229" s="217">
        <f>ROUND(I229*H229,2)</f>
        <v>0</v>
      </c>
      <c r="BL229" s="17" t="s">
        <v>90</v>
      </c>
      <c r="BM229" s="216" t="s">
        <v>683</v>
      </c>
    </row>
    <row r="230" spans="1:65" s="13" customFormat="1" ht="10.199999999999999">
      <c r="B230" s="218"/>
      <c r="C230" s="219"/>
      <c r="D230" s="220" t="s">
        <v>142</v>
      </c>
      <c r="E230" s="221" t="s">
        <v>1</v>
      </c>
      <c r="F230" s="222" t="s">
        <v>684</v>
      </c>
      <c r="G230" s="219"/>
      <c r="H230" s="223">
        <v>14.6</v>
      </c>
      <c r="I230" s="224"/>
      <c r="J230" s="219"/>
      <c r="K230" s="219"/>
      <c r="L230" s="225"/>
      <c r="M230" s="226"/>
      <c r="N230" s="227"/>
      <c r="O230" s="227"/>
      <c r="P230" s="227"/>
      <c r="Q230" s="227"/>
      <c r="R230" s="227"/>
      <c r="S230" s="227"/>
      <c r="T230" s="228"/>
      <c r="AT230" s="229" t="s">
        <v>142</v>
      </c>
      <c r="AU230" s="229" t="s">
        <v>84</v>
      </c>
      <c r="AV230" s="13" t="s">
        <v>84</v>
      </c>
      <c r="AW230" s="13" t="s">
        <v>30</v>
      </c>
      <c r="AX230" s="13" t="s">
        <v>74</v>
      </c>
      <c r="AY230" s="229" t="s">
        <v>135</v>
      </c>
    </row>
    <row r="231" spans="1:65" s="2" customFormat="1" ht="23.1" customHeight="1">
      <c r="A231" s="34"/>
      <c r="B231" s="35"/>
      <c r="C231" s="204" t="s">
        <v>399</v>
      </c>
      <c r="D231" s="204" t="s">
        <v>137</v>
      </c>
      <c r="E231" s="205" t="s">
        <v>685</v>
      </c>
      <c r="F231" s="206" t="s">
        <v>686</v>
      </c>
      <c r="G231" s="207" t="s">
        <v>140</v>
      </c>
      <c r="H231" s="208">
        <v>0.75600000000000001</v>
      </c>
      <c r="I231" s="209"/>
      <c r="J231" s="210">
        <f>ROUND(I231*H231,2)</f>
        <v>0</v>
      </c>
      <c r="K231" s="211"/>
      <c r="L231" s="39"/>
      <c r="M231" s="212" t="s">
        <v>1</v>
      </c>
      <c r="N231" s="213" t="s">
        <v>40</v>
      </c>
      <c r="O231" s="71"/>
      <c r="P231" s="214">
        <f>O231*H231</f>
        <v>0</v>
      </c>
      <c r="Q231" s="214">
        <v>2.3854899999999999</v>
      </c>
      <c r="R231" s="214">
        <f>Q231*H231</f>
        <v>1.8034304399999999</v>
      </c>
      <c r="S231" s="214">
        <v>0</v>
      </c>
      <c r="T231" s="215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16" t="s">
        <v>90</v>
      </c>
      <c r="AT231" s="216" t="s">
        <v>137</v>
      </c>
      <c r="AU231" s="216" t="s">
        <v>84</v>
      </c>
      <c r="AY231" s="17" t="s">
        <v>135</v>
      </c>
      <c r="BE231" s="217">
        <f>IF(N231="základná",J231,0)</f>
        <v>0</v>
      </c>
      <c r="BF231" s="217">
        <f>IF(N231="znížená",J231,0)</f>
        <v>0</v>
      </c>
      <c r="BG231" s="217">
        <f>IF(N231="zákl. prenesená",J231,0)</f>
        <v>0</v>
      </c>
      <c r="BH231" s="217">
        <f>IF(N231="zníž. prenesená",J231,0)</f>
        <v>0</v>
      </c>
      <c r="BI231" s="217">
        <f>IF(N231="nulová",J231,0)</f>
        <v>0</v>
      </c>
      <c r="BJ231" s="17" t="s">
        <v>84</v>
      </c>
      <c r="BK231" s="217">
        <f>ROUND(I231*H231,2)</f>
        <v>0</v>
      </c>
      <c r="BL231" s="17" t="s">
        <v>90</v>
      </c>
      <c r="BM231" s="216" t="s">
        <v>687</v>
      </c>
    </row>
    <row r="232" spans="1:65" s="13" customFormat="1" ht="10.199999999999999">
      <c r="B232" s="218"/>
      <c r="C232" s="219"/>
      <c r="D232" s="220" t="s">
        <v>142</v>
      </c>
      <c r="E232" s="221" t="s">
        <v>1</v>
      </c>
      <c r="F232" s="222" t="s">
        <v>688</v>
      </c>
      <c r="G232" s="219"/>
      <c r="H232" s="223">
        <v>0.75600000000000001</v>
      </c>
      <c r="I232" s="224"/>
      <c r="J232" s="219"/>
      <c r="K232" s="219"/>
      <c r="L232" s="225"/>
      <c r="M232" s="226"/>
      <c r="N232" s="227"/>
      <c r="O232" s="227"/>
      <c r="P232" s="227"/>
      <c r="Q232" s="227"/>
      <c r="R232" s="227"/>
      <c r="S232" s="227"/>
      <c r="T232" s="228"/>
      <c r="AT232" s="229" t="s">
        <v>142</v>
      </c>
      <c r="AU232" s="229" t="s">
        <v>84</v>
      </c>
      <c r="AV232" s="13" t="s">
        <v>84</v>
      </c>
      <c r="AW232" s="13" t="s">
        <v>30</v>
      </c>
      <c r="AX232" s="13" t="s">
        <v>79</v>
      </c>
      <c r="AY232" s="229" t="s">
        <v>135</v>
      </c>
    </row>
    <row r="233" spans="1:65" s="2" customFormat="1" ht="23.1" customHeight="1">
      <c r="A233" s="34"/>
      <c r="B233" s="35"/>
      <c r="C233" s="204" t="s">
        <v>401</v>
      </c>
      <c r="D233" s="204" t="s">
        <v>137</v>
      </c>
      <c r="E233" s="205" t="s">
        <v>689</v>
      </c>
      <c r="F233" s="206" t="s">
        <v>690</v>
      </c>
      <c r="G233" s="207" t="s">
        <v>207</v>
      </c>
      <c r="H233" s="208">
        <v>73.36</v>
      </c>
      <c r="I233" s="209"/>
      <c r="J233" s="210">
        <f>ROUND(I233*H233,2)</f>
        <v>0</v>
      </c>
      <c r="K233" s="211"/>
      <c r="L233" s="39"/>
      <c r="M233" s="212" t="s">
        <v>1</v>
      </c>
      <c r="N233" s="213" t="s">
        <v>40</v>
      </c>
      <c r="O233" s="71"/>
      <c r="P233" s="214">
        <f>O233*H233</f>
        <v>0</v>
      </c>
      <c r="Q233" s="214">
        <v>4.5810241999999996E-3</v>
      </c>
      <c r="R233" s="214">
        <f>Q233*H233</f>
        <v>0.33606393531199996</v>
      </c>
      <c r="S233" s="214">
        <v>0</v>
      </c>
      <c r="T233" s="215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16" t="s">
        <v>90</v>
      </c>
      <c r="AT233" s="216" t="s">
        <v>137</v>
      </c>
      <c r="AU233" s="216" t="s">
        <v>84</v>
      </c>
      <c r="AY233" s="17" t="s">
        <v>135</v>
      </c>
      <c r="BE233" s="217">
        <f>IF(N233="základná",J233,0)</f>
        <v>0</v>
      </c>
      <c r="BF233" s="217">
        <f>IF(N233="znížená",J233,0)</f>
        <v>0</v>
      </c>
      <c r="BG233" s="217">
        <f>IF(N233="zákl. prenesená",J233,0)</f>
        <v>0</v>
      </c>
      <c r="BH233" s="217">
        <f>IF(N233="zníž. prenesená",J233,0)</f>
        <v>0</v>
      </c>
      <c r="BI233" s="217">
        <f>IF(N233="nulová",J233,0)</f>
        <v>0</v>
      </c>
      <c r="BJ233" s="17" t="s">
        <v>84</v>
      </c>
      <c r="BK233" s="217">
        <f>ROUND(I233*H233,2)</f>
        <v>0</v>
      </c>
      <c r="BL233" s="17" t="s">
        <v>90</v>
      </c>
      <c r="BM233" s="216" t="s">
        <v>691</v>
      </c>
    </row>
    <row r="234" spans="1:65" s="13" customFormat="1" ht="10.199999999999999">
      <c r="B234" s="218"/>
      <c r="C234" s="219"/>
      <c r="D234" s="220" t="s">
        <v>142</v>
      </c>
      <c r="E234" s="221" t="s">
        <v>1</v>
      </c>
      <c r="F234" s="222" t="s">
        <v>692</v>
      </c>
      <c r="G234" s="219"/>
      <c r="H234" s="223">
        <v>73.36</v>
      </c>
      <c r="I234" s="224"/>
      <c r="J234" s="219"/>
      <c r="K234" s="219"/>
      <c r="L234" s="225"/>
      <c r="M234" s="226"/>
      <c r="N234" s="227"/>
      <c r="O234" s="227"/>
      <c r="P234" s="227"/>
      <c r="Q234" s="227"/>
      <c r="R234" s="227"/>
      <c r="S234" s="227"/>
      <c r="T234" s="228"/>
      <c r="AT234" s="229" t="s">
        <v>142</v>
      </c>
      <c r="AU234" s="229" t="s">
        <v>84</v>
      </c>
      <c r="AV234" s="13" t="s">
        <v>84</v>
      </c>
      <c r="AW234" s="13" t="s">
        <v>30</v>
      </c>
      <c r="AX234" s="13" t="s">
        <v>74</v>
      </c>
      <c r="AY234" s="229" t="s">
        <v>135</v>
      </c>
    </row>
    <row r="235" spans="1:65" s="2" customFormat="1" ht="23.1" customHeight="1">
      <c r="A235" s="34"/>
      <c r="B235" s="35"/>
      <c r="C235" s="204" t="s">
        <v>402</v>
      </c>
      <c r="D235" s="204" t="s">
        <v>137</v>
      </c>
      <c r="E235" s="205" t="s">
        <v>693</v>
      </c>
      <c r="F235" s="206" t="s">
        <v>694</v>
      </c>
      <c r="G235" s="207" t="s">
        <v>207</v>
      </c>
      <c r="H235" s="208">
        <v>76.44</v>
      </c>
      <c r="I235" s="209"/>
      <c r="J235" s="210">
        <f>ROUND(I235*H235,2)</f>
        <v>0</v>
      </c>
      <c r="K235" s="211"/>
      <c r="L235" s="39"/>
      <c r="M235" s="212" t="s">
        <v>1</v>
      </c>
      <c r="N235" s="213" t="s">
        <v>40</v>
      </c>
      <c r="O235" s="71"/>
      <c r="P235" s="214">
        <f>O235*H235</f>
        <v>0</v>
      </c>
      <c r="Q235" s="214">
        <v>3.4504520000000001E-3</v>
      </c>
      <c r="R235" s="214">
        <f>Q235*H235</f>
        <v>0.26375255087999999</v>
      </c>
      <c r="S235" s="214">
        <v>0</v>
      </c>
      <c r="T235" s="215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16" t="s">
        <v>90</v>
      </c>
      <c r="AT235" s="216" t="s">
        <v>137</v>
      </c>
      <c r="AU235" s="216" t="s">
        <v>84</v>
      </c>
      <c r="AY235" s="17" t="s">
        <v>135</v>
      </c>
      <c r="BE235" s="217">
        <f>IF(N235="základná",J235,0)</f>
        <v>0</v>
      </c>
      <c r="BF235" s="217">
        <f>IF(N235="znížená",J235,0)</f>
        <v>0</v>
      </c>
      <c r="BG235" s="217">
        <f>IF(N235="zákl. prenesená",J235,0)</f>
        <v>0</v>
      </c>
      <c r="BH235" s="217">
        <f>IF(N235="zníž. prenesená",J235,0)</f>
        <v>0</v>
      </c>
      <c r="BI235" s="217">
        <f>IF(N235="nulová",J235,0)</f>
        <v>0</v>
      </c>
      <c r="BJ235" s="17" t="s">
        <v>84</v>
      </c>
      <c r="BK235" s="217">
        <f>ROUND(I235*H235,2)</f>
        <v>0</v>
      </c>
      <c r="BL235" s="17" t="s">
        <v>90</v>
      </c>
      <c r="BM235" s="216" t="s">
        <v>695</v>
      </c>
    </row>
    <row r="236" spans="1:65" s="13" customFormat="1" ht="10.199999999999999">
      <c r="B236" s="218"/>
      <c r="C236" s="219"/>
      <c r="D236" s="220" t="s">
        <v>142</v>
      </c>
      <c r="E236" s="221" t="s">
        <v>1</v>
      </c>
      <c r="F236" s="222" t="s">
        <v>696</v>
      </c>
      <c r="G236" s="219"/>
      <c r="H236" s="223">
        <v>69.3</v>
      </c>
      <c r="I236" s="224"/>
      <c r="J236" s="219"/>
      <c r="K236" s="219"/>
      <c r="L236" s="225"/>
      <c r="M236" s="226"/>
      <c r="N236" s="227"/>
      <c r="O236" s="227"/>
      <c r="P236" s="227"/>
      <c r="Q236" s="227"/>
      <c r="R236" s="227"/>
      <c r="S236" s="227"/>
      <c r="T236" s="228"/>
      <c r="AT236" s="229" t="s">
        <v>142</v>
      </c>
      <c r="AU236" s="229" t="s">
        <v>84</v>
      </c>
      <c r="AV236" s="13" t="s">
        <v>84</v>
      </c>
      <c r="AW236" s="13" t="s">
        <v>30</v>
      </c>
      <c r="AX236" s="13" t="s">
        <v>74</v>
      </c>
      <c r="AY236" s="229" t="s">
        <v>135</v>
      </c>
    </row>
    <row r="237" spans="1:65" s="13" customFormat="1" ht="10.199999999999999">
      <c r="B237" s="218"/>
      <c r="C237" s="219"/>
      <c r="D237" s="220" t="s">
        <v>142</v>
      </c>
      <c r="E237" s="221" t="s">
        <v>1</v>
      </c>
      <c r="F237" s="222" t="s">
        <v>697</v>
      </c>
      <c r="G237" s="219"/>
      <c r="H237" s="223">
        <v>7.14</v>
      </c>
      <c r="I237" s="224"/>
      <c r="J237" s="219"/>
      <c r="K237" s="219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142</v>
      </c>
      <c r="AU237" s="229" t="s">
        <v>84</v>
      </c>
      <c r="AV237" s="13" t="s">
        <v>84</v>
      </c>
      <c r="AW237" s="13" t="s">
        <v>30</v>
      </c>
      <c r="AX237" s="13" t="s">
        <v>74</v>
      </c>
      <c r="AY237" s="229" t="s">
        <v>135</v>
      </c>
    </row>
    <row r="238" spans="1:65" s="2" customFormat="1" ht="23.1" customHeight="1">
      <c r="A238" s="34"/>
      <c r="B238" s="35"/>
      <c r="C238" s="204" t="s">
        <v>406</v>
      </c>
      <c r="D238" s="204" t="s">
        <v>137</v>
      </c>
      <c r="E238" s="205" t="s">
        <v>698</v>
      </c>
      <c r="F238" s="206" t="s">
        <v>699</v>
      </c>
      <c r="G238" s="207" t="s">
        <v>207</v>
      </c>
      <c r="H238" s="208">
        <v>73.36</v>
      </c>
      <c r="I238" s="209"/>
      <c r="J238" s="210">
        <f>ROUND(I238*H238,2)</f>
        <v>0</v>
      </c>
      <c r="K238" s="211"/>
      <c r="L238" s="39"/>
      <c r="M238" s="212" t="s">
        <v>1</v>
      </c>
      <c r="N238" s="213" t="s">
        <v>40</v>
      </c>
      <c r="O238" s="71"/>
      <c r="P238" s="214">
        <f>O238*H238</f>
        <v>0</v>
      </c>
      <c r="Q238" s="214">
        <v>3.6999999999999998E-5</v>
      </c>
      <c r="R238" s="214">
        <f>Q238*H238</f>
        <v>2.7143199999999997E-3</v>
      </c>
      <c r="S238" s="214">
        <v>0</v>
      </c>
      <c r="T238" s="215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16" t="s">
        <v>90</v>
      </c>
      <c r="AT238" s="216" t="s">
        <v>137</v>
      </c>
      <c r="AU238" s="216" t="s">
        <v>84</v>
      </c>
      <c r="AY238" s="17" t="s">
        <v>135</v>
      </c>
      <c r="BE238" s="217">
        <f>IF(N238="základná",J238,0)</f>
        <v>0</v>
      </c>
      <c r="BF238" s="217">
        <f>IF(N238="znížená",J238,0)</f>
        <v>0</v>
      </c>
      <c r="BG238" s="217">
        <f>IF(N238="zákl. prenesená",J238,0)</f>
        <v>0</v>
      </c>
      <c r="BH238" s="217">
        <f>IF(N238="zníž. prenesená",J238,0)</f>
        <v>0</v>
      </c>
      <c r="BI238" s="217">
        <f>IF(N238="nulová",J238,0)</f>
        <v>0</v>
      </c>
      <c r="BJ238" s="17" t="s">
        <v>84</v>
      </c>
      <c r="BK238" s="217">
        <f>ROUND(I238*H238,2)</f>
        <v>0</v>
      </c>
      <c r="BL238" s="17" t="s">
        <v>90</v>
      </c>
      <c r="BM238" s="216" t="s">
        <v>700</v>
      </c>
    </row>
    <row r="239" spans="1:65" s="2" customFormat="1" ht="23.1" customHeight="1">
      <c r="A239" s="34"/>
      <c r="B239" s="35"/>
      <c r="C239" s="204" t="s">
        <v>410</v>
      </c>
      <c r="D239" s="204" t="s">
        <v>137</v>
      </c>
      <c r="E239" s="205" t="s">
        <v>701</v>
      </c>
      <c r="F239" s="206" t="s">
        <v>702</v>
      </c>
      <c r="G239" s="207" t="s">
        <v>207</v>
      </c>
      <c r="H239" s="208">
        <v>76.44</v>
      </c>
      <c r="I239" s="209"/>
      <c r="J239" s="210">
        <f>ROUND(I239*H239,2)</f>
        <v>0</v>
      </c>
      <c r="K239" s="211"/>
      <c r="L239" s="39"/>
      <c r="M239" s="212" t="s">
        <v>1</v>
      </c>
      <c r="N239" s="213" t="s">
        <v>40</v>
      </c>
      <c r="O239" s="71"/>
      <c r="P239" s="214">
        <f>O239*H239</f>
        <v>0</v>
      </c>
      <c r="Q239" s="214">
        <v>5.1799999999999999E-5</v>
      </c>
      <c r="R239" s="214">
        <f>Q239*H239</f>
        <v>3.9595919999999996E-3</v>
      </c>
      <c r="S239" s="214">
        <v>0</v>
      </c>
      <c r="T239" s="215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16" t="s">
        <v>90</v>
      </c>
      <c r="AT239" s="216" t="s">
        <v>137</v>
      </c>
      <c r="AU239" s="216" t="s">
        <v>84</v>
      </c>
      <c r="AY239" s="17" t="s">
        <v>135</v>
      </c>
      <c r="BE239" s="217">
        <f>IF(N239="základná",J239,0)</f>
        <v>0</v>
      </c>
      <c r="BF239" s="217">
        <f>IF(N239="znížená",J239,0)</f>
        <v>0</v>
      </c>
      <c r="BG239" s="217">
        <f>IF(N239="zákl. prenesená",J239,0)</f>
        <v>0</v>
      </c>
      <c r="BH239" s="217">
        <f>IF(N239="zníž. prenesená",J239,0)</f>
        <v>0</v>
      </c>
      <c r="BI239" s="217">
        <f>IF(N239="nulová",J239,0)</f>
        <v>0</v>
      </c>
      <c r="BJ239" s="17" t="s">
        <v>84</v>
      </c>
      <c r="BK239" s="217">
        <f>ROUND(I239*H239,2)</f>
        <v>0</v>
      </c>
      <c r="BL239" s="17" t="s">
        <v>90</v>
      </c>
      <c r="BM239" s="216" t="s">
        <v>703</v>
      </c>
    </row>
    <row r="240" spans="1:65" s="2" customFormat="1" ht="23.1" customHeight="1">
      <c r="A240" s="34"/>
      <c r="B240" s="35"/>
      <c r="C240" s="204" t="s">
        <v>411</v>
      </c>
      <c r="D240" s="204" t="s">
        <v>137</v>
      </c>
      <c r="E240" s="205" t="s">
        <v>704</v>
      </c>
      <c r="F240" s="206" t="s">
        <v>705</v>
      </c>
      <c r="G240" s="207" t="s">
        <v>192</v>
      </c>
      <c r="H240" s="208">
        <v>1.3140000000000001</v>
      </c>
      <c r="I240" s="209"/>
      <c r="J240" s="210">
        <f>ROUND(I240*H240,2)</f>
        <v>0</v>
      </c>
      <c r="K240" s="211"/>
      <c r="L240" s="39"/>
      <c r="M240" s="212" t="s">
        <v>1</v>
      </c>
      <c r="N240" s="213" t="s">
        <v>40</v>
      </c>
      <c r="O240" s="71"/>
      <c r="P240" s="214">
        <f>O240*H240</f>
        <v>0</v>
      </c>
      <c r="Q240" s="214">
        <v>1.0762262</v>
      </c>
      <c r="R240" s="214">
        <f>Q240*H240</f>
        <v>1.4141612268000001</v>
      </c>
      <c r="S240" s="214">
        <v>0</v>
      </c>
      <c r="T240" s="215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16" t="s">
        <v>90</v>
      </c>
      <c r="AT240" s="216" t="s">
        <v>137</v>
      </c>
      <c r="AU240" s="216" t="s">
        <v>84</v>
      </c>
      <c r="AY240" s="17" t="s">
        <v>135</v>
      </c>
      <c r="BE240" s="217">
        <f>IF(N240="základná",J240,0)</f>
        <v>0</v>
      </c>
      <c r="BF240" s="217">
        <f>IF(N240="znížená",J240,0)</f>
        <v>0</v>
      </c>
      <c r="BG240" s="217">
        <f>IF(N240="zákl. prenesená",J240,0)</f>
        <v>0</v>
      </c>
      <c r="BH240" s="217">
        <f>IF(N240="zníž. prenesená",J240,0)</f>
        <v>0</v>
      </c>
      <c r="BI240" s="217">
        <f>IF(N240="nulová",J240,0)</f>
        <v>0</v>
      </c>
      <c r="BJ240" s="17" t="s">
        <v>84</v>
      </c>
      <c r="BK240" s="217">
        <f>ROUND(I240*H240,2)</f>
        <v>0</v>
      </c>
      <c r="BL240" s="17" t="s">
        <v>90</v>
      </c>
      <c r="BM240" s="216" t="s">
        <v>706</v>
      </c>
    </row>
    <row r="241" spans="1:65" s="13" customFormat="1" ht="10.199999999999999">
      <c r="B241" s="218"/>
      <c r="C241" s="219"/>
      <c r="D241" s="220" t="s">
        <v>142</v>
      </c>
      <c r="E241" s="221" t="s">
        <v>1</v>
      </c>
      <c r="F241" s="222" t="s">
        <v>707</v>
      </c>
      <c r="G241" s="219"/>
      <c r="H241" s="223">
        <v>1.3140000000000001</v>
      </c>
      <c r="I241" s="224"/>
      <c r="J241" s="219"/>
      <c r="K241" s="219"/>
      <c r="L241" s="225"/>
      <c r="M241" s="226"/>
      <c r="N241" s="227"/>
      <c r="O241" s="227"/>
      <c r="P241" s="227"/>
      <c r="Q241" s="227"/>
      <c r="R241" s="227"/>
      <c r="S241" s="227"/>
      <c r="T241" s="228"/>
      <c r="AT241" s="229" t="s">
        <v>142</v>
      </c>
      <c r="AU241" s="229" t="s">
        <v>84</v>
      </c>
      <c r="AV241" s="13" t="s">
        <v>84</v>
      </c>
      <c r="AW241" s="13" t="s">
        <v>30</v>
      </c>
      <c r="AX241" s="13" t="s">
        <v>74</v>
      </c>
      <c r="AY241" s="229" t="s">
        <v>135</v>
      </c>
    </row>
    <row r="242" spans="1:65" s="2" customFormat="1" ht="23.1" customHeight="1">
      <c r="A242" s="34"/>
      <c r="B242" s="35"/>
      <c r="C242" s="204" t="s">
        <v>415</v>
      </c>
      <c r="D242" s="204" t="s">
        <v>137</v>
      </c>
      <c r="E242" s="205" t="s">
        <v>708</v>
      </c>
      <c r="F242" s="206" t="s">
        <v>709</v>
      </c>
      <c r="G242" s="207" t="s">
        <v>192</v>
      </c>
      <c r="H242" s="208">
        <v>8.7319999999999993</v>
      </c>
      <c r="I242" s="209"/>
      <c r="J242" s="210">
        <f>ROUND(I242*H242,2)</f>
        <v>0</v>
      </c>
      <c r="K242" s="211"/>
      <c r="L242" s="39"/>
      <c r="M242" s="212" t="s">
        <v>1</v>
      </c>
      <c r="N242" s="213" t="s">
        <v>40</v>
      </c>
      <c r="O242" s="71"/>
      <c r="P242" s="214">
        <f>O242*H242</f>
        <v>0</v>
      </c>
      <c r="Q242" s="214">
        <v>1.0381562</v>
      </c>
      <c r="R242" s="214">
        <f>Q242*H242</f>
        <v>9.0651799383999982</v>
      </c>
      <c r="S242" s="214">
        <v>0</v>
      </c>
      <c r="T242" s="215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16" t="s">
        <v>90</v>
      </c>
      <c r="AT242" s="216" t="s">
        <v>137</v>
      </c>
      <c r="AU242" s="216" t="s">
        <v>84</v>
      </c>
      <c r="AY242" s="17" t="s">
        <v>135</v>
      </c>
      <c r="BE242" s="217">
        <f>IF(N242="základná",J242,0)</f>
        <v>0</v>
      </c>
      <c r="BF242" s="217">
        <f>IF(N242="znížená",J242,0)</f>
        <v>0</v>
      </c>
      <c r="BG242" s="217">
        <f>IF(N242="zákl. prenesená",J242,0)</f>
        <v>0</v>
      </c>
      <c r="BH242" s="217">
        <f>IF(N242="zníž. prenesená",J242,0)</f>
        <v>0</v>
      </c>
      <c r="BI242" s="217">
        <f>IF(N242="nulová",J242,0)</f>
        <v>0</v>
      </c>
      <c r="BJ242" s="17" t="s">
        <v>84</v>
      </c>
      <c r="BK242" s="217">
        <f>ROUND(I242*H242,2)</f>
        <v>0</v>
      </c>
      <c r="BL242" s="17" t="s">
        <v>90</v>
      </c>
      <c r="BM242" s="216" t="s">
        <v>710</v>
      </c>
    </row>
    <row r="243" spans="1:65" s="13" customFormat="1" ht="10.199999999999999">
      <c r="B243" s="218"/>
      <c r="C243" s="219"/>
      <c r="D243" s="220" t="s">
        <v>142</v>
      </c>
      <c r="E243" s="221" t="s">
        <v>1</v>
      </c>
      <c r="F243" s="222" t="s">
        <v>711</v>
      </c>
      <c r="G243" s="219"/>
      <c r="H243" s="223">
        <v>8.7319999999999993</v>
      </c>
      <c r="I243" s="224"/>
      <c r="J243" s="219"/>
      <c r="K243" s="219"/>
      <c r="L243" s="225"/>
      <c r="M243" s="226"/>
      <c r="N243" s="227"/>
      <c r="O243" s="227"/>
      <c r="P243" s="227"/>
      <c r="Q243" s="227"/>
      <c r="R243" s="227"/>
      <c r="S243" s="227"/>
      <c r="T243" s="228"/>
      <c r="AT243" s="229" t="s">
        <v>142</v>
      </c>
      <c r="AU243" s="229" t="s">
        <v>84</v>
      </c>
      <c r="AV243" s="13" t="s">
        <v>84</v>
      </c>
      <c r="AW243" s="13" t="s">
        <v>30</v>
      </c>
      <c r="AX243" s="13" t="s">
        <v>79</v>
      </c>
      <c r="AY243" s="229" t="s">
        <v>135</v>
      </c>
    </row>
    <row r="244" spans="1:65" s="2" customFormat="1" ht="23.1" customHeight="1">
      <c r="A244" s="34"/>
      <c r="B244" s="35"/>
      <c r="C244" s="204" t="s">
        <v>419</v>
      </c>
      <c r="D244" s="204" t="s">
        <v>137</v>
      </c>
      <c r="E244" s="205" t="s">
        <v>712</v>
      </c>
      <c r="F244" s="206" t="s">
        <v>713</v>
      </c>
      <c r="G244" s="207" t="s">
        <v>160</v>
      </c>
      <c r="H244" s="208">
        <v>114.4</v>
      </c>
      <c r="I244" s="209"/>
      <c r="J244" s="210">
        <f>ROUND(I244*H244,2)</f>
        <v>0</v>
      </c>
      <c r="K244" s="211"/>
      <c r="L244" s="39"/>
      <c r="M244" s="212" t="s">
        <v>1</v>
      </c>
      <c r="N244" s="213" t="s">
        <v>40</v>
      </c>
      <c r="O244" s="71"/>
      <c r="P244" s="214">
        <f>O244*H244</f>
        <v>0</v>
      </c>
      <c r="Q244" s="214">
        <v>2.8400000000000001E-3</v>
      </c>
      <c r="R244" s="214">
        <f>Q244*H244</f>
        <v>0.32489600000000002</v>
      </c>
      <c r="S244" s="214">
        <v>0</v>
      </c>
      <c r="T244" s="215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16" t="s">
        <v>90</v>
      </c>
      <c r="AT244" s="216" t="s">
        <v>137</v>
      </c>
      <c r="AU244" s="216" t="s">
        <v>84</v>
      </c>
      <c r="AY244" s="17" t="s">
        <v>135</v>
      </c>
      <c r="BE244" s="217">
        <f>IF(N244="základná",J244,0)</f>
        <v>0</v>
      </c>
      <c r="BF244" s="217">
        <f>IF(N244="znížená",J244,0)</f>
        <v>0</v>
      </c>
      <c r="BG244" s="217">
        <f>IF(N244="zákl. prenesená",J244,0)</f>
        <v>0</v>
      </c>
      <c r="BH244" s="217">
        <f>IF(N244="zníž. prenesená",J244,0)</f>
        <v>0</v>
      </c>
      <c r="BI244" s="217">
        <f>IF(N244="nulová",J244,0)</f>
        <v>0</v>
      </c>
      <c r="BJ244" s="17" t="s">
        <v>84</v>
      </c>
      <c r="BK244" s="217">
        <f>ROUND(I244*H244,2)</f>
        <v>0</v>
      </c>
      <c r="BL244" s="17" t="s">
        <v>90</v>
      </c>
      <c r="BM244" s="216" t="s">
        <v>714</v>
      </c>
    </row>
    <row r="245" spans="1:65" s="13" customFormat="1" ht="20.399999999999999">
      <c r="B245" s="218"/>
      <c r="C245" s="219"/>
      <c r="D245" s="220" t="s">
        <v>142</v>
      </c>
      <c r="E245" s="221" t="s">
        <v>1</v>
      </c>
      <c r="F245" s="222" t="s">
        <v>715</v>
      </c>
      <c r="G245" s="219"/>
      <c r="H245" s="223">
        <v>114.4</v>
      </c>
      <c r="I245" s="224"/>
      <c r="J245" s="219"/>
      <c r="K245" s="219"/>
      <c r="L245" s="225"/>
      <c r="M245" s="226"/>
      <c r="N245" s="227"/>
      <c r="O245" s="227"/>
      <c r="P245" s="227"/>
      <c r="Q245" s="227"/>
      <c r="R245" s="227"/>
      <c r="S245" s="227"/>
      <c r="T245" s="228"/>
      <c r="AT245" s="229" t="s">
        <v>142</v>
      </c>
      <c r="AU245" s="229" t="s">
        <v>84</v>
      </c>
      <c r="AV245" s="13" t="s">
        <v>84</v>
      </c>
      <c r="AW245" s="13" t="s">
        <v>30</v>
      </c>
      <c r="AX245" s="13" t="s">
        <v>74</v>
      </c>
      <c r="AY245" s="229" t="s">
        <v>135</v>
      </c>
    </row>
    <row r="246" spans="1:65" s="15" customFormat="1" ht="10.199999999999999">
      <c r="B246" s="256"/>
      <c r="C246" s="257"/>
      <c r="D246" s="220" t="s">
        <v>142</v>
      </c>
      <c r="E246" s="258" t="s">
        <v>1</v>
      </c>
      <c r="F246" s="259" t="s">
        <v>325</v>
      </c>
      <c r="G246" s="257"/>
      <c r="H246" s="260">
        <v>114.4</v>
      </c>
      <c r="I246" s="261"/>
      <c r="J246" s="257"/>
      <c r="K246" s="257"/>
      <c r="L246" s="262"/>
      <c r="M246" s="263"/>
      <c r="N246" s="264"/>
      <c r="O246" s="264"/>
      <c r="P246" s="264"/>
      <c r="Q246" s="264"/>
      <c r="R246" s="264"/>
      <c r="S246" s="264"/>
      <c r="T246" s="265"/>
      <c r="AT246" s="266" t="s">
        <v>142</v>
      </c>
      <c r="AU246" s="266" t="s">
        <v>84</v>
      </c>
      <c r="AV246" s="15" t="s">
        <v>90</v>
      </c>
      <c r="AW246" s="15" t="s">
        <v>30</v>
      </c>
      <c r="AX246" s="15" t="s">
        <v>79</v>
      </c>
      <c r="AY246" s="266" t="s">
        <v>135</v>
      </c>
    </row>
    <row r="247" spans="1:65" s="2" customFormat="1" ht="23.1" customHeight="1">
      <c r="A247" s="34"/>
      <c r="B247" s="35"/>
      <c r="C247" s="230" t="s">
        <v>423</v>
      </c>
      <c r="D247" s="230" t="s">
        <v>160</v>
      </c>
      <c r="E247" s="231" t="s">
        <v>716</v>
      </c>
      <c r="F247" s="232" t="s">
        <v>717</v>
      </c>
      <c r="G247" s="233" t="s">
        <v>263</v>
      </c>
      <c r="H247" s="234">
        <v>114.4</v>
      </c>
      <c r="I247" s="235"/>
      <c r="J247" s="236">
        <f>ROUND(I247*H247,2)</f>
        <v>0</v>
      </c>
      <c r="K247" s="237"/>
      <c r="L247" s="238"/>
      <c r="M247" s="239" t="s">
        <v>1</v>
      </c>
      <c r="N247" s="240" t="s">
        <v>40</v>
      </c>
      <c r="O247" s="71"/>
      <c r="P247" s="214">
        <f>O247*H247</f>
        <v>0</v>
      </c>
      <c r="Q247" s="214">
        <v>0</v>
      </c>
      <c r="R247" s="214">
        <f>Q247*H247</f>
        <v>0</v>
      </c>
      <c r="S247" s="214">
        <v>0</v>
      </c>
      <c r="T247" s="215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16" t="s">
        <v>163</v>
      </c>
      <c r="AT247" s="216" t="s">
        <v>160</v>
      </c>
      <c r="AU247" s="216" t="s">
        <v>84</v>
      </c>
      <c r="AY247" s="17" t="s">
        <v>135</v>
      </c>
      <c r="BE247" s="217">
        <f>IF(N247="základná",J247,0)</f>
        <v>0</v>
      </c>
      <c r="BF247" s="217">
        <f>IF(N247="znížená",J247,0)</f>
        <v>0</v>
      </c>
      <c r="BG247" s="217">
        <f>IF(N247="zákl. prenesená",J247,0)</f>
        <v>0</v>
      </c>
      <c r="BH247" s="217">
        <f>IF(N247="zníž. prenesená",J247,0)</f>
        <v>0</v>
      </c>
      <c r="BI247" s="217">
        <f>IF(N247="nulová",J247,0)</f>
        <v>0</v>
      </c>
      <c r="BJ247" s="17" t="s">
        <v>84</v>
      </c>
      <c r="BK247" s="217">
        <f>ROUND(I247*H247,2)</f>
        <v>0</v>
      </c>
      <c r="BL247" s="17" t="s">
        <v>90</v>
      </c>
      <c r="BM247" s="216" t="s">
        <v>718</v>
      </c>
    </row>
    <row r="248" spans="1:65" s="13" customFormat="1" ht="30.6">
      <c r="B248" s="218"/>
      <c r="C248" s="219"/>
      <c r="D248" s="220" t="s">
        <v>142</v>
      </c>
      <c r="E248" s="221" t="s">
        <v>1</v>
      </c>
      <c r="F248" s="222" t="s">
        <v>719</v>
      </c>
      <c r="G248" s="219"/>
      <c r="H248" s="223">
        <v>114.4</v>
      </c>
      <c r="I248" s="224"/>
      <c r="J248" s="219"/>
      <c r="K248" s="219"/>
      <c r="L248" s="225"/>
      <c r="M248" s="226"/>
      <c r="N248" s="227"/>
      <c r="O248" s="227"/>
      <c r="P248" s="227"/>
      <c r="Q248" s="227"/>
      <c r="R248" s="227"/>
      <c r="S248" s="227"/>
      <c r="T248" s="228"/>
      <c r="AT248" s="229" t="s">
        <v>142</v>
      </c>
      <c r="AU248" s="229" t="s">
        <v>84</v>
      </c>
      <c r="AV248" s="13" t="s">
        <v>84</v>
      </c>
      <c r="AW248" s="13" t="s">
        <v>30</v>
      </c>
      <c r="AX248" s="13" t="s">
        <v>79</v>
      </c>
      <c r="AY248" s="229" t="s">
        <v>135</v>
      </c>
    </row>
    <row r="249" spans="1:65" s="12" customFormat="1" ht="22.8" customHeight="1">
      <c r="B249" s="188"/>
      <c r="C249" s="189"/>
      <c r="D249" s="190" t="s">
        <v>73</v>
      </c>
      <c r="E249" s="202" t="s">
        <v>90</v>
      </c>
      <c r="F249" s="202" t="s">
        <v>356</v>
      </c>
      <c r="G249" s="189"/>
      <c r="H249" s="189"/>
      <c r="I249" s="192"/>
      <c r="J249" s="203">
        <f>BK249</f>
        <v>0</v>
      </c>
      <c r="K249" s="189"/>
      <c r="L249" s="194"/>
      <c r="M249" s="195"/>
      <c r="N249" s="196"/>
      <c r="O249" s="196"/>
      <c r="P249" s="197">
        <f>SUM(P250:P268)</f>
        <v>0</v>
      </c>
      <c r="Q249" s="196"/>
      <c r="R249" s="197">
        <f>SUM(R250:R268)</f>
        <v>823.90572484999984</v>
      </c>
      <c r="S249" s="196"/>
      <c r="T249" s="198">
        <f>SUM(T250:T268)</f>
        <v>0</v>
      </c>
      <c r="AR249" s="199" t="s">
        <v>79</v>
      </c>
      <c r="AT249" s="200" t="s">
        <v>73</v>
      </c>
      <c r="AU249" s="200" t="s">
        <v>79</v>
      </c>
      <c r="AY249" s="199" t="s">
        <v>135</v>
      </c>
      <c r="BK249" s="201">
        <f>SUM(BK250:BK268)</f>
        <v>0</v>
      </c>
    </row>
    <row r="250" spans="1:65" s="2" customFormat="1" ht="23.1" customHeight="1">
      <c r="A250" s="34"/>
      <c r="B250" s="35"/>
      <c r="C250" s="204" t="s">
        <v>425</v>
      </c>
      <c r="D250" s="204" t="s">
        <v>137</v>
      </c>
      <c r="E250" s="205" t="s">
        <v>720</v>
      </c>
      <c r="F250" s="206" t="s">
        <v>721</v>
      </c>
      <c r="G250" s="207" t="s">
        <v>393</v>
      </c>
      <c r="H250" s="208">
        <v>12</v>
      </c>
      <c r="I250" s="209"/>
      <c r="J250" s="210">
        <f>ROUND(I250*H250,2)</f>
        <v>0</v>
      </c>
      <c r="K250" s="211"/>
      <c r="L250" s="39"/>
      <c r="M250" s="212" t="s">
        <v>1</v>
      </c>
      <c r="N250" s="213" t="s">
        <v>40</v>
      </c>
      <c r="O250" s="71"/>
      <c r="P250" s="214">
        <f>O250*H250</f>
        <v>0</v>
      </c>
      <c r="Q250" s="214">
        <v>0</v>
      </c>
      <c r="R250" s="214">
        <f>Q250*H250</f>
        <v>0</v>
      </c>
      <c r="S250" s="214">
        <v>0</v>
      </c>
      <c r="T250" s="215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16" t="s">
        <v>90</v>
      </c>
      <c r="AT250" s="216" t="s">
        <v>137</v>
      </c>
      <c r="AU250" s="216" t="s">
        <v>84</v>
      </c>
      <c r="AY250" s="17" t="s">
        <v>135</v>
      </c>
      <c r="BE250" s="217">
        <f>IF(N250="základná",J250,0)</f>
        <v>0</v>
      </c>
      <c r="BF250" s="217">
        <f>IF(N250="znížená",J250,0)</f>
        <v>0</v>
      </c>
      <c r="BG250" s="217">
        <f>IF(N250="zákl. prenesená",J250,0)</f>
        <v>0</v>
      </c>
      <c r="BH250" s="217">
        <f>IF(N250="zníž. prenesená",J250,0)</f>
        <v>0</v>
      </c>
      <c r="BI250" s="217">
        <f>IF(N250="nulová",J250,0)</f>
        <v>0</v>
      </c>
      <c r="BJ250" s="17" t="s">
        <v>84</v>
      </c>
      <c r="BK250" s="217">
        <f>ROUND(I250*H250,2)</f>
        <v>0</v>
      </c>
      <c r="BL250" s="17" t="s">
        <v>90</v>
      </c>
      <c r="BM250" s="216" t="s">
        <v>722</v>
      </c>
    </row>
    <row r="251" spans="1:65" s="13" customFormat="1" ht="10.199999999999999">
      <c r="B251" s="218"/>
      <c r="C251" s="219"/>
      <c r="D251" s="220" t="s">
        <v>142</v>
      </c>
      <c r="E251" s="221" t="s">
        <v>1</v>
      </c>
      <c r="F251" s="222" t="s">
        <v>723</v>
      </c>
      <c r="G251" s="219"/>
      <c r="H251" s="223">
        <v>12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142</v>
      </c>
      <c r="AU251" s="229" t="s">
        <v>84</v>
      </c>
      <c r="AV251" s="13" t="s">
        <v>84</v>
      </c>
      <c r="AW251" s="13" t="s">
        <v>30</v>
      </c>
      <c r="AX251" s="13" t="s">
        <v>79</v>
      </c>
      <c r="AY251" s="229" t="s">
        <v>135</v>
      </c>
    </row>
    <row r="252" spans="1:65" s="2" customFormat="1" ht="16.350000000000001" customHeight="1">
      <c r="A252" s="34"/>
      <c r="B252" s="35"/>
      <c r="C252" s="230" t="s">
        <v>426</v>
      </c>
      <c r="D252" s="230" t="s">
        <v>160</v>
      </c>
      <c r="E252" s="231" t="s">
        <v>724</v>
      </c>
      <c r="F252" s="232" t="s">
        <v>725</v>
      </c>
      <c r="G252" s="233" t="s">
        <v>393</v>
      </c>
      <c r="H252" s="234">
        <v>12</v>
      </c>
      <c r="I252" s="235"/>
      <c r="J252" s="236">
        <f>ROUND(I252*H252,2)</f>
        <v>0</v>
      </c>
      <c r="K252" s="237"/>
      <c r="L252" s="238"/>
      <c r="M252" s="239" t="s">
        <v>1</v>
      </c>
      <c r="N252" s="240" t="s">
        <v>40</v>
      </c>
      <c r="O252" s="71"/>
      <c r="P252" s="214">
        <f>O252*H252</f>
        <v>0</v>
      </c>
      <c r="Q252" s="214">
        <v>9.7999999999999997E-3</v>
      </c>
      <c r="R252" s="214">
        <f>Q252*H252</f>
        <v>0.1176</v>
      </c>
      <c r="S252" s="214">
        <v>0</v>
      </c>
      <c r="T252" s="215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16" t="s">
        <v>163</v>
      </c>
      <c r="AT252" s="216" t="s">
        <v>160</v>
      </c>
      <c r="AU252" s="216" t="s">
        <v>84</v>
      </c>
      <c r="AY252" s="17" t="s">
        <v>135</v>
      </c>
      <c r="BE252" s="217">
        <f>IF(N252="základná",J252,0)</f>
        <v>0</v>
      </c>
      <c r="BF252" s="217">
        <f>IF(N252="znížená",J252,0)</f>
        <v>0</v>
      </c>
      <c r="BG252" s="217">
        <f>IF(N252="zákl. prenesená",J252,0)</f>
        <v>0</v>
      </c>
      <c r="BH252" s="217">
        <f>IF(N252="zníž. prenesená",J252,0)</f>
        <v>0</v>
      </c>
      <c r="BI252" s="217">
        <f>IF(N252="nulová",J252,0)</f>
        <v>0</v>
      </c>
      <c r="BJ252" s="17" t="s">
        <v>84</v>
      </c>
      <c r="BK252" s="217">
        <f>ROUND(I252*H252,2)</f>
        <v>0</v>
      </c>
      <c r="BL252" s="17" t="s">
        <v>90</v>
      </c>
      <c r="BM252" s="216" t="s">
        <v>726</v>
      </c>
    </row>
    <row r="253" spans="1:65" s="2" customFormat="1" ht="23.1" customHeight="1">
      <c r="A253" s="34"/>
      <c r="B253" s="35"/>
      <c r="C253" s="204" t="s">
        <v>430</v>
      </c>
      <c r="D253" s="204" t="s">
        <v>137</v>
      </c>
      <c r="E253" s="205" t="s">
        <v>357</v>
      </c>
      <c r="F253" s="206" t="s">
        <v>358</v>
      </c>
      <c r="G253" s="207" t="s">
        <v>207</v>
      </c>
      <c r="H253" s="208">
        <v>7.75</v>
      </c>
      <c r="I253" s="209"/>
      <c r="J253" s="210">
        <f>ROUND(I253*H253,2)</f>
        <v>0</v>
      </c>
      <c r="K253" s="211"/>
      <c r="L253" s="39"/>
      <c r="M253" s="212" t="s">
        <v>1</v>
      </c>
      <c r="N253" s="213" t="s">
        <v>40</v>
      </c>
      <c r="O253" s="71"/>
      <c r="P253" s="214">
        <f>O253*H253</f>
        <v>0</v>
      </c>
      <c r="Q253" s="214">
        <v>0.22883999999999999</v>
      </c>
      <c r="R253" s="214">
        <f>Q253*H253</f>
        <v>1.7735099999999999</v>
      </c>
      <c r="S253" s="214">
        <v>0</v>
      </c>
      <c r="T253" s="215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16" t="s">
        <v>90</v>
      </c>
      <c r="AT253" s="216" t="s">
        <v>137</v>
      </c>
      <c r="AU253" s="216" t="s">
        <v>84</v>
      </c>
      <c r="AY253" s="17" t="s">
        <v>135</v>
      </c>
      <c r="BE253" s="217">
        <f>IF(N253="základná",J253,0)</f>
        <v>0</v>
      </c>
      <c r="BF253" s="217">
        <f>IF(N253="znížená",J253,0)</f>
        <v>0</v>
      </c>
      <c r="BG253" s="217">
        <f>IF(N253="zákl. prenesená",J253,0)</f>
        <v>0</v>
      </c>
      <c r="BH253" s="217">
        <f>IF(N253="zníž. prenesená",J253,0)</f>
        <v>0</v>
      </c>
      <c r="BI253" s="217">
        <f>IF(N253="nulová",J253,0)</f>
        <v>0</v>
      </c>
      <c r="BJ253" s="17" t="s">
        <v>84</v>
      </c>
      <c r="BK253" s="217">
        <f>ROUND(I253*H253,2)</f>
        <v>0</v>
      </c>
      <c r="BL253" s="17" t="s">
        <v>90</v>
      </c>
      <c r="BM253" s="216" t="s">
        <v>727</v>
      </c>
    </row>
    <row r="254" spans="1:65" s="13" customFormat="1" ht="20.399999999999999">
      <c r="B254" s="218"/>
      <c r="C254" s="219"/>
      <c r="D254" s="220" t="s">
        <v>142</v>
      </c>
      <c r="E254" s="221" t="s">
        <v>1</v>
      </c>
      <c r="F254" s="222" t="s">
        <v>728</v>
      </c>
      <c r="G254" s="219"/>
      <c r="H254" s="223">
        <v>7.75</v>
      </c>
      <c r="I254" s="224"/>
      <c r="J254" s="219"/>
      <c r="K254" s="219"/>
      <c r="L254" s="225"/>
      <c r="M254" s="226"/>
      <c r="N254" s="227"/>
      <c r="O254" s="227"/>
      <c r="P254" s="227"/>
      <c r="Q254" s="227"/>
      <c r="R254" s="227"/>
      <c r="S254" s="227"/>
      <c r="T254" s="228"/>
      <c r="AT254" s="229" t="s">
        <v>142</v>
      </c>
      <c r="AU254" s="229" t="s">
        <v>84</v>
      </c>
      <c r="AV254" s="13" t="s">
        <v>84</v>
      </c>
      <c r="AW254" s="13" t="s">
        <v>30</v>
      </c>
      <c r="AX254" s="13" t="s">
        <v>74</v>
      </c>
      <c r="AY254" s="229" t="s">
        <v>135</v>
      </c>
    </row>
    <row r="255" spans="1:65" s="2" customFormat="1" ht="23.1" customHeight="1">
      <c r="A255" s="34"/>
      <c r="B255" s="35"/>
      <c r="C255" s="204" t="s">
        <v>434</v>
      </c>
      <c r="D255" s="204" t="s">
        <v>137</v>
      </c>
      <c r="E255" s="205" t="s">
        <v>729</v>
      </c>
      <c r="F255" s="206" t="s">
        <v>730</v>
      </c>
      <c r="G255" s="207" t="s">
        <v>207</v>
      </c>
      <c r="H255" s="208">
        <v>420</v>
      </c>
      <c r="I255" s="209"/>
      <c r="J255" s="210">
        <f>ROUND(I255*H255,2)</f>
        <v>0</v>
      </c>
      <c r="K255" s="211"/>
      <c r="L255" s="39"/>
      <c r="M255" s="212" t="s">
        <v>1</v>
      </c>
      <c r="N255" s="213" t="s">
        <v>40</v>
      </c>
      <c r="O255" s="71"/>
      <c r="P255" s="214">
        <f>O255*H255</f>
        <v>0</v>
      </c>
      <c r="Q255" s="214">
        <v>0.34326000000000001</v>
      </c>
      <c r="R255" s="214">
        <f>Q255*H255</f>
        <v>144.16920000000002</v>
      </c>
      <c r="S255" s="214">
        <v>0</v>
      </c>
      <c r="T255" s="215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16" t="s">
        <v>90</v>
      </c>
      <c r="AT255" s="216" t="s">
        <v>137</v>
      </c>
      <c r="AU255" s="216" t="s">
        <v>84</v>
      </c>
      <c r="AY255" s="17" t="s">
        <v>135</v>
      </c>
      <c r="BE255" s="217">
        <f>IF(N255="základná",J255,0)</f>
        <v>0</v>
      </c>
      <c r="BF255" s="217">
        <f>IF(N255="znížená",J255,0)</f>
        <v>0</v>
      </c>
      <c r="BG255" s="217">
        <f>IF(N255="zákl. prenesená",J255,0)</f>
        <v>0</v>
      </c>
      <c r="BH255" s="217">
        <f>IF(N255="zníž. prenesená",J255,0)</f>
        <v>0</v>
      </c>
      <c r="BI255" s="217">
        <f>IF(N255="nulová",J255,0)</f>
        <v>0</v>
      </c>
      <c r="BJ255" s="17" t="s">
        <v>84</v>
      </c>
      <c r="BK255" s="217">
        <f>ROUND(I255*H255,2)</f>
        <v>0</v>
      </c>
      <c r="BL255" s="17" t="s">
        <v>90</v>
      </c>
      <c r="BM255" s="216" t="s">
        <v>731</v>
      </c>
    </row>
    <row r="256" spans="1:65" s="13" customFormat="1" ht="10.199999999999999">
      <c r="B256" s="218"/>
      <c r="C256" s="219"/>
      <c r="D256" s="220" t="s">
        <v>142</v>
      </c>
      <c r="E256" s="221" t="s">
        <v>1</v>
      </c>
      <c r="F256" s="222" t="s">
        <v>732</v>
      </c>
      <c r="G256" s="219"/>
      <c r="H256" s="223">
        <v>420</v>
      </c>
      <c r="I256" s="224"/>
      <c r="J256" s="219"/>
      <c r="K256" s="219"/>
      <c r="L256" s="225"/>
      <c r="M256" s="226"/>
      <c r="N256" s="227"/>
      <c r="O256" s="227"/>
      <c r="P256" s="227"/>
      <c r="Q256" s="227"/>
      <c r="R256" s="227"/>
      <c r="S256" s="227"/>
      <c r="T256" s="228"/>
      <c r="AT256" s="229" t="s">
        <v>142</v>
      </c>
      <c r="AU256" s="229" t="s">
        <v>84</v>
      </c>
      <c r="AV256" s="13" t="s">
        <v>84</v>
      </c>
      <c r="AW256" s="13" t="s">
        <v>30</v>
      </c>
      <c r="AX256" s="13" t="s">
        <v>74</v>
      </c>
      <c r="AY256" s="229" t="s">
        <v>135</v>
      </c>
    </row>
    <row r="257" spans="1:65" s="2" customFormat="1" ht="16.350000000000001" customHeight="1">
      <c r="A257" s="34"/>
      <c r="B257" s="35"/>
      <c r="C257" s="204" t="s">
        <v>438</v>
      </c>
      <c r="D257" s="204" t="s">
        <v>137</v>
      </c>
      <c r="E257" s="205" t="s">
        <v>733</v>
      </c>
      <c r="F257" s="206" t="s">
        <v>734</v>
      </c>
      <c r="G257" s="207" t="s">
        <v>207</v>
      </c>
      <c r="H257" s="208">
        <v>420</v>
      </c>
      <c r="I257" s="209"/>
      <c r="J257" s="210">
        <f>ROUND(I257*H257,2)</f>
        <v>0</v>
      </c>
      <c r="K257" s="211"/>
      <c r="L257" s="39"/>
      <c r="M257" s="212" t="s">
        <v>1</v>
      </c>
      <c r="N257" s="213" t="s">
        <v>40</v>
      </c>
      <c r="O257" s="71"/>
      <c r="P257" s="214">
        <f>O257*H257</f>
        <v>0</v>
      </c>
      <c r="Q257" s="214">
        <v>0.1002</v>
      </c>
      <c r="R257" s="214">
        <f>Q257*H257</f>
        <v>42.083999999999996</v>
      </c>
      <c r="S257" s="214">
        <v>0</v>
      </c>
      <c r="T257" s="215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16" t="s">
        <v>90</v>
      </c>
      <c r="AT257" s="216" t="s">
        <v>137</v>
      </c>
      <c r="AU257" s="216" t="s">
        <v>84</v>
      </c>
      <c r="AY257" s="17" t="s">
        <v>135</v>
      </c>
      <c r="BE257" s="217">
        <f>IF(N257="základná",J257,0)</f>
        <v>0</v>
      </c>
      <c r="BF257" s="217">
        <f>IF(N257="znížená",J257,0)</f>
        <v>0</v>
      </c>
      <c r="BG257" s="217">
        <f>IF(N257="zákl. prenesená",J257,0)</f>
        <v>0</v>
      </c>
      <c r="BH257" s="217">
        <f>IF(N257="zníž. prenesená",J257,0)</f>
        <v>0</v>
      </c>
      <c r="BI257" s="217">
        <f>IF(N257="nulová",J257,0)</f>
        <v>0</v>
      </c>
      <c r="BJ257" s="17" t="s">
        <v>84</v>
      </c>
      <c r="BK257" s="217">
        <f>ROUND(I257*H257,2)</f>
        <v>0</v>
      </c>
      <c r="BL257" s="17" t="s">
        <v>90</v>
      </c>
      <c r="BM257" s="216" t="s">
        <v>735</v>
      </c>
    </row>
    <row r="258" spans="1:65" s="2" customFormat="1" ht="23.1" customHeight="1">
      <c r="A258" s="34"/>
      <c r="B258" s="35"/>
      <c r="C258" s="204" t="s">
        <v>443</v>
      </c>
      <c r="D258" s="204" t="s">
        <v>137</v>
      </c>
      <c r="E258" s="205" t="s">
        <v>736</v>
      </c>
      <c r="F258" s="206" t="s">
        <v>737</v>
      </c>
      <c r="G258" s="207" t="s">
        <v>207</v>
      </c>
      <c r="H258" s="208">
        <v>0.75</v>
      </c>
      <c r="I258" s="209"/>
      <c r="J258" s="210">
        <f>ROUND(I258*H258,2)</f>
        <v>0</v>
      </c>
      <c r="K258" s="211"/>
      <c r="L258" s="39"/>
      <c r="M258" s="212" t="s">
        <v>1</v>
      </c>
      <c r="N258" s="213" t="s">
        <v>40</v>
      </c>
      <c r="O258" s="71"/>
      <c r="P258" s="214">
        <f>O258*H258</f>
        <v>0</v>
      </c>
      <c r="Q258" s="214">
        <v>2.2655000000000002E-2</v>
      </c>
      <c r="R258" s="214">
        <f>Q258*H258</f>
        <v>1.6991249999999999E-2</v>
      </c>
      <c r="S258" s="214">
        <v>0</v>
      </c>
      <c r="T258" s="215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16" t="s">
        <v>90</v>
      </c>
      <c r="AT258" s="216" t="s">
        <v>137</v>
      </c>
      <c r="AU258" s="216" t="s">
        <v>84</v>
      </c>
      <c r="AY258" s="17" t="s">
        <v>135</v>
      </c>
      <c r="BE258" s="217">
        <f>IF(N258="základná",J258,0)</f>
        <v>0</v>
      </c>
      <c r="BF258" s="217">
        <f>IF(N258="znížená",J258,0)</f>
        <v>0</v>
      </c>
      <c r="BG258" s="217">
        <f>IF(N258="zákl. prenesená",J258,0)</f>
        <v>0</v>
      </c>
      <c r="BH258" s="217">
        <f>IF(N258="zníž. prenesená",J258,0)</f>
        <v>0</v>
      </c>
      <c r="BI258" s="217">
        <f>IF(N258="nulová",J258,0)</f>
        <v>0</v>
      </c>
      <c r="BJ258" s="17" t="s">
        <v>84</v>
      </c>
      <c r="BK258" s="217">
        <f>ROUND(I258*H258,2)</f>
        <v>0</v>
      </c>
      <c r="BL258" s="17" t="s">
        <v>90</v>
      </c>
      <c r="BM258" s="216" t="s">
        <v>738</v>
      </c>
    </row>
    <row r="259" spans="1:65" s="13" customFormat="1" ht="20.399999999999999">
      <c r="B259" s="218"/>
      <c r="C259" s="219"/>
      <c r="D259" s="220" t="s">
        <v>142</v>
      </c>
      <c r="E259" s="221" t="s">
        <v>1</v>
      </c>
      <c r="F259" s="222" t="s">
        <v>739</v>
      </c>
      <c r="G259" s="219"/>
      <c r="H259" s="223">
        <v>0.75</v>
      </c>
      <c r="I259" s="224"/>
      <c r="J259" s="219"/>
      <c r="K259" s="219"/>
      <c r="L259" s="225"/>
      <c r="M259" s="226"/>
      <c r="N259" s="227"/>
      <c r="O259" s="227"/>
      <c r="P259" s="227"/>
      <c r="Q259" s="227"/>
      <c r="R259" s="227"/>
      <c r="S259" s="227"/>
      <c r="T259" s="228"/>
      <c r="AT259" s="229" t="s">
        <v>142</v>
      </c>
      <c r="AU259" s="229" t="s">
        <v>84</v>
      </c>
      <c r="AV259" s="13" t="s">
        <v>84</v>
      </c>
      <c r="AW259" s="13" t="s">
        <v>30</v>
      </c>
      <c r="AX259" s="13" t="s">
        <v>74</v>
      </c>
      <c r="AY259" s="229" t="s">
        <v>135</v>
      </c>
    </row>
    <row r="260" spans="1:65" s="15" customFormat="1" ht="10.199999999999999">
      <c r="B260" s="256"/>
      <c r="C260" s="257"/>
      <c r="D260" s="220" t="s">
        <v>142</v>
      </c>
      <c r="E260" s="258" t="s">
        <v>1</v>
      </c>
      <c r="F260" s="259" t="s">
        <v>325</v>
      </c>
      <c r="G260" s="257"/>
      <c r="H260" s="260">
        <v>0.75</v>
      </c>
      <c r="I260" s="261"/>
      <c r="J260" s="257"/>
      <c r="K260" s="257"/>
      <c r="L260" s="262"/>
      <c r="M260" s="263"/>
      <c r="N260" s="264"/>
      <c r="O260" s="264"/>
      <c r="P260" s="264"/>
      <c r="Q260" s="264"/>
      <c r="R260" s="264"/>
      <c r="S260" s="264"/>
      <c r="T260" s="265"/>
      <c r="AT260" s="266" t="s">
        <v>142</v>
      </c>
      <c r="AU260" s="266" t="s">
        <v>84</v>
      </c>
      <c r="AV260" s="15" t="s">
        <v>90</v>
      </c>
      <c r="AW260" s="15" t="s">
        <v>30</v>
      </c>
      <c r="AX260" s="15" t="s">
        <v>79</v>
      </c>
      <c r="AY260" s="266" t="s">
        <v>135</v>
      </c>
    </row>
    <row r="261" spans="1:65" s="2" customFormat="1" ht="23.1" customHeight="1">
      <c r="A261" s="34"/>
      <c r="B261" s="35"/>
      <c r="C261" s="204" t="s">
        <v>448</v>
      </c>
      <c r="D261" s="204" t="s">
        <v>137</v>
      </c>
      <c r="E261" s="205" t="s">
        <v>740</v>
      </c>
      <c r="F261" s="206" t="s">
        <v>741</v>
      </c>
      <c r="G261" s="207" t="s">
        <v>140</v>
      </c>
      <c r="H261" s="208">
        <v>120.96</v>
      </c>
      <c r="I261" s="209"/>
      <c r="J261" s="210">
        <f>ROUND(I261*H261,2)</f>
        <v>0</v>
      </c>
      <c r="K261" s="211"/>
      <c r="L261" s="39"/>
      <c r="M261" s="212" t="s">
        <v>1</v>
      </c>
      <c r="N261" s="213" t="s">
        <v>40</v>
      </c>
      <c r="O261" s="71"/>
      <c r="P261" s="214">
        <f>O261*H261</f>
        <v>0</v>
      </c>
      <c r="Q261" s="214">
        <v>2.0841599999999998</v>
      </c>
      <c r="R261" s="214">
        <f>Q261*H261</f>
        <v>252.09999359999995</v>
      </c>
      <c r="S261" s="214">
        <v>0</v>
      </c>
      <c r="T261" s="215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16" t="s">
        <v>90</v>
      </c>
      <c r="AT261" s="216" t="s">
        <v>137</v>
      </c>
      <c r="AU261" s="216" t="s">
        <v>84</v>
      </c>
      <c r="AY261" s="17" t="s">
        <v>135</v>
      </c>
      <c r="BE261" s="217">
        <f>IF(N261="základná",J261,0)</f>
        <v>0</v>
      </c>
      <c r="BF261" s="217">
        <f>IF(N261="znížená",J261,0)</f>
        <v>0</v>
      </c>
      <c r="BG261" s="217">
        <f>IF(N261="zákl. prenesená",J261,0)</f>
        <v>0</v>
      </c>
      <c r="BH261" s="217">
        <f>IF(N261="zníž. prenesená",J261,0)</f>
        <v>0</v>
      </c>
      <c r="BI261" s="217">
        <f>IF(N261="nulová",J261,0)</f>
        <v>0</v>
      </c>
      <c r="BJ261" s="17" t="s">
        <v>84</v>
      </c>
      <c r="BK261" s="217">
        <f>ROUND(I261*H261,2)</f>
        <v>0</v>
      </c>
      <c r="BL261" s="17" t="s">
        <v>90</v>
      </c>
      <c r="BM261" s="216" t="s">
        <v>742</v>
      </c>
    </row>
    <row r="262" spans="1:65" s="13" customFormat="1" ht="10.199999999999999">
      <c r="B262" s="218"/>
      <c r="C262" s="219"/>
      <c r="D262" s="220" t="s">
        <v>142</v>
      </c>
      <c r="E262" s="221" t="s">
        <v>1</v>
      </c>
      <c r="F262" s="222" t="s">
        <v>578</v>
      </c>
      <c r="G262" s="219"/>
      <c r="H262" s="223">
        <v>28.8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142</v>
      </c>
      <c r="AU262" s="229" t="s">
        <v>84</v>
      </c>
      <c r="AV262" s="13" t="s">
        <v>84</v>
      </c>
      <c r="AW262" s="13" t="s">
        <v>30</v>
      </c>
      <c r="AX262" s="13" t="s">
        <v>74</v>
      </c>
      <c r="AY262" s="229" t="s">
        <v>135</v>
      </c>
    </row>
    <row r="263" spans="1:65" s="13" customFormat="1" ht="10.199999999999999">
      <c r="B263" s="218"/>
      <c r="C263" s="219"/>
      <c r="D263" s="220" t="s">
        <v>142</v>
      </c>
      <c r="E263" s="221" t="s">
        <v>1</v>
      </c>
      <c r="F263" s="222" t="s">
        <v>579</v>
      </c>
      <c r="G263" s="219"/>
      <c r="H263" s="223">
        <v>72</v>
      </c>
      <c r="I263" s="224"/>
      <c r="J263" s="219"/>
      <c r="K263" s="219"/>
      <c r="L263" s="225"/>
      <c r="M263" s="226"/>
      <c r="N263" s="227"/>
      <c r="O263" s="227"/>
      <c r="P263" s="227"/>
      <c r="Q263" s="227"/>
      <c r="R263" s="227"/>
      <c r="S263" s="227"/>
      <c r="T263" s="228"/>
      <c r="AT263" s="229" t="s">
        <v>142</v>
      </c>
      <c r="AU263" s="229" t="s">
        <v>84</v>
      </c>
      <c r="AV263" s="13" t="s">
        <v>84</v>
      </c>
      <c r="AW263" s="13" t="s">
        <v>30</v>
      </c>
      <c r="AX263" s="13" t="s">
        <v>74</v>
      </c>
      <c r="AY263" s="229" t="s">
        <v>135</v>
      </c>
    </row>
    <row r="264" spans="1:65" s="15" customFormat="1" ht="10.199999999999999">
      <c r="B264" s="256"/>
      <c r="C264" s="257"/>
      <c r="D264" s="220" t="s">
        <v>142</v>
      </c>
      <c r="E264" s="258" t="s">
        <v>1</v>
      </c>
      <c r="F264" s="259" t="s">
        <v>325</v>
      </c>
      <c r="G264" s="257"/>
      <c r="H264" s="260">
        <v>100.8</v>
      </c>
      <c r="I264" s="261"/>
      <c r="J264" s="257"/>
      <c r="K264" s="257"/>
      <c r="L264" s="262"/>
      <c r="M264" s="263"/>
      <c r="N264" s="264"/>
      <c r="O264" s="264"/>
      <c r="P264" s="264"/>
      <c r="Q264" s="264"/>
      <c r="R264" s="264"/>
      <c r="S264" s="264"/>
      <c r="T264" s="265"/>
      <c r="AT264" s="266" t="s">
        <v>142</v>
      </c>
      <c r="AU264" s="266" t="s">
        <v>84</v>
      </c>
      <c r="AV264" s="15" t="s">
        <v>90</v>
      </c>
      <c r="AW264" s="15" t="s">
        <v>30</v>
      </c>
      <c r="AX264" s="15" t="s">
        <v>79</v>
      </c>
      <c r="AY264" s="266" t="s">
        <v>135</v>
      </c>
    </row>
    <row r="265" spans="1:65" s="13" customFormat="1" ht="10.199999999999999">
      <c r="B265" s="218"/>
      <c r="C265" s="219"/>
      <c r="D265" s="220" t="s">
        <v>142</v>
      </c>
      <c r="E265" s="219"/>
      <c r="F265" s="222" t="s">
        <v>743</v>
      </c>
      <c r="G265" s="219"/>
      <c r="H265" s="223">
        <v>120.96</v>
      </c>
      <c r="I265" s="224"/>
      <c r="J265" s="219"/>
      <c r="K265" s="219"/>
      <c r="L265" s="225"/>
      <c r="M265" s="226"/>
      <c r="N265" s="227"/>
      <c r="O265" s="227"/>
      <c r="P265" s="227"/>
      <c r="Q265" s="227"/>
      <c r="R265" s="227"/>
      <c r="S265" s="227"/>
      <c r="T265" s="228"/>
      <c r="AT265" s="229" t="s">
        <v>142</v>
      </c>
      <c r="AU265" s="229" t="s">
        <v>84</v>
      </c>
      <c r="AV265" s="13" t="s">
        <v>84</v>
      </c>
      <c r="AW265" s="13" t="s">
        <v>4</v>
      </c>
      <c r="AX265" s="13" t="s">
        <v>79</v>
      </c>
      <c r="AY265" s="229" t="s">
        <v>135</v>
      </c>
    </row>
    <row r="266" spans="1:65" s="2" customFormat="1" ht="34.65" customHeight="1">
      <c r="A266" s="34"/>
      <c r="B266" s="35"/>
      <c r="C266" s="204" t="s">
        <v>453</v>
      </c>
      <c r="D266" s="204" t="s">
        <v>137</v>
      </c>
      <c r="E266" s="205" t="s">
        <v>380</v>
      </c>
      <c r="F266" s="206" t="s">
        <v>381</v>
      </c>
      <c r="G266" s="207" t="s">
        <v>207</v>
      </c>
      <c r="H266" s="208">
        <v>7.75</v>
      </c>
      <c r="I266" s="209"/>
      <c r="J266" s="210">
        <f>ROUND(I266*H266,2)</f>
        <v>0</v>
      </c>
      <c r="K266" s="211"/>
      <c r="L266" s="39"/>
      <c r="M266" s="212" t="s">
        <v>1</v>
      </c>
      <c r="N266" s="213" t="s">
        <v>40</v>
      </c>
      <c r="O266" s="71"/>
      <c r="P266" s="214">
        <f>O266*H266</f>
        <v>0</v>
      </c>
      <c r="Q266" s="214">
        <v>0.70772000000000002</v>
      </c>
      <c r="R266" s="214">
        <f>Q266*H266</f>
        <v>5.4848300000000005</v>
      </c>
      <c r="S266" s="214">
        <v>0</v>
      </c>
      <c r="T266" s="215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16" t="s">
        <v>90</v>
      </c>
      <c r="AT266" s="216" t="s">
        <v>137</v>
      </c>
      <c r="AU266" s="216" t="s">
        <v>84</v>
      </c>
      <c r="AY266" s="17" t="s">
        <v>135</v>
      </c>
      <c r="BE266" s="217">
        <f>IF(N266="základná",J266,0)</f>
        <v>0</v>
      </c>
      <c r="BF266" s="217">
        <f>IF(N266="znížená",J266,0)</f>
        <v>0</v>
      </c>
      <c r="BG266" s="217">
        <f>IF(N266="zákl. prenesená",J266,0)</f>
        <v>0</v>
      </c>
      <c r="BH266" s="217">
        <f>IF(N266="zníž. prenesená",J266,0)</f>
        <v>0</v>
      </c>
      <c r="BI266" s="217">
        <f>IF(N266="nulová",J266,0)</f>
        <v>0</v>
      </c>
      <c r="BJ266" s="17" t="s">
        <v>84</v>
      </c>
      <c r="BK266" s="217">
        <f>ROUND(I266*H266,2)</f>
        <v>0</v>
      </c>
      <c r="BL266" s="17" t="s">
        <v>90</v>
      </c>
      <c r="BM266" s="216" t="s">
        <v>382</v>
      </c>
    </row>
    <row r="267" spans="1:65" s="13" customFormat="1" ht="20.399999999999999">
      <c r="B267" s="218"/>
      <c r="C267" s="219"/>
      <c r="D267" s="220" t="s">
        <v>142</v>
      </c>
      <c r="E267" s="221" t="s">
        <v>1</v>
      </c>
      <c r="F267" s="222" t="s">
        <v>728</v>
      </c>
      <c r="G267" s="219"/>
      <c r="H267" s="223">
        <v>7.75</v>
      </c>
      <c r="I267" s="224"/>
      <c r="J267" s="219"/>
      <c r="K267" s="219"/>
      <c r="L267" s="225"/>
      <c r="M267" s="226"/>
      <c r="N267" s="227"/>
      <c r="O267" s="227"/>
      <c r="P267" s="227"/>
      <c r="Q267" s="227"/>
      <c r="R267" s="227"/>
      <c r="S267" s="227"/>
      <c r="T267" s="228"/>
      <c r="AT267" s="229" t="s">
        <v>142</v>
      </c>
      <c r="AU267" s="229" t="s">
        <v>84</v>
      </c>
      <c r="AV267" s="13" t="s">
        <v>84</v>
      </c>
      <c r="AW267" s="13" t="s">
        <v>30</v>
      </c>
      <c r="AX267" s="13" t="s">
        <v>74</v>
      </c>
      <c r="AY267" s="229" t="s">
        <v>135</v>
      </c>
    </row>
    <row r="268" spans="1:65" s="2" customFormat="1" ht="34.65" customHeight="1">
      <c r="A268" s="34"/>
      <c r="B268" s="35"/>
      <c r="C268" s="204" t="s">
        <v>457</v>
      </c>
      <c r="D268" s="204" t="s">
        <v>137</v>
      </c>
      <c r="E268" s="205" t="s">
        <v>744</v>
      </c>
      <c r="F268" s="206" t="s">
        <v>745</v>
      </c>
      <c r="G268" s="207" t="s">
        <v>207</v>
      </c>
      <c r="H268" s="208">
        <v>420</v>
      </c>
      <c r="I268" s="209"/>
      <c r="J268" s="210">
        <f>ROUND(I268*H268,2)</f>
        <v>0</v>
      </c>
      <c r="K268" s="211"/>
      <c r="L268" s="39"/>
      <c r="M268" s="212" t="s">
        <v>1</v>
      </c>
      <c r="N268" s="213" t="s">
        <v>40</v>
      </c>
      <c r="O268" s="71"/>
      <c r="P268" s="214">
        <f>O268*H268</f>
        <v>0</v>
      </c>
      <c r="Q268" s="214">
        <v>0.90037999999999996</v>
      </c>
      <c r="R268" s="214">
        <f>Q268*H268</f>
        <v>378.15959999999995</v>
      </c>
      <c r="S268" s="214">
        <v>0</v>
      </c>
      <c r="T268" s="215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16" t="s">
        <v>90</v>
      </c>
      <c r="AT268" s="216" t="s">
        <v>137</v>
      </c>
      <c r="AU268" s="216" t="s">
        <v>84</v>
      </c>
      <c r="AY268" s="17" t="s">
        <v>135</v>
      </c>
      <c r="BE268" s="217">
        <f>IF(N268="základná",J268,0)</f>
        <v>0</v>
      </c>
      <c r="BF268" s="217">
        <f>IF(N268="znížená",J268,0)</f>
        <v>0</v>
      </c>
      <c r="BG268" s="217">
        <f>IF(N268="zákl. prenesená",J268,0)</f>
        <v>0</v>
      </c>
      <c r="BH268" s="217">
        <f>IF(N268="zníž. prenesená",J268,0)</f>
        <v>0</v>
      </c>
      <c r="BI268" s="217">
        <f>IF(N268="nulová",J268,0)</f>
        <v>0</v>
      </c>
      <c r="BJ268" s="17" t="s">
        <v>84</v>
      </c>
      <c r="BK268" s="217">
        <f>ROUND(I268*H268,2)</f>
        <v>0</v>
      </c>
      <c r="BL268" s="17" t="s">
        <v>90</v>
      </c>
      <c r="BM268" s="216" t="s">
        <v>746</v>
      </c>
    </row>
    <row r="269" spans="1:65" s="12" customFormat="1" ht="22.8" customHeight="1">
      <c r="B269" s="188"/>
      <c r="C269" s="189"/>
      <c r="D269" s="190" t="s">
        <v>73</v>
      </c>
      <c r="E269" s="202" t="s">
        <v>94</v>
      </c>
      <c r="F269" s="202" t="s">
        <v>226</v>
      </c>
      <c r="G269" s="189"/>
      <c r="H269" s="189"/>
      <c r="I269" s="192"/>
      <c r="J269" s="203">
        <f>BK269</f>
        <v>0</v>
      </c>
      <c r="K269" s="189"/>
      <c r="L269" s="194"/>
      <c r="M269" s="195"/>
      <c r="N269" s="196"/>
      <c r="O269" s="196"/>
      <c r="P269" s="197">
        <f>SUM(P270:P280)</f>
        <v>0</v>
      </c>
      <c r="Q269" s="196"/>
      <c r="R269" s="197">
        <f>SUM(R270:R280)</f>
        <v>262.30622799999998</v>
      </c>
      <c r="S269" s="196"/>
      <c r="T269" s="198">
        <f>SUM(T270:T280)</f>
        <v>0</v>
      </c>
      <c r="AR269" s="199" t="s">
        <v>79</v>
      </c>
      <c r="AT269" s="200" t="s">
        <v>73</v>
      </c>
      <c r="AU269" s="200" t="s">
        <v>79</v>
      </c>
      <c r="AY269" s="199" t="s">
        <v>135</v>
      </c>
      <c r="BK269" s="201">
        <f>SUM(BK270:BK280)</f>
        <v>0</v>
      </c>
    </row>
    <row r="270" spans="1:65" s="2" customFormat="1" ht="34.65" customHeight="1">
      <c r="A270" s="34"/>
      <c r="B270" s="35"/>
      <c r="C270" s="204" t="s">
        <v>464</v>
      </c>
      <c r="D270" s="204" t="s">
        <v>137</v>
      </c>
      <c r="E270" s="205" t="s">
        <v>747</v>
      </c>
      <c r="F270" s="206" t="s">
        <v>748</v>
      </c>
      <c r="G270" s="207" t="s">
        <v>207</v>
      </c>
      <c r="H270" s="208">
        <v>547.79999999999995</v>
      </c>
      <c r="I270" s="209"/>
      <c r="J270" s="210">
        <f>ROUND(I270*H270,2)</f>
        <v>0</v>
      </c>
      <c r="K270" s="211"/>
      <c r="L270" s="39"/>
      <c r="M270" s="212" t="s">
        <v>1</v>
      </c>
      <c r="N270" s="213" t="s">
        <v>40</v>
      </c>
      <c r="O270" s="71"/>
      <c r="P270" s="214">
        <f>O270*H270</f>
        <v>0</v>
      </c>
      <c r="Q270" s="214">
        <v>0.30360999999999999</v>
      </c>
      <c r="R270" s="214">
        <f>Q270*H270</f>
        <v>166.31755799999999</v>
      </c>
      <c r="S270" s="214">
        <v>0</v>
      </c>
      <c r="T270" s="215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16" t="s">
        <v>90</v>
      </c>
      <c r="AT270" s="216" t="s">
        <v>137</v>
      </c>
      <c r="AU270" s="216" t="s">
        <v>84</v>
      </c>
      <c r="AY270" s="17" t="s">
        <v>135</v>
      </c>
      <c r="BE270" s="217">
        <f>IF(N270="základná",J270,0)</f>
        <v>0</v>
      </c>
      <c r="BF270" s="217">
        <f>IF(N270="znížená",J270,0)</f>
        <v>0</v>
      </c>
      <c r="BG270" s="217">
        <f>IF(N270="zákl. prenesená",J270,0)</f>
        <v>0</v>
      </c>
      <c r="BH270" s="217">
        <f>IF(N270="zníž. prenesená",J270,0)</f>
        <v>0</v>
      </c>
      <c r="BI270" s="217">
        <f>IF(N270="nulová",J270,0)</f>
        <v>0</v>
      </c>
      <c r="BJ270" s="17" t="s">
        <v>84</v>
      </c>
      <c r="BK270" s="217">
        <f>ROUND(I270*H270,2)</f>
        <v>0</v>
      </c>
      <c r="BL270" s="17" t="s">
        <v>90</v>
      </c>
      <c r="BM270" s="216" t="s">
        <v>749</v>
      </c>
    </row>
    <row r="271" spans="1:65" s="13" customFormat="1" ht="10.199999999999999">
      <c r="B271" s="218"/>
      <c r="C271" s="219"/>
      <c r="D271" s="220" t="s">
        <v>142</v>
      </c>
      <c r="E271" s="221" t="s">
        <v>1</v>
      </c>
      <c r="F271" s="222" t="s">
        <v>557</v>
      </c>
      <c r="G271" s="219"/>
      <c r="H271" s="223">
        <v>415.8</v>
      </c>
      <c r="I271" s="224"/>
      <c r="J271" s="219"/>
      <c r="K271" s="219"/>
      <c r="L271" s="225"/>
      <c r="M271" s="226"/>
      <c r="N271" s="227"/>
      <c r="O271" s="227"/>
      <c r="P271" s="227"/>
      <c r="Q271" s="227"/>
      <c r="R271" s="227"/>
      <c r="S271" s="227"/>
      <c r="T271" s="228"/>
      <c r="AT271" s="229" t="s">
        <v>142</v>
      </c>
      <c r="AU271" s="229" t="s">
        <v>84</v>
      </c>
      <c r="AV271" s="13" t="s">
        <v>84</v>
      </c>
      <c r="AW271" s="13" t="s">
        <v>30</v>
      </c>
      <c r="AX271" s="13" t="s">
        <v>74</v>
      </c>
      <c r="AY271" s="229" t="s">
        <v>135</v>
      </c>
    </row>
    <row r="272" spans="1:65" s="13" customFormat="1" ht="10.199999999999999">
      <c r="B272" s="218"/>
      <c r="C272" s="219"/>
      <c r="D272" s="220" t="s">
        <v>142</v>
      </c>
      <c r="E272" s="221" t="s">
        <v>1</v>
      </c>
      <c r="F272" s="222" t="s">
        <v>558</v>
      </c>
      <c r="G272" s="219"/>
      <c r="H272" s="223">
        <v>132</v>
      </c>
      <c r="I272" s="224"/>
      <c r="J272" s="219"/>
      <c r="K272" s="219"/>
      <c r="L272" s="225"/>
      <c r="M272" s="226"/>
      <c r="N272" s="227"/>
      <c r="O272" s="227"/>
      <c r="P272" s="227"/>
      <c r="Q272" s="227"/>
      <c r="R272" s="227"/>
      <c r="S272" s="227"/>
      <c r="T272" s="228"/>
      <c r="AT272" s="229" t="s">
        <v>142</v>
      </c>
      <c r="AU272" s="229" t="s">
        <v>84</v>
      </c>
      <c r="AV272" s="13" t="s">
        <v>84</v>
      </c>
      <c r="AW272" s="13" t="s">
        <v>30</v>
      </c>
      <c r="AX272" s="13" t="s">
        <v>74</v>
      </c>
      <c r="AY272" s="229" t="s">
        <v>135</v>
      </c>
    </row>
    <row r="273" spans="1:65" s="15" customFormat="1" ht="10.199999999999999">
      <c r="B273" s="256"/>
      <c r="C273" s="257"/>
      <c r="D273" s="220" t="s">
        <v>142</v>
      </c>
      <c r="E273" s="258" t="s">
        <v>1</v>
      </c>
      <c r="F273" s="259" t="s">
        <v>325</v>
      </c>
      <c r="G273" s="257"/>
      <c r="H273" s="260">
        <v>547.79999999999995</v>
      </c>
      <c r="I273" s="261"/>
      <c r="J273" s="257"/>
      <c r="K273" s="257"/>
      <c r="L273" s="262"/>
      <c r="M273" s="263"/>
      <c r="N273" s="264"/>
      <c r="O273" s="264"/>
      <c r="P273" s="264"/>
      <c r="Q273" s="264"/>
      <c r="R273" s="264"/>
      <c r="S273" s="264"/>
      <c r="T273" s="265"/>
      <c r="AT273" s="266" t="s">
        <v>142</v>
      </c>
      <c r="AU273" s="266" t="s">
        <v>84</v>
      </c>
      <c r="AV273" s="15" t="s">
        <v>90</v>
      </c>
      <c r="AW273" s="15" t="s">
        <v>30</v>
      </c>
      <c r="AX273" s="15" t="s">
        <v>79</v>
      </c>
      <c r="AY273" s="266" t="s">
        <v>135</v>
      </c>
    </row>
    <row r="274" spans="1:65" s="2" customFormat="1" ht="34.65" customHeight="1">
      <c r="A274" s="34"/>
      <c r="B274" s="35"/>
      <c r="C274" s="204" t="s">
        <v>469</v>
      </c>
      <c r="D274" s="204" t="s">
        <v>137</v>
      </c>
      <c r="E274" s="205" t="s">
        <v>750</v>
      </c>
      <c r="F274" s="206" t="s">
        <v>751</v>
      </c>
      <c r="G274" s="207" t="s">
        <v>207</v>
      </c>
      <c r="H274" s="208">
        <v>498</v>
      </c>
      <c r="I274" s="209"/>
      <c r="J274" s="210">
        <f>ROUND(I274*H274,2)</f>
        <v>0</v>
      </c>
      <c r="K274" s="211"/>
      <c r="L274" s="39"/>
      <c r="M274" s="212" t="s">
        <v>1</v>
      </c>
      <c r="N274" s="213" t="s">
        <v>40</v>
      </c>
      <c r="O274" s="71"/>
      <c r="P274" s="214">
        <f>O274*H274</f>
        <v>0</v>
      </c>
      <c r="Q274" s="214">
        <v>8.3500000000000005E-2</v>
      </c>
      <c r="R274" s="214">
        <f>Q274*H274</f>
        <v>41.583000000000006</v>
      </c>
      <c r="S274" s="214">
        <v>0</v>
      </c>
      <c r="T274" s="215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16" t="s">
        <v>90</v>
      </c>
      <c r="AT274" s="216" t="s">
        <v>137</v>
      </c>
      <c r="AU274" s="216" t="s">
        <v>84</v>
      </c>
      <c r="AY274" s="17" t="s">
        <v>135</v>
      </c>
      <c r="BE274" s="217">
        <f>IF(N274="základná",J274,0)</f>
        <v>0</v>
      </c>
      <c r="BF274" s="217">
        <f>IF(N274="znížená",J274,0)</f>
        <v>0</v>
      </c>
      <c r="BG274" s="217">
        <f>IF(N274="zákl. prenesená",J274,0)</f>
        <v>0</v>
      </c>
      <c r="BH274" s="217">
        <f>IF(N274="zníž. prenesená",J274,0)</f>
        <v>0</v>
      </c>
      <c r="BI274" s="217">
        <f>IF(N274="nulová",J274,0)</f>
        <v>0</v>
      </c>
      <c r="BJ274" s="17" t="s">
        <v>84</v>
      </c>
      <c r="BK274" s="217">
        <f>ROUND(I274*H274,2)</f>
        <v>0</v>
      </c>
      <c r="BL274" s="17" t="s">
        <v>90</v>
      </c>
      <c r="BM274" s="216" t="s">
        <v>752</v>
      </c>
    </row>
    <row r="275" spans="1:65" s="13" customFormat="1" ht="10.199999999999999">
      <c r="B275" s="218"/>
      <c r="C275" s="219"/>
      <c r="D275" s="220" t="s">
        <v>142</v>
      </c>
      <c r="E275" s="221" t="s">
        <v>1</v>
      </c>
      <c r="F275" s="222" t="s">
        <v>552</v>
      </c>
      <c r="G275" s="219"/>
      <c r="H275" s="223">
        <v>378</v>
      </c>
      <c r="I275" s="224"/>
      <c r="J275" s="219"/>
      <c r="K275" s="219"/>
      <c r="L275" s="225"/>
      <c r="M275" s="226"/>
      <c r="N275" s="227"/>
      <c r="O275" s="227"/>
      <c r="P275" s="227"/>
      <c r="Q275" s="227"/>
      <c r="R275" s="227"/>
      <c r="S275" s="227"/>
      <c r="T275" s="228"/>
      <c r="AT275" s="229" t="s">
        <v>142</v>
      </c>
      <c r="AU275" s="229" t="s">
        <v>84</v>
      </c>
      <c r="AV275" s="13" t="s">
        <v>84</v>
      </c>
      <c r="AW275" s="13" t="s">
        <v>30</v>
      </c>
      <c r="AX275" s="13" t="s">
        <v>74</v>
      </c>
      <c r="AY275" s="229" t="s">
        <v>135</v>
      </c>
    </row>
    <row r="276" spans="1:65" s="13" customFormat="1" ht="10.199999999999999">
      <c r="B276" s="218"/>
      <c r="C276" s="219"/>
      <c r="D276" s="220" t="s">
        <v>142</v>
      </c>
      <c r="E276" s="221" t="s">
        <v>1</v>
      </c>
      <c r="F276" s="222" t="s">
        <v>553</v>
      </c>
      <c r="G276" s="219"/>
      <c r="H276" s="223">
        <v>120</v>
      </c>
      <c r="I276" s="224"/>
      <c r="J276" s="219"/>
      <c r="K276" s="219"/>
      <c r="L276" s="225"/>
      <c r="M276" s="226"/>
      <c r="N276" s="227"/>
      <c r="O276" s="227"/>
      <c r="P276" s="227"/>
      <c r="Q276" s="227"/>
      <c r="R276" s="227"/>
      <c r="S276" s="227"/>
      <c r="T276" s="228"/>
      <c r="AT276" s="229" t="s">
        <v>142</v>
      </c>
      <c r="AU276" s="229" t="s">
        <v>84</v>
      </c>
      <c r="AV276" s="13" t="s">
        <v>84</v>
      </c>
      <c r="AW276" s="13" t="s">
        <v>30</v>
      </c>
      <c r="AX276" s="13" t="s">
        <v>74</v>
      </c>
      <c r="AY276" s="229" t="s">
        <v>135</v>
      </c>
    </row>
    <row r="277" spans="1:65" s="15" customFormat="1" ht="10.199999999999999">
      <c r="B277" s="256"/>
      <c r="C277" s="257"/>
      <c r="D277" s="220" t="s">
        <v>142</v>
      </c>
      <c r="E277" s="258" t="s">
        <v>1</v>
      </c>
      <c r="F277" s="259" t="s">
        <v>325</v>
      </c>
      <c r="G277" s="257"/>
      <c r="H277" s="260">
        <v>498</v>
      </c>
      <c r="I277" s="261"/>
      <c r="J277" s="257"/>
      <c r="K277" s="257"/>
      <c r="L277" s="262"/>
      <c r="M277" s="263"/>
      <c r="N277" s="264"/>
      <c r="O277" s="264"/>
      <c r="P277" s="264"/>
      <c r="Q277" s="264"/>
      <c r="R277" s="264"/>
      <c r="S277" s="264"/>
      <c r="T277" s="265"/>
      <c r="AT277" s="266" t="s">
        <v>142</v>
      </c>
      <c r="AU277" s="266" t="s">
        <v>84</v>
      </c>
      <c r="AV277" s="15" t="s">
        <v>90</v>
      </c>
      <c r="AW277" s="15" t="s">
        <v>30</v>
      </c>
      <c r="AX277" s="15" t="s">
        <v>79</v>
      </c>
      <c r="AY277" s="266" t="s">
        <v>135</v>
      </c>
    </row>
    <row r="278" spans="1:65" s="2" customFormat="1" ht="23.1" customHeight="1">
      <c r="A278" s="34"/>
      <c r="B278" s="35"/>
      <c r="C278" s="230" t="s">
        <v>474</v>
      </c>
      <c r="D278" s="230" t="s">
        <v>160</v>
      </c>
      <c r="E278" s="231" t="s">
        <v>753</v>
      </c>
      <c r="F278" s="232" t="s">
        <v>754</v>
      </c>
      <c r="G278" s="233" t="s">
        <v>393</v>
      </c>
      <c r="H278" s="234">
        <v>16.765999999999998</v>
      </c>
      <c r="I278" s="235"/>
      <c r="J278" s="236">
        <f>ROUND(I278*H278,2)</f>
        <v>0</v>
      </c>
      <c r="K278" s="237"/>
      <c r="L278" s="238"/>
      <c r="M278" s="239" t="s">
        <v>1</v>
      </c>
      <c r="N278" s="240" t="s">
        <v>40</v>
      </c>
      <c r="O278" s="71"/>
      <c r="P278" s="214">
        <f>O278*H278</f>
        <v>0</v>
      </c>
      <c r="Q278" s="214">
        <v>3.2450000000000001</v>
      </c>
      <c r="R278" s="214">
        <f>Q278*H278</f>
        <v>54.405669999999994</v>
      </c>
      <c r="S278" s="214">
        <v>0</v>
      </c>
      <c r="T278" s="215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16" t="s">
        <v>163</v>
      </c>
      <c r="AT278" s="216" t="s">
        <v>160</v>
      </c>
      <c r="AU278" s="216" t="s">
        <v>84</v>
      </c>
      <c r="AY278" s="17" t="s">
        <v>135</v>
      </c>
      <c r="BE278" s="217">
        <f>IF(N278="základná",J278,0)</f>
        <v>0</v>
      </c>
      <c r="BF278" s="217">
        <f>IF(N278="znížená",J278,0)</f>
        <v>0</v>
      </c>
      <c r="BG278" s="217">
        <f>IF(N278="zákl. prenesená",J278,0)</f>
        <v>0</v>
      </c>
      <c r="BH278" s="217">
        <f>IF(N278="zníž. prenesená",J278,0)</f>
        <v>0</v>
      </c>
      <c r="BI278" s="217">
        <f>IF(N278="nulová",J278,0)</f>
        <v>0</v>
      </c>
      <c r="BJ278" s="17" t="s">
        <v>84</v>
      </c>
      <c r="BK278" s="217">
        <f>ROUND(I278*H278,2)</f>
        <v>0</v>
      </c>
      <c r="BL278" s="17" t="s">
        <v>90</v>
      </c>
      <c r="BM278" s="216" t="s">
        <v>755</v>
      </c>
    </row>
    <row r="279" spans="1:65" s="13" customFormat="1" ht="10.199999999999999">
      <c r="B279" s="218"/>
      <c r="C279" s="219"/>
      <c r="D279" s="220" t="s">
        <v>142</v>
      </c>
      <c r="E279" s="221" t="s">
        <v>1</v>
      </c>
      <c r="F279" s="222" t="s">
        <v>756</v>
      </c>
      <c r="G279" s="219"/>
      <c r="H279" s="223">
        <v>16.600000000000001</v>
      </c>
      <c r="I279" s="224"/>
      <c r="J279" s="219"/>
      <c r="K279" s="219"/>
      <c r="L279" s="225"/>
      <c r="M279" s="226"/>
      <c r="N279" s="227"/>
      <c r="O279" s="227"/>
      <c r="P279" s="227"/>
      <c r="Q279" s="227"/>
      <c r="R279" s="227"/>
      <c r="S279" s="227"/>
      <c r="T279" s="228"/>
      <c r="AT279" s="229" t="s">
        <v>142</v>
      </c>
      <c r="AU279" s="229" t="s">
        <v>84</v>
      </c>
      <c r="AV279" s="13" t="s">
        <v>84</v>
      </c>
      <c r="AW279" s="13" t="s">
        <v>30</v>
      </c>
      <c r="AX279" s="13" t="s">
        <v>79</v>
      </c>
      <c r="AY279" s="229" t="s">
        <v>135</v>
      </c>
    </row>
    <row r="280" spans="1:65" s="13" customFormat="1" ht="10.199999999999999">
      <c r="B280" s="218"/>
      <c r="C280" s="219"/>
      <c r="D280" s="220" t="s">
        <v>142</v>
      </c>
      <c r="E280" s="219"/>
      <c r="F280" s="222" t="s">
        <v>757</v>
      </c>
      <c r="G280" s="219"/>
      <c r="H280" s="223">
        <v>16.765999999999998</v>
      </c>
      <c r="I280" s="224"/>
      <c r="J280" s="219"/>
      <c r="K280" s="219"/>
      <c r="L280" s="225"/>
      <c r="M280" s="226"/>
      <c r="N280" s="227"/>
      <c r="O280" s="227"/>
      <c r="P280" s="227"/>
      <c r="Q280" s="227"/>
      <c r="R280" s="227"/>
      <c r="S280" s="227"/>
      <c r="T280" s="228"/>
      <c r="AT280" s="229" t="s">
        <v>142</v>
      </c>
      <c r="AU280" s="229" t="s">
        <v>84</v>
      </c>
      <c r="AV280" s="13" t="s">
        <v>84</v>
      </c>
      <c r="AW280" s="13" t="s">
        <v>4</v>
      </c>
      <c r="AX280" s="13" t="s">
        <v>79</v>
      </c>
      <c r="AY280" s="229" t="s">
        <v>135</v>
      </c>
    </row>
    <row r="281" spans="1:65" s="12" customFormat="1" ht="22.8" customHeight="1">
      <c r="B281" s="188"/>
      <c r="C281" s="189"/>
      <c r="D281" s="190" t="s">
        <v>73</v>
      </c>
      <c r="E281" s="202" t="s">
        <v>175</v>
      </c>
      <c r="F281" s="202" t="s">
        <v>259</v>
      </c>
      <c r="G281" s="189"/>
      <c r="H281" s="189"/>
      <c r="I281" s="192"/>
      <c r="J281" s="203">
        <f>BK281</f>
        <v>0</v>
      </c>
      <c r="K281" s="189"/>
      <c r="L281" s="194"/>
      <c r="M281" s="195"/>
      <c r="N281" s="196"/>
      <c r="O281" s="196"/>
      <c r="P281" s="197">
        <f>SUM(P282:P292)</f>
        <v>0</v>
      </c>
      <c r="Q281" s="196"/>
      <c r="R281" s="197">
        <f>SUM(R282:R292)</f>
        <v>13.520269600000001</v>
      </c>
      <c r="S281" s="196"/>
      <c r="T281" s="198">
        <f>SUM(T282:T292)</f>
        <v>0</v>
      </c>
      <c r="AR281" s="199" t="s">
        <v>79</v>
      </c>
      <c r="AT281" s="200" t="s">
        <v>73</v>
      </c>
      <c r="AU281" s="200" t="s">
        <v>79</v>
      </c>
      <c r="AY281" s="199" t="s">
        <v>135</v>
      </c>
      <c r="BK281" s="201">
        <f>SUM(BK282:BK292)</f>
        <v>0</v>
      </c>
    </row>
    <row r="282" spans="1:65" s="2" customFormat="1" ht="23.1" customHeight="1">
      <c r="A282" s="34"/>
      <c r="B282" s="35"/>
      <c r="C282" s="204" t="s">
        <v>479</v>
      </c>
      <c r="D282" s="204" t="s">
        <v>137</v>
      </c>
      <c r="E282" s="205" t="s">
        <v>275</v>
      </c>
      <c r="F282" s="206" t="s">
        <v>276</v>
      </c>
      <c r="G282" s="207" t="s">
        <v>263</v>
      </c>
      <c r="H282" s="208">
        <v>20</v>
      </c>
      <c r="I282" s="209"/>
      <c r="J282" s="210">
        <f>ROUND(I282*H282,2)</f>
        <v>0</v>
      </c>
      <c r="K282" s="211"/>
      <c r="L282" s="39"/>
      <c r="M282" s="212" t="s">
        <v>1</v>
      </c>
      <c r="N282" s="213" t="s">
        <v>40</v>
      </c>
      <c r="O282" s="71"/>
      <c r="P282" s="214">
        <f>O282*H282</f>
        <v>0</v>
      </c>
      <c r="Q282" s="214">
        <v>9.8529599999999995E-2</v>
      </c>
      <c r="R282" s="214">
        <f>Q282*H282</f>
        <v>1.9705919999999999</v>
      </c>
      <c r="S282" s="214">
        <v>0</v>
      </c>
      <c r="T282" s="215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16" t="s">
        <v>90</v>
      </c>
      <c r="AT282" s="216" t="s">
        <v>137</v>
      </c>
      <c r="AU282" s="216" t="s">
        <v>84</v>
      </c>
      <c r="AY282" s="17" t="s">
        <v>135</v>
      </c>
      <c r="BE282" s="217">
        <f>IF(N282="základná",J282,0)</f>
        <v>0</v>
      </c>
      <c r="BF282" s="217">
        <f>IF(N282="znížená",J282,0)</f>
        <v>0</v>
      </c>
      <c r="BG282" s="217">
        <f>IF(N282="zákl. prenesená",J282,0)</f>
        <v>0</v>
      </c>
      <c r="BH282" s="217">
        <f>IF(N282="zníž. prenesená",J282,0)</f>
        <v>0</v>
      </c>
      <c r="BI282" s="217">
        <f>IF(N282="nulová",J282,0)</f>
        <v>0</v>
      </c>
      <c r="BJ282" s="17" t="s">
        <v>84</v>
      </c>
      <c r="BK282" s="217">
        <f>ROUND(I282*H282,2)</f>
        <v>0</v>
      </c>
      <c r="BL282" s="17" t="s">
        <v>90</v>
      </c>
      <c r="BM282" s="216" t="s">
        <v>277</v>
      </c>
    </row>
    <row r="283" spans="1:65" s="13" customFormat="1" ht="10.199999999999999">
      <c r="B283" s="218"/>
      <c r="C283" s="219"/>
      <c r="D283" s="220" t="s">
        <v>142</v>
      </c>
      <c r="E283" s="221" t="s">
        <v>1</v>
      </c>
      <c r="F283" s="222" t="s">
        <v>758</v>
      </c>
      <c r="G283" s="219"/>
      <c r="H283" s="223">
        <v>20</v>
      </c>
      <c r="I283" s="224"/>
      <c r="J283" s="219"/>
      <c r="K283" s="219"/>
      <c r="L283" s="225"/>
      <c r="M283" s="226"/>
      <c r="N283" s="227"/>
      <c r="O283" s="227"/>
      <c r="P283" s="227"/>
      <c r="Q283" s="227"/>
      <c r="R283" s="227"/>
      <c r="S283" s="227"/>
      <c r="T283" s="228"/>
      <c r="AT283" s="229" t="s">
        <v>142</v>
      </c>
      <c r="AU283" s="229" t="s">
        <v>84</v>
      </c>
      <c r="AV283" s="13" t="s">
        <v>84</v>
      </c>
      <c r="AW283" s="13" t="s">
        <v>30</v>
      </c>
      <c r="AX283" s="13" t="s">
        <v>74</v>
      </c>
      <c r="AY283" s="229" t="s">
        <v>135</v>
      </c>
    </row>
    <row r="284" spans="1:65" s="2" customFormat="1" ht="16.350000000000001" customHeight="1">
      <c r="A284" s="34"/>
      <c r="B284" s="35"/>
      <c r="C284" s="230" t="s">
        <v>484</v>
      </c>
      <c r="D284" s="230" t="s">
        <v>160</v>
      </c>
      <c r="E284" s="231" t="s">
        <v>280</v>
      </c>
      <c r="F284" s="232" t="s">
        <v>281</v>
      </c>
      <c r="G284" s="233" t="s">
        <v>282</v>
      </c>
      <c r="H284" s="234">
        <v>20.2</v>
      </c>
      <c r="I284" s="235"/>
      <c r="J284" s="236">
        <f>ROUND(I284*H284,2)</f>
        <v>0</v>
      </c>
      <c r="K284" s="237"/>
      <c r="L284" s="238"/>
      <c r="M284" s="239" t="s">
        <v>1</v>
      </c>
      <c r="N284" s="240" t="s">
        <v>40</v>
      </c>
      <c r="O284" s="71"/>
      <c r="P284" s="214">
        <f>O284*H284</f>
        <v>0</v>
      </c>
      <c r="Q284" s="214">
        <v>0.03</v>
      </c>
      <c r="R284" s="214">
        <f>Q284*H284</f>
        <v>0.60599999999999998</v>
      </c>
      <c r="S284" s="214">
        <v>0</v>
      </c>
      <c r="T284" s="215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16" t="s">
        <v>163</v>
      </c>
      <c r="AT284" s="216" t="s">
        <v>160</v>
      </c>
      <c r="AU284" s="216" t="s">
        <v>84</v>
      </c>
      <c r="AY284" s="17" t="s">
        <v>135</v>
      </c>
      <c r="BE284" s="217">
        <f>IF(N284="základná",J284,0)</f>
        <v>0</v>
      </c>
      <c r="BF284" s="217">
        <f>IF(N284="znížená",J284,0)</f>
        <v>0</v>
      </c>
      <c r="BG284" s="217">
        <f>IF(N284="zákl. prenesená",J284,0)</f>
        <v>0</v>
      </c>
      <c r="BH284" s="217">
        <f>IF(N284="zníž. prenesená",J284,0)</f>
        <v>0</v>
      </c>
      <c r="BI284" s="217">
        <f>IF(N284="nulová",J284,0)</f>
        <v>0</v>
      </c>
      <c r="BJ284" s="17" t="s">
        <v>84</v>
      </c>
      <c r="BK284" s="217">
        <f>ROUND(I284*H284,2)</f>
        <v>0</v>
      </c>
      <c r="BL284" s="17" t="s">
        <v>90</v>
      </c>
      <c r="BM284" s="216" t="s">
        <v>283</v>
      </c>
    </row>
    <row r="285" spans="1:65" s="13" customFormat="1" ht="10.199999999999999">
      <c r="B285" s="218"/>
      <c r="C285" s="219"/>
      <c r="D285" s="220" t="s">
        <v>142</v>
      </c>
      <c r="E285" s="221" t="s">
        <v>1</v>
      </c>
      <c r="F285" s="222" t="s">
        <v>759</v>
      </c>
      <c r="G285" s="219"/>
      <c r="H285" s="223">
        <v>20.2</v>
      </c>
      <c r="I285" s="224"/>
      <c r="J285" s="219"/>
      <c r="K285" s="219"/>
      <c r="L285" s="225"/>
      <c r="M285" s="226"/>
      <c r="N285" s="227"/>
      <c r="O285" s="227"/>
      <c r="P285" s="227"/>
      <c r="Q285" s="227"/>
      <c r="R285" s="227"/>
      <c r="S285" s="227"/>
      <c r="T285" s="228"/>
      <c r="AT285" s="229" t="s">
        <v>142</v>
      </c>
      <c r="AU285" s="229" t="s">
        <v>84</v>
      </c>
      <c r="AV285" s="13" t="s">
        <v>84</v>
      </c>
      <c r="AW285" s="13" t="s">
        <v>30</v>
      </c>
      <c r="AX285" s="13" t="s">
        <v>74</v>
      </c>
      <c r="AY285" s="229" t="s">
        <v>135</v>
      </c>
    </row>
    <row r="286" spans="1:65" s="2" customFormat="1" ht="23.1" customHeight="1">
      <c r="A286" s="34"/>
      <c r="B286" s="35"/>
      <c r="C286" s="204" t="s">
        <v>489</v>
      </c>
      <c r="D286" s="204" t="s">
        <v>137</v>
      </c>
      <c r="E286" s="205" t="s">
        <v>454</v>
      </c>
      <c r="F286" s="206" t="s">
        <v>455</v>
      </c>
      <c r="G286" s="207" t="s">
        <v>263</v>
      </c>
      <c r="H286" s="208">
        <v>40</v>
      </c>
      <c r="I286" s="209"/>
      <c r="J286" s="210">
        <f>ROUND(I286*H286,2)</f>
        <v>0</v>
      </c>
      <c r="K286" s="211"/>
      <c r="L286" s="39"/>
      <c r="M286" s="212" t="s">
        <v>1</v>
      </c>
      <c r="N286" s="213" t="s">
        <v>40</v>
      </c>
      <c r="O286" s="71"/>
      <c r="P286" s="214">
        <f>O286*H286</f>
        <v>0</v>
      </c>
      <c r="Q286" s="214">
        <v>0.15909999999999999</v>
      </c>
      <c r="R286" s="214">
        <f>Q286*H286</f>
        <v>6.3639999999999999</v>
      </c>
      <c r="S286" s="214">
        <v>0</v>
      </c>
      <c r="T286" s="215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16" t="s">
        <v>90</v>
      </c>
      <c r="AT286" s="216" t="s">
        <v>137</v>
      </c>
      <c r="AU286" s="216" t="s">
        <v>84</v>
      </c>
      <c r="AY286" s="17" t="s">
        <v>135</v>
      </c>
      <c r="BE286" s="217">
        <f>IF(N286="základná",J286,0)</f>
        <v>0</v>
      </c>
      <c r="BF286" s="217">
        <f>IF(N286="znížená",J286,0)</f>
        <v>0</v>
      </c>
      <c r="BG286" s="217">
        <f>IF(N286="zákl. prenesená",J286,0)</f>
        <v>0</v>
      </c>
      <c r="BH286" s="217">
        <f>IF(N286="zníž. prenesená",J286,0)</f>
        <v>0</v>
      </c>
      <c r="BI286" s="217">
        <f>IF(N286="nulová",J286,0)</f>
        <v>0</v>
      </c>
      <c r="BJ286" s="17" t="s">
        <v>84</v>
      </c>
      <c r="BK286" s="217">
        <f>ROUND(I286*H286,2)</f>
        <v>0</v>
      </c>
      <c r="BL286" s="17" t="s">
        <v>90</v>
      </c>
      <c r="BM286" s="216" t="s">
        <v>760</v>
      </c>
    </row>
    <row r="287" spans="1:65" s="13" customFormat="1" ht="10.199999999999999">
      <c r="B287" s="218"/>
      <c r="C287" s="219"/>
      <c r="D287" s="220" t="s">
        <v>142</v>
      </c>
      <c r="E287" s="221" t="s">
        <v>1</v>
      </c>
      <c r="F287" s="222" t="s">
        <v>761</v>
      </c>
      <c r="G287" s="219"/>
      <c r="H287" s="223">
        <v>40</v>
      </c>
      <c r="I287" s="224"/>
      <c r="J287" s="219"/>
      <c r="K287" s="219"/>
      <c r="L287" s="225"/>
      <c r="M287" s="226"/>
      <c r="N287" s="227"/>
      <c r="O287" s="227"/>
      <c r="P287" s="227"/>
      <c r="Q287" s="227"/>
      <c r="R287" s="227"/>
      <c r="S287" s="227"/>
      <c r="T287" s="228"/>
      <c r="AT287" s="229" t="s">
        <v>142</v>
      </c>
      <c r="AU287" s="229" t="s">
        <v>84</v>
      </c>
      <c r="AV287" s="13" t="s">
        <v>84</v>
      </c>
      <c r="AW287" s="13" t="s">
        <v>30</v>
      </c>
      <c r="AX287" s="13" t="s">
        <v>74</v>
      </c>
      <c r="AY287" s="229" t="s">
        <v>135</v>
      </c>
    </row>
    <row r="288" spans="1:65" s="2" customFormat="1" ht="16.350000000000001" customHeight="1">
      <c r="A288" s="34"/>
      <c r="B288" s="35"/>
      <c r="C288" s="230" t="s">
        <v>493</v>
      </c>
      <c r="D288" s="230" t="s">
        <v>160</v>
      </c>
      <c r="E288" s="231" t="s">
        <v>458</v>
      </c>
      <c r="F288" s="232" t="s">
        <v>459</v>
      </c>
      <c r="G288" s="233" t="s">
        <v>393</v>
      </c>
      <c r="H288" s="234">
        <v>134.4</v>
      </c>
      <c r="I288" s="235"/>
      <c r="J288" s="236">
        <f>ROUND(I288*H288,2)</f>
        <v>0</v>
      </c>
      <c r="K288" s="237"/>
      <c r="L288" s="238"/>
      <c r="M288" s="239" t="s">
        <v>1</v>
      </c>
      <c r="N288" s="240" t="s">
        <v>40</v>
      </c>
      <c r="O288" s="71"/>
      <c r="P288" s="214">
        <f>O288*H288</f>
        <v>0</v>
      </c>
      <c r="Q288" s="214">
        <v>3.4000000000000002E-2</v>
      </c>
      <c r="R288" s="214">
        <f>Q288*H288</f>
        <v>4.5696000000000003</v>
      </c>
      <c r="S288" s="214">
        <v>0</v>
      </c>
      <c r="T288" s="215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16" t="s">
        <v>163</v>
      </c>
      <c r="AT288" s="216" t="s">
        <v>160</v>
      </c>
      <c r="AU288" s="216" t="s">
        <v>84</v>
      </c>
      <c r="AY288" s="17" t="s">
        <v>135</v>
      </c>
      <c r="BE288" s="217">
        <f>IF(N288="základná",J288,0)</f>
        <v>0</v>
      </c>
      <c r="BF288" s="217">
        <f>IF(N288="znížená",J288,0)</f>
        <v>0</v>
      </c>
      <c r="BG288" s="217">
        <f>IF(N288="zákl. prenesená",J288,0)</f>
        <v>0</v>
      </c>
      <c r="BH288" s="217">
        <f>IF(N288="zníž. prenesená",J288,0)</f>
        <v>0</v>
      </c>
      <c r="BI288" s="217">
        <f>IF(N288="nulová",J288,0)</f>
        <v>0</v>
      </c>
      <c r="BJ288" s="17" t="s">
        <v>84</v>
      </c>
      <c r="BK288" s="217">
        <f>ROUND(I288*H288,2)</f>
        <v>0</v>
      </c>
      <c r="BL288" s="17" t="s">
        <v>90</v>
      </c>
      <c r="BM288" s="216" t="s">
        <v>762</v>
      </c>
    </row>
    <row r="289" spans="1:65" s="13" customFormat="1" ht="10.199999999999999">
      <c r="B289" s="218"/>
      <c r="C289" s="219"/>
      <c r="D289" s="220" t="s">
        <v>142</v>
      </c>
      <c r="E289" s="219"/>
      <c r="F289" s="222" t="s">
        <v>763</v>
      </c>
      <c r="G289" s="219"/>
      <c r="H289" s="223">
        <v>134.4</v>
      </c>
      <c r="I289" s="224"/>
      <c r="J289" s="219"/>
      <c r="K289" s="219"/>
      <c r="L289" s="225"/>
      <c r="M289" s="226"/>
      <c r="N289" s="227"/>
      <c r="O289" s="227"/>
      <c r="P289" s="227"/>
      <c r="Q289" s="227"/>
      <c r="R289" s="227"/>
      <c r="S289" s="227"/>
      <c r="T289" s="228"/>
      <c r="AT289" s="229" t="s">
        <v>142</v>
      </c>
      <c r="AU289" s="229" t="s">
        <v>84</v>
      </c>
      <c r="AV289" s="13" t="s">
        <v>84</v>
      </c>
      <c r="AW289" s="13" t="s">
        <v>4</v>
      </c>
      <c r="AX289" s="13" t="s">
        <v>79</v>
      </c>
      <c r="AY289" s="229" t="s">
        <v>135</v>
      </c>
    </row>
    <row r="290" spans="1:65" s="2" customFormat="1" ht="34.65" customHeight="1">
      <c r="A290" s="34"/>
      <c r="B290" s="35"/>
      <c r="C290" s="204" t="s">
        <v>495</v>
      </c>
      <c r="D290" s="204" t="s">
        <v>137</v>
      </c>
      <c r="E290" s="205" t="s">
        <v>764</v>
      </c>
      <c r="F290" s="206" t="s">
        <v>765</v>
      </c>
      <c r="G290" s="207" t="s">
        <v>393</v>
      </c>
      <c r="H290" s="208">
        <v>48</v>
      </c>
      <c r="I290" s="209"/>
      <c r="J290" s="210">
        <f>ROUND(I290*H290,2)</f>
        <v>0</v>
      </c>
      <c r="K290" s="211"/>
      <c r="L290" s="39"/>
      <c r="M290" s="212" t="s">
        <v>1</v>
      </c>
      <c r="N290" s="213" t="s">
        <v>40</v>
      </c>
      <c r="O290" s="71"/>
      <c r="P290" s="214">
        <f>O290*H290</f>
        <v>0</v>
      </c>
      <c r="Q290" s="214">
        <v>2.0995000000000001E-4</v>
      </c>
      <c r="R290" s="214">
        <f>Q290*H290</f>
        <v>1.0077600000000001E-2</v>
      </c>
      <c r="S290" s="214">
        <v>0</v>
      </c>
      <c r="T290" s="215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16" t="s">
        <v>90</v>
      </c>
      <c r="AT290" s="216" t="s">
        <v>137</v>
      </c>
      <c r="AU290" s="216" t="s">
        <v>84</v>
      </c>
      <c r="AY290" s="17" t="s">
        <v>135</v>
      </c>
      <c r="BE290" s="217">
        <f>IF(N290="základná",J290,0)</f>
        <v>0</v>
      </c>
      <c r="BF290" s="217">
        <f>IF(N290="znížená",J290,0)</f>
        <v>0</v>
      </c>
      <c r="BG290" s="217">
        <f>IF(N290="zákl. prenesená",J290,0)</f>
        <v>0</v>
      </c>
      <c r="BH290" s="217">
        <f>IF(N290="zníž. prenesená",J290,0)</f>
        <v>0</v>
      </c>
      <c r="BI290" s="217">
        <f>IF(N290="nulová",J290,0)</f>
        <v>0</v>
      </c>
      <c r="BJ290" s="17" t="s">
        <v>84</v>
      </c>
      <c r="BK290" s="217">
        <f>ROUND(I290*H290,2)</f>
        <v>0</v>
      </c>
      <c r="BL290" s="17" t="s">
        <v>90</v>
      </c>
      <c r="BM290" s="216" t="s">
        <v>766</v>
      </c>
    </row>
    <row r="291" spans="1:65" s="13" customFormat="1" ht="10.199999999999999">
      <c r="B291" s="218"/>
      <c r="C291" s="219"/>
      <c r="D291" s="220" t="s">
        <v>142</v>
      </c>
      <c r="E291" s="221" t="s">
        <v>1</v>
      </c>
      <c r="F291" s="222" t="s">
        <v>767</v>
      </c>
      <c r="G291" s="219"/>
      <c r="H291" s="223">
        <v>48</v>
      </c>
      <c r="I291" s="224"/>
      <c r="J291" s="219"/>
      <c r="K291" s="219"/>
      <c r="L291" s="225"/>
      <c r="M291" s="226"/>
      <c r="N291" s="227"/>
      <c r="O291" s="227"/>
      <c r="P291" s="227"/>
      <c r="Q291" s="227"/>
      <c r="R291" s="227"/>
      <c r="S291" s="227"/>
      <c r="T291" s="228"/>
      <c r="AT291" s="229" t="s">
        <v>142</v>
      </c>
      <c r="AU291" s="229" t="s">
        <v>84</v>
      </c>
      <c r="AV291" s="13" t="s">
        <v>84</v>
      </c>
      <c r="AW291" s="13" t="s">
        <v>30</v>
      </c>
      <c r="AX291" s="13" t="s">
        <v>74</v>
      </c>
      <c r="AY291" s="229" t="s">
        <v>135</v>
      </c>
    </row>
    <row r="292" spans="1:65" s="15" customFormat="1" ht="10.199999999999999">
      <c r="B292" s="256"/>
      <c r="C292" s="257"/>
      <c r="D292" s="220" t="s">
        <v>142</v>
      </c>
      <c r="E292" s="258" t="s">
        <v>1</v>
      </c>
      <c r="F292" s="259" t="s">
        <v>325</v>
      </c>
      <c r="G292" s="257"/>
      <c r="H292" s="260">
        <v>48</v>
      </c>
      <c r="I292" s="261"/>
      <c r="J292" s="257"/>
      <c r="K292" s="257"/>
      <c r="L292" s="262"/>
      <c r="M292" s="263"/>
      <c r="N292" s="264"/>
      <c r="O292" s="264"/>
      <c r="P292" s="264"/>
      <c r="Q292" s="264"/>
      <c r="R292" s="264"/>
      <c r="S292" s="264"/>
      <c r="T292" s="265"/>
      <c r="AT292" s="266" t="s">
        <v>142</v>
      </c>
      <c r="AU292" s="266" t="s">
        <v>84</v>
      </c>
      <c r="AV292" s="15" t="s">
        <v>90</v>
      </c>
      <c r="AW292" s="15" t="s">
        <v>30</v>
      </c>
      <c r="AX292" s="15" t="s">
        <v>79</v>
      </c>
      <c r="AY292" s="266" t="s">
        <v>135</v>
      </c>
    </row>
    <row r="293" spans="1:65" s="12" customFormat="1" ht="22.8" customHeight="1">
      <c r="B293" s="188"/>
      <c r="C293" s="189"/>
      <c r="D293" s="190" t="s">
        <v>73</v>
      </c>
      <c r="E293" s="202" t="s">
        <v>288</v>
      </c>
      <c r="F293" s="202" t="s">
        <v>289</v>
      </c>
      <c r="G293" s="189"/>
      <c r="H293" s="189"/>
      <c r="I293" s="192"/>
      <c r="J293" s="203">
        <f>BK293</f>
        <v>0</v>
      </c>
      <c r="K293" s="189"/>
      <c r="L293" s="194"/>
      <c r="M293" s="195"/>
      <c r="N293" s="196"/>
      <c r="O293" s="196"/>
      <c r="P293" s="197">
        <f>P294</f>
        <v>0</v>
      </c>
      <c r="Q293" s="196"/>
      <c r="R293" s="197">
        <f>R294</f>
        <v>0</v>
      </c>
      <c r="S293" s="196"/>
      <c r="T293" s="198">
        <f>T294</f>
        <v>0</v>
      </c>
      <c r="AR293" s="199" t="s">
        <v>79</v>
      </c>
      <c r="AT293" s="200" t="s">
        <v>73</v>
      </c>
      <c r="AU293" s="200" t="s">
        <v>79</v>
      </c>
      <c r="AY293" s="199" t="s">
        <v>135</v>
      </c>
      <c r="BK293" s="201">
        <f>BK294</f>
        <v>0</v>
      </c>
    </row>
    <row r="294" spans="1:65" s="2" customFormat="1" ht="23.1" customHeight="1">
      <c r="A294" s="34"/>
      <c r="B294" s="35"/>
      <c r="C294" s="204" t="s">
        <v>768</v>
      </c>
      <c r="D294" s="204" t="s">
        <v>137</v>
      </c>
      <c r="E294" s="205" t="s">
        <v>769</v>
      </c>
      <c r="F294" s="206" t="s">
        <v>770</v>
      </c>
      <c r="G294" s="207" t="s">
        <v>192</v>
      </c>
      <c r="H294" s="208">
        <v>1840.3130000000001</v>
      </c>
      <c r="I294" s="209"/>
      <c r="J294" s="210">
        <f>ROUND(I294*H294,2)</f>
        <v>0</v>
      </c>
      <c r="K294" s="211"/>
      <c r="L294" s="39"/>
      <c r="M294" s="212" t="s">
        <v>1</v>
      </c>
      <c r="N294" s="213" t="s">
        <v>40</v>
      </c>
      <c r="O294" s="71"/>
      <c r="P294" s="214">
        <f>O294*H294</f>
        <v>0</v>
      </c>
      <c r="Q294" s="214">
        <v>0</v>
      </c>
      <c r="R294" s="214">
        <f>Q294*H294</f>
        <v>0</v>
      </c>
      <c r="S294" s="214">
        <v>0</v>
      </c>
      <c r="T294" s="215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16" t="s">
        <v>90</v>
      </c>
      <c r="AT294" s="216" t="s">
        <v>137</v>
      </c>
      <c r="AU294" s="216" t="s">
        <v>84</v>
      </c>
      <c r="AY294" s="17" t="s">
        <v>135</v>
      </c>
      <c r="BE294" s="217">
        <f>IF(N294="základná",J294,0)</f>
        <v>0</v>
      </c>
      <c r="BF294" s="217">
        <f>IF(N294="znížená",J294,0)</f>
        <v>0</v>
      </c>
      <c r="BG294" s="217">
        <f>IF(N294="zákl. prenesená",J294,0)</f>
        <v>0</v>
      </c>
      <c r="BH294" s="217">
        <f>IF(N294="zníž. prenesená",J294,0)</f>
        <v>0</v>
      </c>
      <c r="BI294" s="217">
        <f>IF(N294="nulová",J294,0)</f>
        <v>0</v>
      </c>
      <c r="BJ294" s="17" t="s">
        <v>84</v>
      </c>
      <c r="BK294" s="217">
        <f>ROUND(I294*H294,2)</f>
        <v>0</v>
      </c>
      <c r="BL294" s="17" t="s">
        <v>90</v>
      </c>
      <c r="BM294" s="216" t="s">
        <v>293</v>
      </c>
    </row>
    <row r="295" spans="1:65" s="12" customFormat="1" ht="25.95" customHeight="1">
      <c r="B295" s="188"/>
      <c r="C295" s="189"/>
      <c r="D295" s="190" t="s">
        <v>73</v>
      </c>
      <c r="E295" s="191" t="s">
        <v>465</v>
      </c>
      <c r="F295" s="191" t="s">
        <v>466</v>
      </c>
      <c r="G295" s="189"/>
      <c r="H295" s="189"/>
      <c r="I295" s="192"/>
      <c r="J295" s="193">
        <f>BK295</f>
        <v>0</v>
      </c>
      <c r="K295" s="189"/>
      <c r="L295" s="194"/>
      <c r="M295" s="195"/>
      <c r="N295" s="196"/>
      <c r="O295" s="196"/>
      <c r="P295" s="197">
        <f>P296+P307</f>
        <v>0</v>
      </c>
      <c r="Q295" s="196"/>
      <c r="R295" s="197">
        <f>R296+R307</f>
        <v>29.10900036</v>
      </c>
      <c r="S295" s="196"/>
      <c r="T295" s="198">
        <f>T296+T307</f>
        <v>0</v>
      </c>
      <c r="AR295" s="199" t="s">
        <v>84</v>
      </c>
      <c r="AT295" s="200" t="s">
        <v>73</v>
      </c>
      <c r="AU295" s="200" t="s">
        <v>74</v>
      </c>
      <c r="AY295" s="199" t="s">
        <v>135</v>
      </c>
      <c r="BK295" s="201">
        <f>BK296+BK307</f>
        <v>0</v>
      </c>
    </row>
    <row r="296" spans="1:65" s="12" customFormat="1" ht="22.8" customHeight="1">
      <c r="B296" s="188"/>
      <c r="C296" s="189"/>
      <c r="D296" s="190" t="s">
        <v>73</v>
      </c>
      <c r="E296" s="202" t="s">
        <v>467</v>
      </c>
      <c r="F296" s="202" t="s">
        <v>468</v>
      </c>
      <c r="G296" s="189"/>
      <c r="H296" s="189"/>
      <c r="I296" s="192"/>
      <c r="J296" s="203">
        <f>BK296</f>
        <v>0</v>
      </c>
      <c r="K296" s="189"/>
      <c r="L296" s="194"/>
      <c r="M296" s="195"/>
      <c r="N296" s="196"/>
      <c r="O296" s="196"/>
      <c r="P296" s="197">
        <f>SUM(P297:P306)</f>
        <v>0</v>
      </c>
      <c r="Q296" s="196"/>
      <c r="R296" s="197">
        <f>SUM(R297:R306)</f>
        <v>0.55630751200000006</v>
      </c>
      <c r="S296" s="196"/>
      <c r="T296" s="198">
        <f>SUM(T297:T306)</f>
        <v>0</v>
      </c>
      <c r="AR296" s="199" t="s">
        <v>84</v>
      </c>
      <c r="AT296" s="200" t="s">
        <v>73</v>
      </c>
      <c r="AU296" s="200" t="s">
        <v>79</v>
      </c>
      <c r="AY296" s="199" t="s">
        <v>135</v>
      </c>
      <c r="BK296" s="201">
        <f>SUM(BK297:BK306)</f>
        <v>0</v>
      </c>
    </row>
    <row r="297" spans="1:65" s="2" customFormat="1" ht="23.1" customHeight="1">
      <c r="A297" s="34"/>
      <c r="B297" s="35"/>
      <c r="C297" s="204" t="s">
        <v>771</v>
      </c>
      <c r="D297" s="204" t="s">
        <v>137</v>
      </c>
      <c r="E297" s="205" t="s">
        <v>470</v>
      </c>
      <c r="F297" s="206" t="s">
        <v>471</v>
      </c>
      <c r="G297" s="207" t="s">
        <v>207</v>
      </c>
      <c r="H297" s="208">
        <v>130.06</v>
      </c>
      <c r="I297" s="209"/>
      <c r="J297" s="210">
        <f>ROUND(I297*H297,2)</f>
        <v>0</v>
      </c>
      <c r="K297" s="211"/>
      <c r="L297" s="39"/>
      <c r="M297" s="212" t="s">
        <v>1</v>
      </c>
      <c r="N297" s="213" t="s">
        <v>40</v>
      </c>
      <c r="O297" s="71"/>
      <c r="P297" s="214">
        <f>O297*H297</f>
        <v>0</v>
      </c>
      <c r="Q297" s="214">
        <v>0</v>
      </c>
      <c r="R297" s="214">
        <f>Q297*H297</f>
        <v>0</v>
      </c>
      <c r="S297" s="214">
        <v>0</v>
      </c>
      <c r="T297" s="215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216" t="s">
        <v>210</v>
      </c>
      <c r="AT297" s="216" t="s">
        <v>137</v>
      </c>
      <c r="AU297" s="216" t="s">
        <v>84</v>
      </c>
      <c r="AY297" s="17" t="s">
        <v>135</v>
      </c>
      <c r="BE297" s="217">
        <f>IF(N297="základná",J297,0)</f>
        <v>0</v>
      </c>
      <c r="BF297" s="217">
        <f>IF(N297="znížená",J297,0)</f>
        <v>0</v>
      </c>
      <c r="BG297" s="217">
        <f>IF(N297="zákl. prenesená",J297,0)</f>
        <v>0</v>
      </c>
      <c r="BH297" s="217">
        <f>IF(N297="zníž. prenesená",J297,0)</f>
        <v>0</v>
      </c>
      <c r="BI297" s="217">
        <f>IF(N297="nulová",J297,0)</f>
        <v>0</v>
      </c>
      <c r="BJ297" s="17" t="s">
        <v>84</v>
      </c>
      <c r="BK297" s="217">
        <f>ROUND(I297*H297,2)</f>
        <v>0</v>
      </c>
      <c r="BL297" s="17" t="s">
        <v>210</v>
      </c>
      <c r="BM297" s="216" t="s">
        <v>472</v>
      </c>
    </row>
    <row r="298" spans="1:65" s="13" customFormat="1" ht="10.199999999999999">
      <c r="B298" s="218"/>
      <c r="C298" s="219"/>
      <c r="D298" s="220" t="s">
        <v>142</v>
      </c>
      <c r="E298" s="221" t="s">
        <v>1</v>
      </c>
      <c r="F298" s="222" t="s">
        <v>772</v>
      </c>
      <c r="G298" s="219"/>
      <c r="H298" s="223">
        <v>73.36</v>
      </c>
      <c r="I298" s="224"/>
      <c r="J298" s="219"/>
      <c r="K298" s="219"/>
      <c r="L298" s="225"/>
      <c r="M298" s="226"/>
      <c r="N298" s="227"/>
      <c r="O298" s="227"/>
      <c r="P298" s="227"/>
      <c r="Q298" s="227"/>
      <c r="R298" s="227"/>
      <c r="S298" s="227"/>
      <c r="T298" s="228"/>
      <c r="AT298" s="229" t="s">
        <v>142</v>
      </c>
      <c r="AU298" s="229" t="s">
        <v>84</v>
      </c>
      <c r="AV298" s="13" t="s">
        <v>84</v>
      </c>
      <c r="AW298" s="13" t="s">
        <v>30</v>
      </c>
      <c r="AX298" s="13" t="s">
        <v>74</v>
      </c>
      <c r="AY298" s="229" t="s">
        <v>135</v>
      </c>
    </row>
    <row r="299" spans="1:65" s="13" customFormat="1" ht="10.199999999999999">
      <c r="B299" s="218"/>
      <c r="C299" s="219"/>
      <c r="D299" s="220" t="s">
        <v>142</v>
      </c>
      <c r="E299" s="221" t="s">
        <v>1</v>
      </c>
      <c r="F299" s="222" t="s">
        <v>773</v>
      </c>
      <c r="G299" s="219"/>
      <c r="H299" s="223">
        <v>56.7</v>
      </c>
      <c r="I299" s="224"/>
      <c r="J299" s="219"/>
      <c r="K299" s="219"/>
      <c r="L299" s="225"/>
      <c r="M299" s="226"/>
      <c r="N299" s="227"/>
      <c r="O299" s="227"/>
      <c r="P299" s="227"/>
      <c r="Q299" s="227"/>
      <c r="R299" s="227"/>
      <c r="S299" s="227"/>
      <c r="T299" s="228"/>
      <c r="AT299" s="229" t="s">
        <v>142</v>
      </c>
      <c r="AU299" s="229" t="s">
        <v>84</v>
      </c>
      <c r="AV299" s="13" t="s">
        <v>84</v>
      </c>
      <c r="AW299" s="13" t="s">
        <v>30</v>
      </c>
      <c r="AX299" s="13" t="s">
        <v>74</v>
      </c>
      <c r="AY299" s="229" t="s">
        <v>135</v>
      </c>
    </row>
    <row r="300" spans="1:65" s="2" customFormat="1" ht="16.350000000000001" customHeight="1">
      <c r="A300" s="34"/>
      <c r="B300" s="35"/>
      <c r="C300" s="230" t="s">
        <v>774</v>
      </c>
      <c r="D300" s="230" t="s">
        <v>160</v>
      </c>
      <c r="E300" s="231" t="s">
        <v>475</v>
      </c>
      <c r="F300" s="232" t="s">
        <v>476</v>
      </c>
      <c r="G300" s="233" t="s">
        <v>192</v>
      </c>
      <c r="H300" s="234">
        <v>4.5999999999999999E-2</v>
      </c>
      <c r="I300" s="235"/>
      <c r="J300" s="236">
        <f>ROUND(I300*H300,2)</f>
        <v>0</v>
      </c>
      <c r="K300" s="237"/>
      <c r="L300" s="238"/>
      <c r="M300" s="239" t="s">
        <v>1</v>
      </c>
      <c r="N300" s="240" t="s">
        <v>40</v>
      </c>
      <c r="O300" s="71"/>
      <c r="P300" s="214">
        <f>O300*H300</f>
        <v>0</v>
      </c>
      <c r="Q300" s="214">
        <v>1</v>
      </c>
      <c r="R300" s="214">
        <f>Q300*H300</f>
        <v>4.5999999999999999E-2</v>
      </c>
      <c r="S300" s="214">
        <v>0</v>
      </c>
      <c r="T300" s="215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16" t="s">
        <v>290</v>
      </c>
      <c r="AT300" s="216" t="s">
        <v>160</v>
      </c>
      <c r="AU300" s="216" t="s">
        <v>84</v>
      </c>
      <c r="AY300" s="17" t="s">
        <v>135</v>
      </c>
      <c r="BE300" s="217">
        <f>IF(N300="základná",J300,0)</f>
        <v>0</v>
      </c>
      <c r="BF300" s="217">
        <f>IF(N300="znížená",J300,0)</f>
        <v>0</v>
      </c>
      <c r="BG300" s="217">
        <f>IF(N300="zákl. prenesená",J300,0)</f>
        <v>0</v>
      </c>
      <c r="BH300" s="217">
        <f>IF(N300="zníž. prenesená",J300,0)</f>
        <v>0</v>
      </c>
      <c r="BI300" s="217">
        <f>IF(N300="nulová",J300,0)</f>
        <v>0</v>
      </c>
      <c r="BJ300" s="17" t="s">
        <v>84</v>
      </c>
      <c r="BK300" s="217">
        <f>ROUND(I300*H300,2)</f>
        <v>0</v>
      </c>
      <c r="BL300" s="17" t="s">
        <v>210</v>
      </c>
      <c r="BM300" s="216" t="s">
        <v>775</v>
      </c>
    </row>
    <row r="301" spans="1:65" s="13" customFormat="1" ht="20.399999999999999">
      <c r="B301" s="218"/>
      <c r="C301" s="219"/>
      <c r="D301" s="220" t="s">
        <v>142</v>
      </c>
      <c r="E301" s="219"/>
      <c r="F301" s="222" t="s">
        <v>776</v>
      </c>
      <c r="G301" s="219"/>
      <c r="H301" s="223">
        <v>4.5999999999999999E-2</v>
      </c>
      <c r="I301" s="224"/>
      <c r="J301" s="219"/>
      <c r="K301" s="219"/>
      <c r="L301" s="225"/>
      <c r="M301" s="226"/>
      <c r="N301" s="227"/>
      <c r="O301" s="227"/>
      <c r="P301" s="227"/>
      <c r="Q301" s="227"/>
      <c r="R301" s="227"/>
      <c r="S301" s="227"/>
      <c r="T301" s="228"/>
      <c r="AT301" s="229" t="s">
        <v>142</v>
      </c>
      <c r="AU301" s="229" t="s">
        <v>84</v>
      </c>
      <c r="AV301" s="13" t="s">
        <v>84</v>
      </c>
      <c r="AW301" s="13" t="s">
        <v>4</v>
      </c>
      <c r="AX301" s="13" t="s">
        <v>79</v>
      </c>
      <c r="AY301" s="229" t="s">
        <v>135</v>
      </c>
    </row>
    <row r="302" spans="1:65" s="2" customFormat="1" ht="23.1" customHeight="1">
      <c r="A302" s="34"/>
      <c r="B302" s="35"/>
      <c r="C302" s="204" t="s">
        <v>777</v>
      </c>
      <c r="D302" s="204" t="s">
        <v>137</v>
      </c>
      <c r="E302" s="205" t="s">
        <v>480</v>
      </c>
      <c r="F302" s="206" t="s">
        <v>481</v>
      </c>
      <c r="G302" s="207" t="s">
        <v>207</v>
      </c>
      <c r="H302" s="208">
        <v>260.12</v>
      </c>
      <c r="I302" s="209"/>
      <c r="J302" s="210">
        <f>ROUND(I302*H302,2)</f>
        <v>0</v>
      </c>
      <c r="K302" s="211"/>
      <c r="L302" s="39"/>
      <c r="M302" s="212" t="s">
        <v>1</v>
      </c>
      <c r="N302" s="213" t="s">
        <v>40</v>
      </c>
      <c r="O302" s="71"/>
      <c r="P302" s="214">
        <f>O302*H302</f>
        <v>0</v>
      </c>
      <c r="Q302" s="214">
        <v>2.6259999999999999E-4</v>
      </c>
      <c r="R302" s="214">
        <f>Q302*H302</f>
        <v>6.8307512000000001E-2</v>
      </c>
      <c r="S302" s="214">
        <v>0</v>
      </c>
      <c r="T302" s="215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16" t="s">
        <v>210</v>
      </c>
      <c r="AT302" s="216" t="s">
        <v>137</v>
      </c>
      <c r="AU302" s="216" t="s">
        <v>84</v>
      </c>
      <c r="AY302" s="17" t="s">
        <v>135</v>
      </c>
      <c r="BE302" s="217">
        <f>IF(N302="základná",J302,0)</f>
        <v>0</v>
      </c>
      <c r="BF302" s="217">
        <f>IF(N302="znížená",J302,0)</f>
        <v>0</v>
      </c>
      <c r="BG302" s="217">
        <f>IF(N302="zákl. prenesená",J302,0)</f>
        <v>0</v>
      </c>
      <c r="BH302" s="217">
        <f>IF(N302="zníž. prenesená",J302,0)</f>
        <v>0</v>
      </c>
      <c r="BI302" s="217">
        <f>IF(N302="nulová",J302,0)</f>
        <v>0</v>
      </c>
      <c r="BJ302" s="17" t="s">
        <v>84</v>
      </c>
      <c r="BK302" s="217">
        <f>ROUND(I302*H302,2)</f>
        <v>0</v>
      </c>
      <c r="BL302" s="17" t="s">
        <v>210</v>
      </c>
      <c r="BM302" s="216" t="s">
        <v>482</v>
      </c>
    </row>
    <row r="303" spans="1:65" s="13" customFormat="1" ht="10.199999999999999">
      <c r="B303" s="218"/>
      <c r="C303" s="219"/>
      <c r="D303" s="220" t="s">
        <v>142</v>
      </c>
      <c r="E303" s="221" t="s">
        <v>1</v>
      </c>
      <c r="F303" s="222" t="s">
        <v>778</v>
      </c>
      <c r="G303" s="219"/>
      <c r="H303" s="223">
        <v>260.12</v>
      </c>
      <c r="I303" s="224"/>
      <c r="J303" s="219"/>
      <c r="K303" s="219"/>
      <c r="L303" s="225"/>
      <c r="M303" s="226"/>
      <c r="N303" s="227"/>
      <c r="O303" s="227"/>
      <c r="P303" s="227"/>
      <c r="Q303" s="227"/>
      <c r="R303" s="227"/>
      <c r="S303" s="227"/>
      <c r="T303" s="228"/>
      <c r="AT303" s="229" t="s">
        <v>142</v>
      </c>
      <c r="AU303" s="229" t="s">
        <v>84</v>
      </c>
      <c r="AV303" s="13" t="s">
        <v>84</v>
      </c>
      <c r="AW303" s="13" t="s">
        <v>30</v>
      </c>
      <c r="AX303" s="13" t="s">
        <v>74</v>
      </c>
      <c r="AY303" s="229" t="s">
        <v>135</v>
      </c>
    </row>
    <row r="304" spans="1:65" s="2" customFormat="1" ht="16.350000000000001" customHeight="1">
      <c r="A304" s="34"/>
      <c r="B304" s="35"/>
      <c r="C304" s="230" t="s">
        <v>779</v>
      </c>
      <c r="D304" s="230" t="s">
        <v>160</v>
      </c>
      <c r="E304" s="231" t="s">
        <v>485</v>
      </c>
      <c r="F304" s="232" t="s">
        <v>780</v>
      </c>
      <c r="G304" s="233" t="s">
        <v>192</v>
      </c>
      <c r="H304" s="234">
        <v>0.442</v>
      </c>
      <c r="I304" s="235"/>
      <c r="J304" s="236">
        <f>ROUND(I304*H304,2)</f>
        <v>0</v>
      </c>
      <c r="K304" s="237"/>
      <c r="L304" s="238"/>
      <c r="M304" s="239" t="s">
        <v>1</v>
      </c>
      <c r="N304" s="240" t="s">
        <v>40</v>
      </c>
      <c r="O304" s="71"/>
      <c r="P304" s="214">
        <f>O304*H304</f>
        <v>0</v>
      </c>
      <c r="Q304" s="214">
        <v>1</v>
      </c>
      <c r="R304" s="214">
        <f>Q304*H304</f>
        <v>0.442</v>
      </c>
      <c r="S304" s="214">
        <v>0</v>
      </c>
      <c r="T304" s="215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16" t="s">
        <v>290</v>
      </c>
      <c r="AT304" s="216" t="s">
        <v>160</v>
      </c>
      <c r="AU304" s="216" t="s">
        <v>84</v>
      </c>
      <c r="AY304" s="17" t="s">
        <v>135</v>
      </c>
      <c r="BE304" s="217">
        <f>IF(N304="základná",J304,0)</f>
        <v>0</v>
      </c>
      <c r="BF304" s="217">
        <f>IF(N304="znížená",J304,0)</f>
        <v>0</v>
      </c>
      <c r="BG304" s="217">
        <f>IF(N304="zákl. prenesená",J304,0)</f>
        <v>0</v>
      </c>
      <c r="BH304" s="217">
        <f>IF(N304="zníž. prenesená",J304,0)</f>
        <v>0</v>
      </c>
      <c r="BI304" s="217">
        <f>IF(N304="nulová",J304,0)</f>
        <v>0</v>
      </c>
      <c r="BJ304" s="17" t="s">
        <v>84</v>
      </c>
      <c r="BK304" s="217">
        <f>ROUND(I304*H304,2)</f>
        <v>0</v>
      </c>
      <c r="BL304" s="17" t="s">
        <v>210</v>
      </c>
      <c r="BM304" s="216" t="s">
        <v>781</v>
      </c>
    </row>
    <row r="305" spans="1:65" s="13" customFormat="1" ht="20.399999999999999">
      <c r="B305" s="218"/>
      <c r="C305" s="219"/>
      <c r="D305" s="220" t="s">
        <v>142</v>
      </c>
      <c r="E305" s="219"/>
      <c r="F305" s="222" t="s">
        <v>782</v>
      </c>
      <c r="G305" s="219"/>
      <c r="H305" s="223">
        <v>0.442</v>
      </c>
      <c r="I305" s="224"/>
      <c r="J305" s="219"/>
      <c r="K305" s="219"/>
      <c r="L305" s="225"/>
      <c r="M305" s="226"/>
      <c r="N305" s="227"/>
      <c r="O305" s="227"/>
      <c r="P305" s="227"/>
      <c r="Q305" s="227"/>
      <c r="R305" s="227"/>
      <c r="S305" s="227"/>
      <c r="T305" s="228"/>
      <c r="AT305" s="229" t="s">
        <v>142</v>
      </c>
      <c r="AU305" s="229" t="s">
        <v>84</v>
      </c>
      <c r="AV305" s="13" t="s">
        <v>84</v>
      </c>
      <c r="AW305" s="13" t="s">
        <v>4</v>
      </c>
      <c r="AX305" s="13" t="s">
        <v>79</v>
      </c>
      <c r="AY305" s="229" t="s">
        <v>135</v>
      </c>
    </row>
    <row r="306" spans="1:65" s="2" customFormat="1" ht="23.1" customHeight="1">
      <c r="A306" s="34"/>
      <c r="B306" s="35"/>
      <c r="C306" s="204" t="s">
        <v>783</v>
      </c>
      <c r="D306" s="204" t="s">
        <v>137</v>
      </c>
      <c r="E306" s="205" t="s">
        <v>784</v>
      </c>
      <c r="F306" s="206" t="s">
        <v>785</v>
      </c>
      <c r="G306" s="207" t="s">
        <v>786</v>
      </c>
      <c r="H306" s="267"/>
      <c r="I306" s="209"/>
      <c r="J306" s="210">
        <f>ROUND(I306*H306,2)</f>
        <v>0</v>
      </c>
      <c r="K306" s="211"/>
      <c r="L306" s="39"/>
      <c r="M306" s="212" t="s">
        <v>1</v>
      </c>
      <c r="N306" s="213" t="s">
        <v>40</v>
      </c>
      <c r="O306" s="71"/>
      <c r="P306" s="214">
        <f>O306*H306</f>
        <v>0</v>
      </c>
      <c r="Q306" s="214">
        <v>0</v>
      </c>
      <c r="R306" s="214">
        <f>Q306*H306</f>
        <v>0</v>
      </c>
      <c r="S306" s="214">
        <v>0</v>
      </c>
      <c r="T306" s="215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16" t="s">
        <v>210</v>
      </c>
      <c r="AT306" s="216" t="s">
        <v>137</v>
      </c>
      <c r="AU306" s="216" t="s">
        <v>84</v>
      </c>
      <c r="AY306" s="17" t="s">
        <v>135</v>
      </c>
      <c r="BE306" s="217">
        <f>IF(N306="základná",J306,0)</f>
        <v>0</v>
      </c>
      <c r="BF306" s="217">
        <f>IF(N306="znížená",J306,0)</f>
        <v>0</v>
      </c>
      <c r="BG306" s="217">
        <f>IF(N306="zákl. prenesená",J306,0)</f>
        <v>0</v>
      </c>
      <c r="BH306" s="217">
        <f>IF(N306="zníž. prenesená",J306,0)</f>
        <v>0</v>
      </c>
      <c r="BI306" s="217">
        <f>IF(N306="nulová",J306,0)</f>
        <v>0</v>
      </c>
      <c r="BJ306" s="17" t="s">
        <v>84</v>
      </c>
      <c r="BK306" s="217">
        <f>ROUND(I306*H306,2)</f>
        <v>0</v>
      </c>
      <c r="BL306" s="17" t="s">
        <v>210</v>
      </c>
      <c r="BM306" s="216" t="s">
        <v>787</v>
      </c>
    </row>
    <row r="307" spans="1:65" s="12" customFormat="1" ht="22.8" customHeight="1">
      <c r="B307" s="188"/>
      <c r="C307" s="189"/>
      <c r="D307" s="190" t="s">
        <v>73</v>
      </c>
      <c r="E307" s="202" t="s">
        <v>788</v>
      </c>
      <c r="F307" s="202" t="s">
        <v>789</v>
      </c>
      <c r="G307" s="189"/>
      <c r="H307" s="189"/>
      <c r="I307" s="192"/>
      <c r="J307" s="203">
        <f>BK307</f>
        <v>0</v>
      </c>
      <c r="K307" s="189"/>
      <c r="L307" s="194"/>
      <c r="M307" s="195"/>
      <c r="N307" s="196"/>
      <c r="O307" s="196"/>
      <c r="P307" s="197">
        <f>SUM(P308:P319)</f>
        <v>0</v>
      </c>
      <c r="Q307" s="196"/>
      <c r="R307" s="197">
        <f>SUM(R308:R319)</f>
        <v>28.552692848</v>
      </c>
      <c r="S307" s="196"/>
      <c r="T307" s="198">
        <f>SUM(T308:T319)</f>
        <v>0</v>
      </c>
      <c r="AR307" s="199" t="s">
        <v>84</v>
      </c>
      <c r="AT307" s="200" t="s">
        <v>73</v>
      </c>
      <c r="AU307" s="200" t="s">
        <v>79</v>
      </c>
      <c r="AY307" s="199" t="s">
        <v>135</v>
      </c>
      <c r="BK307" s="201">
        <f>SUM(BK308:BK319)</f>
        <v>0</v>
      </c>
    </row>
    <row r="308" spans="1:65" s="2" customFormat="1" ht="23.1" customHeight="1">
      <c r="A308" s="34"/>
      <c r="B308" s="35"/>
      <c r="C308" s="204" t="s">
        <v>790</v>
      </c>
      <c r="D308" s="204" t="s">
        <v>137</v>
      </c>
      <c r="E308" s="205" t="s">
        <v>791</v>
      </c>
      <c r="F308" s="206" t="s">
        <v>792</v>
      </c>
      <c r="G308" s="207" t="s">
        <v>213</v>
      </c>
      <c r="H308" s="208">
        <v>2722.72</v>
      </c>
      <c r="I308" s="209"/>
      <c r="J308" s="210">
        <f>ROUND(I308*H308,2)</f>
        <v>0</v>
      </c>
      <c r="K308" s="211"/>
      <c r="L308" s="39"/>
      <c r="M308" s="212" t="s">
        <v>1</v>
      </c>
      <c r="N308" s="213" t="s">
        <v>40</v>
      </c>
      <c r="O308" s="71"/>
      <c r="P308" s="214">
        <f>O308*H308</f>
        <v>0</v>
      </c>
      <c r="Q308" s="214">
        <v>4.5899999999999998E-5</v>
      </c>
      <c r="R308" s="214">
        <f>Q308*H308</f>
        <v>0.12497284799999998</v>
      </c>
      <c r="S308" s="214">
        <v>0</v>
      </c>
      <c r="T308" s="215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16" t="s">
        <v>210</v>
      </c>
      <c r="AT308" s="216" t="s">
        <v>137</v>
      </c>
      <c r="AU308" s="216" t="s">
        <v>84</v>
      </c>
      <c r="AY308" s="17" t="s">
        <v>135</v>
      </c>
      <c r="BE308" s="217">
        <f>IF(N308="základná",J308,0)</f>
        <v>0</v>
      </c>
      <c r="BF308" s="217">
        <f>IF(N308="znížená",J308,0)</f>
        <v>0</v>
      </c>
      <c r="BG308" s="217">
        <f>IF(N308="zákl. prenesená",J308,0)</f>
        <v>0</v>
      </c>
      <c r="BH308" s="217">
        <f>IF(N308="zníž. prenesená",J308,0)</f>
        <v>0</v>
      </c>
      <c r="BI308" s="217">
        <f>IF(N308="nulová",J308,0)</f>
        <v>0</v>
      </c>
      <c r="BJ308" s="17" t="s">
        <v>84</v>
      </c>
      <c r="BK308" s="217">
        <f>ROUND(I308*H308,2)</f>
        <v>0</v>
      </c>
      <c r="BL308" s="17" t="s">
        <v>210</v>
      </c>
      <c r="BM308" s="216" t="s">
        <v>793</v>
      </c>
    </row>
    <row r="309" spans="1:65" s="13" customFormat="1" ht="10.199999999999999">
      <c r="B309" s="218"/>
      <c r="C309" s="219"/>
      <c r="D309" s="220" t="s">
        <v>142</v>
      </c>
      <c r="E309" s="221" t="s">
        <v>1</v>
      </c>
      <c r="F309" s="222" t="s">
        <v>794</v>
      </c>
      <c r="G309" s="219"/>
      <c r="H309" s="223">
        <v>2722.72</v>
      </c>
      <c r="I309" s="224"/>
      <c r="J309" s="219"/>
      <c r="K309" s="219"/>
      <c r="L309" s="225"/>
      <c r="M309" s="226"/>
      <c r="N309" s="227"/>
      <c r="O309" s="227"/>
      <c r="P309" s="227"/>
      <c r="Q309" s="227"/>
      <c r="R309" s="227"/>
      <c r="S309" s="227"/>
      <c r="T309" s="228"/>
      <c r="AT309" s="229" t="s">
        <v>142</v>
      </c>
      <c r="AU309" s="229" t="s">
        <v>84</v>
      </c>
      <c r="AV309" s="13" t="s">
        <v>84</v>
      </c>
      <c r="AW309" s="13" t="s">
        <v>30</v>
      </c>
      <c r="AX309" s="13" t="s">
        <v>79</v>
      </c>
      <c r="AY309" s="229" t="s">
        <v>135</v>
      </c>
    </row>
    <row r="310" spans="1:65" s="2" customFormat="1" ht="34.65" customHeight="1">
      <c r="A310" s="34"/>
      <c r="B310" s="35"/>
      <c r="C310" s="230" t="s">
        <v>795</v>
      </c>
      <c r="D310" s="230" t="s">
        <v>160</v>
      </c>
      <c r="E310" s="231" t="s">
        <v>796</v>
      </c>
      <c r="F310" s="232" t="s">
        <v>797</v>
      </c>
      <c r="G310" s="233" t="s">
        <v>207</v>
      </c>
      <c r="H310" s="234">
        <v>145.6</v>
      </c>
      <c r="I310" s="235"/>
      <c r="J310" s="236">
        <f>ROUND(I310*H310,2)</f>
        <v>0</v>
      </c>
      <c r="K310" s="237"/>
      <c r="L310" s="238"/>
      <c r="M310" s="239" t="s">
        <v>1</v>
      </c>
      <c r="N310" s="240" t="s">
        <v>40</v>
      </c>
      <c r="O310" s="71"/>
      <c r="P310" s="214">
        <f>O310*H310</f>
        <v>0</v>
      </c>
      <c r="Q310" s="214">
        <v>2.1000000000000001E-2</v>
      </c>
      <c r="R310" s="214">
        <f>Q310*H310</f>
        <v>3.0575999999999999</v>
      </c>
      <c r="S310" s="214">
        <v>0</v>
      </c>
      <c r="T310" s="215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16" t="s">
        <v>290</v>
      </c>
      <c r="AT310" s="216" t="s">
        <v>160</v>
      </c>
      <c r="AU310" s="216" t="s">
        <v>84</v>
      </c>
      <c r="AY310" s="17" t="s">
        <v>135</v>
      </c>
      <c r="BE310" s="217">
        <f>IF(N310="základná",J310,0)</f>
        <v>0</v>
      </c>
      <c r="BF310" s="217">
        <f>IF(N310="znížená",J310,0)</f>
        <v>0</v>
      </c>
      <c r="BG310" s="217">
        <f>IF(N310="zákl. prenesená",J310,0)</f>
        <v>0</v>
      </c>
      <c r="BH310" s="217">
        <f>IF(N310="zníž. prenesená",J310,0)</f>
        <v>0</v>
      </c>
      <c r="BI310" s="217">
        <f>IF(N310="nulová",J310,0)</f>
        <v>0</v>
      </c>
      <c r="BJ310" s="17" t="s">
        <v>84</v>
      </c>
      <c r="BK310" s="217">
        <f>ROUND(I310*H310,2)</f>
        <v>0</v>
      </c>
      <c r="BL310" s="17" t="s">
        <v>210</v>
      </c>
      <c r="BM310" s="216" t="s">
        <v>798</v>
      </c>
    </row>
    <row r="311" spans="1:65" s="13" customFormat="1" ht="10.199999999999999">
      <c r="B311" s="218"/>
      <c r="C311" s="219"/>
      <c r="D311" s="220" t="s">
        <v>142</v>
      </c>
      <c r="E311" s="221" t="s">
        <v>1</v>
      </c>
      <c r="F311" s="222" t="s">
        <v>799</v>
      </c>
      <c r="G311" s="219"/>
      <c r="H311" s="223">
        <v>145.6</v>
      </c>
      <c r="I311" s="224"/>
      <c r="J311" s="219"/>
      <c r="K311" s="219"/>
      <c r="L311" s="225"/>
      <c r="M311" s="226"/>
      <c r="N311" s="227"/>
      <c r="O311" s="227"/>
      <c r="P311" s="227"/>
      <c r="Q311" s="227"/>
      <c r="R311" s="227"/>
      <c r="S311" s="227"/>
      <c r="T311" s="228"/>
      <c r="AT311" s="229" t="s">
        <v>142</v>
      </c>
      <c r="AU311" s="229" t="s">
        <v>84</v>
      </c>
      <c r="AV311" s="13" t="s">
        <v>84</v>
      </c>
      <c r="AW311" s="13" t="s">
        <v>30</v>
      </c>
      <c r="AX311" s="13" t="s">
        <v>79</v>
      </c>
      <c r="AY311" s="229" t="s">
        <v>135</v>
      </c>
    </row>
    <row r="312" spans="1:65" s="2" customFormat="1" ht="23.1" customHeight="1">
      <c r="A312" s="34"/>
      <c r="B312" s="35"/>
      <c r="C312" s="204" t="s">
        <v>800</v>
      </c>
      <c r="D312" s="204" t="s">
        <v>137</v>
      </c>
      <c r="E312" s="205" t="s">
        <v>801</v>
      </c>
      <c r="F312" s="206" t="s">
        <v>802</v>
      </c>
      <c r="G312" s="207" t="s">
        <v>213</v>
      </c>
      <c r="H312" s="208">
        <v>24162.400000000001</v>
      </c>
      <c r="I312" s="209"/>
      <c r="J312" s="210">
        <f>ROUND(I312*H312,2)</f>
        <v>0</v>
      </c>
      <c r="K312" s="211"/>
      <c r="L312" s="39"/>
      <c r="M312" s="212" t="s">
        <v>1</v>
      </c>
      <c r="N312" s="213" t="s">
        <v>40</v>
      </c>
      <c r="O312" s="71"/>
      <c r="P312" s="214">
        <f>O312*H312</f>
        <v>0</v>
      </c>
      <c r="Q312" s="214">
        <v>5.0000000000000002E-5</v>
      </c>
      <c r="R312" s="214">
        <f>Q312*H312</f>
        <v>1.2081200000000001</v>
      </c>
      <c r="S312" s="214">
        <v>0</v>
      </c>
      <c r="T312" s="215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16" t="s">
        <v>210</v>
      </c>
      <c r="AT312" s="216" t="s">
        <v>137</v>
      </c>
      <c r="AU312" s="216" t="s">
        <v>84</v>
      </c>
      <c r="AY312" s="17" t="s">
        <v>135</v>
      </c>
      <c r="BE312" s="217">
        <f>IF(N312="základná",J312,0)</f>
        <v>0</v>
      </c>
      <c r="BF312" s="217">
        <f>IF(N312="znížená",J312,0)</f>
        <v>0</v>
      </c>
      <c r="BG312" s="217">
        <f>IF(N312="zákl. prenesená",J312,0)</f>
        <v>0</v>
      </c>
      <c r="BH312" s="217">
        <f>IF(N312="zníž. prenesená",J312,0)</f>
        <v>0</v>
      </c>
      <c r="BI312" s="217">
        <f>IF(N312="nulová",J312,0)</f>
        <v>0</v>
      </c>
      <c r="BJ312" s="17" t="s">
        <v>84</v>
      </c>
      <c r="BK312" s="217">
        <f>ROUND(I312*H312,2)</f>
        <v>0</v>
      </c>
      <c r="BL312" s="17" t="s">
        <v>210</v>
      </c>
      <c r="BM312" s="216" t="s">
        <v>803</v>
      </c>
    </row>
    <row r="313" spans="1:65" s="14" customFormat="1" ht="30.6">
      <c r="B313" s="246"/>
      <c r="C313" s="247"/>
      <c r="D313" s="220" t="s">
        <v>142</v>
      </c>
      <c r="E313" s="248" t="s">
        <v>1</v>
      </c>
      <c r="F313" s="249" t="s">
        <v>804</v>
      </c>
      <c r="G313" s="247"/>
      <c r="H313" s="248" t="s">
        <v>1</v>
      </c>
      <c r="I313" s="250"/>
      <c r="J313" s="247"/>
      <c r="K313" s="247"/>
      <c r="L313" s="251"/>
      <c r="M313" s="252"/>
      <c r="N313" s="253"/>
      <c r="O313" s="253"/>
      <c r="P313" s="253"/>
      <c r="Q313" s="253"/>
      <c r="R313" s="253"/>
      <c r="S313" s="253"/>
      <c r="T313" s="254"/>
      <c r="AT313" s="255" t="s">
        <v>142</v>
      </c>
      <c r="AU313" s="255" t="s">
        <v>84</v>
      </c>
      <c r="AV313" s="14" t="s">
        <v>79</v>
      </c>
      <c r="AW313" s="14" t="s">
        <v>30</v>
      </c>
      <c r="AX313" s="14" t="s">
        <v>74</v>
      </c>
      <c r="AY313" s="255" t="s">
        <v>135</v>
      </c>
    </row>
    <row r="314" spans="1:65" s="13" customFormat="1" ht="10.199999999999999">
      <c r="B314" s="218"/>
      <c r="C314" s="219"/>
      <c r="D314" s="220" t="s">
        <v>142</v>
      </c>
      <c r="E314" s="221" t="s">
        <v>1</v>
      </c>
      <c r="F314" s="222" t="s">
        <v>805</v>
      </c>
      <c r="G314" s="219"/>
      <c r="H314" s="223">
        <v>24162.400000000001</v>
      </c>
      <c r="I314" s="224"/>
      <c r="J314" s="219"/>
      <c r="K314" s="219"/>
      <c r="L314" s="225"/>
      <c r="M314" s="226"/>
      <c r="N314" s="227"/>
      <c r="O314" s="227"/>
      <c r="P314" s="227"/>
      <c r="Q314" s="227"/>
      <c r="R314" s="227"/>
      <c r="S314" s="227"/>
      <c r="T314" s="228"/>
      <c r="AT314" s="229" t="s">
        <v>142</v>
      </c>
      <c r="AU314" s="229" t="s">
        <v>84</v>
      </c>
      <c r="AV314" s="13" t="s">
        <v>84</v>
      </c>
      <c r="AW314" s="13" t="s">
        <v>30</v>
      </c>
      <c r="AX314" s="13" t="s">
        <v>79</v>
      </c>
      <c r="AY314" s="229" t="s">
        <v>135</v>
      </c>
    </row>
    <row r="315" spans="1:65" s="2" customFormat="1" ht="23.1" customHeight="1">
      <c r="A315" s="34"/>
      <c r="B315" s="35"/>
      <c r="C315" s="230" t="s">
        <v>806</v>
      </c>
      <c r="D315" s="230" t="s">
        <v>160</v>
      </c>
      <c r="E315" s="231" t="s">
        <v>807</v>
      </c>
      <c r="F315" s="232" t="s">
        <v>808</v>
      </c>
      <c r="G315" s="233" t="s">
        <v>192</v>
      </c>
      <c r="H315" s="234">
        <v>24.161999999999999</v>
      </c>
      <c r="I315" s="235"/>
      <c r="J315" s="236">
        <f>ROUND(I315*H315,2)</f>
        <v>0</v>
      </c>
      <c r="K315" s="237"/>
      <c r="L315" s="238"/>
      <c r="M315" s="239" t="s">
        <v>1</v>
      </c>
      <c r="N315" s="240" t="s">
        <v>40</v>
      </c>
      <c r="O315" s="71"/>
      <c r="P315" s="214">
        <f>O315*H315</f>
        <v>0</v>
      </c>
      <c r="Q315" s="214">
        <v>1</v>
      </c>
      <c r="R315" s="214">
        <f>Q315*H315</f>
        <v>24.161999999999999</v>
      </c>
      <c r="S315" s="214">
        <v>0</v>
      </c>
      <c r="T315" s="215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16" t="s">
        <v>290</v>
      </c>
      <c r="AT315" s="216" t="s">
        <v>160</v>
      </c>
      <c r="AU315" s="216" t="s">
        <v>84</v>
      </c>
      <c r="AY315" s="17" t="s">
        <v>135</v>
      </c>
      <c r="BE315" s="217">
        <f>IF(N315="základná",J315,0)</f>
        <v>0</v>
      </c>
      <c r="BF315" s="217">
        <f>IF(N315="znížená",J315,0)</f>
        <v>0</v>
      </c>
      <c r="BG315" s="217">
        <f>IF(N315="zákl. prenesená",J315,0)</f>
        <v>0</v>
      </c>
      <c r="BH315" s="217">
        <f>IF(N315="zníž. prenesená",J315,0)</f>
        <v>0</v>
      </c>
      <c r="BI315" s="217">
        <f>IF(N315="nulová",J315,0)</f>
        <v>0</v>
      </c>
      <c r="BJ315" s="17" t="s">
        <v>84</v>
      </c>
      <c r="BK315" s="217">
        <f>ROUND(I315*H315,2)</f>
        <v>0</v>
      </c>
      <c r="BL315" s="17" t="s">
        <v>210</v>
      </c>
      <c r="BM315" s="216" t="s">
        <v>809</v>
      </c>
    </row>
    <row r="316" spans="1:65" s="14" customFormat="1" ht="30.6">
      <c r="B316" s="246"/>
      <c r="C316" s="247"/>
      <c r="D316" s="220" t="s">
        <v>142</v>
      </c>
      <c r="E316" s="248" t="s">
        <v>1</v>
      </c>
      <c r="F316" s="249" t="s">
        <v>804</v>
      </c>
      <c r="G316" s="247"/>
      <c r="H316" s="248" t="s">
        <v>1</v>
      </c>
      <c r="I316" s="250"/>
      <c r="J316" s="247"/>
      <c r="K316" s="247"/>
      <c r="L316" s="251"/>
      <c r="M316" s="252"/>
      <c r="N316" s="253"/>
      <c r="O316" s="253"/>
      <c r="P316" s="253"/>
      <c r="Q316" s="253"/>
      <c r="R316" s="253"/>
      <c r="S316" s="253"/>
      <c r="T316" s="254"/>
      <c r="AT316" s="255" t="s">
        <v>142</v>
      </c>
      <c r="AU316" s="255" t="s">
        <v>84</v>
      </c>
      <c r="AV316" s="14" t="s">
        <v>79</v>
      </c>
      <c r="AW316" s="14" t="s">
        <v>30</v>
      </c>
      <c r="AX316" s="14" t="s">
        <v>74</v>
      </c>
      <c r="AY316" s="255" t="s">
        <v>135</v>
      </c>
    </row>
    <row r="317" spans="1:65" s="13" customFormat="1" ht="10.199999999999999">
      <c r="B317" s="218"/>
      <c r="C317" s="219"/>
      <c r="D317" s="220" t="s">
        <v>142</v>
      </c>
      <c r="E317" s="221" t="s">
        <v>1</v>
      </c>
      <c r="F317" s="222" t="s">
        <v>810</v>
      </c>
      <c r="G317" s="219"/>
      <c r="H317" s="223">
        <v>24.161999999999999</v>
      </c>
      <c r="I317" s="224"/>
      <c r="J317" s="219"/>
      <c r="K317" s="219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142</v>
      </c>
      <c r="AU317" s="229" t="s">
        <v>84</v>
      </c>
      <c r="AV317" s="13" t="s">
        <v>84</v>
      </c>
      <c r="AW317" s="13" t="s">
        <v>30</v>
      </c>
      <c r="AX317" s="13" t="s">
        <v>74</v>
      </c>
      <c r="AY317" s="229" t="s">
        <v>135</v>
      </c>
    </row>
    <row r="318" spans="1:65" s="15" customFormat="1" ht="10.199999999999999">
      <c r="B318" s="256"/>
      <c r="C318" s="257"/>
      <c r="D318" s="220" t="s">
        <v>142</v>
      </c>
      <c r="E318" s="258" t="s">
        <v>1</v>
      </c>
      <c r="F318" s="259" t="s">
        <v>325</v>
      </c>
      <c r="G318" s="257"/>
      <c r="H318" s="260">
        <v>24.161999999999999</v>
      </c>
      <c r="I318" s="261"/>
      <c r="J318" s="257"/>
      <c r="K318" s="257"/>
      <c r="L318" s="262"/>
      <c r="M318" s="263"/>
      <c r="N318" s="264"/>
      <c r="O318" s="264"/>
      <c r="P318" s="264"/>
      <c r="Q318" s="264"/>
      <c r="R318" s="264"/>
      <c r="S318" s="264"/>
      <c r="T318" s="265"/>
      <c r="AT318" s="266" t="s">
        <v>142</v>
      </c>
      <c r="AU318" s="266" t="s">
        <v>84</v>
      </c>
      <c r="AV318" s="15" t="s">
        <v>90</v>
      </c>
      <c r="AW318" s="15" t="s">
        <v>30</v>
      </c>
      <c r="AX318" s="15" t="s">
        <v>79</v>
      </c>
      <c r="AY318" s="266" t="s">
        <v>135</v>
      </c>
    </row>
    <row r="319" spans="1:65" s="2" customFormat="1" ht="23.1" customHeight="1">
      <c r="A319" s="34"/>
      <c r="B319" s="35"/>
      <c r="C319" s="204" t="s">
        <v>811</v>
      </c>
      <c r="D319" s="204" t="s">
        <v>137</v>
      </c>
      <c r="E319" s="205" t="s">
        <v>812</v>
      </c>
      <c r="F319" s="206" t="s">
        <v>813</v>
      </c>
      <c r="G319" s="207" t="s">
        <v>786</v>
      </c>
      <c r="H319" s="267"/>
      <c r="I319" s="209"/>
      <c r="J319" s="210">
        <f>ROUND(I319*H319,2)</f>
        <v>0</v>
      </c>
      <c r="K319" s="211"/>
      <c r="L319" s="39"/>
      <c r="M319" s="212" t="s">
        <v>1</v>
      </c>
      <c r="N319" s="213" t="s">
        <v>40</v>
      </c>
      <c r="O319" s="71"/>
      <c r="P319" s="214">
        <f>O319*H319</f>
        <v>0</v>
      </c>
      <c r="Q319" s="214">
        <v>0</v>
      </c>
      <c r="R319" s="214">
        <f>Q319*H319</f>
        <v>0</v>
      </c>
      <c r="S319" s="214">
        <v>0</v>
      </c>
      <c r="T319" s="215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16" t="s">
        <v>210</v>
      </c>
      <c r="AT319" s="216" t="s">
        <v>137</v>
      </c>
      <c r="AU319" s="216" t="s">
        <v>84</v>
      </c>
      <c r="AY319" s="17" t="s">
        <v>135</v>
      </c>
      <c r="BE319" s="217">
        <f>IF(N319="základná",J319,0)</f>
        <v>0</v>
      </c>
      <c r="BF319" s="217">
        <f>IF(N319="znížená",J319,0)</f>
        <v>0</v>
      </c>
      <c r="BG319" s="217">
        <f>IF(N319="zákl. prenesená",J319,0)</f>
        <v>0</v>
      </c>
      <c r="BH319" s="217">
        <f>IF(N319="zníž. prenesená",J319,0)</f>
        <v>0</v>
      </c>
      <c r="BI319" s="217">
        <f>IF(N319="nulová",J319,0)</f>
        <v>0</v>
      </c>
      <c r="BJ319" s="17" t="s">
        <v>84</v>
      </c>
      <c r="BK319" s="217">
        <f>ROUND(I319*H319,2)</f>
        <v>0</v>
      </c>
      <c r="BL319" s="17" t="s">
        <v>210</v>
      </c>
      <c r="BM319" s="216" t="s">
        <v>814</v>
      </c>
    </row>
    <row r="320" spans="1:65" s="12" customFormat="1" ht="25.95" customHeight="1">
      <c r="B320" s="188"/>
      <c r="C320" s="189"/>
      <c r="D320" s="190" t="s">
        <v>73</v>
      </c>
      <c r="E320" s="191" t="s">
        <v>160</v>
      </c>
      <c r="F320" s="191" t="s">
        <v>815</v>
      </c>
      <c r="G320" s="189"/>
      <c r="H320" s="189"/>
      <c r="I320" s="192"/>
      <c r="J320" s="193">
        <f>BK320</f>
        <v>0</v>
      </c>
      <c r="K320" s="189"/>
      <c r="L320" s="194"/>
      <c r="M320" s="195"/>
      <c r="N320" s="196"/>
      <c r="O320" s="196"/>
      <c r="P320" s="197">
        <f>P321</f>
        <v>0</v>
      </c>
      <c r="Q320" s="196"/>
      <c r="R320" s="197">
        <f>R321</f>
        <v>0</v>
      </c>
      <c r="S320" s="196"/>
      <c r="T320" s="198">
        <f>T321</f>
        <v>0</v>
      </c>
      <c r="AR320" s="199" t="s">
        <v>87</v>
      </c>
      <c r="AT320" s="200" t="s">
        <v>73</v>
      </c>
      <c r="AU320" s="200" t="s">
        <v>74</v>
      </c>
      <c r="AY320" s="199" t="s">
        <v>135</v>
      </c>
      <c r="BK320" s="201">
        <f>BK321</f>
        <v>0</v>
      </c>
    </row>
    <row r="321" spans="1:65" s="12" customFormat="1" ht="22.8" customHeight="1">
      <c r="B321" s="188"/>
      <c r="C321" s="189"/>
      <c r="D321" s="190" t="s">
        <v>73</v>
      </c>
      <c r="E321" s="202" t="s">
        <v>816</v>
      </c>
      <c r="F321" s="202" t="s">
        <v>817</v>
      </c>
      <c r="G321" s="189"/>
      <c r="H321" s="189"/>
      <c r="I321" s="192"/>
      <c r="J321" s="203">
        <f>BK321</f>
        <v>0</v>
      </c>
      <c r="K321" s="189"/>
      <c r="L321" s="194"/>
      <c r="M321" s="195"/>
      <c r="N321" s="196"/>
      <c r="O321" s="196"/>
      <c r="P321" s="197">
        <f>SUM(P322:P323)</f>
        <v>0</v>
      </c>
      <c r="Q321" s="196"/>
      <c r="R321" s="197">
        <f>SUM(R322:R323)</f>
        <v>0</v>
      </c>
      <c r="S321" s="196"/>
      <c r="T321" s="198">
        <f>SUM(T322:T323)</f>
        <v>0</v>
      </c>
      <c r="AR321" s="199" t="s">
        <v>87</v>
      </c>
      <c r="AT321" s="200" t="s">
        <v>73</v>
      </c>
      <c r="AU321" s="200" t="s">
        <v>79</v>
      </c>
      <c r="AY321" s="199" t="s">
        <v>135</v>
      </c>
      <c r="BK321" s="201">
        <f>SUM(BK322:BK323)</f>
        <v>0</v>
      </c>
    </row>
    <row r="322" spans="1:65" s="2" customFormat="1" ht="23.1" customHeight="1">
      <c r="A322" s="34"/>
      <c r="B322" s="35"/>
      <c r="C322" s="204" t="s">
        <v>818</v>
      </c>
      <c r="D322" s="204" t="s">
        <v>137</v>
      </c>
      <c r="E322" s="205" t="s">
        <v>819</v>
      </c>
      <c r="F322" s="206" t="s">
        <v>820</v>
      </c>
      <c r="G322" s="207" t="s">
        <v>821</v>
      </c>
      <c r="H322" s="208">
        <v>1</v>
      </c>
      <c r="I322" s="209"/>
      <c r="J322" s="210">
        <f>ROUND(I322*H322,2)</f>
        <v>0</v>
      </c>
      <c r="K322" s="211"/>
      <c r="L322" s="39"/>
      <c r="M322" s="212" t="s">
        <v>1</v>
      </c>
      <c r="N322" s="213" t="s">
        <v>40</v>
      </c>
      <c r="O322" s="71"/>
      <c r="P322" s="214">
        <f>O322*H322</f>
        <v>0</v>
      </c>
      <c r="Q322" s="214">
        <v>0</v>
      </c>
      <c r="R322" s="214">
        <f>Q322*H322</f>
        <v>0</v>
      </c>
      <c r="S322" s="214">
        <v>0</v>
      </c>
      <c r="T322" s="215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16" t="s">
        <v>768</v>
      </c>
      <c r="AT322" s="216" t="s">
        <v>137</v>
      </c>
      <c r="AU322" s="216" t="s">
        <v>84</v>
      </c>
      <c r="AY322" s="17" t="s">
        <v>135</v>
      </c>
      <c r="BE322" s="217">
        <f>IF(N322="základná",J322,0)</f>
        <v>0</v>
      </c>
      <c r="BF322" s="217">
        <f>IF(N322="znížená",J322,0)</f>
        <v>0</v>
      </c>
      <c r="BG322" s="217">
        <f>IF(N322="zákl. prenesená",J322,0)</f>
        <v>0</v>
      </c>
      <c r="BH322" s="217">
        <f>IF(N322="zníž. prenesená",J322,0)</f>
        <v>0</v>
      </c>
      <c r="BI322" s="217">
        <f>IF(N322="nulová",J322,0)</f>
        <v>0</v>
      </c>
      <c r="BJ322" s="17" t="s">
        <v>84</v>
      </c>
      <c r="BK322" s="217">
        <f>ROUND(I322*H322,2)</f>
        <v>0</v>
      </c>
      <c r="BL322" s="17" t="s">
        <v>768</v>
      </c>
      <c r="BM322" s="216" t="s">
        <v>822</v>
      </c>
    </row>
    <row r="323" spans="1:65" s="13" customFormat="1" ht="30.6">
      <c r="B323" s="218"/>
      <c r="C323" s="219"/>
      <c r="D323" s="220" t="s">
        <v>142</v>
      </c>
      <c r="E323" s="221" t="s">
        <v>1</v>
      </c>
      <c r="F323" s="222" t="s">
        <v>823</v>
      </c>
      <c r="G323" s="219"/>
      <c r="H323" s="223">
        <v>1</v>
      </c>
      <c r="I323" s="224"/>
      <c r="J323" s="219"/>
      <c r="K323" s="219"/>
      <c r="L323" s="225"/>
      <c r="M323" s="268"/>
      <c r="N323" s="269"/>
      <c r="O323" s="269"/>
      <c r="P323" s="269"/>
      <c r="Q323" s="269"/>
      <c r="R323" s="269"/>
      <c r="S323" s="269"/>
      <c r="T323" s="270"/>
      <c r="AT323" s="229" t="s">
        <v>142</v>
      </c>
      <c r="AU323" s="229" t="s">
        <v>84</v>
      </c>
      <c r="AV323" s="13" t="s">
        <v>84</v>
      </c>
      <c r="AW323" s="13" t="s">
        <v>30</v>
      </c>
      <c r="AX323" s="13" t="s">
        <v>79</v>
      </c>
      <c r="AY323" s="229" t="s">
        <v>135</v>
      </c>
    </row>
    <row r="324" spans="1:65" s="2" customFormat="1" ht="6.9" customHeight="1">
      <c r="A324" s="34"/>
      <c r="B324" s="54"/>
      <c r="C324" s="55"/>
      <c r="D324" s="55"/>
      <c r="E324" s="55"/>
      <c r="F324" s="55"/>
      <c r="G324" s="55"/>
      <c r="H324" s="55"/>
      <c r="I324" s="152"/>
      <c r="J324" s="55"/>
      <c r="K324" s="55"/>
      <c r="L324" s="39"/>
      <c r="M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</row>
  </sheetData>
  <sheetProtection algorithmName="SHA-512" hashValue="FAGK89zpjxrZ5a6GboHiFJk9sfkAeMh/1GX6GPfnHd3yzpcV0mtJ0sc/egE7grsy/CK47EohJiCK9d7Hu1oG5Q==" saltValue="j790uILEZLMeyCB6icZjNv1Zw9g2qfEaSbkGGB9tJ+eGr6NXb9kDpUJF+Grhtl8Nh0kQGVOk5AZGn2f6J5fZmg==" spinCount="100000" sheet="1" objects="1" scenarios="1" formatColumns="0" formatRows="0" autoFilter="0"/>
  <autoFilter ref="C128:K323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2"/>
  <sheetViews>
    <sheetView showGridLines="0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08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0" width="12.140625" style="1" hidden="1" customWidth="1"/>
    <col min="21" max="21" width="14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08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AT2" s="17" t="s">
        <v>96</v>
      </c>
    </row>
    <row r="3" spans="1:46" s="1" customFormat="1" ht="6.9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74</v>
      </c>
    </row>
    <row r="4" spans="1:46" s="1" customFormat="1" ht="24.9" customHeight="1">
      <c r="B4" s="20"/>
      <c r="D4" s="112" t="s">
        <v>103</v>
      </c>
      <c r="I4" s="108"/>
      <c r="L4" s="20"/>
      <c r="M4" s="113" t="s">
        <v>9</v>
      </c>
      <c r="AT4" s="17" t="s">
        <v>4</v>
      </c>
    </row>
    <row r="5" spans="1:46" s="1" customFormat="1" ht="6.9" customHeight="1">
      <c r="B5" s="20"/>
      <c r="I5" s="108"/>
      <c r="L5" s="20"/>
    </row>
    <row r="6" spans="1:46" s="1" customFormat="1" ht="12" customHeight="1">
      <c r="B6" s="20"/>
      <c r="D6" s="114" t="s">
        <v>15</v>
      </c>
      <c r="I6" s="108"/>
      <c r="L6" s="20"/>
    </row>
    <row r="7" spans="1:46" s="1" customFormat="1" ht="16.350000000000001" customHeight="1">
      <c r="B7" s="20"/>
      <c r="E7" s="312" t="str">
        <f>'Rekapitulácia stavby'!K6</f>
        <v>CESTA OKOLO TATIER, ÚSEK K.Ú. KEŽMAROK - HUNCOVCE</v>
      </c>
      <c r="F7" s="313"/>
      <c r="G7" s="313"/>
      <c r="H7" s="313"/>
      <c r="I7" s="108"/>
      <c r="L7" s="20"/>
    </row>
    <row r="8" spans="1:46" s="2" customFormat="1" ht="12" customHeight="1">
      <c r="A8" s="34"/>
      <c r="B8" s="39"/>
      <c r="C8" s="34"/>
      <c r="D8" s="114" t="s">
        <v>104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25.8" customHeight="1">
      <c r="A9" s="34"/>
      <c r="B9" s="39"/>
      <c r="C9" s="34"/>
      <c r="D9" s="34"/>
      <c r="E9" s="314" t="s">
        <v>824</v>
      </c>
      <c r="F9" s="315"/>
      <c r="G9" s="315"/>
      <c r="H9" s="315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17</v>
      </c>
      <c r="E11" s="34"/>
      <c r="F11" s="116" t="s">
        <v>1</v>
      </c>
      <c r="G11" s="34"/>
      <c r="H11" s="34"/>
      <c r="I11" s="117" t="s">
        <v>18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19</v>
      </c>
      <c r="E12" s="34"/>
      <c r="F12" s="116" t="s">
        <v>20</v>
      </c>
      <c r="G12" s="34"/>
      <c r="H12" s="34"/>
      <c r="I12" s="117" t="s">
        <v>21</v>
      </c>
      <c r="J12" s="118" t="str">
        <f>'Rekapitulácia stavby'!AN8</f>
        <v>9. 10. 2019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23</v>
      </c>
      <c r="E14" s="34"/>
      <c r="F14" s="34"/>
      <c r="G14" s="34"/>
      <c r="H14" s="34"/>
      <c r="I14" s="117" t="s">
        <v>24</v>
      </c>
      <c r="J14" s="116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">
        <v>25</v>
      </c>
      <c r="F15" s="34"/>
      <c r="G15" s="34"/>
      <c r="H15" s="34"/>
      <c r="I15" s="117" t="s">
        <v>26</v>
      </c>
      <c r="J15" s="116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27</v>
      </c>
      <c r="E17" s="34"/>
      <c r="F17" s="34"/>
      <c r="G17" s="34"/>
      <c r="H17" s="34"/>
      <c r="I17" s="117" t="s">
        <v>24</v>
      </c>
      <c r="J17" s="30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6" t="str">
        <f>'Rekapitulácia stavby'!E14</f>
        <v>Vyplň údaj</v>
      </c>
      <c r="F18" s="317"/>
      <c r="G18" s="317"/>
      <c r="H18" s="317"/>
      <c r="I18" s="117" t="s">
        <v>26</v>
      </c>
      <c r="J18" s="30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29</v>
      </c>
      <c r="E20" s="34"/>
      <c r="F20" s="34"/>
      <c r="G20" s="34"/>
      <c r="H20" s="34"/>
      <c r="I20" s="117" t="s">
        <v>24</v>
      </c>
      <c r="J20" s="116" t="str">
        <f>IF('Rekapitulácia stavby'!AN16="","",'Rekapitulácia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tr">
        <f>IF('Rekapitulácia stavby'!E17="","",'Rekapitulácia stavby'!E17)</f>
        <v xml:space="preserve"> </v>
      </c>
      <c r="F21" s="34"/>
      <c r="G21" s="34"/>
      <c r="H21" s="34"/>
      <c r="I21" s="117" t="s">
        <v>26</v>
      </c>
      <c r="J21" s="116" t="str">
        <f>IF('Rekapitulácia stavby'!AN17="","",'Rekapitulácia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32</v>
      </c>
      <c r="E23" s="34"/>
      <c r="F23" s="34"/>
      <c r="G23" s="34"/>
      <c r="H23" s="34"/>
      <c r="I23" s="117" t="s">
        <v>24</v>
      </c>
      <c r="J23" s="116" t="str">
        <f>IF('Rekapitulácia stavby'!AN19="","",'Rekapitulácia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tr">
        <f>IF('Rekapitulácia stavby'!E20="","",'Rekapitulácia stavby'!E20)</f>
        <v xml:space="preserve"> </v>
      </c>
      <c r="F24" s="34"/>
      <c r="G24" s="34"/>
      <c r="H24" s="34"/>
      <c r="I24" s="117" t="s">
        <v>26</v>
      </c>
      <c r="J24" s="116" t="str">
        <f>IF('Rekapitulácia stavby'!AN20="","",'Rekapitulácia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33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350000000000001" customHeight="1">
      <c r="A27" s="119"/>
      <c r="B27" s="120"/>
      <c r="C27" s="119"/>
      <c r="D27" s="119"/>
      <c r="E27" s="318" t="s">
        <v>1</v>
      </c>
      <c r="F27" s="318"/>
      <c r="G27" s="318"/>
      <c r="H27" s="318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34</v>
      </c>
      <c r="E30" s="34"/>
      <c r="F30" s="34"/>
      <c r="G30" s="34"/>
      <c r="H30" s="34"/>
      <c r="I30" s="115"/>
      <c r="J30" s="126">
        <f>ROUND(J122,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7" t="s">
        <v>36</v>
      </c>
      <c r="G32" s="34"/>
      <c r="H32" s="34"/>
      <c r="I32" s="128" t="s">
        <v>35</v>
      </c>
      <c r="J32" s="127" t="s">
        <v>37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9" t="s">
        <v>38</v>
      </c>
      <c r="E33" s="114" t="s">
        <v>39</v>
      </c>
      <c r="F33" s="130">
        <f>ROUND((SUM(BE122:BE151)),  2)</f>
        <v>0</v>
      </c>
      <c r="G33" s="34"/>
      <c r="H33" s="34"/>
      <c r="I33" s="131">
        <v>0.2</v>
      </c>
      <c r="J33" s="130">
        <f>ROUND(((SUM(BE122:BE151))*I33),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14" t="s">
        <v>40</v>
      </c>
      <c r="F34" s="130">
        <f>ROUND((SUM(BF122:BF151)),  2)</f>
        <v>0</v>
      </c>
      <c r="G34" s="34"/>
      <c r="H34" s="34"/>
      <c r="I34" s="131">
        <v>0.2</v>
      </c>
      <c r="J34" s="130">
        <f>ROUND(((SUM(BF122:BF151))*I34),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4" t="s">
        <v>41</v>
      </c>
      <c r="F35" s="130">
        <f>ROUND((SUM(BG122:BG151)),  2)</f>
        <v>0</v>
      </c>
      <c r="G35" s="34"/>
      <c r="H35" s="34"/>
      <c r="I35" s="131">
        <v>0.2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4" t="s">
        <v>42</v>
      </c>
      <c r="F36" s="130">
        <f>ROUND((SUM(BH122:BH151)),  2)</f>
        <v>0</v>
      </c>
      <c r="G36" s="34"/>
      <c r="H36" s="34"/>
      <c r="I36" s="131">
        <v>0.2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14" t="s">
        <v>43</v>
      </c>
      <c r="F37" s="130">
        <f>ROUND((SUM(BI122:BI151)),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44</v>
      </c>
      <c r="E39" s="134"/>
      <c r="F39" s="134"/>
      <c r="G39" s="135" t="s">
        <v>45</v>
      </c>
      <c r="H39" s="136" t="s">
        <v>46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I41" s="108"/>
      <c r="L41" s="20"/>
    </row>
    <row r="42" spans="1:31" s="1" customFormat="1" ht="14.4" customHeight="1">
      <c r="B42" s="20"/>
      <c r="I42" s="108"/>
      <c r="L42" s="20"/>
    </row>
    <row r="43" spans="1:31" s="1" customFormat="1" ht="14.4" customHeight="1">
      <c r="B43" s="20"/>
      <c r="I43" s="108"/>
      <c r="L43" s="20"/>
    </row>
    <row r="44" spans="1:31" s="1" customFormat="1" ht="14.4" customHeight="1">
      <c r="B44" s="20"/>
      <c r="I44" s="108"/>
      <c r="L44" s="20"/>
    </row>
    <row r="45" spans="1:31" s="1" customFormat="1" ht="14.4" customHeight="1">
      <c r="B45" s="20"/>
      <c r="I45" s="108"/>
      <c r="L45" s="20"/>
    </row>
    <row r="46" spans="1:31" s="1" customFormat="1" ht="14.4" customHeight="1">
      <c r="B46" s="20"/>
      <c r="I46" s="108"/>
      <c r="L46" s="20"/>
    </row>
    <row r="47" spans="1:31" s="1" customFormat="1" ht="14.4" customHeight="1">
      <c r="B47" s="20"/>
      <c r="I47" s="108"/>
      <c r="L47" s="20"/>
    </row>
    <row r="48" spans="1:31" s="1" customFormat="1" ht="14.4" customHeight="1">
      <c r="B48" s="20"/>
      <c r="I48" s="108"/>
      <c r="L48" s="20"/>
    </row>
    <row r="49" spans="1:31" s="1" customFormat="1" ht="14.4" customHeight="1">
      <c r="B49" s="20"/>
      <c r="I49" s="108"/>
      <c r="L49" s="20"/>
    </row>
    <row r="50" spans="1:31" s="2" customFormat="1" ht="14.4" customHeight="1">
      <c r="B50" s="51"/>
      <c r="D50" s="140" t="s">
        <v>47</v>
      </c>
      <c r="E50" s="141"/>
      <c r="F50" s="141"/>
      <c r="G50" s="140" t="s">
        <v>48</v>
      </c>
      <c r="H50" s="141"/>
      <c r="I50" s="142"/>
      <c r="J50" s="141"/>
      <c r="K50" s="141"/>
      <c r="L50" s="51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43" t="s">
        <v>49</v>
      </c>
      <c r="E61" s="144"/>
      <c r="F61" s="145" t="s">
        <v>50</v>
      </c>
      <c r="G61" s="143" t="s">
        <v>49</v>
      </c>
      <c r="H61" s="144"/>
      <c r="I61" s="146"/>
      <c r="J61" s="147" t="s">
        <v>50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40" t="s">
        <v>51</v>
      </c>
      <c r="E65" s="148"/>
      <c r="F65" s="148"/>
      <c r="G65" s="140" t="s">
        <v>52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43" t="s">
        <v>49</v>
      </c>
      <c r="E76" s="144"/>
      <c r="F76" s="145" t="s">
        <v>50</v>
      </c>
      <c r="G76" s="143" t="s">
        <v>49</v>
      </c>
      <c r="H76" s="144"/>
      <c r="I76" s="146"/>
      <c r="J76" s="147" t="s">
        <v>50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107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350000000000001" customHeight="1">
      <c r="A85" s="34"/>
      <c r="B85" s="35"/>
      <c r="C85" s="36"/>
      <c r="D85" s="36"/>
      <c r="E85" s="319" t="str">
        <f>E7</f>
        <v>CESTA OKOLO TATIER, ÚSEK K.Ú. KEŽMAROK - HUNCOVCE</v>
      </c>
      <c r="F85" s="320"/>
      <c r="G85" s="320"/>
      <c r="H85" s="320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104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25.8" customHeight="1">
      <c r="A87" s="34"/>
      <c r="B87" s="35"/>
      <c r="C87" s="36"/>
      <c r="D87" s="36"/>
      <c r="E87" s="291" t="str">
        <f>E9</f>
        <v xml:space="preserve">5 - 601-00 Úpravy nadzemných 22 kV vedení-Huncovce, I.etapa km 1,061-1,578  </v>
      </c>
      <c r="F87" s="321"/>
      <c r="G87" s="321"/>
      <c r="H87" s="321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19</v>
      </c>
      <c r="D89" s="36"/>
      <c r="E89" s="36"/>
      <c r="F89" s="27" t="str">
        <f>F12</f>
        <v>HUNCOVCE</v>
      </c>
      <c r="G89" s="36"/>
      <c r="H89" s="36"/>
      <c r="I89" s="117" t="s">
        <v>21</v>
      </c>
      <c r="J89" s="66" t="str">
        <f>IF(J12="","",J12)</f>
        <v>9. 10. 2019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3" customHeight="1">
      <c r="A91" s="34"/>
      <c r="B91" s="35"/>
      <c r="C91" s="29" t="s">
        <v>23</v>
      </c>
      <c r="D91" s="36"/>
      <c r="E91" s="36"/>
      <c r="F91" s="27" t="str">
        <f>E15</f>
        <v>OBEC HUNCOVCE</v>
      </c>
      <c r="G91" s="36"/>
      <c r="H91" s="36"/>
      <c r="I91" s="117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3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117" t="s">
        <v>32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108</v>
      </c>
      <c r="D94" s="157"/>
      <c r="E94" s="157"/>
      <c r="F94" s="157"/>
      <c r="G94" s="157"/>
      <c r="H94" s="157"/>
      <c r="I94" s="158"/>
      <c r="J94" s="159" t="s">
        <v>109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60" t="s">
        <v>110</v>
      </c>
      <c r="D96" s="36"/>
      <c r="E96" s="36"/>
      <c r="F96" s="36"/>
      <c r="G96" s="36"/>
      <c r="H96" s="36"/>
      <c r="I96" s="115"/>
      <c r="J96" s="84">
        <f>J122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111</v>
      </c>
    </row>
    <row r="97" spans="1:31" s="9" customFormat="1" ht="24.9" customHeight="1">
      <c r="B97" s="161"/>
      <c r="C97" s="162"/>
      <c r="D97" s="163" t="s">
        <v>547</v>
      </c>
      <c r="E97" s="164"/>
      <c r="F97" s="164"/>
      <c r="G97" s="164"/>
      <c r="H97" s="164"/>
      <c r="I97" s="165"/>
      <c r="J97" s="166">
        <f>J123</f>
        <v>0</v>
      </c>
      <c r="K97" s="162"/>
      <c r="L97" s="167"/>
    </row>
    <row r="98" spans="1:31" s="10" customFormat="1" ht="19.95" customHeight="1">
      <c r="B98" s="168"/>
      <c r="C98" s="169"/>
      <c r="D98" s="170" t="s">
        <v>548</v>
      </c>
      <c r="E98" s="171"/>
      <c r="F98" s="171"/>
      <c r="G98" s="171"/>
      <c r="H98" s="171"/>
      <c r="I98" s="172"/>
      <c r="J98" s="173">
        <f>J124</f>
        <v>0</v>
      </c>
      <c r="K98" s="169"/>
      <c r="L98" s="174"/>
    </row>
    <row r="99" spans="1:31" s="9" customFormat="1" ht="24.9" customHeight="1">
      <c r="B99" s="161"/>
      <c r="C99" s="162"/>
      <c r="D99" s="163" t="s">
        <v>825</v>
      </c>
      <c r="E99" s="164"/>
      <c r="F99" s="164"/>
      <c r="G99" s="164"/>
      <c r="H99" s="164"/>
      <c r="I99" s="165"/>
      <c r="J99" s="166">
        <f>J142</f>
        <v>0</v>
      </c>
      <c r="K99" s="162"/>
      <c r="L99" s="167"/>
    </row>
    <row r="100" spans="1:31" s="9" customFormat="1" ht="24.9" customHeight="1">
      <c r="B100" s="161"/>
      <c r="C100" s="162"/>
      <c r="D100" s="163" t="s">
        <v>118</v>
      </c>
      <c r="E100" s="164"/>
      <c r="F100" s="164"/>
      <c r="G100" s="164"/>
      <c r="H100" s="164"/>
      <c r="I100" s="165"/>
      <c r="J100" s="166">
        <f>J147</f>
        <v>0</v>
      </c>
      <c r="K100" s="162"/>
      <c r="L100" s="167"/>
    </row>
    <row r="101" spans="1:31" s="10" customFormat="1" ht="19.95" customHeight="1">
      <c r="B101" s="168"/>
      <c r="C101" s="169"/>
      <c r="D101" s="170" t="s">
        <v>119</v>
      </c>
      <c r="E101" s="171"/>
      <c r="F101" s="171"/>
      <c r="G101" s="171"/>
      <c r="H101" s="171"/>
      <c r="I101" s="172"/>
      <c r="J101" s="173">
        <f>J148</f>
        <v>0</v>
      </c>
      <c r="K101" s="169"/>
      <c r="L101" s="174"/>
    </row>
    <row r="102" spans="1:31" s="10" customFormat="1" ht="19.95" customHeight="1">
      <c r="B102" s="168"/>
      <c r="C102" s="169"/>
      <c r="D102" s="170" t="s">
        <v>120</v>
      </c>
      <c r="E102" s="171"/>
      <c r="F102" s="171"/>
      <c r="G102" s="171"/>
      <c r="H102" s="171"/>
      <c r="I102" s="172"/>
      <c r="J102" s="173">
        <f>J150</f>
        <v>0</v>
      </c>
      <c r="K102" s="169"/>
      <c r="L102" s="174"/>
    </row>
    <row r="103" spans="1:31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115"/>
      <c r="J103" s="36"/>
      <c r="K103" s="36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31" s="2" customFormat="1" ht="6.9" customHeight="1">
      <c r="A104" s="34"/>
      <c r="B104" s="54"/>
      <c r="C104" s="55"/>
      <c r="D104" s="55"/>
      <c r="E104" s="55"/>
      <c r="F104" s="55"/>
      <c r="G104" s="55"/>
      <c r="H104" s="55"/>
      <c r="I104" s="152"/>
      <c r="J104" s="55"/>
      <c r="K104" s="55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pans="1:31" s="2" customFormat="1" ht="6.9" customHeight="1">
      <c r="A108" s="34"/>
      <c r="B108" s="56"/>
      <c r="C108" s="57"/>
      <c r="D108" s="57"/>
      <c r="E108" s="57"/>
      <c r="F108" s="57"/>
      <c r="G108" s="57"/>
      <c r="H108" s="57"/>
      <c r="I108" s="155"/>
      <c r="J108" s="57"/>
      <c r="K108" s="57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24.9" customHeight="1">
      <c r="A109" s="34"/>
      <c r="B109" s="35"/>
      <c r="C109" s="23" t="s">
        <v>121</v>
      </c>
      <c r="D109" s="36"/>
      <c r="E109" s="36"/>
      <c r="F109" s="36"/>
      <c r="G109" s="36"/>
      <c r="H109" s="36"/>
      <c r="I109" s="115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" customHeight="1">
      <c r="A110" s="34"/>
      <c r="B110" s="35"/>
      <c r="C110" s="36"/>
      <c r="D110" s="36"/>
      <c r="E110" s="36"/>
      <c r="F110" s="36"/>
      <c r="G110" s="36"/>
      <c r="H110" s="36"/>
      <c r="I110" s="115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15</v>
      </c>
      <c r="D111" s="36"/>
      <c r="E111" s="36"/>
      <c r="F111" s="36"/>
      <c r="G111" s="36"/>
      <c r="H111" s="36"/>
      <c r="I111" s="115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6.350000000000001" customHeight="1">
      <c r="A112" s="34"/>
      <c r="B112" s="35"/>
      <c r="C112" s="36"/>
      <c r="D112" s="36"/>
      <c r="E112" s="319" t="str">
        <f>E7</f>
        <v>CESTA OKOLO TATIER, ÚSEK K.Ú. KEŽMAROK - HUNCOVCE</v>
      </c>
      <c r="F112" s="320"/>
      <c r="G112" s="320"/>
      <c r="H112" s="320"/>
      <c r="I112" s="115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104</v>
      </c>
      <c r="D113" s="36"/>
      <c r="E113" s="36"/>
      <c r="F113" s="36"/>
      <c r="G113" s="36"/>
      <c r="H113" s="36"/>
      <c r="I113" s="115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25.8" customHeight="1">
      <c r="A114" s="34"/>
      <c r="B114" s="35"/>
      <c r="C114" s="36"/>
      <c r="D114" s="36"/>
      <c r="E114" s="291" t="str">
        <f>E9</f>
        <v xml:space="preserve">5 - 601-00 Úpravy nadzemných 22 kV vedení-Huncovce, I.etapa km 1,061-1,578  </v>
      </c>
      <c r="F114" s="321"/>
      <c r="G114" s="321"/>
      <c r="H114" s="321"/>
      <c r="I114" s="115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" customHeight="1">
      <c r="A115" s="34"/>
      <c r="B115" s="35"/>
      <c r="C115" s="36"/>
      <c r="D115" s="36"/>
      <c r="E115" s="36"/>
      <c r="F115" s="36"/>
      <c r="G115" s="36"/>
      <c r="H115" s="36"/>
      <c r="I115" s="115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19</v>
      </c>
      <c r="D116" s="36"/>
      <c r="E116" s="36"/>
      <c r="F116" s="27" t="str">
        <f>F12</f>
        <v>HUNCOVCE</v>
      </c>
      <c r="G116" s="36"/>
      <c r="H116" s="36"/>
      <c r="I116" s="117" t="s">
        <v>21</v>
      </c>
      <c r="J116" s="66" t="str">
        <f>IF(J12="","",J12)</f>
        <v>9. 10. 2019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" customHeight="1">
      <c r="A117" s="34"/>
      <c r="B117" s="35"/>
      <c r="C117" s="36"/>
      <c r="D117" s="36"/>
      <c r="E117" s="36"/>
      <c r="F117" s="36"/>
      <c r="G117" s="36"/>
      <c r="H117" s="36"/>
      <c r="I117" s="115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5.3" customHeight="1">
      <c r="A118" s="34"/>
      <c r="B118" s="35"/>
      <c r="C118" s="29" t="s">
        <v>23</v>
      </c>
      <c r="D118" s="36"/>
      <c r="E118" s="36"/>
      <c r="F118" s="27" t="str">
        <f>E15</f>
        <v>OBEC HUNCOVCE</v>
      </c>
      <c r="G118" s="36"/>
      <c r="H118" s="36"/>
      <c r="I118" s="117" t="s">
        <v>29</v>
      </c>
      <c r="J118" s="32" t="str">
        <f>E21</f>
        <v xml:space="preserve"> 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5.3" customHeight="1">
      <c r="A119" s="34"/>
      <c r="B119" s="35"/>
      <c r="C119" s="29" t="s">
        <v>27</v>
      </c>
      <c r="D119" s="36"/>
      <c r="E119" s="36"/>
      <c r="F119" s="27" t="str">
        <f>IF(E18="","",E18)</f>
        <v>Vyplň údaj</v>
      </c>
      <c r="G119" s="36"/>
      <c r="H119" s="36"/>
      <c r="I119" s="117" t="s">
        <v>32</v>
      </c>
      <c r="J119" s="32" t="str">
        <f>E24</f>
        <v xml:space="preserve"> 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115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1" customFormat="1" ht="29.25" customHeight="1">
      <c r="A121" s="175"/>
      <c r="B121" s="176"/>
      <c r="C121" s="177" t="s">
        <v>122</v>
      </c>
      <c r="D121" s="178" t="s">
        <v>59</v>
      </c>
      <c r="E121" s="178" t="s">
        <v>55</v>
      </c>
      <c r="F121" s="178" t="s">
        <v>56</v>
      </c>
      <c r="G121" s="178" t="s">
        <v>123</v>
      </c>
      <c r="H121" s="178" t="s">
        <v>124</v>
      </c>
      <c r="I121" s="179" t="s">
        <v>125</v>
      </c>
      <c r="J121" s="180" t="s">
        <v>109</v>
      </c>
      <c r="K121" s="181" t="s">
        <v>126</v>
      </c>
      <c r="L121" s="182"/>
      <c r="M121" s="75" t="s">
        <v>1</v>
      </c>
      <c r="N121" s="76" t="s">
        <v>38</v>
      </c>
      <c r="O121" s="76" t="s">
        <v>127</v>
      </c>
      <c r="P121" s="76" t="s">
        <v>128</v>
      </c>
      <c r="Q121" s="76" t="s">
        <v>129</v>
      </c>
      <c r="R121" s="76" t="s">
        <v>130</v>
      </c>
      <c r="S121" s="76" t="s">
        <v>131</v>
      </c>
      <c r="T121" s="77" t="s">
        <v>132</v>
      </c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</row>
    <row r="122" spans="1:65" s="2" customFormat="1" ht="22.8" customHeight="1">
      <c r="A122" s="34"/>
      <c r="B122" s="35"/>
      <c r="C122" s="82" t="s">
        <v>110</v>
      </c>
      <c r="D122" s="36"/>
      <c r="E122" s="36"/>
      <c r="F122" s="36"/>
      <c r="G122" s="36"/>
      <c r="H122" s="36"/>
      <c r="I122" s="115"/>
      <c r="J122" s="183">
        <f>BK122</f>
        <v>0</v>
      </c>
      <c r="K122" s="36"/>
      <c r="L122" s="39"/>
      <c r="M122" s="78"/>
      <c r="N122" s="184"/>
      <c r="O122" s="79"/>
      <c r="P122" s="185">
        <f>P123+P142+P147</f>
        <v>0</v>
      </c>
      <c r="Q122" s="79"/>
      <c r="R122" s="185">
        <f>R123+R142+R147</f>
        <v>1.2E-2</v>
      </c>
      <c r="S122" s="79"/>
      <c r="T122" s="186">
        <f>T123+T142+T147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73</v>
      </c>
      <c r="AU122" s="17" t="s">
        <v>111</v>
      </c>
      <c r="BK122" s="187">
        <f>BK123+BK142+BK147</f>
        <v>0</v>
      </c>
    </row>
    <row r="123" spans="1:65" s="12" customFormat="1" ht="25.95" customHeight="1">
      <c r="B123" s="188"/>
      <c r="C123" s="189"/>
      <c r="D123" s="190" t="s">
        <v>73</v>
      </c>
      <c r="E123" s="191" t="s">
        <v>160</v>
      </c>
      <c r="F123" s="191" t="s">
        <v>815</v>
      </c>
      <c r="G123" s="189"/>
      <c r="H123" s="189"/>
      <c r="I123" s="192"/>
      <c r="J123" s="193">
        <f>BK123</f>
        <v>0</v>
      </c>
      <c r="K123" s="189"/>
      <c r="L123" s="194"/>
      <c r="M123" s="195"/>
      <c r="N123" s="196"/>
      <c r="O123" s="196"/>
      <c r="P123" s="197">
        <f>P124</f>
        <v>0</v>
      </c>
      <c r="Q123" s="196"/>
      <c r="R123" s="197">
        <f>R124</f>
        <v>1.2E-2</v>
      </c>
      <c r="S123" s="196"/>
      <c r="T123" s="198">
        <f>T124</f>
        <v>0</v>
      </c>
      <c r="AR123" s="199" t="s">
        <v>87</v>
      </c>
      <c r="AT123" s="200" t="s">
        <v>73</v>
      </c>
      <c r="AU123" s="200" t="s">
        <v>74</v>
      </c>
      <c r="AY123" s="199" t="s">
        <v>135</v>
      </c>
      <c r="BK123" s="201">
        <f>BK124</f>
        <v>0</v>
      </c>
    </row>
    <row r="124" spans="1:65" s="12" customFormat="1" ht="22.8" customHeight="1">
      <c r="B124" s="188"/>
      <c r="C124" s="189"/>
      <c r="D124" s="190" t="s">
        <v>73</v>
      </c>
      <c r="E124" s="202" t="s">
        <v>816</v>
      </c>
      <c r="F124" s="202" t="s">
        <v>817</v>
      </c>
      <c r="G124" s="189"/>
      <c r="H124" s="189"/>
      <c r="I124" s="192"/>
      <c r="J124" s="203">
        <f>BK124</f>
        <v>0</v>
      </c>
      <c r="K124" s="189"/>
      <c r="L124" s="194"/>
      <c r="M124" s="195"/>
      <c r="N124" s="196"/>
      <c r="O124" s="196"/>
      <c r="P124" s="197">
        <f>SUM(P125:P141)</f>
        <v>0</v>
      </c>
      <c r="Q124" s="196"/>
      <c r="R124" s="197">
        <f>SUM(R125:R141)</f>
        <v>1.2E-2</v>
      </c>
      <c r="S124" s="196"/>
      <c r="T124" s="198">
        <f>SUM(T125:T141)</f>
        <v>0</v>
      </c>
      <c r="AR124" s="199" t="s">
        <v>87</v>
      </c>
      <c r="AT124" s="200" t="s">
        <v>73</v>
      </c>
      <c r="AU124" s="200" t="s">
        <v>79</v>
      </c>
      <c r="AY124" s="199" t="s">
        <v>135</v>
      </c>
      <c r="BK124" s="201">
        <f>SUM(BK125:BK141)</f>
        <v>0</v>
      </c>
    </row>
    <row r="125" spans="1:65" s="2" customFormat="1" ht="23.1" customHeight="1">
      <c r="A125" s="34"/>
      <c r="B125" s="35"/>
      <c r="C125" s="204" t="s">
        <v>79</v>
      </c>
      <c r="D125" s="204" t="s">
        <v>137</v>
      </c>
      <c r="E125" s="205" t="s">
        <v>826</v>
      </c>
      <c r="F125" s="206" t="s">
        <v>827</v>
      </c>
      <c r="G125" s="207" t="s">
        <v>393</v>
      </c>
      <c r="H125" s="208">
        <v>2</v>
      </c>
      <c r="I125" s="209"/>
      <c r="J125" s="210">
        <f>ROUND(I125*H125,2)</f>
        <v>0</v>
      </c>
      <c r="K125" s="211"/>
      <c r="L125" s="39"/>
      <c r="M125" s="212" t="s">
        <v>1</v>
      </c>
      <c r="N125" s="213" t="s">
        <v>40</v>
      </c>
      <c r="O125" s="71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16" t="s">
        <v>768</v>
      </c>
      <c r="AT125" s="216" t="s">
        <v>137</v>
      </c>
      <c r="AU125" s="216" t="s">
        <v>84</v>
      </c>
      <c r="AY125" s="17" t="s">
        <v>135</v>
      </c>
      <c r="BE125" s="217">
        <f>IF(N125="základná",J125,0)</f>
        <v>0</v>
      </c>
      <c r="BF125" s="217">
        <f>IF(N125="znížená",J125,0)</f>
        <v>0</v>
      </c>
      <c r="BG125" s="217">
        <f>IF(N125="zákl. prenesená",J125,0)</f>
        <v>0</v>
      </c>
      <c r="BH125" s="217">
        <f>IF(N125="zníž. prenesená",J125,0)</f>
        <v>0</v>
      </c>
      <c r="BI125" s="217">
        <f>IF(N125="nulová",J125,0)</f>
        <v>0</v>
      </c>
      <c r="BJ125" s="17" t="s">
        <v>84</v>
      </c>
      <c r="BK125" s="217">
        <f>ROUND(I125*H125,2)</f>
        <v>0</v>
      </c>
      <c r="BL125" s="17" t="s">
        <v>768</v>
      </c>
      <c r="BM125" s="216" t="s">
        <v>828</v>
      </c>
    </row>
    <row r="126" spans="1:65" s="2" customFormat="1" ht="16.350000000000001" customHeight="1">
      <c r="A126" s="34"/>
      <c r="B126" s="35"/>
      <c r="C126" s="230" t="s">
        <v>84</v>
      </c>
      <c r="D126" s="230" t="s">
        <v>160</v>
      </c>
      <c r="E126" s="231" t="s">
        <v>829</v>
      </c>
      <c r="F126" s="232" t="s">
        <v>830</v>
      </c>
      <c r="G126" s="233" t="s">
        <v>393</v>
      </c>
      <c r="H126" s="234">
        <v>2</v>
      </c>
      <c r="I126" s="235"/>
      <c r="J126" s="236">
        <f>ROUND(I126*H126,2)</f>
        <v>0</v>
      </c>
      <c r="K126" s="237"/>
      <c r="L126" s="238"/>
      <c r="M126" s="239" t="s">
        <v>1</v>
      </c>
      <c r="N126" s="240" t="s">
        <v>40</v>
      </c>
      <c r="O126" s="71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16" t="s">
        <v>831</v>
      </c>
      <c r="AT126" s="216" t="s">
        <v>160</v>
      </c>
      <c r="AU126" s="216" t="s">
        <v>84</v>
      </c>
      <c r="AY126" s="17" t="s">
        <v>135</v>
      </c>
      <c r="BE126" s="217">
        <f>IF(N126="základná",J126,0)</f>
        <v>0</v>
      </c>
      <c r="BF126" s="217">
        <f>IF(N126="znížená",J126,0)</f>
        <v>0</v>
      </c>
      <c r="BG126" s="217">
        <f>IF(N126="zákl. prenesená",J126,0)</f>
        <v>0</v>
      </c>
      <c r="BH126" s="217">
        <f>IF(N126="zníž. prenesená",J126,0)</f>
        <v>0</v>
      </c>
      <c r="BI126" s="217">
        <f>IF(N126="nulová",J126,0)</f>
        <v>0</v>
      </c>
      <c r="BJ126" s="17" t="s">
        <v>84</v>
      </c>
      <c r="BK126" s="217">
        <f>ROUND(I126*H126,2)</f>
        <v>0</v>
      </c>
      <c r="BL126" s="17" t="s">
        <v>831</v>
      </c>
      <c r="BM126" s="216" t="s">
        <v>832</v>
      </c>
    </row>
    <row r="127" spans="1:65" s="2" customFormat="1" ht="23.1" customHeight="1">
      <c r="A127" s="34"/>
      <c r="B127" s="35"/>
      <c r="C127" s="204" t="s">
        <v>87</v>
      </c>
      <c r="D127" s="204" t="s">
        <v>137</v>
      </c>
      <c r="E127" s="205" t="s">
        <v>833</v>
      </c>
      <c r="F127" s="206" t="s">
        <v>834</v>
      </c>
      <c r="G127" s="207" t="s">
        <v>393</v>
      </c>
      <c r="H127" s="208">
        <v>12</v>
      </c>
      <c r="I127" s="209"/>
      <c r="J127" s="210">
        <f>ROUND(I127*H127,2)</f>
        <v>0</v>
      </c>
      <c r="K127" s="211"/>
      <c r="L127" s="39"/>
      <c r="M127" s="212" t="s">
        <v>1</v>
      </c>
      <c r="N127" s="213" t="s">
        <v>40</v>
      </c>
      <c r="O127" s="71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16" t="s">
        <v>768</v>
      </c>
      <c r="AT127" s="216" t="s">
        <v>137</v>
      </c>
      <c r="AU127" s="216" t="s">
        <v>84</v>
      </c>
      <c r="AY127" s="17" t="s">
        <v>135</v>
      </c>
      <c r="BE127" s="217">
        <f>IF(N127="základná",J127,0)</f>
        <v>0</v>
      </c>
      <c r="BF127" s="217">
        <f>IF(N127="znížená",J127,0)</f>
        <v>0</v>
      </c>
      <c r="BG127" s="217">
        <f>IF(N127="zákl. prenesená",J127,0)</f>
        <v>0</v>
      </c>
      <c r="BH127" s="217">
        <f>IF(N127="zníž. prenesená",J127,0)</f>
        <v>0</v>
      </c>
      <c r="BI127" s="217">
        <f>IF(N127="nulová",J127,0)</f>
        <v>0</v>
      </c>
      <c r="BJ127" s="17" t="s">
        <v>84</v>
      </c>
      <c r="BK127" s="217">
        <f>ROUND(I127*H127,2)</f>
        <v>0</v>
      </c>
      <c r="BL127" s="17" t="s">
        <v>768</v>
      </c>
      <c r="BM127" s="216" t="s">
        <v>835</v>
      </c>
    </row>
    <row r="128" spans="1:65" s="13" customFormat="1" ht="10.199999999999999">
      <c r="B128" s="218"/>
      <c r="C128" s="219"/>
      <c r="D128" s="220" t="s">
        <v>142</v>
      </c>
      <c r="E128" s="221" t="s">
        <v>1</v>
      </c>
      <c r="F128" s="222" t="s">
        <v>189</v>
      </c>
      <c r="G128" s="219"/>
      <c r="H128" s="223">
        <v>12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AT128" s="229" t="s">
        <v>142</v>
      </c>
      <c r="AU128" s="229" t="s">
        <v>84</v>
      </c>
      <c r="AV128" s="13" t="s">
        <v>84</v>
      </c>
      <c r="AW128" s="13" t="s">
        <v>30</v>
      </c>
      <c r="AX128" s="13" t="s">
        <v>79</v>
      </c>
      <c r="AY128" s="229" t="s">
        <v>135</v>
      </c>
    </row>
    <row r="129" spans="1:65" s="2" customFormat="1" ht="16.350000000000001" customHeight="1">
      <c r="A129" s="34"/>
      <c r="B129" s="35"/>
      <c r="C129" s="230" t="s">
        <v>90</v>
      </c>
      <c r="D129" s="230" t="s">
        <v>160</v>
      </c>
      <c r="E129" s="231" t="s">
        <v>836</v>
      </c>
      <c r="F129" s="232" t="s">
        <v>837</v>
      </c>
      <c r="G129" s="233" t="s">
        <v>393</v>
      </c>
      <c r="H129" s="234">
        <v>12</v>
      </c>
      <c r="I129" s="235"/>
      <c r="J129" s="236">
        <f>ROUND(I129*H129,2)</f>
        <v>0</v>
      </c>
      <c r="K129" s="237"/>
      <c r="L129" s="238"/>
      <c r="M129" s="239" t="s">
        <v>1</v>
      </c>
      <c r="N129" s="240" t="s">
        <v>40</v>
      </c>
      <c r="O129" s="71"/>
      <c r="P129" s="214">
        <f>O129*H129</f>
        <v>0</v>
      </c>
      <c r="Q129" s="214">
        <v>4.0000000000000002E-4</v>
      </c>
      <c r="R129" s="214">
        <f>Q129*H129</f>
        <v>4.8000000000000004E-3</v>
      </c>
      <c r="S129" s="214">
        <v>0</v>
      </c>
      <c r="T129" s="215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16" t="s">
        <v>838</v>
      </c>
      <c r="AT129" s="216" t="s">
        <v>160</v>
      </c>
      <c r="AU129" s="216" t="s">
        <v>84</v>
      </c>
      <c r="AY129" s="17" t="s">
        <v>135</v>
      </c>
      <c r="BE129" s="217">
        <f>IF(N129="základná",J129,0)</f>
        <v>0</v>
      </c>
      <c r="BF129" s="217">
        <f>IF(N129="znížená",J129,0)</f>
        <v>0</v>
      </c>
      <c r="BG129" s="217">
        <f>IF(N129="zákl. prenesená",J129,0)</f>
        <v>0</v>
      </c>
      <c r="BH129" s="217">
        <f>IF(N129="zníž. prenesená",J129,0)</f>
        <v>0</v>
      </c>
      <c r="BI129" s="217">
        <f>IF(N129="nulová",J129,0)</f>
        <v>0</v>
      </c>
      <c r="BJ129" s="17" t="s">
        <v>84</v>
      </c>
      <c r="BK129" s="217">
        <f>ROUND(I129*H129,2)</f>
        <v>0</v>
      </c>
      <c r="BL129" s="17" t="s">
        <v>768</v>
      </c>
      <c r="BM129" s="216" t="s">
        <v>839</v>
      </c>
    </row>
    <row r="130" spans="1:65" s="2" customFormat="1" ht="16.350000000000001" customHeight="1">
      <c r="A130" s="34"/>
      <c r="B130" s="35"/>
      <c r="C130" s="204" t="s">
        <v>94</v>
      </c>
      <c r="D130" s="204" t="s">
        <v>137</v>
      </c>
      <c r="E130" s="205" t="s">
        <v>840</v>
      </c>
      <c r="F130" s="206" t="s">
        <v>841</v>
      </c>
      <c r="G130" s="207" t="s">
        <v>393</v>
      </c>
      <c r="H130" s="208">
        <v>12</v>
      </c>
      <c r="I130" s="209"/>
      <c r="J130" s="210">
        <f>ROUND(I130*H130,2)</f>
        <v>0</v>
      </c>
      <c r="K130" s="211"/>
      <c r="L130" s="39"/>
      <c r="M130" s="212" t="s">
        <v>1</v>
      </c>
      <c r="N130" s="213" t="s">
        <v>40</v>
      </c>
      <c r="O130" s="71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6" t="s">
        <v>768</v>
      </c>
      <c r="AT130" s="216" t="s">
        <v>137</v>
      </c>
      <c r="AU130" s="216" t="s">
        <v>84</v>
      </c>
      <c r="AY130" s="17" t="s">
        <v>135</v>
      </c>
      <c r="BE130" s="217">
        <f>IF(N130="základná",J130,0)</f>
        <v>0</v>
      </c>
      <c r="BF130" s="217">
        <f>IF(N130="znížená",J130,0)</f>
        <v>0</v>
      </c>
      <c r="BG130" s="217">
        <f>IF(N130="zákl. prenesená",J130,0)</f>
        <v>0</v>
      </c>
      <c r="BH130" s="217">
        <f>IF(N130="zníž. prenesená",J130,0)</f>
        <v>0</v>
      </c>
      <c r="BI130" s="217">
        <f>IF(N130="nulová",J130,0)</f>
        <v>0</v>
      </c>
      <c r="BJ130" s="17" t="s">
        <v>84</v>
      </c>
      <c r="BK130" s="217">
        <f>ROUND(I130*H130,2)</f>
        <v>0</v>
      </c>
      <c r="BL130" s="17" t="s">
        <v>768</v>
      </c>
      <c r="BM130" s="216" t="s">
        <v>842</v>
      </c>
    </row>
    <row r="131" spans="1:65" s="13" customFormat="1" ht="10.199999999999999">
      <c r="B131" s="218"/>
      <c r="C131" s="219"/>
      <c r="D131" s="220" t="s">
        <v>142</v>
      </c>
      <c r="E131" s="221" t="s">
        <v>1</v>
      </c>
      <c r="F131" s="222" t="s">
        <v>189</v>
      </c>
      <c r="G131" s="219"/>
      <c r="H131" s="223">
        <v>12</v>
      </c>
      <c r="I131" s="224"/>
      <c r="J131" s="219"/>
      <c r="K131" s="219"/>
      <c r="L131" s="225"/>
      <c r="M131" s="226"/>
      <c r="N131" s="227"/>
      <c r="O131" s="227"/>
      <c r="P131" s="227"/>
      <c r="Q131" s="227"/>
      <c r="R131" s="227"/>
      <c r="S131" s="227"/>
      <c r="T131" s="228"/>
      <c r="AT131" s="229" t="s">
        <v>142</v>
      </c>
      <c r="AU131" s="229" t="s">
        <v>84</v>
      </c>
      <c r="AV131" s="13" t="s">
        <v>84</v>
      </c>
      <c r="AW131" s="13" t="s">
        <v>30</v>
      </c>
      <c r="AX131" s="13" t="s">
        <v>74</v>
      </c>
      <c r="AY131" s="229" t="s">
        <v>135</v>
      </c>
    </row>
    <row r="132" spans="1:65" s="2" customFormat="1" ht="23.1" customHeight="1">
      <c r="A132" s="34"/>
      <c r="B132" s="35"/>
      <c r="C132" s="204" t="s">
        <v>97</v>
      </c>
      <c r="D132" s="204" t="s">
        <v>137</v>
      </c>
      <c r="E132" s="205" t="s">
        <v>843</v>
      </c>
      <c r="F132" s="206" t="s">
        <v>844</v>
      </c>
      <c r="G132" s="207" t="s">
        <v>393</v>
      </c>
      <c r="H132" s="208">
        <v>12</v>
      </c>
      <c r="I132" s="209"/>
      <c r="J132" s="210">
        <f>ROUND(I132*H132,2)</f>
        <v>0</v>
      </c>
      <c r="K132" s="211"/>
      <c r="L132" s="39"/>
      <c r="M132" s="212" t="s">
        <v>1</v>
      </c>
      <c r="N132" s="213" t="s">
        <v>40</v>
      </c>
      <c r="O132" s="71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16" t="s">
        <v>768</v>
      </c>
      <c r="AT132" s="216" t="s">
        <v>137</v>
      </c>
      <c r="AU132" s="216" t="s">
        <v>84</v>
      </c>
      <c r="AY132" s="17" t="s">
        <v>135</v>
      </c>
      <c r="BE132" s="217">
        <f>IF(N132="základná",J132,0)</f>
        <v>0</v>
      </c>
      <c r="BF132" s="217">
        <f>IF(N132="znížená",J132,0)</f>
        <v>0</v>
      </c>
      <c r="BG132" s="217">
        <f>IF(N132="zákl. prenesená",J132,0)</f>
        <v>0</v>
      </c>
      <c r="BH132" s="217">
        <f>IF(N132="zníž. prenesená",J132,0)</f>
        <v>0</v>
      </c>
      <c r="BI132" s="217">
        <f>IF(N132="nulová",J132,0)</f>
        <v>0</v>
      </c>
      <c r="BJ132" s="17" t="s">
        <v>84</v>
      </c>
      <c r="BK132" s="217">
        <f>ROUND(I132*H132,2)</f>
        <v>0</v>
      </c>
      <c r="BL132" s="17" t="s">
        <v>768</v>
      </c>
      <c r="BM132" s="216" t="s">
        <v>845</v>
      </c>
    </row>
    <row r="133" spans="1:65" s="13" customFormat="1" ht="10.199999999999999">
      <c r="B133" s="218"/>
      <c r="C133" s="219"/>
      <c r="D133" s="220" t="s">
        <v>142</v>
      </c>
      <c r="E133" s="221" t="s">
        <v>1</v>
      </c>
      <c r="F133" s="222" t="s">
        <v>846</v>
      </c>
      <c r="G133" s="219"/>
      <c r="H133" s="223">
        <v>12</v>
      </c>
      <c r="I133" s="224"/>
      <c r="J133" s="219"/>
      <c r="K133" s="219"/>
      <c r="L133" s="225"/>
      <c r="M133" s="226"/>
      <c r="N133" s="227"/>
      <c r="O133" s="227"/>
      <c r="P133" s="227"/>
      <c r="Q133" s="227"/>
      <c r="R133" s="227"/>
      <c r="S133" s="227"/>
      <c r="T133" s="228"/>
      <c r="AT133" s="229" t="s">
        <v>142</v>
      </c>
      <c r="AU133" s="229" t="s">
        <v>84</v>
      </c>
      <c r="AV133" s="13" t="s">
        <v>84</v>
      </c>
      <c r="AW133" s="13" t="s">
        <v>30</v>
      </c>
      <c r="AX133" s="13" t="s">
        <v>79</v>
      </c>
      <c r="AY133" s="229" t="s">
        <v>135</v>
      </c>
    </row>
    <row r="134" spans="1:65" s="2" customFormat="1" ht="16.350000000000001" customHeight="1">
      <c r="A134" s="34"/>
      <c r="B134" s="35"/>
      <c r="C134" s="230" t="s">
        <v>100</v>
      </c>
      <c r="D134" s="230" t="s">
        <v>160</v>
      </c>
      <c r="E134" s="231" t="s">
        <v>847</v>
      </c>
      <c r="F134" s="232" t="s">
        <v>848</v>
      </c>
      <c r="G134" s="233" t="s">
        <v>213</v>
      </c>
      <c r="H134" s="234">
        <v>12</v>
      </c>
      <c r="I134" s="235"/>
      <c r="J134" s="236">
        <f>ROUND(I134*H134,2)</f>
        <v>0</v>
      </c>
      <c r="K134" s="237"/>
      <c r="L134" s="238"/>
      <c r="M134" s="239" t="s">
        <v>1</v>
      </c>
      <c r="N134" s="240" t="s">
        <v>40</v>
      </c>
      <c r="O134" s="71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16" t="s">
        <v>831</v>
      </c>
      <c r="AT134" s="216" t="s">
        <v>160</v>
      </c>
      <c r="AU134" s="216" t="s">
        <v>84</v>
      </c>
      <c r="AY134" s="17" t="s">
        <v>135</v>
      </c>
      <c r="BE134" s="217">
        <f>IF(N134="základná",J134,0)</f>
        <v>0</v>
      </c>
      <c r="BF134" s="217">
        <f>IF(N134="znížená",J134,0)</f>
        <v>0</v>
      </c>
      <c r="BG134" s="217">
        <f>IF(N134="zákl. prenesená",J134,0)</f>
        <v>0</v>
      </c>
      <c r="BH134" s="217">
        <f>IF(N134="zníž. prenesená",J134,0)</f>
        <v>0</v>
      </c>
      <c r="BI134" s="217">
        <f>IF(N134="nulová",J134,0)</f>
        <v>0</v>
      </c>
      <c r="BJ134" s="17" t="s">
        <v>84</v>
      </c>
      <c r="BK134" s="217">
        <f>ROUND(I134*H134,2)</f>
        <v>0</v>
      </c>
      <c r="BL134" s="17" t="s">
        <v>831</v>
      </c>
      <c r="BM134" s="216" t="s">
        <v>849</v>
      </c>
    </row>
    <row r="135" spans="1:65" s="13" customFormat="1" ht="10.199999999999999">
      <c r="B135" s="218"/>
      <c r="C135" s="219"/>
      <c r="D135" s="220" t="s">
        <v>142</v>
      </c>
      <c r="E135" s="219"/>
      <c r="F135" s="222" t="s">
        <v>850</v>
      </c>
      <c r="G135" s="219"/>
      <c r="H135" s="223">
        <v>12</v>
      </c>
      <c r="I135" s="224"/>
      <c r="J135" s="219"/>
      <c r="K135" s="219"/>
      <c r="L135" s="225"/>
      <c r="M135" s="226"/>
      <c r="N135" s="227"/>
      <c r="O135" s="227"/>
      <c r="P135" s="227"/>
      <c r="Q135" s="227"/>
      <c r="R135" s="227"/>
      <c r="S135" s="227"/>
      <c r="T135" s="228"/>
      <c r="AT135" s="229" t="s">
        <v>142</v>
      </c>
      <c r="AU135" s="229" t="s">
        <v>84</v>
      </c>
      <c r="AV135" s="13" t="s">
        <v>84</v>
      </c>
      <c r="AW135" s="13" t="s">
        <v>4</v>
      </c>
      <c r="AX135" s="13" t="s">
        <v>79</v>
      </c>
      <c r="AY135" s="229" t="s">
        <v>135</v>
      </c>
    </row>
    <row r="136" spans="1:65" s="2" customFormat="1" ht="16.350000000000001" customHeight="1">
      <c r="A136" s="34"/>
      <c r="B136" s="35"/>
      <c r="C136" s="230" t="s">
        <v>163</v>
      </c>
      <c r="D136" s="230" t="s">
        <v>160</v>
      </c>
      <c r="E136" s="231" t="s">
        <v>851</v>
      </c>
      <c r="F136" s="232" t="s">
        <v>852</v>
      </c>
      <c r="G136" s="233" t="s">
        <v>213</v>
      </c>
      <c r="H136" s="234">
        <v>2.4</v>
      </c>
      <c r="I136" s="235"/>
      <c r="J136" s="236">
        <f>ROUND(I136*H136,2)</f>
        <v>0</v>
      </c>
      <c r="K136" s="237"/>
      <c r="L136" s="238"/>
      <c r="M136" s="239" t="s">
        <v>1</v>
      </c>
      <c r="N136" s="240" t="s">
        <v>40</v>
      </c>
      <c r="O136" s="71"/>
      <c r="P136" s="214">
        <f>O136*H136</f>
        <v>0</v>
      </c>
      <c r="Q136" s="214">
        <v>1E-3</v>
      </c>
      <c r="R136" s="214">
        <f>Q136*H136</f>
        <v>2.3999999999999998E-3</v>
      </c>
      <c r="S136" s="214">
        <v>0</v>
      </c>
      <c r="T136" s="215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16" t="s">
        <v>831</v>
      </c>
      <c r="AT136" s="216" t="s">
        <v>160</v>
      </c>
      <c r="AU136" s="216" t="s">
        <v>84</v>
      </c>
      <c r="AY136" s="17" t="s">
        <v>135</v>
      </c>
      <c r="BE136" s="217">
        <f>IF(N136="základná",J136,0)</f>
        <v>0</v>
      </c>
      <c r="BF136" s="217">
        <f>IF(N136="znížená",J136,0)</f>
        <v>0</v>
      </c>
      <c r="BG136" s="217">
        <f>IF(N136="zákl. prenesená",J136,0)</f>
        <v>0</v>
      </c>
      <c r="BH136" s="217">
        <f>IF(N136="zníž. prenesená",J136,0)</f>
        <v>0</v>
      </c>
      <c r="BI136" s="217">
        <f>IF(N136="nulová",J136,0)</f>
        <v>0</v>
      </c>
      <c r="BJ136" s="17" t="s">
        <v>84</v>
      </c>
      <c r="BK136" s="217">
        <f>ROUND(I136*H136,2)</f>
        <v>0</v>
      </c>
      <c r="BL136" s="17" t="s">
        <v>831</v>
      </c>
      <c r="BM136" s="216" t="s">
        <v>853</v>
      </c>
    </row>
    <row r="137" spans="1:65" s="13" customFormat="1" ht="10.199999999999999">
      <c r="B137" s="218"/>
      <c r="C137" s="219"/>
      <c r="D137" s="220" t="s">
        <v>142</v>
      </c>
      <c r="E137" s="219"/>
      <c r="F137" s="222" t="s">
        <v>854</v>
      </c>
      <c r="G137" s="219"/>
      <c r="H137" s="223">
        <v>2.4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AT137" s="229" t="s">
        <v>142</v>
      </c>
      <c r="AU137" s="229" t="s">
        <v>84</v>
      </c>
      <c r="AV137" s="13" t="s">
        <v>84</v>
      </c>
      <c r="AW137" s="13" t="s">
        <v>4</v>
      </c>
      <c r="AX137" s="13" t="s">
        <v>79</v>
      </c>
      <c r="AY137" s="229" t="s">
        <v>135</v>
      </c>
    </row>
    <row r="138" spans="1:65" s="2" customFormat="1" ht="23.1" customHeight="1">
      <c r="A138" s="34"/>
      <c r="B138" s="35"/>
      <c r="C138" s="230" t="s">
        <v>175</v>
      </c>
      <c r="D138" s="230" t="s">
        <v>160</v>
      </c>
      <c r="E138" s="231" t="s">
        <v>855</v>
      </c>
      <c r="F138" s="232" t="s">
        <v>856</v>
      </c>
      <c r="G138" s="233" t="s">
        <v>213</v>
      </c>
      <c r="H138" s="234">
        <v>2.4</v>
      </c>
      <c r="I138" s="235"/>
      <c r="J138" s="236">
        <f>ROUND(I138*H138,2)</f>
        <v>0</v>
      </c>
      <c r="K138" s="237"/>
      <c r="L138" s="238"/>
      <c r="M138" s="239" t="s">
        <v>1</v>
      </c>
      <c r="N138" s="240" t="s">
        <v>40</v>
      </c>
      <c r="O138" s="71"/>
      <c r="P138" s="214">
        <f>O138*H138</f>
        <v>0</v>
      </c>
      <c r="Q138" s="214">
        <v>1E-3</v>
      </c>
      <c r="R138" s="214">
        <f>Q138*H138</f>
        <v>2.3999999999999998E-3</v>
      </c>
      <c r="S138" s="214">
        <v>0</v>
      </c>
      <c r="T138" s="215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16" t="s">
        <v>831</v>
      </c>
      <c r="AT138" s="216" t="s">
        <v>160</v>
      </c>
      <c r="AU138" s="216" t="s">
        <v>84</v>
      </c>
      <c r="AY138" s="17" t="s">
        <v>135</v>
      </c>
      <c r="BE138" s="217">
        <f>IF(N138="základná",J138,0)</f>
        <v>0</v>
      </c>
      <c r="BF138" s="217">
        <f>IF(N138="znížená",J138,0)</f>
        <v>0</v>
      </c>
      <c r="BG138" s="217">
        <f>IF(N138="zákl. prenesená",J138,0)</f>
        <v>0</v>
      </c>
      <c r="BH138" s="217">
        <f>IF(N138="zníž. prenesená",J138,0)</f>
        <v>0</v>
      </c>
      <c r="BI138" s="217">
        <f>IF(N138="nulová",J138,0)</f>
        <v>0</v>
      </c>
      <c r="BJ138" s="17" t="s">
        <v>84</v>
      </c>
      <c r="BK138" s="217">
        <f>ROUND(I138*H138,2)</f>
        <v>0</v>
      </c>
      <c r="BL138" s="17" t="s">
        <v>831</v>
      </c>
      <c r="BM138" s="216" t="s">
        <v>857</v>
      </c>
    </row>
    <row r="139" spans="1:65" s="13" customFormat="1" ht="10.199999999999999">
      <c r="B139" s="218"/>
      <c r="C139" s="219"/>
      <c r="D139" s="220" t="s">
        <v>142</v>
      </c>
      <c r="E139" s="219"/>
      <c r="F139" s="222" t="s">
        <v>854</v>
      </c>
      <c r="G139" s="219"/>
      <c r="H139" s="223">
        <v>2.4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142</v>
      </c>
      <c r="AU139" s="229" t="s">
        <v>84</v>
      </c>
      <c r="AV139" s="13" t="s">
        <v>84</v>
      </c>
      <c r="AW139" s="13" t="s">
        <v>4</v>
      </c>
      <c r="AX139" s="13" t="s">
        <v>79</v>
      </c>
      <c r="AY139" s="229" t="s">
        <v>135</v>
      </c>
    </row>
    <row r="140" spans="1:65" s="2" customFormat="1" ht="16.350000000000001" customHeight="1">
      <c r="A140" s="34"/>
      <c r="B140" s="35"/>
      <c r="C140" s="230" t="s">
        <v>180</v>
      </c>
      <c r="D140" s="230" t="s">
        <v>160</v>
      </c>
      <c r="E140" s="231" t="s">
        <v>858</v>
      </c>
      <c r="F140" s="232" t="s">
        <v>859</v>
      </c>
      <c r="G140" s="233" t="s">
        <v>282</v>
      </c>
      <c r="H140" s="234">
        <v>12</v>
      </c>
      <c r="I140" s="235"/>
      <c r="J140" s="236">
        <f>ROUND(I140*H140,2)</f>
        <v>0</v>
      </c>
      <c r="K140" s="237"/>
      <c r="L140" s="238"/>
      <c r="M140" s="239" t="s">
        <v>1</v>
      </c>
      <c r="N140" s="240" t="s">
        <v>40</v>
      </c>
      <c r="O140" s="71"/>
      <c r="P140" s="214">
        <f>O140*H140</f>
        <v>0</v>
      </c>
      <c r="Q140" s="214">
        <v>2.0000000000000001E-4</v>
      </c>
      <c r="R140" s="214">
        <f>Q140*H140</f>
        <v>2.4000000000000002E-3</v>
      </c>
      <c r="S140" s="214">
        <v>0</v>
      </c>
      <c r="T140" s="21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6" t="s">
        <v>831</v>
      </c>
      <c r="AT140" s="216" t="s">
        <v>160</v>
      </c>
      <c r="AU140" s="216" t="s">
        <v>84</v>
      </c>
      <c r="AY140" s="17" t="s">
        <v>135</v>
      </c>
      <c r="BE140" s="217">
        <f>IF(N140="základná",J140,0)</f>
        <v>0</v>
      </c>
      <c r="BF140" s="217">
        <f>IF(N140="znížená",J140,0)</f>
        <v>0</v>
      </c>
      <c r="BG140" s="217">
        <f>IF(N140="zákl. prenesená",J140,0)</f>
        <v>0</v>
      </c>
      <c r="BH140" s="217">
        <f>IF(N140="zníž. prenesená",J140,0)</f>
        <v>0</v>
      </c>
      <c r="BI140" s="217">
        <f>IF(N140="nulová",J140,0)</f>
        <v>0</v>
      </c>
      <c r="BJ140" s="17" t="s">
        <v>84</v>
      </c>
      <c r="BK140" s="217">
        <f>ROUND(I140*H140,2)</f>
        <v>0</v>
      </c>
      <c r="BL140" s="17" t="s">
        <v>831</v>
      </c>
      <c r="BM140" s="216" t="s">
        <v>860</v>
      </c>
    </row>
    <row r="141" spans="1:65" s="13" customFormat="1" ht="10.199999999999999">
      <c r="B141" s="218"/>
      <c r="C141" s="219"/>
      <c r="D141" s="220" t="s">
        <v>142</v>
      </c>
      <c r="E141" s="219"/>
      <c r="F141" s="222" t="s">
        <v>850</v>
      </c>
      <c r="G141" s="219"/>
      <c r="H141" s="223">
        <v>12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142</v>
      </c>
      <c r="AU141" s="229" t="s">
        <v>84</v>
      </c>
      <c r="AV141" s="13" t="s">
        <v>84</v>
      </c>
      <c r="AW141" s="13" t="s">
        <v>4</v>
      </c>
      <c r="AX141" s="13" t="s">
        <v>79</v>
      </c>
      <c r="AY141" s="229" t="s">
        <v>135</v>
      </c>
    </row>
    <row r="142" spans="1:65" s="12" customFormat="1" ht="25.95" customHeight="1">
      <c r="B142" s="188"/>
      <c r="C142" s="189"/>
      <c r="D142" s="190" t="s">
        <v>73</v>
      </c>
      <c r="E142" s="191" t="s">
        <v>861</v>
      </c>
      <c r="F142" s="191" t="s">
        <v>862</v>
      </c>
      <c r="G142" s="189"/>
      <c r="H142" s="189"/>
      <c r="I142" s="192"/>
      <c r="J142" s="193">
        <f>BK142</f>
        <v>0</v>
      </c>
      <c r="K142" s="189"/>
      <c r="L142" s="194"/>
      <c r="M142" s="195"/>
      <c r="N142" s="196"/>
      <c r="O142" s="196"/>
      <c r="P142" s="197">
        <f>SUM(P143:P146)</f>
        <v>0</v>
      </c>
      <c r="Q142" s="196"/>
      <c r="R142" s="197">
        <f>SUM(R143:R146)</f>
        <v>0</v>
      </c>
      <c r="S142" s="196"/>
      <c r="T142" s="198">
        <f>SUM(T143:T146)</f>
        <v>0</v>
      </c>
      <c r="AR142" s="199" t="s">
        <v>90</v>
      </c>
      <c r="AT142" s="200" t="s">
        <v>73</v>
      </c>
      <c r="AU142" s="200" t="s">
        <v>74</v>
      </c>
      <c r="AY142" s="199" t="s">
        <v>135</v>
      </c>
      <c r="BK142" s="201">
        <f>SUM(BK143:BK146)</f>
        <v>0</v>
      </c>
    </row>
    <row r="143" spans="1:65" s="2" customFormat="1" ht="16.350000000000001" customHeight="1">
      <c r="A143" s="34"/>
      <c r="B143" s="35"/>
      <c r="C143" s="204" t="s">
        <v>185</v>
      </c>
      <c r="D143" s="204" t="s">
        <v>137</v>
      </c>
      <c r="E143" s="205" t="s">
        <v>863</v>
      </c>
      <c r="F143" s="206" t="s">
        <v>864</v>
      </c>
      <c r="G143" s="207" t="s">
        <v>865</v>
      </c>
      <c r="H143" s="208">
        <v>5</v>
      </c>
      <c r="I143" s="209"/>
      <c r="J143" s="210">
        <f>ROUND(I143*H143,2)</f>
        <v>0</v>
      </c>
      <c r="K143" s="211"/>
      <c r="L143" s="39"/>
      <c r="M143" s="212" t="s">
        <v>1</v>
      </c>
      <c r="N143" s="213" t="s">
        <v>40</v>
      </c>
      <c r="O143" s="71"/>
      <c r="P143" s="214">
        <f>O143*H143</f>
        <v>0</v>
      </c>
      <c r="Q143" s="214">
        <v>0</v>
      </c>
      <c r="R143" s="214">
        <f>Q143*H143</f>
        <v>0</v>
      </c>
      <c r="S143" s="214">
        <v>0</v>
      </c>
      <c r="T143" s="215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16" t="s">
        <v>866</v>
      </c>
      <c r="AT143" s="216" t="s">
        <v>137</v>
      </c>
      <c r="AU143" s="216" t="s">
        <v>79</v>
      </c>
      <c r="AY143" s="17" t="s">
        <v>135</v>
      </c>
      <c r="BE143" s="217">
        <f>IF(N143="základná",J143,0)</f>
        <v>0</v>
      </c>
      <c r="BF143" s="217">
        <f>IF(N143="znížená",J143,0)</f>
        <v>0</v>
      </c>
      <c r="BG143" s="217">
        <f>IF(N143="zákl. prenesená",J143,0)</f>
        <v>0</v>
      </c>
      <c r="BH143" s="217">
        <f>IF(N143="zníž. prenesená",J143,0)</f>
        <v>0</v>
      </c>
      <c r="BI143" s="217">
        <f>IF(N143="nulová",J143,0)</f>
        <v>0</v>
      </c>
      <c r="BJ143" s="17" t="s">
        <v>84</v>
      </c>
      <c r="BK143" s="217">
        <f>ROUND(I143*H143,2)</f>
        <v>0</v>
      </c>
      <c r="BL143" s="17" t="s">
        <v>866</v>
      </c>
      <c r="BM143" s="216" t="s">
        <v>867</v>
      </c>
    </row>
    <row r="144" spans="1:65" s="2" customFormat="1" ht="16.350000000000001" customHeight="1">
      <c r="A144" s="34"/>
      <c r="B144" s="35"/>
      <c r="C144" s="204" t="s">
        <v>189</v>
      </c>
      <c r="D144" s="204" t="s">
        <v>137</v>
      </c>
      <c r="E144" s="205" t="s">
        <v>868</v>
      </c>
      <c r="F144" s="206" t="s">
        <v>869</v>
      </c>
      <c r="G144" s="207" t="s">
        <v>865</v>
      </c>
      <c r="H144" s="208">
        <v>3</v>
      </c>
      <c r="I144" s="209"/>
      <c r="J144" s="210">
        <f>ROUND(I144*H144,2)</f>
        <v>0</v>
      </c>
      <c r="K144" s="211"/>
      <c r="L144" s="39"/>
      <c r="M144" s="212" t="s">
        <v>1</v>
      </c>
      <c r="N144" s="213" t="s">
        <v>40</v>
      </c>
      <c r="O144" s="71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16" t="s">
        <v>866</v>
      </c>
      <c r="AT144" s="216" t="s">
        <v>137</v>
      </c>
      <c r="AU144" s="216" t="s">
        <v>79</v>
      </c>
      <c r="AY144" s="17" t="s">
        <v>135</v>
      </c>
      <c r="BE144" s="217">
        <f>IF(N144="základná",J144,0)</f>
        <v>0</v>
      </c>
      <c r="BF144" s="217">
        <f>IF(N144="znížená",J144,0)</f>
        <v>0</v>
      </c>
      <c r="BG144" s="217">
        <f>IF(N144="zákl. prenesená",J144,0)</f>
        <v>0</v>
      </c>
      <c r="BH144" s="217">
        <f>IF(N144="zníž. prenesená",J144,0)</f>
        <v>0</v>
      </c>
      <c r="BI144" s="217">
        <f>IF(N144="nulová",J144,0)</f>
        <v>0</v>
      </c>
      <c r="BJ144" s="17" t="s">
        <v>84</v>
      </c>
      <c r="BK144" s="217">
        <f>ROUND(I144*H144,2)</f>
        <v>0</v>
      </c>
      <c r="BL144" s="17" t="s">
        <v>866</v>
      </c>
      <c r="BM144" s="216" t="s">
        <v>870</v>
      </c>
    </row>
    <row r="145" spans="1:65" s="2" customFormat="1" ht="16.350000000000001" customHeight="1">
      <c r="A145" s="34"/>
      <c r="B145" s="35"/>
      <c r="C145" s="204" t="s">
        <v>195</v>
      </c>
      <c r="D145" s="204" t="s">
        <v>137</v>
      </c>
      <c r="E145" s="205" t="s">
        <v>871</v>
      </c>
      <c r="F145" s="206" t="s">
        <v>872</v>
      </c>
      <c r="G145" s="207" t="s">
        <v>865</v>
      </c>
      <c r="H145" s="208">
        <v>4</v>
      </c>
      <c r="I145" s="209"/>
      <c r="J145" s="210">
        <f>ROUND(I145*H145,2)</f>
        <v>0</v>
      </c>
      <c r="K145" s="211"/>
      <c r="L145" s="39"/>
      <c r="M145" s="212" t="s">
        <v>1</v>
      </c>
      <c r="N145" s="213" t="s">
        <v>40</v>
      </c>
      <c r="O145" s="71"/>
      <c r="P145" s="214">
        <f>O145*H145</f>
        <v>0</v>
      </c>
      <c r="Q145" s="214">
        <v>0</v>
      </c>
      <c r="R145" s="214">
        <f>Q145*H145</f>
        <v>0</v>
      </c>
      <c r="S145" s="214">
        <v>0</v>
      </c>
      <c r="T145" s="215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6" t="s">
        <v>866</v>
      </c>
      <c r="AT145" s="216" t="s">
        <v>137</v>
      </c>
      <c r="AU145" s="216" t="s">
        <v>79</v>
      </c>
      <c r="AY145" s="17" t="s">
        <v>135</v>
      </c>
      <c r="BE145" s="217">
        <f>IF(N145="základná",J145,0)</f>
        <v>0</v>
      </c>
      <c r="BF145" s="217">
        <f>IF(N145="znížená",J145,0)</f>
        <v>0</v>
      </c>
      <c r="BG145" s="217">
        <f>IF(N145="zákl. prenesená",J145,0)</f>
        <v>0</v>
      </c>
      <c r="BH145" s="217">
        <f>IF(N145="zníž. prenesená",J145,0)</f>
        <v>0</v>
      </c>
      <c r="BI145" s="217">
        <f>IF(N145="nulová",J145,0)</f>
        <v>0</v>
      </c>
      <c r="BJ145" s="17" t="s">
        <v>84</v>
      </c>
      <c r="BK145" s="217">
        <f>ROUND(I145*H145,2)</f>
        <v>0</v>
      </c>
      <c r="BL145" s="17" t="s">
        <v>866</v>
      </c>
      <c r="BM145" s="216" t="s">
        <v>873</v>
      </c>
    </row>
    <row r="146" spans="1:65" s="2" customFormat="1" ht="16.350000000000001" customHeight="1">
      <c r="A146" s="34"/>
      <c r="B146" s="35"/>
      <c r="C146" s="204" t="s">
        <v>200</v>
      </c>
      <c r="D146" s="204" t="s">
        <v>137</v>
      </c>
      <c r="E146" s="205" t="s">
        <v>874</v>
      </c>
      <c r="F146" s="206" t="s">
        <v>875</v>
      </c>
      <c r="G146" s="207" t="s">
        <v>865</v>
      </c>
      <c r="H146" s="208">
        <v>10</v>
      </c>
      <c r="I146" s="209"/>
      <c r="J146" s="210">
        <f>ROUND(I146*H146,2)</f>
        <v>0</v>
      </c>
      <c r="K146" s="211"/>
      <c r="L146" s="39"/>
      <c r="M146" s="212" t="s">
        <v>1</v>
      </c>
      <c r="N146" s="213" t="s">
        <v>40</v>
      </c>
      <c r="O146" s="71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16" t="s">
        <v>866</v>
      </c>
      <c r="AT146" s="216" t="s">
        <v>137</v>
      </c>
      <c r="AU146" s="216" t="s">
        <v>79</v>
      </c>
      <c r="AY146" s="17" t="s">
        <v>135</v>
      </c>
      <c r="BE146" s="217">
        <f>IF(N146="základná",J146,0)</f>
        <v>0</v>
      </c>
      <c r="BF146" s="217">
        <f>IF(N146="znížená",J146,0)</f>
        <v>0</v>
      </c>
      <c r="BG146" s="217">
        <f>IF(N146="zákl. prenesená",J146,0)</f>
        <v>0</v>
      </c>
      <c r="BH146" s="217">
        <f>IF(N146="zníž. prenesená",J146,0)</f>
        <v>0</v>
      </c>
      <c r="BI146" s="217">
        <f>IF(N146="nulová",J146,0)</f>
        <v>0</v>
      </c>
      <c r="BJ146" s="17" t="s">
        <v>84</v>
      </c>
      <c r="BK146" s="217">
        <f>ROUND(I146*H146,2)</f>
        <v>0</v>
      </c>
      <c r="BL146" s="17" t="s">
        <v>866</v>
      </c>
      <c r="BM146" s="216" t="s">
        <v>876</v>
      </c>
    </row>
    <row r="147" spans="1:65" s="12" customFormat="1" ht="25.95" customHeight="1">
      <c r="B147" s="188"/>
      <c r="C147" s="189"/>
      <c r="D147" s="190" t="s">
        <v>73</v>
      </c>
      <c r="E147" s="191" t="s">
        <v>294</v>
      </c>
      <c r="F147" s="191" t="s">
        <v>295</v>
      </c>
      <c r="G147" s="189"/>
      <c r="H147" s="189"/>
      <c r="I147" s="192"/>
      <c r="J147" s="193">
        <f>BK147</f>
        <v>0</v>
      </c>
      <c r="K147" s="189"/>
      <c r="L147" s="194"/>
      <c r="M147" s="195"/>
      <c r="N147" s="196"/>
      <c r="O147" s="196"/>
      <c r="P147" s="197">
        <f>P148+P150</f>
        <v>0</v>
      </c>
      <c r="Q147" s="196"/>
      <c r="R147" s="197">
        <f>R148+R150</f>
        <v>0</v>
      </c>
      <c r="S147" s="196"/>
      <c r="T147" s="198">
        <f>T148+T150</f>
        <v>0</v>
      </c>
      <c r="AR147" s="199" t="s">
        <v>94</v>
      </c>
      <c r="AT147" s="200" t="s">
        <v>73</v>
      </c>
      <c r="AU147" s="200" t="s">
        <v>74</v>
      </c>
      <c r="AY147" s="199" t="s">
        <v>135</v>
      </c>
      <c r="BK147" s="201">
        <f>BK148+BK150</f>
        <v>0</v>
      </c>
    </row>
    <row r="148" spans="1:65" s="12" customFormat="1" ht="22.8" customHeight="1">
      <c r="B148" s="188"/>
      <c r="C148" s="189"/>
      <c r="D148" s="190" t="s">
        <v>73</v>
      </c>
      <c r="E148" s="202" t="s">
        <v>296</v>
      </c>
      <c r="F148" s="202" t="s">
        <v>297</v>
      </c>
      <c r="G148" s="189"/>
      <c r="H148" s="189"/>
      <c r="I148" s="192"/>
      <c r="J148" s="203">
        <f>BK148</f>
        <v>0</v>
      </c>
      <c r="K148" s="189"/>
      <c r="L148" s="194"/>
      <c r="M148" s="195"/>
      <c r="N148" s="196"/>
      <c r="O148" s="196"/>
      <c r="P148" s="197">
        <f>P149</f>
        <v>0</v>
      </c>
      <c r="Q148" s="196"/>
      <c r="R148" s="197">
        <f>R149</f>
        <v>0</v>
      </c>
      <c r="S148" s="196"/>
      <c r="T148" s="198">
        <f>T149</f>
        <v>0</v>
      </c>
      <c r="AR148" s="199" t="s">
        <v>94</v>
      </c>
      <c r="AT148" s="200" t="s">
        <v>73</v>
      </c>
      <c r="AU148" s="200" t="s">
        <v>79</v>
      </c>
      <c r="AY148" s="199" t="s">
        <v>135</v>
      </c>
      <c r="BK148" s="201">
        <f>BK149</f>
        <v>0</v>
      </c>
    </row>
    <row r="149" spans="1:65" s="2" customFormat="1" ht="23.1" customHeight="1">
      <c r="A149" s="34"/>
      <c r="B149" s="35"/>
      <c r="C149" s="204" t="s">
        <v>204</v>
      </c>
      <c r="D149" s="204" t="s">
        <v>137</v>
      </c>
      <c r="E149" s="205" t="s">
        <v>490</v>
      </c>
      <c r="F149" s="206" t="s">
        <v>491</v>
      </c>
      <c r="G149" s="207" t="s">
        <v>301</v>
      </c>
      <c r="H149" s="208">
        <v>1</v>
      </c>
      <c r="I149" s="209"/>
      <c r="J149" s="210">
        <f>ROUND(I149*H149,2)</f>
        <v>0</v>
      </c>
      <c r="K149" s="211"/>
      <c r="L149" s="39"/>
      <c r="M149" s="212" t="s">
        <v>1</v>
      </c>
      <c r="N149" s="213" t="s">
        <v>40</v>
      </c>
      <c r="O149" s="71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6" t="s">
        <v>302</v>
      </c>
      <c r="AT149" s="216" t="s">
        <v>137</v>
      </c>
      <c r="AU149" s="216" t="s">
        <v>84</v>
      </c>
      <c r="AY149" s="17" t="s">
        <v>135</v>
      </c>
      <c r="BE149" s="217">
        <f>IF(N149="základná",J149,0)</f>
        <v>0</v>
      </c>
      <c r="BF149" s="217">
        <f>IF(N149="znížená",J149,0)</f>
        <v>0</v>
      </c>
      <c r="BG149" s="217">
        <f>IF(N149="zákl. prenesená",J149,0)</f>
        <v>0</v>
      </c>
      <c r="BH149" s="217">
        <f>IF(N149="zníž. prenesená",J149,0)</f>
        <v>0</v>
      </c>
      <c r="BI149" s="217">
        <f>IF(N149="nulová",J149,0)</f>
        <v>0</v>
      </c>
      <c r="BJ149" s="17" t="s">
        <v>84</v>
      </c>
      <c r="BK149" s="217">
        <f>ROUND(I149*H149,2)</f>
        <v>0</v>
      </c>
      <c r="BL149" s="17" t="s">
        <v>302</v>
      </c>
      <c r="BM149" s="216" t="s">
        <v>877</v>
      </c>
    </row>
    <row r="150" spans="1:65" s="12" customFormat="1" ht="22.8" customHeight="1">
      <c r="B150" s="188"/>
      <c r="C150" s="189"/>
      <c r="D150" s="190" t="s">
        <v>73</v>
      </c>
      <c r="E150" s="202" t="s">
        <v>304</v>
      </c>
      <c r="F150" s="202" t="s">
        <v>305</v>
      </c>
      <c r="G150" s="189"/>
      <c r="H150" s="189"/>
      <c r="I150" s="192"/>
      <c r="J150" s="203">
        <f>BK150</f>
        <v>0</v>
      </c>
      <c r="K150" s="189"/>
      <c r="L150" s="194"/>
      <c r="M150" s="195"/>
      <c r="N150" s="196"/>
      <c r="O150" s="196"/>
      <c r="P150" s="197">
        <f>P151</f>
        <v>0</v>
      </c>
      <c r="Q150" s="196"/>
      <c r="R150" s="197">
        <f>R151</f>
        <v>0</v>
      </c>
      <c r="S150" s="196"/>
      <c r="T150" s="198">
        <f>T151</f>
        <v>0</v>
      </c>
      <c r="AR150" s="199" t="s">
        <v>94</v>
      </c>
      <c r="AT150" s="200" t="s">
        <v>73</v>
      </c>
      <c r="AU150" s="200" t="s">
        <v>79</v>
      </c>
      <c r="AY150" s="199" t="s">
        <v>135</v>
      </c>
      <c r="BK150" s="201">
        <f>BK151</f>
        <v>0</v>
      </c>
    </row>
    <row r="151" spans="1:65" s="2" customFormat="1" ht="34.65" customHeight="1">
      <c r="A151" s="34"/>
      <c r="B151" s="35"/>
      <c r="C151" s="204" t="s">
        <v>210</v>
      </c>
      <c r="D151" s="204" t="s">
        <v>137</v>
      </c>
      <c r="E151" s="205" t="s">
        <v>307</v>
      </c>
      <c r="F151" s="206" t="s">
        <v>308</v>
      </c>
      <c r="G151" s="207" t="s">
        <v>301</v>
      </c>
      <c r="H151" s="208">
        <v>1</v>
      </c>
      <c r="I151" s="209"/>
      <c r="J151" s="210">
        <f>ROUND(I151*H151,2)</f>
        <v>0</v>
      </c>
      <c r="K151" s="211"/>
      <c r="L151" s="39"/>
      <c r="M151" s="241" t="s">
        <v>1</v>
      </c>
      <c r="N151" s="242" t="s">
        <v>40</v>
      </c>
      <c r="O151" s="243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16" t="s">
        <v>302</v>
      </c>
      <c r="AT151" s="216" t="s">
        <v>137</v>
      </c>
      <c r="AU151" s="216" t="s">
        <v>84</v>
      </c>
      <c r="AY151" s="17" t="s">
        <v>135</v>
      </c>
      <c r="BE151" s="217">
        <f>IF(N151="základná",J151,0)</f>
        <v>0</v>
      </c>
      <c r="BF151" s="217">
        <f>IF(N151="znížená",J151,0)</f>
        <v>0</v>
      </c>
      <c r="BG151" s="217">
        <f>IF(N151="zákl. prenesená",J151,0)</f>
        <v>0</v>
      </c>
      <c r="BH151" s="217">
        <f>IF(N151="zníž. prenesená",J151,0)</f>
        <v>0</v>
      </c>
      <c r="BI151" s="217">
        <f>IF(N151="nulová",J151,0)</f>
        <v>0</v>
      </c>
      <c r="BJ151" s="17" t="s">
        <v>84</v>
      </c>
      <c r="BK151" s="217">
        <f>ROUND(I151*H151,2)</f>
        <v>0</v>
      </c>
      <c r="BL151" s="17" t="s">
        <v>302</v>
      </c>
      <c r="BM151" s="216" t="s">
        <v>878</v>
      </c>
    </row>
    <row r="152" spans="1:65" s="2" customFormat="1" ht="6.9" customHeight="1">
      <c r="A152" s="34"/>
      <c r="B152" s="54"/>
      <c r="C152" s="55"/>
      <c r="D152" s="55"/>
      <c r="E152" s="55"/>
      <c r="F152" s="55"/>
      <c r="G152" s="55"/>
      <c r="H152" s="55"/>
      <c r="I152" s="152"/>
      <c r="J152" s="55"/>
      <c r="K152" s="55"/>
      <c r="L152" s="39"/>
      <c r="M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</row>
  </sheetData>
  <sheetProtection algorithmName="SHA-512" hashValue="IAlhi/ANxvg2GSID0jwnx2+1vut+RB/Hb7TP1BtlZ5iiQrWIY+PQg1lXoBJbR4tAuf1Tl7cLSEY64p2b6oO1zw==" saltValue="RensGvrdlicTvZj6V51qGhzYt+QOai+XpV6Gx8jeOOmd6hHVmq9ZPyWCmHHR2B9nlhfJX3oL9pxf98q2zfPn3g==" spinCount="100000" sheet="1" objects="1" scenarios="1" formatColumns="0" formatRows="0" autoFilter="0"/>
  <autoFilter ref="C121:K15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08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0" width="12.140625" style="1" hidden="1" customWidth="1"/>
    <col min="21" max="21" width="14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08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AT2" s="17" t="s">
        <v>99</v>
      </c>
    </row>
    <row r="3" spans="1:46" s="1" customFormat="1" ht="6.9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74</v>
      </c>
    </row>
    <row r="4" spans="1:46" s="1" customFormat="1" ht="24.9" customHeight="1">
      <c r="B4" s="20"/>
      <c r="D4" s="112" t="s">
        <v>103</v>
      </c>
      <c r="I4" s="108"/>
      <c r="L4" s="20"/>
      <c r="M4" s="113" t="s">
        <v>9</v>
      </c>
      <c r="AT4" s="17" t="s">
        <v>4</v>
      </c>
    </row>
    <row r="5" spans="1:46" s="1" customFormat="1" ht="6.9" customHeight="1">
      <c r="B5" s="20"/>
      <c r="I5" s="108"/>
      <c r="L5" s="20"/>
    </row>
    <row r="6" spans="1:46" s="1" customFormat="1" ht="12" customHeight="1">
      <c r="B6" s="20"/>
      <c r="D6" s="114" t="s">
        <v>15</v>
      </c>
      <c r="I6" s="108"/>
      <c r="L6" s="20"/>
    </row>
    <row r="7" spans="1:46" s="1" customFormat="1" ht="16.350000000000001" customHeight="1">
      <c r="B7" s="20"/>
      <c r="E7" s="312" t="str">
        <f>'Rekapitulácia stavby'!K6</f>
        <v>CESTA OKOLO TATIER, ÚSEK K.Ú. KEŽMAROK - HUNCOVCE</v>
      </c>
      <c r="F7" s="313"/>
      <c r="G7" s="313"/>
      <c r="H7" s="313"/>
      <c r="I7" s="108"/>
      <c r="L7" s="20"/>
    </row>
    <row r="8" spans="1:46" s="2" customFormat="1" ht="12" customHeight="1">
      <c r="A8" s="34"/>
      <c r="B8" s="39"/>
      <c r="C8" s="34"/>
      <c r="D8" s="114" t="s">
        <v>104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25.8" customHeight="1">
      <c r="A9" s="34"/>
      <c r="B9" s="39"/>
      <c r="C9" s="34"/>
      <c r="D9" s="34"/>
      <c r="E9" s="314" t="s">
        <v>879</v>
      </c>
      <c r="F9" s="315"/>
      <c r="G9" s="315"/>
      <c r="H9" s="315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17</v>
      </c>
      <c r="E11" s="34"/>
      <c r="F11" s="116" t="s">
        <v>1</v>
      </c>
      <c r="G11" s="34"/>
      <c r="H11" s="34"/>
      <c r="I11" s="117" t="s">
        <v>18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19</v>
      </c>
      <c r="E12" s="34"/>
      <c r="F12" s="116" t="s">
        <v>20</v>
      </c>
      <c r="G12" s="34"/>
      <c r="H12" s="34"/>
      <c r="I12" s="117" t="s">
        <v>21</v>
      </c>
      <c r="J12" s="118" t="str">
        <f>'Rekapitulácia stavby'!AN8</f>
        <v>9. 10. 2019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23</v>
      </c>
      <c r="E14" s="34"/>
      <c r="F14" s="34"/>
      <c r="G14" s="34"/>
      <c r="H14" s="34"/>
      <c r="I14" s="117" t="s">
        <v>24</v>
      </c>
      <c r="J14" s="116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">
        <v>25</v>
      </c>
      <c r="F15" s="34"/>
      <c r="G15" s="34"/>
      <c r="H15" s="34"/>
      <c r="I15" s="117" t="s">
        <v>26</v>
      </c>
      <c r="J15" s="116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27</v>
      </c>
      <c r="E17" s="34"/>
      <c r="F17" s="34"/>
      <c r="G17" s="34"/>
      <c r="H17" s="34"/>
      <c r="I17" s="117" t="s">
        <v>24</v>
      </c>
      <c r="J17" s="30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6" t="str">
        <f>'Rekapitulácia stavby'!E14</f>
        <v>Vyplň údaj</v>
      </c>
      <c r="F18" s="317"/>
      <c r="G18" s="317"/>
      <c r="H18" s="317"/>
      <c r="I18" s="117" t="s">
        <v>26</v>
      </c>
      <c r="J18" s="30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29</v>
      </c>
      <c r="E20" s="34"/>
      <c r="F20" s="34"/>
      <c r="G20" s="34"/>
      <c r="H20" s="34"/>
      <c r="I20" s="117" t="s">
        <v>24</v>
      </c>
      <c r="J20" s="116" t="str">
        <f>IF('Rekapitulácia stavby'!AN16="","",'Rekapitulácia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tr">
        <f>IF('Rekapitulácia stavby'!E17="","",'Rekapitulácia stavby'!E17)</f>
        <v xml:space="preserve"> </v>
      </c>
      <c r="F21" s="34"/>
      <c r="G21" s="34"/>
      <c r="H21" s="34"/>
      <c r="I21" s="117" t="s">
        <v>26</v>
      </c>
      <c r="J21" s="116" t="str">
        <f>IF('Rekapitulácia stavby'!AN17="","",'Rekapitulácia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32</v>
      </c>
      <c r="E23" s="34"/>
      <c r="F23" s="34"/>
      <c r="G23" s="34"/>
      <c r="H23" s="34"/>
      <c r="I23" s="117" t="s">
        <v>24</v>
      </c>
      <c r="J23" s="116" t="str">
        <f>IF('Rekapitulácia stavby'!AN19="","",'Rekapitulácia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tr">
        <f>IF('Rekapitulácia stavby'!E20="","",'Rekapitulácia stavby'!E20)</f>
        <v xml:space="preserve"> </v>
      </c>
      <c r="F24" s="34"/>
      <c r="G24" s="34"/>
      <c r="H24" s="34"/>
      <c r="I24" s="117" t="s">
        <v>26</v>
      </c>
      <c r="J24" s="116" t="str">
        <f>IF('Rekapitulácia stavby'!AN20="","",'Rekapitulácia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33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350000000000001" customHeight="1">
      <c r="A27" s="119"/>
      <c r="B27" s="120"/>
      <c r="C27" s="119"/>
      <c r="D27" s="119"/>
      <c r="E27" s="318" t="s">
        <v>1</v>
      </c>
      <c r="F27" s="318"/>
      <c r="G27" s="318"/>
      <c r="H27" s="318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34</v>
      </c>
      <c r="E30" s="34"/>
      <c r="F30" s="34"/>
      <c r="G30" s="34"/>
      <c r="H30" s="34"/>
      <c r="I30" s="115"/>
      <c r="J30" s="126">
        <f>ROUND(J123,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7" t="s">
        <v>36</v>
      </c>
      <c r="G32" s="34"/>
      <c r="H32" s="34"/>
      <c r="I32" s="128" t="s">
        <v>35</v>
      </c>
      <c r="J32" s="127" t="s">
        <v>37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9" t="s">
        <v>38</v>
      </c>
      <c r="E33" s="114" t="s">
        <v>39</v>
      </c>
      <c r="F33" s="130">
        <f>ROUND((SUM(BE123:BE180)),  2)</f>
        <v>0</v>
      </c>
      <c r="G33" s="34"/>
      <c r="H33" s="34"/>
      <c r="I33" s="131">
        <v>0.2</v>
      </c>
      <c r="J33" s="130">
        <f>ROUND(((SUM(BE123:BE180))*I33),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14" t="s">
        <v>40</v>
      </c>
      <c r="F34" s="130">
        <f>ROUND((SUM(BF123:BF180)),  2)</f>
        <v>0</v>
      </c>
      <c r="G34" s="34"/>
      <c r="H34" s="34"/>
      <c r="I34" s="131">
        <v>0.2</v>
      </c>
      <c r="J34" s="130">
        <f>ROUND(((SUM(BF123:BF180))*I34),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4" t="s">
        <v>41</v>
      </c>
      <c r="F35" s="130">
        <f>ROUND((SUM(BG123:BG180)),  2)</f>
        <v>0</v>
      </c>
      <c r="G35" s="34"/>
      <c r="H35" s="34"/>
      <c r="I35" s="131">
        <v>0.2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4" t="s">
        <v>42</v>
      </c>
      <c r="F36" s="130">
        <f>ROUND((SUM(BH123:BH180)),  2)</f>
        <v>0</v>
      </c>
      <c r="G36" s="34"/>
      <c r="H36" s="34"/>
      <c r="I36" s="131">
        <v>0.2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14" t="s">
        <v>43</v>
      </c>
      <c r="F37" s="130">
        <f>ROUND((SUM(BI123:BI180)),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44</v>
      </c>
      <c r="E39" s="134"/>
      <c r="F39" s="134"/>
      <c r="G39" s="135" t="s">
        <v>45</v>
      </c>
      <c r="H39" s="136" t="s">
        <v>46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I41" s="108"/>
      <c r="L41" s="20"/>
    </row>
    <row r="42" spans="1:31" s="1" customFormat="1" ht="14.4" customHeight="1">
      <c r="B42" s="20"/>
      <c r="I42" s="108"/>
      <c r="L42" s="20"/>
    </row>
    <row r="43" spans="1:31" s="1" customFormat="1" ht="14.4" customHeight="1">
      <c r="B43" s="20"/>
      <c r="I43" s="108"/>
      <c r="L43" s="20"/>
    </row>
    <row r="44" spans="1:31" s="1" customFormat="1" ht="14.4" customHeight="1">
      <c r="B44" s="20"/>
      <c r="I44" s="108"/>
      <c r="L44" s="20"/>
    </row>
    <row r="45" spans="1:31" s="1" customFormat="1" ht="14.4" customHeight="1">
      <c r="B45" s="20"/>
      <c r="I45" s="108"/>
      <c r="L45" s="20"/>
    </row>
    <row r="46" spans="1:31" s="1" customFormat="1" ht="14.4" customHeight="1">
      <c r="B46" s="20"/>
      <c r="I46" s="108"/>
      <c r="L46" s="20"/>
    </row>
    <row r="47" spans="1:31" s="1" customFormat="1" ht="14.4" customHeight="1">
      <c r="B47" s="20"/>
      <c r="I47" s="108"/>
      <c r="L47" s="20"/>
    </row>
    <row r="48" spans="1:31" s="1" customFormat="1" ht="14.4" customHeight="1">
      <c r="B48" s="20"/>
      <c r="I48" s="108"/>
      <c r="L48" s="20"/>
    </row>
    <row r="49" spans="1:31" s="1" customFormat="1" ht="14.4" customHeight="1">
      <c r="B49" s="20"/>
      <c r="I49" s="108"/>
      <c r="L49" s="20"/>
    </row>
    <row r="50" spans="1:31" s="2" customFormat="1" ht="14.4" customHeight="1">
      <c r="B50" s="51"/>
      <c r="D50" s="140" t="s">
        <v>47</v>
      </c>
      <c r="E50" s="141"/>
      <c r="F50" s="141"/>
      <c r="G50" s="140" t="s">
        <v>48</v>
      </c>
      <c r="H50" s="141"/>
      <c r="I50" s="142"/>
      <c r="J50" s="141"/>
      <c r="K50" s="141"/>
      <c r="L50" s="51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43" t="s">
        <v>49</v>
      </c>
      <c r="E61" s="144"/>
      <c r="F61" s="145" t="s">
        <v>50</v>
      </c>
      <c r="G61" s="143" t="s">
        <v>49</v>
      </c>
      <c r="H61" s="144"/>
      <c r="I61" s="146"/>
      <c r="J61" s="147" t="s">
        <v>50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40" t="s">
        <v>51</v>
      </c>
      <c r="E65" s="148"/>
      <c r="F65" s="148"/>
      <c r="G65" s="140" t="s">
        <v>52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43" t="s">
        <v>49</v>
      </c>
      <c r="E76" s="144"/>
      <c r="F76" s="145" t="s">
        <v>50</v>
      </c>
      <c r="G76" s="143" t="s">
        <v>49</v>
      </c>
      <c r="H76" s="144"/>
      <c r="I76" s="146"/>
      <c r="J76" s="147" t="s">
        <v>50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107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350000000000001" customHeight="1">
      <c r="A85" s="34"/>
      <c r="B85" s="35"/>
      <c r="C85" s="36"/>
      <c r="D85" s="36"/>
      <c r="E85" s="319" t="str">
        <f>E7</f>
        <v>CESTA OKOLO TATIER, ÚSEK K.Ú. KEŽMAROK - HUNCOVCE</v>
      </c>
      <c r="F85" s="320"/>
      <c r="G85" s="320"/>
      <c r="H85" s="320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104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25.8" customHeight="1">
      <c r="A87" s="34"/>
      <c r="B87" s="35"/>
      <c r="C87" s="36"/>
      <c r="D87" s="36"/>
      <c r="E87" s="291" t="str">
        <f>E9</f>
        <v>6 - 601-00 Úpravy nadzemných 22 kV vedení-Huncovce, III.etapa km 2,950-4,801</v>
      </c>
      <c r="F87" s="321"/>
      <c r="G87" s="321"/>
      <c r="H87" s="321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19</v>
      </c>
      <c r="D89" s="36"/>
      <c r="E89" s="36"/>
      <c r="F89" s="27" t="str">
        <f>F12</f>
        <v>HUNCOVCE</v>
      </c>
      <c r="G89" s="36"/>
      <c r="H89" s="36"/>
      <c r="I89" s="117" t="s">
        <v>21</v>
      </c>
      <c r="J89" s="66" t="str">
        <f>IF(J12="","",J12)</f>
        <v>9. 10. 2019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3" customHeight="1">
      <c r="A91" s="34"/>
      <c r="B91" s="35"/>
      <c r="C91" s="29" t="s">
        <v>23</v>
      </c>
      <c r="D91" s="36"/>
      <c r="E91" s="36"/>
      <c r="F91" s="27" t="str">
        <f>E15</f>
        <v>OBEC HUNCOVCE</v>
      </c>
      <c r="G91" s="36"/>
      <c r="H91" s="36"/>
      <c r="I91" s="117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3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117" t="s">
        <v>32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108</v>
      </c>
      <c r="D94" s="157"/>
      <c r="E94" s="157"/>
      <c r="F94" s="157"/>
      <c r="G94" s="157"/>
      <c r="H94" s="157"/>
      <c r="I94" s="158"/>
      <c r="J94" s="159" t="s">
        <v>109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60" t="s">
        <v>110</v>
      </c>
      <c r="D96" s="36"/>
      <c r="E96" s="36"/>
      <c r="F96" s="36"/>
      <c r="G96" s="36"/>
      <c r="H96" s="36"/>
      <c r="I96" s="115"/>
      <c r="J96" s="84">
        <f>J123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111</v>
      </c>
    </row>
    <row r="97" spans="1:31" s="9" customFormat="1" ht="24.9" customHeight="1">
      <c r="B97" s="161"/>
      <c r="C97" s="162"/>
      <c r="D97" s="163" t="s">
        <v>547</v>
      </c>
      <c r="E97" s="164"/>
      <c r="F97" s="164"/>
      <c r="G97" s="164"/>
      <c r="H97" s="164"/>
      <c r="I97" s="165"/>
      <c r="J97" s="166">
        <f>J124</f>
        <v>0</v>
      </c>
      <c r="K97" s="162"/>
      <c r="L97" s="167"/>
    </row>
    <row r="98" spans="1:31" s="10" customFormat="1" ht="19.95" customHeight="1">
      <c r="B98" s="168"/>
      <c r="C98" s="169"/>
      <c r="D98" s="170" t="s">
        <v>548</v>
      </c>
      <c r="E98" s="171"/>
      <c r="F98" s="171"/>
      <c r="G98" s="171"/>
      <c r="H98" s="171"/>
      <c r="I98" s="172"/>
      <c r="J98" s="173">
        <f>J125</f>
        <v>0</v>
      </c>
      <c r="K98" s="169"/>
      <c r="L98" s="174"/>
    </row>
    <row r="99" spans="1:31" s="10" customFormat="1" ht="19.95" customHeight="1">
      <c r="B99" s="168"/>
      <c r="C99" s="169"/>
      <c r="D99" s="170" t="s">
        <v>880</v>
      </c>
      <c r="E99" s="171"/>
      <c r="F99" s="171"/>
      <c r="G99" s="171"/>
      <c r="H99" s="171"/>
      <c r="I99" s="172"/>
      <c r="J99" s="173">
        <f>J161</f>
        <v>0</v>
      </c>
      <c r="K99" s="169"/>
      <c r="L99" s="174"/>
    </row>
    <row r="100" spans="1:31" s="9" customFormat="1" ht="24.9" customHeight="1">
      <c r="B100" s="161"/>
      <c r="C100" s="162"/>
      <c r="D100" s="163" t="s">
        <v>825</v>
      </c>
      <c r="E100" s="164"/>
      <c r="F100" s="164"/>
      <c r="G100" s="164"/>
      <c r="H100" s="164"/>
      <c r="I100" s="165"/>
      <c r="J100" s="166">
        <f>J171</f>
        <v>0</v>
      </c>
      <c r="K100" s="162"/>
      <c r="L100" s="167"/>
    </row>
    <row r="101" spans="1:31" s="9" customFormat="1" ht="24.9" customHeight="1">
      <c r="B101" s="161"/>
      <c r="C101" s="162"/>
      <c r="D101" s="163" t="s">
        <v>118</v>
      </c>
      <c r="E101" s="164"/>
      <c r="F101" s="164"/>
      <c r="G101" s="164"/>
      <c r="H101" s="164"/>
      <c r="I101" s="165"/>
      <c r="J101" s="166">
        <f>J176</f>
        <v>0</v>
      </c>
      <c r="K101" s="162"/>
      <c r="L101" s="167"/>
    </row>
    <row r="102" spans="1:31" s="10" customFormat="1" ht="19.95" customHeight="1">
      <c r="B102" s="168"/>
      <c r="C102" s="169"/>
      <c r="D102" s="170" t="s">
        <v>119</v>
      </c>
      <c r="E102" s="171"/>
      <c r="F102" s="171"/>
      <c r="G102" s="171"/>
      <c r="H102" s="171"/>
      <c r="I102" s="172"/>
      <c r="J102" s="173">
        <f>J177</f>
        <v>0</v>
      </c>
      <c r="K102" s="169"/>
      <c r="L102" s="174"/>
    </row>
    <row r="103" spans="1:31" s="10" customFormat="1" ht="19.95" customHeight="1">
      <c r="B103" s="168"/>
      <c r="C103" s="169"/>
      <c r="D103" s="170" t="s">
        <v>120</v>
      </c>
      <c r="E103" s="171"/>
      <c r="F103" s="171"/>
      <c r="G103" s="171"/>
      <c r="H103" s="171"/>
      <c r="I103" s="172"/>
      <c r="J103" s="173">
        <f>J179</f>
        <v>0</v>
      </c>
      <c r="K103" s="169"/>
      <c r="L103" s="174"/>
    </row>
    <row r="104" spans="1:31" s="2" customFormat="1" ht="21.75" customHeight="1">
      <c r="A104" s="34"/>
      <c r="B104" s="35"/>
      <c r="C104" s="36"/>
      <c r="D104" s="36"/>
      <c r="E104" s="36"/>
      <c r="F104" s="36"/>
      <c r="G104" s="36"/>
      <c r="H104" s="36"/>
      <c r="I104" s="115"/>
      <c r="J104" s="36"/>
      <c r="K104" s="36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6.9" customHeight="1">
      <c r="A105" s="34"/>
      <c r="B105" s="54"/>
      <c r="C105" s="55"/>
      <c r="D105" s="55"/>
      <c r="E105" s="55"/>
      <c r="F105" s="55"/>
      <c r="G105" s="55"/>
      <c r="H105" s="55"/>
      <c r="I105" s="152"/>
      <c r="J105" s="55"/>
      <c r="K105" s="55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pans="1:31" s="2" customFormat="1" ht="6.9" customHeight="1">
      <c r="A109" s="34"/>
      <c r="B109" s="56"/>
      <c r="C109" s="57"/>
      <c r="D109" s="57"/>
      <c r="E109" s="57"/>
      <c r="F109" s="57"/>
      <c r="G109" s="57"/>
      <c r="H109" s="57"/>
      <c r="I109" s="155"/>
      <c r="J109" s="57"/>
      <c r="K109" s="57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24.9" customHeight="1">
      <c r="A110" s="34"/>
      <c r="B110" s="35"/>
      <c r="C110" s="23" t="s">
        <v>121</v>
      </c>
      <c r="D110" s="36"/>
      <c r="E110" s="36"/>
      <c r="F110" s="36"/>
      <c r="G110" s="36"/>
      <c r="H110" s="36"/>
      <c r="I110" s="115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" customHeight="1">
      <c r="A111" s="34"/>
      <c r="B111" s="35"/>
      <c r="C111" s="36"/>
      <c r="D111" s="36"/>
      <c r="E111" s="36"/>
      <c r="F111" s="36"/>
      <c r="G111" s="36"/>
      <c r="H111" s="36"/>
      <c r="I111" s="115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15</v>
      </c>
      <c r="D112" s="36"/>
      <c r="E112" s="36"/>
      <c r="F112" s="36"/>
      <c r="G112" s="36"/>
      <c r="H112" s="36"/>
      <c r="I112" s="115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6.350000000000001" customHeight="1">
      <c r="A113" s="34"/>
      <c r="B113" s="35"/>
      <c r="C113" s="36"/>
      <c r="D113" s="36"/>
      <c r="E113" s="319" t="str">
        <f>E7</f>
        <v>CESTA OKOLO TATIER, ÚSEK K.Ú. KEŽMAROK - HUNCOVCE</v>
      </c>
      <c r="F113" s="320"/>
      <c r="G113" s="320"/>
      <c r="H113" s="320"/>
      <c r="I113" s="115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104</v>
      </c>
      <c r="D114" s="36"/>
      <c r="E114" s="36"/>
      <c r="F114" s="36"/>
      <c r="G114" s="36"/>
      <c r="H114" s="36"/>
      <c r="I114" s="115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25.8" customHeight="1">
      <c r="A115" s="34"/>
      <c r="B115" s="35"/>
      <c r="C115" s="36"/>
      <c r="D115" s="36"/>
      <c r="E115" s="291" t="str">
        <f>E9</f>
        <v>6 - 601-00 Úpravy nadzemných 22 kV vedení-Huncovce, III.etapa km 2,950-4,801</v>
      </c>
      <c r="F115" s="321"/>
      <c r="G115" s="321"/>
      <c r="H115" s="321"/>
      <c r="I115" s="115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" customHeight="1">
      <c r="A116" s="34"/>
      <c r="B116" s="35"/>
      <c r="C116" s="36"/>
      <c r="D116" s="36"/>
      <c r="E116" s="36"/>
      <c r="F116" s="36"/>
      <c r="G116" s="36"/>
      <c r="H116" s="36"/>
      <c r="I116" s="115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2" customHeight="1">
      <c r="A117" s="34"/>
      <c r="B117" s="35"/>
      <c r="C117" s="29" t="s">
        <v>19</v>
      </c>
      <c r="D117" s="36"/>
      <c r="E117" s="36"/>
      <c r="F117" s="27" t="str">
        <f>F12</f>
        <v>HUNCOVCE</v>
      </c>
      <c r="G117" s="36"/>
      <c r="H117" s="36"/>
      <c r="I117" s="117" t="s">
        <v>21</v>
      </c>
      <c r="J117" s="66" t="str">
        <f>IF(J12="","",J12)</f>
        <v>9. 10. 2019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" customHeight="1">
      <c r="A118" s="34"/>
      <c r="B118" s="35"/>
      <c r="C118" s="36"/>
      <c r="D118" s="36"/>
      <c r="E118" s="36"/>
      <c r="F118" s="36"/>
      <c r="G118" s="36"/>
      <c r="H118" s="36"/>
      <c r="I118" s="115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5.3" customHeight="1">
      <c r="A119" s="34"/>
      <c r="B119" s="35"/>
      <c r="C119" s="29" t="s">
        <v>23</v>
      </c>
      <c r="D119" s="36"/>
      <c r="E119" s="36"/>
      <c r="F119" s="27" t="str">
        <f>E15</f>
        <v>OBEC HUNCOVCE</v>
      </c>
      <c r="G119" s="36"/>
      <c r="H119" s="36"/>
      <c r="I119" s="117" t="s">
        <v>29</v>
      </c>
      <c r="J119" s="32" t="str">
        <f>E21</f>
        <v xml:space="preserve"> 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5.3" customHeight="1">
      <c r="A120" s="34"/>
      <c r="B120" s="35"/>
      <c r="C120" s="29" t="s">
        <v>27</v>
      </c>
      <c r="D120" s="36"/>
      <c r="E120" s="36"/>
      <c r="F120" s="27" t="str">
        <f>IF(E18="","",E18)</f>
        <v>Vyplň údaj</v>
      </c>
      <c r="G120" s="36"/>
      <c r="H120" s="36"/>
      <c r="I120" s="117" t="s">
        <v>32</v>
      </c>
      <c r="J120" s="32" t="str">
        <f>E24</f>
        <v xml:space="preserve"> 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0.35" customHeight="1">
      <c r="A121" s="34"/>
      <c r="B121" s="35"/>
      <c r="C121" s="36"/>
      <c r="D121" s="36"/>
      <c r="E121" s="36"/>
      <c r="F121" s="36"/>
      <c r="G121" s="36"/>
      <c r="H121" s="36"/>
      <c r="I121" s="115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11" customFormat="1" ht="29.25" customHeight="1">
      <c r="A122" s="175"/>
      <c r="B122" s="176"/>
      <c r="C122" s="177" t="s">
        <v>122</v>
      </c>
      <c r="D122" s="178" t="s">
        <v>59</v>
      </c>
      <c r="E122" s="178" t="s">
        <v>55</v>
      </c>
      <c r="F122" s="178" t="s">
        <v>56</v>
      </c>
      <c r="G122" s="178" t="s">
        <v>123</v>
      </c>
      <c r="H122" s="178" t="s">
        <v>124</v>
      </c>
      <c r="I122" s="179" t="s">
        <v>125</v>
      </c>
      <c r="J122" s="180" t="s">
        <v>109</v>
      </c>
      <c r="K122" s="181" t="s">
        <v>126</v>
      </c>
      <c r="L122" s="182"/>
      <c r="M122" s="75" t="s">
        <v>1</v>
      </c>
      <c r="N122" s="76" t="s">
        <v>38</v>
      </c>
      <c r="O122" s="76" t="s">
        <v>127</v>
      </c>
      <c r="P122" s="76" t="s">
        <v>128</v>
      </c>
      <c r="Q122" s="76" t="s">
        <v>129</v>
      </c>
      <c r="R122" s="76" t="s">
        <v>130</v>
      </c>
      <c r="S122" s="76" t="s">
        <v>131</v>
      </c>
      <c r="T122" s="77" t="s">
        <v>132</v>
      </c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</row>
    <row r="123" spans="1:65" s="2" customFormat="1" ht="22.8" customHeight="1">
      <c r="A123" s="34"/>
      <c r="B123" s="35"/>
      <c r="C123" s="82" t="s">
        <v>110</v>
      </c>
      <c r="D123" s="36"/>
      <c r="E123" s="36"/>
      <c r="F123" s="36"/>
      <c r="G123" s="36"/>
      <c r="H123" s="36"/>
      <c r="I123" s="115"/>
      <c r="J123" s="183">
        <f>BK123</f>
        <v>0</v>
      </c>
      <c r="K123" s="36"/>
      <c r="L123" s="39"/>
      <c r="M123" s="78"/>
      <c r="N123" s="184"/>
      <c r="O123" s="79"/>
      <c r="P123" s="185">
        <f>P124+P171+P176</f>
        <v>0</v>
      </c>
      <c r="Q123" s="79"/>
      <c r="R123" s="185">
        <f>R124+R171+R176</f>
        <v>3.5045299999999999</v>
      </c>
      <c r="S123" s="79"/>
      <c r="T123" s="186">
        <f>T124+T171+T176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73</v>
      </c>
      <c r="AU123" s="17" t="s">
        <v>111</v>
      </c>
      <c r="BK123" s="187">
        <f>BK124+BK171+BK176</f>
        <v>0</v>
      </c>
    </row>
    <row r="124" spans="1:65" s="12" customFormat="1" ht="25.95" customHeight="1">
      <c r="B124" s="188"/>
      <c r="C124" s="189"/>
      <c r="D124" s="190" t="s">
        <v>73</v>
      </c>
      <c r="E124" s="191" t="s">
        <v>160</v>
      </c>
      <c r="F124" s="191" t="s">
        <v>815</v>
      </c>
      <c r="G124" s="189"/>
      <c r="H124" s="189"/>
      <c r="I124" s="192"/>
      <c r="J124" s="193">
        <f>BK124</f>
        <v>0</v>
      </c>
      <c r="K124" s="189"/>
      <c r="L124" s="194"/>
      <c r="M124" s="195"/>
      <c r="N124" s="196"/>
      <c r="O124" s="196"/>
      <c r="P124" s="197">
        <f>P125+P161</f>
        <v>0</v>
      </c>
      <c r="Q124" s="196"/>
      <c r="R124" s="197">
        <f>R125+R161</f>
        <v>3.5045299999999999</v>
      </c>
      <c r="S124" s="196"/>
      <c r="T124" s="198">
        <f>T125+T161</f>
        <v>0</v>
      </c>
      <c r="AR124" s="199" t="s">
        <v>87</v>
      </c>
      <c r="AT124" s="200" t="s">
        <v>73</v>
      </c>
      <c r="AU124" s="200" t="s">
        <v>74</v>
      </c>
      <c r="AY124" s="199" t="s">
        <v>135</v>
      </c>
      <c r="BK124" s="201">
        <f>BK125+BK161</f>
        <v>0</v>
      </c>
    </row>
    <row r="125" spans="1:65" s="12" customFormat="1" ht="22.8" customHeight="1">
      <c r="B125" s="188"/>
      <c r="C125" s="189"/>
      <c r="D125" s="190" t="s">
        <v>73</v>
      </c>
      <c r="E125" s="202" t="s">
        <v>816</v>
      </c>
      <c r="F125" s="202" t="s">
        <v>817</v>
      </c>
      <c r="G125" s="189"/>
      <c r="H125" s="189"/>
      <c r="I125" s="192"/>
      <c r="J125" s="203">
        <f>BK125</f>
        <v>0</v>
      </c>
      <c r="K125" s="189"/>
      <c r="L125" s="194"/>
      <c r="M125" s="195"/>
      <c r="N125" s="196"/>
      <c r="O125" s="196"/>
      <c r="P125" s="197">
        <f>SUM(P126:P160)</f>
        <v>0</v>
      </c>
      <c r="Q125" s="196"/>
      <c r="R125" s="197">
        <f>SUM(R126:R160)</f>
        <v>0.55108999999999997</v>
      </c>
      <c r="S125" s="196"/>
      <c r="T125" s="198">
        <f>SUM(T126:T160)</f>
        <v>0</v>
      </c>
      <c r="AR125" s="199" t="s">
        <v>87</v>
      </c>
      <c r="AT125" s="200" t="s">
        <v>73</v>
      </c>
      <c r="AU125" s="200" t="s">
        <v>79</v>
      </c>
      <c r="AY125" s="199" t="s">
        <v>135</v>
      </c>
      <c r="BK125" s="201">
        <f>SUM(BK126:BK160)</f>
        <v>0</v>
      </c>
    </row>
    <row r="126" spans="1:65" s="2" customFormat="1" ht="23.1" customHeight="1">
      <c r="A126" s="34"/>
      <c r="B126" s="35"/>
      <c r="C126" s="204" t="s">
        <v>79</v>
      </c>
      <c r="D126" s="204" t="s">
        <v>137</v>
      </c>
      <c r="E126" s="205" t="s">
        <v>881</v>
      </c>
      <c r="F126" s="206" t="s">
        <v>882</v>
      </c>
      <c r="G126" s="207" t="s">
        <v>393</v>
      </c>
      <c r="H126" s="208">
        <v>1</v>
      </c>
      <c r="I126" s="209"/>
      <c r="J126" s="210">
        <f t="shared" ref="J126:J138" si="0">ROUND(I126*H126,2)</f>
        <v>0</v>
      </c>
      <c r="K126" s="211"/>
      <c r="L126" s="39"/>
      <c r="M126" s="212" t="s">
        <v>1</v>
      </c>
      <c r="N126" s="213" t="s">
        <v>40</v>
      </c>
      <c r="O126" s="71"/>
      <c r="P126" s="214">
        <f t="shared" ref="P126:P138" si="1">O126*H126</f>
        <v>0</v>
      </c>
      <c r="Q126" s="214">
        <v>0</v>
      </c>
      <c r="R126" s="214">
        <f t="shared" ref="R126:R138" si="2">Q126*H126</f>
        <v>0</v>
      </c>
      <c r="S126" s="214">
        <v>0</v>
      </c>
      <c r="T126" s="215">
        <f t="shared" ref="T126:T138" si="3"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16" t="s">
        <v>768</v>
      </c>
      <c r="AT126" s="216" t="s">
        <v>137</v>
      </c>
      <c r="AU126" s="216" t="s">
        <v>84</v>
      </c>
      <c r="AY126" s="17" t="s">
        <v>135</v>
      </c>
      <c r="BE126" s="217">
        <f t="shared" ref="BE126:BE138" si="4">IF(N126="základná",J126,0)</f>
        <v>0</v>
      </c>
      <c r="BF126" s="217">
        <f t="shared" ref="BF126:BF138" si="5">IF(N126="znížená",J126,0)</f>
        <v>0</v>
      </c>
      <c r="BG126" s="217">
        <f t="shared" ref="BG126:BG138" si="6">IF(N126="zákl. prenesená",J126,0)</f>
        <v>0</v>
      </c>
      <c r="BH126" s="217">
        <f t="shared" ref="BH126:BH138" si="7">IF(N126="zníž. prenesená",J126,0)</f>
        <v>0</v>
      </c>
      <c r="BI126" s="217">
        <f t="shared" ref="BI126:BI138" si="8">IF(N126="nulová",J126,0)</f>
        <v>0</v>
      </c>
      <c r="BJ126" s="17" t="s">
        <v>84</v>
      </c>
      <c r="BK126" s="217">
        <f t="shared" ref="BK126:BK138" si="9">ROUND(I126*H126,2)</f>
        <v>0</v>
      </c>
      <c r="BL126" s="17" t="s">
        <v>768</v>
      </c>
      <c r="BM126" s="216" t="s">
        <v>883</v>
      </c>
    </row>
    <row r="127" spans="1:65" s="2" customFormat="1" ht="16.350000000000001" customHeight="1">
      <c r="A127" s="34"/>
      <c r="B127" s="35"/>
      <c r="C127" s="230" t="s">
        <v>84</v>
      </c>
      <c r="D127" s="230" t="s">
        <v>160</v>
      </c>
      <c r="E127" s="231" t="s">
        <v>884</v>
      </c>
      <c r="F127" s="232" t="s">
        <v>885</v>
      </c>
      <c r="G127" s="233" t="s">
        <v>393</v>
      </c>
      <c r="H127" s="234">
        <v>1</v>
      </c>
      <c r="I127" s="235"/>
      <c r="J127" s="236">
        <f t="shared" si="0"/>
        <v>0</v>
      </c>
      <c r="K127" s="237"/>
      <c r="L127" s="238"/>
      <c r="M127" s="239" t="s">
        <v>1</v>
      </c>
      <c r="N127" s="240" t="s">
        <v>40</v>
      </c>
      <c r="O127" s="71"/>
      <c r="P127" s="214">
        <f t="shared" si="1"/>
        <v>0</v>
      </c>
      <c r="Q127" s="214">
        <v>0.47095999999999999</v>
      </c>
      <c r="R127" s="214">
        <f t="shared" si="2"/>
        <v>0.47095999999999999</v>
      </c>
      <c r="S127" s="214">
        <v>0</v>
      </c>
      <c r="T127" s="215">
        <f t="shared" si="3"/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16" t="s">
        <v>831</v>
      </c>
      <c r="AT127" s="216" t="s">
        <v>160</v>
      </c>
      <c r="AU127" s="216" t="s">
        <v>84</v>
      </c>
      <c r="AY127" s="17" t="s">
        <v>135</v>
      </c>
      <c r="BE127" s="217">
        <f t="shared" si="4"/>
        <v>0</v>
      </c>
      <c r="BF127" s="217">
        <f t="shared" si="5"/>
        <v>0</v>
      </c>
      <c r="BG127" s="217">
        <f t="shared" si="6"/>
        <v>0</v>
      </c>
      <c r="BH127" s="217">
        <f t="shared" si="7"/>
        <v>0</v>
      </c>
      <c r="BI127" s="217">
        <f t="shared" si="8"/>
        <v>0</v>
      </c>
      <c r="BJ127" s="17" t="s">
        <v>84</v>
      </c>
      <c r="BK127" s="217">
        <f t="shared" si="9"/>
        <v>0</v>
      </c>
      <c r="BL127" s="17" t="s">
        <v>831</v>
      </c>
      <c r="BM127" s="216" t="s">
        <v>886</v>
      </c>
    </row>
    <row r="128" spans="1:65" s="2" customFormat="1" ht="23.1" customHeight="1">
      <c r="A128" s="34"/>
      <c r="B128" s="35"/>
      <c r="C128" s="204" t="s">
        <v>87</v>
      </c>
      <c r="D128" s="204" t="s">
        <v>137</v>
      </c>
      <c r="E128" s="205" t="s">
        <v>887</v>
      </c>
      <c r="F128" s="206" t="s">
        <v>888</v>
      </c>
      <c r="G128" s="207" t="s">
        <v>393</v>
      </c>
      <c r="H128" s="208">
        <v>3</v>
      </c>
      <c r="I128" s="209"/>
      <c r="J128" s="210">
        <f t="shared" si="0"/>
        <v>0</v>
      </c>
      <c r="K128" s="211"/>
      <c r="L128" s="39"/>
      <c r="M128" s="212" t="s">
        <v>1</v>
      </c>
      <c r="N128" s="213" t="s">
        <v>40</v>
      </c>
      <c r="O128" s="71"/>
      <c r="P128" s="214">
        <f t="shared" si="1"/>
        <v>0</v>
      </c>
      <c r="Q128" s="214">
        <v>0</v>
      </c>
      <c r="R128" s="214">
        <f t="shared" si="2"/>
        <v>0</v>
      </c>
      <c r="S128" s="214">
        <v>0</v>
      </c>
      <c r="T128" s="215">
        <f t="shared" si="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16" t="s">
        <v>768</v>
      </c>
      <c r="AT128" s="216" t="s">
        <v>137</v>
      </c>
      <c r="AU128" s="216" t="s">
        <v>84</v>
      </c>
      <c r="AY128" s="17" t="s">
        <v>135</v>
      </c>
      <c r="BE128" s="217">
        <f t="shared" si="4"/>
        <v>0</v>
      </c>
      <c r="BF128" s="217">
        <f t="shared" si="5"/>
        <v>0</v>
      </c>
      <c r="BG128" s="217">
        <f t="shared" si="6"/>
        <v>0</v>
      </c>
      <c r="BH128" s="217">
        <f t="shared" si="7"/>
        <v>0</v>
      </c>
      <c r="BI128" s="217">
        <f t="shared" si="8"/>
        <v>0</v>
      </c>
      <c r="BJ128" s="17" t="s">
        <v>84</v>
      </c>
      <c r="BK128" s="217">
        <f t="shared" si="9"/>
        <v>0</v>
      </c>
      <c r="BL128" s="17" t="s">
        <v>768</v>
      </c>
      <c r="BM128" s="216" t="s">
        <v>889</v>
      </c>
    </row>
    <row r="129" spans="1:65" s="2" customFormat="1" ht="23.1" customHeight="1">
      <c r="A129" s="34"/>
      <c r="B129" s="35"/>
      <c r="C129" s="230" t="s">
        <v>90</v>
      </c>
      <c r="D129" s="230" t="s">
        <v>160</v>
      </c>
      <c r="E129" s="231" t="s">
        <v>890</v>
      </c>
      <c r="F129" s="232" t="s">
        <v>891</v>
      </c>
      <c r="G129" s="233" t="s">
        <v>393</v>
      </c>
      <c r="H129" s="234">
        <v>3</v>
      </c>
      <c r="I129" s="235"/>
      <c r="J129" s="236">
        <f t="shared" si="0"/>
        <v>0</v>
      </c>
      <c r="K129" s="237"/>
      <c r="L129" s="238"/>
      <c r="M129" s="239" t="s">
        <v>1</v>
      </c>
      <c r="N129" s="240" t="s">
        <v>40</v>
      </c>
      <c r="O129" s="71"/>
      <c r="P129" s="214">
        <f t="shared" si="1"/>
        <v>0</v>
      </c>
      <c r="Q129" s="214">
        <v>8.0000000000000004E-4</v>
      </c>
      <c r="R129" s="214">
        <f t="shared" si="2"/>
        <v>2.4000000000000002E-3</v>
      </c>
      <c r="S129" s="214">
        <v>0</v>
      </c>
      <c r="T129" s="215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16" t="s">
        <v>831</v>
      </c>
      <c r="AT129" s="216" t="s">
        <v>160</v>
      </c>
      <c r="AU129" s="216" t="s">
        <v>84</v>
      </c>
      <c r="AY129" s="17" t="s">
        <v>135</v>
      </c>
      <c r="BE129" s="217">
        <f t="shared" si="4"/>
        <v>0</v>
      </c>
      <c r="BF129" s="217">
        <f t="shared" si="5"/>
        <v>0</v>
      </c>
      <c r="BG129" s="217">
        <f t="shared" si="6"/>
        <v>0</v>
      </c>
      <c r="BH129" s="217">
        <f t="shared" si="7"/>
        <v>0</v>
      </c>
      <c r="BI129" s="217">
        <f t="shared" si="8"/>
        <v>0</v>
      </c>
      <c r="BJ129" s="17" t="s">
        <v>84</v>
      </c>
      <c r="BK129" s="217">
        <f t="shared" si="9"/>
        <v>0</v>
      </c>
      <c r="BL129" s="17" t="s">
        <v>831</v>
      </c>
      <c r="BM129" s="216" t="s">
        <v>892</v>
      </c>
    </row>
    <row r="130" spans="1:65" s="2" customFormat="1" ht="16.350000000000001" customHeight="1">
      <c r="A130" s="34"/>
      <c r="B130" s="35"/>
      <c r="C130" s="230" t="s">
        <v>94</v>
      </c>
      <c r="D130" s="230" t="s">
        <v>160</v>
      </c>
      <c r="E130" s="231" t="s">
        <v>893</v>
      </c>
      <c r="F130" s="232" t="s">
        <v>894</v>
      </c>
      <c r="G130" s="233" t="s">
        <v>393</v>
      </c>
      <c r="H130" s="234">
        <v>3</v>
      </c>
      <c r="I130" s="235"/>
      <c r="J130" s="236">
        <f t="shared" si="0"/>
        <v>0</v>
      </c>
      <c r="K130" s="237"/>
      <c r="L130" s="238"/>
      <c r="M130" s="239" t="s">
        <v>1</v>
      </c>
      <c r="N130" s="240" t="s">
        <v>40</v>
      </c>
      <c r="O130" s="71"/>
      <c r="P130" s="214">
        <f t="shared" si="1"/>
        <v>0</v>
      </c>
      <c r="Q130" s="214">
        <v>8.7000000000000001E-4</v>
      </c>
      <c r="R130" s="214">
        <f t="shared" si="2"/>
        <v>2.6099999999999999E-3</v>
      </c>
      <c r="S130" s="214">
        <v>0</v>
      </c>
      <c r="T130" s="215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6" t="s">
        <v>831</v>
      </c>
      <c r="AT130" s="216" t="s">
        <v>160</v>
      </c>
      <c r="AU130" s="216" t="s">
        <v>84</v>
      </c>
      <c r="AY130" s="17" t="s">
        <v>135</v>
      </c>
      <c r="BE130" s="217">
        <f t="shared" si="4"/>
        <v>0</v>
      </c>
      <c r="BF130" s="217">
        <f t="shared" si="5"/>
        <v>0</v>
      </c>
      <c r="BG130" s="217">
        <f t="shared" si="6"/>
        <v>0</v>
      </c>
      <c r="BH130" s="217">
        <f t="shared" si="7"/>
        <v>0</v>
      </c>
      <c r="BI130" s="217">
        <f t="shared" si="8"/>
        <v>0</v>
      </c>
      <c r="BJ130" s="17" t="s">
        <v>84</v>
      </c>
      <c r="BK130" s="217">
        <f t="shared" si="9"/>
        <v>0</v>
      </c>
      <c r="BL130" s="17" t="s">
        <v>831</v>
      </c>
      <c r="BM130" s="216" t="s">
        <v>895</v>
      </c>
    </row>
    <row r="131" spans="1:65" s="2" customFormat="1" ht="23.1" customHeight="1">
      <c r="A131" s="34"/>
      <c r="B131" s="35"/>
      <c r="C131" s="204" t="s">
        <v>97</v>
      </c>
      <c r="D131" s="204" t="s">
        <v>137</v>
      </c>
      <c r="E131" s="205" t="s">
        <v>896</v>
      </c>
      <c r="F131" s="206" t="s">
        <v>897</v>
      </c>
      <c r="G131" s="207" t="s">
        <v>393</v>
      </c>
      <c r="H131" s="208">
        <v>1</v>
      </c>
      <c r="I131" s="209"/>
      <c r="J131" s="210">
        <f t="shared" si="0"/>
        <v>0</v>
      </c>
      <c r="K131" s="211"/>
      <c r="L131" s="39"/>
      <c r="M131" s="212" t="s">
        <v>1</v>
      </c>
      <c r="N131" s="213" t="s">
        <v>40</v>
      </c>
      <c r="O131" s="71"/>
      <c r="P131" s="214">
        <f t="shared" si="1"/>
        <v>0</v>
      </c>
      <c r="Q131" s="214">
        <v>0</v>
      </c>
      <c r="R131" s="214">
        <f t="shared" si="2"/>
        <v>0</v>
      </c>
      <c r="S131" s="214">
        <v>0</v>
      </c>
      <c r="T131" s="215">
        <f t="shared" si="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16" t="s">
        <v>768</v>
      </c>
      <c r="AT131" s="216" t="s">
        <v>137</v>
      </c>
      <c r="AU131" s="216" t="s">
        <v>84</v>
      </c>
      <c r="AY131" s="17" t="s">
        <v>135</v>
      </c>
      <c r="BE131" s="217">
        <f t="shared" si="4"/>
        <v>0</v>
      </c>
      <c r="BF131" s="217">
        <f t="shared" si="5"/>
        <v>0</v>
      </c>
      <c r="BG131" s="217">
        <f t="shared" si="6"/>
        <v>0</v>
      </c>
      <c r="BH131" s="217">
        <f t="shared" si="7"/>
        <v>0</v>
      </c>
      <c r="BI131" s="217">
        <f t="shared" si="8"/>
        <v>0</v>
      </c>
      <c r="BJ131" s="17" t="s">
        <v>84</v>
      </c>
      <c r="BK131" s="217">
        <f t="shared" si="9"/>
        <v>0</v>
      </c>
      <c r="BL131" s="17" t="s">
        <v>768</v>
      </c>
      <c r="BM131" s="216" t="s">
        <v>898</v>
      </c>
    </row>
    <row r="132" spans="1:65" s="2" customFormat="1" ht="16.350000000000001" customHeight="1">
      <c r="A132" s="34"/>
      <c r="B132" s="35"/>
      <c r="C132" s="230" t="s">
        <v>100</v>
      </c>
      <c r="D132" s="230" t="s">
        <v>160</v>
      </c>
      <c r="E132" s="231" t="s">
        <v>899</v>
      </c>
      <c r="F132" s="232" t="s">
        <v>900</v>
      </c>
      <c r="G132" s="233" t="s">
        <v>393</v>
      </c>
      <c r="H132" s="234">
        <v>4</v>
      </c>
      <c r="I132" s="235"/>
      <c r="J132" s="236">
        <f t="shared" si="0"/>
        <v>0</v>
      </c>
      <c r="K132" s="237"/>
      <c r="L132" s="238"/>
      <c r="M132" s="239" t="s">
        <v>1</v>
      </c>
      <c r="N132" s="240" t="s">
        <v>40</v>
      </c>
      <c r="O132" s="71"/>
      <c r="P132" s="214">
        <f t="shared" si="1"/>
        <v>0</v>
      </c>
      <c r="Q132" s="214">
        <v>5.5000000000000003E-4</v>
      </c>
      <c r="R132" s="214">
        <f t="shared" si="2"/>
        <v>2.2000000000000001E-3</v>
      </c>
      <c r="S132" s="214">
        <v>0</v>
      </c>
      <c r="T132" s="215">
        <f t="shared" si="3"/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16" t="s">
        <v>831</v>
      </c>
      <c r="AT132" s="216" t="s">
        <v>160</v>
      </c>
      <c r="AU132" s="216" t="s">
        <v>84</v>
      </c>
      <c r="AY132" s="17" t="s">
        <v>135</v>
      </c>
      <c r="BE132" s="217">
        <f t="shared" si="4"/>
        <v>0</v>
      </c>
      <c r="BF132" s="217">
        <f t="shared" si="5"/>
        <v>0</v>
      </c>
      <c r="BG132" s="217">
        <f t="shared" si="6"/>
        <v>0</v>
      </c>
      <c r="BH132" s="217">
        <f t="shared" si="7"/>
        <v>0</v>
      </c>
      <c r="BI132" s="217">
        <f t="shared" si="8"/>
        <v>0</v>
      </c>
      <c r="BJ132" s="17" t="s">
        <v>84</v>
      </c>
      <c r="BK132" s="217">
        <f t="shared" si="9"/>
        <v>0</v>
      </c>
      <c r="BL132" s="17" t="s">
        <v>831</v>
      </c>
      <c r="BM132" s="216" t="s">
        <v>901</v>
      </c>
    </row>
    <row r="133" spans="1:65" s="2" customFormat="1" ht="16.350000000000001" customHeight="1">
      <c r="A133" s="34"/>
      <c r="B133" s="35"/>
      <c r="C133" s="230" t="s">
        <v>163</v>
      </c>
      <c r="D133" s="230" t="s">
        <v>160</v>
      </c>
      <c r="E133" s="231" t="s">
        <v>902</v>
      </c>
      <c r="F133" s="232" t="s">
        <v>903</v>
      </c>
      <c r="G133" s="233" t="s">
        <v>393</v>
      </c>
      <c r="H133" s="234">
        <v>4</v>
      </c>
      <c r="I133" s="235"/>
      <c r="J133" s="236">
        <f t="shared" si="0"/>
        <v>0</v>
      </c>
      <c r="K133" s="237"/>
      <c r="L133" s="238"/>
      <c r="M133" s="239" t="s">
        <v>1</v>
      </c>
      <c r="N133" s="240" t="s">
        <v>40</v>
      </c>
      <c r="O133" s="71"/>
      <c r="P133" s="214">
        <f t="shared" si="1"/>
        <v>0</v>
      </c>
      <c r="Q133" s="214">
        <v>4.8999999999999998E-4</v>
      </c>
      <c r="R133" s="214">
        <f t="shared" si="2"/>
        <v>1.9599999999999999E-3</v>
      </c>
      <c r="S133" s="214">
        <v>0</v>
      </c>
      <c r="T133" s="215">
        <f t="shared" si="3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16" t="s">
        <v>831</v>
      </c>
      <c r="AT133" s="216" t="s">
        <v>160</v>
      </c>
      <c r="AU133" s="216" t="s">
        <v>84</v>
      </c>
      <c r="AY133" s="17" t="s">
        <v>135</v>
      </c>
      <c r="BE133" s="217">
        <f t="shared" si="4"/>
        <v>0</v>
      </c>
      <c r="BF133" s="217">
        <f t="shared" si="5"/>
        <v>0</v>
      </c>
      <c r="BG133" s="217">
        <f t="shared" si="6"/>
        <v>0</v>
      </c>
      <c r="BH133" s="217">
        <f t="shared" si="7"/>
        <v>0</v>
      </c>
      <c r="BI133" s="217">
        <f t="shared" si="8"/>
        <v>0</v>
      </c>
      <c r="BJ133" s="17" t="s">
        <v>84</v>
      </c>
      <c r="BK133" s="217">
        <f t="shared" si="9"/>
        <v>0</v>
      </c>
      <c r="BL133" s="17" t="s">
        <v>831</v>
      </c>
      <c r="BM133" s="216" t="s">
        <v>904</v>
      </c>
    </row>
    <row r="134" spans="1:65" s="2" customFormat="1" ht="16.350000000000001" customHeight="1">
      <c r="A134" s="34"/>
      <c r="B134" s="35"/>
      <c r="C134" s="230" t="s">
        <v>175</v>
      </c>
      <c r="D134" s="230" t="s">
        <v>160</v>
      </c>
      <c r="E134" s="231" t="s">
        <v>905</v>
      </c>
      <c r="F134" s="232" t="s">
        <v>906</v>
      </c>
      <c r="G134" s="233" t="s">
        <v>393</v>
      </c>
      <c r="H134" s="234">
        <v>2</v>
      </c>
      <c r="I134" s="235"/>
      <c r="J134" s="236">
        <f t="shared" si="0"/>
        <v>0</v>
      </c>
      <c r="K134" s="237"/>
      <c r="L134" s="238"/>
      <c r="M134" s="239" t="s">
        <v>1</v>
      </c>
      <c r="N134" s="240" t="s">
        <v>40</v>
      </c>
      <c r="O134" s="71"/>
      <c r="P134" s="214">
        <f t="shared" si="1"/>
        <v>0</v>
      </c>
      <c r="Q134" s="214">
        <v>1.2800000000000001E-3</v>
      </c>
      <c r="R134" s="214">
        <f t="shared" si="2"/>
        <v>2.5600000000000002E-3</v>
      </c>
      <c r="S134" s="214">
        <v>0</v>
      </c>
      <c r="T134" s="215">
        <f t="shared" si="3"/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16" t="s">
        <v>831</v>
      </c>
      <c r="AT134" s="216" t="s">
        <v>160</v>
      </c>
      <c r="AU134" s="216" t="s">
        <v>84</v>
      </c>
      <c r="AY134" s="17" t="s">
        <v>135</v>
      </c>
      <c r="BE134" s="217">
        <f t="shared" si="4"/>
        <v>0</v>
      </c>
      <c r="BF134" s="217">
        <f t="shared" si="5"/>
        <v>0</v>
      </c>
      <c r="BG134" s="217">
        <f t="shared" si="6"/>
        <v>0</v>
      </c>
      <c r="BH134" s="217">
        <f t="shared" si="7"/>
        <v>0</v>
      </c>
      <c r="BI134" s="217">
        <f t="shared" si="8"/>
        <v>0</v>
      </c>
      <c r="BJ134" s="17" t="s">
        <v>84</v>
      </c>
      <c r="BK134" s="217">
        <f t="shared" si="9"/>
        <v>0</v>
      </c>
      <c r="BL134" s="17" t="s">
        <v>831</v>
      </c>
      <c r="BM134" s="216" t="s">
        <v>907</v>
      </c>
    </row>
    <row r="135" spans="1:65" s="2" customFormat="1" ht="23.1" customHeight="1">
      <c r="A135" s="34"/>
      <c r="B135" s="35"/>
      <c r="C135" s="230" t="s">
        <v>180</v>
      </c>
      <c r="D135" s="230" t="s">
        <v>160</v>
      </c>
      <c r="E135" s="231" t="s">
        <v>908</v>
      </c>
      <c r="F135" s="232" t="s">
        <v>909</v>
      </c>
      <c r="G135" s="233" t="s">
        <v>393</v>
      </c>
      <c r="H135" s="234">
        <v>4</v>
      </c>
      <c r="I135" s="235"/>
      <c r="J135" s="236">
        <f t="shared" si="0"/>
        <v>0</v>
      </c>
      <c r="K135" s="237"/>
      <c r="L135" s="238"/>
      <c r="M135" s="239" t="s">
        <v>1</v>
      </c>
      <c r="N135" s="240" t="s">
        <v>40</v>
      </c>
      <c r="O135" s="71"/>
      <c r="P135" s="214">
        <f t="shared" si="1"/>
        <v>0</v>
      </c>
      <c r="Q135" s="214">
        <v>3.5999999999999999E-3</v>
      </c>
      <c r="R135" s="214">
        <f t="shared" si="2"/>
        <v>1.44E-2</v>
      </c>
      <c r="S135" s="214">
        <v>0</v>
      </c>
      <c r="T135" s="215">
        <f t="shared" si="3"/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16" t="s">
        <v>831</v>
      </c>
      <c r="AT135" s="216" t="s">
        <v>160</v>
      </c>
      <c r="AU135" s="216" t="s">
        <v>84</v>
      </c>
      <c r="AY135" s="17" t="s">
        <v>135</v>
      </c>
      <c r="BE135" s="217">
        <f t="shared" si="4"/>
        <v>0</v>
      </c>
      <c r="BF135" s="217">
        <f t="shared" si="5"/>
        <v>0</v>
      </c>
      <c r="BG135" s="217">
        <f t="shared" si="6"/>
        <v>0</v>
      </c>
      <c r="BH135" s="217">
        <f t="shared" si="7"/>
        <v>0</v>
      </c>
      <c r="BI135" s="217">
        <f t="shared" si="8"/>
        <v>0</v>
      </c>
      <c r="BJ135" s="17" t="s">
        <v>84</v>
      </c>
      <c r="BK135" s="217">
        <f t="shared" si="9"/>
        <v>0</v>
      </c>
      <c r="BL135" s="17" t="s">
        <v>831</v>
      </c>
      <c r="BM135" s="216" t="s">
        <v>910</v>
      </c>
    </row>
    <row r="136" spans="1:65" s="2" customFormat="1" ht="16.350000000000001" customHeight="1">
      <c r="A136" s="34"/>
      <c r="B136" s="35"/>
      <c r="C136" s="230" t="s">
        <v>185</v>
      </c>
      <c r="D136" s="230" t="s">
        <v>160</v>
      </c>
      <c r="E136" s="231" t="s">
        <v>911</v>
      </c>
      <c r="F136" s="232" t="s">
        <v>912</v>
      </c>
      <c r="G136" s="233" t="s">
        <v>393</v>
      </c>
      <c r="H136" s="234">
        <v>2</v>
      </c>
      <c r="I136" s="235"/>
      <c r="J136" s="236">
        <f t="shared" si="0"/>
        <v>0</v>
      </c>
      <c r="K136" s="237"/>
      <c r="L136" s="238"/>
      <c r="M136" s="239" t="s">
        <v>1</v>
      </c>
      <c r="N136" s="240" t="s">
        <v>40</v>
      </c>
      <c r="O136" s="71"/>
      <c r="P136" s="214">
        <f t="shared" si="1"/>
        <v>0</v>
      </c>
      <c r="Q136" s="214">
        <v>2.4E-2</v>
      </c>
      <c r="R136" s="214">
        <f t="shared" si="2"/>
        <v>4.8000000000000001E-2</v>
      </c>
      <c r="S136" s="214">
        <v>0</v>
      </c>
      <c r="T136" s="215">
        <f t="shared" si="3"/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16" t="s">
        <v>831</v>
      </c>
      <c r="AT136" s="216" t="s">
        <v>160</v>
      </c>
      <c r="AU136" s="216" t="s">
        <v>84</v>
      </c>
      <c r="AY136" s="17" t="s">
        <v>135</v>
      </c>
      <c r="BE136" s="217">
        <f t="shared" si="4"/>
        <v>0</v>
      </c>
      <c r="BF136" s="217">
        <f t="shared" si="5"/>
        <v>0</v>
      </c>
      <c r="BG136" s="217">
        <f t="shared" si="6"/>
        <v>0</v>
      </c>
      <c r="BH136" s="217">
        <f t="shared" si="7"/>
        <v>0</v>
      </c>
      <c r="BI136" s="217">
        <f t="shared" si="8"/>
        <v>0</v>
      </c>
      <c r="BJ136" s="17" t="s">
        <v>84</v>
      </c>
      <c r="BK136" s="217">
        <f t="shared" si="9"/>
        <v>0</v>
      </c>
      <c r="BL136" s="17" t="s">
        <v>831</v>
      </c>
      <c r="BM136" s="216" t="s">
        <v>913</v>
      </c>
    </row>
    <row r="137" spans="1:65" s="2" customFormat="1" ht="16.350000000000001" customHeight="1">
      <c r="A137" s="34"/>
      <c r="B137" s="35"/>
      <c r="C137" s="230" t="s">
        <v>189</v>
      </c>
      <c r="D137" s="230" t="s">
        <v>160</v>
      </c>
      <c r="E137" s="231" t="s">
        <v>914</v>
      </c>
      <c r="F137" s="232" t="s">
        <v>915</v>
      </c>
      <c r="G137" s="233" t="s">
        <v>393</v>
      </c>
      <c r="H137" s="234">
        <v>14</v>
      </c>
      <c r="I137" s="235"/>
      <c r="J137" s="236">
        <f t="shared" si="0"/>
        <v>0</v>
      </c>
      <c r="K137" s="237"/>
      <c r="L137" s="238"/>
      <c r="M137" s="239" t="s">
        <v>1</v>
      </c>
      <c r="N137" s="240" t="s">
        <v>40</v>
      </c>
      <c r="O137" s="71"/>
      <c r="P137" s="214">
        <f t="shared" si="1"/>
        <v>0</v>
      </c>
      <c r="Q137" s="214">
        <v>0</v>
      </c>
      <c r="R137" s="214">
        <f t="shared" si="2"/>
        <v>0</v>
      </c>
      <c r="S137" s="214">
        <v>0</v>
      </c>
      <c r="T137" s="215">
        <f t="shared" si="3"/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16" t="s">
        <v>831</v>
      </c>
      <c r="AT137" s="216" t="s">
        <v>160</v>
      </c>
      <c r="AU137" s="216" t="s">
        <v>84</v>
      </c>
      <c r="AY137" s="17" t="s">
        <v>135</v>
      </c>
      <c r="BE137" s="217">
        <f t="shared" si="4"/>
        <v>0</v>
      </c>
      <c r="BF137" s="217">
        <f t="shared" si="5"/>
        <v>0</v>
      </c>
      <c r="BG137" s="217">
        <f t="shared" si="6"/>
        <v>0</v>
      </c>
      <c r="BH137" s="217">
        <f t="shared" si="7"/>
        <v>0</v>
      </c>
      <c r="BI137" s="217">
        <f t="shared" si="8"/>
        <v>0</v>
      </c>
      <c r="BJ137" s="17" t="s">
        <v>84</v>
      </c>
      <c r="BK137" s="217">
        <f t="shared" si="9"/>
        <v>0</v>
      </c>
      <c r="BL137" s="17" t="s">
        <v>831</v>
      </c>
      <c r="BM137" s="216" t="s">
        <v>916</v>
      </c>
    </row>
    <row r="138" spans="1:65" s="2" customFormat="1" ht="23.1" customHeight="1">
      <c r="A138" s="34"/>
      <c r="B138" s="35"/>
      <c r="C138" s="204" t="s">
        <v>195</v>
      </c>
      <c r="D138" s="204" t="s">
        <v>137</v>
      </c>
      <c r="E138" s="205" t="s">
        <v>833</v>
      </c>
      <c r="F138" s="206" t="s">
        <v>834</v>
      </c>
      <c r="G138" s="207" t="s">
        <v>393</v>
      </c>
      <c r="H138" s="208">
        <v>6</v>
      </c>
      <c r="I138" s="209"/>
      <c r="J138" s="210">
        <f t="shared" si="0"/>
        <v>0</v>
      </c>
      <c r="K138" s="211"/>
      <c r="L138" s="39"/>
      <c r="M138" s="212" t="s">
        <v>1</v>
      </c>
      <c r="N138" s="213" t="s">
        <v>40</v>
      </c>
      <c r="O138" s="71"/>
      <c r="P138" s="214">
        <f t="shared" si="1"/>
        <v>0</v>
      </c>
      <c r="Q138" s="214">
        <v>0</v>
      </c>
      <c r="R138" s="214">
        <f t="shared" si="2"/>
        <v>0</v>
      </c>
      <c r="S138" s="214">
        <v>0</v>
      </c>
      <c r="T138" s="215">
        <f t="shared" si="3"/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16" t="s">
        <v>768</v>
      </c>
      <c r="AT138" s="216" t="s">
        <v>137</v>
      </c>
      <c r="AU138" s="216" t="s">
        <v>84</v>
      </c>
      <c r="AY138" s="17" t="s">
        <v>135</v>
      </c>
      <c r="BE138" s="217">
        <f t="shared" si="4"/>
        <v>0</v>
      </c>
      <c r="BF138" s="217">
        <f t="shared" si="5"/>
        <v>0</v>
      </c>
      <c r="BG138" s="217">
        <f t="shared" si="6"/>
        <v>0</v>
      </c>
      <c r="BH138" s="217">
        <f t="shared" si="7"/>
        <v>0</v>
      </c>
      <c r="BI138" s="217">
        <f t="shared" si="8"/>
        <v>0</v>
      </c>
      <c r="BJ138" s="17" t="s">
        <v>84</v>
      </c>
      <c r="BK138" s="217">
        <f t="shared" si="9"/>
        <v>0</v>
      </c>
      <c r="BL138" s="17" t="s">
        <v>768</v>
      </c>
      <c r="BM138" s="216" t="s">
        <v>917</v>
      </c>
    </row>
    <row r="139" spans="1:65" s="13" customFormat="1" ht="10.199999999999999">
      <c r="B139" s="218"/>
      <c r="C139" s="219"/>
      <c r="D139" s="220" t="s">
        <v>142</v>
      </c>
      <c r="E139" s="221" t="s">
        <v>1</v>
      </c>
      <c r="F139" s="222" t="s">
        <v>97</v>
      </c>
      <c r="G139" s="219"/>
      <c r="H139" s="223">
        <v>6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142</v>
      </c>
      <c r="AU139" s="229" t="s">
        <v>84</v>
      </c>
      <c r="AV139" s="13" t="s">
        <v>84</v>
      </c>
      <c r="AW139" s="13" t="s">
        <v>30</v>
      </c>
      <c r="AX139" s="13" t="s">
        <v>79</v>
      </c>
      <c r="AY139" s="229" t="s">
        <v>135</v>
      </c>
    </row>
    <row r="140" spans="1:65" s="2" customFormat="1" ht="16.350000000000001" customHeight="1">
      <c r="A140" s="34"/>
      <c r="B140" s="35"/>
      <c r="C140" s="230" t="s">
        <v>200</v>
      </c>
      <c r="D140" s="230" t="s">
        <v>160</v>
      </c>
      <c r="E140" s="231" t="s">
        <v>836</v>
      </c>
      <c r="F140" s="232" t="s">
        <v>837</v>
      </c>
      <c r="G140" s="233" t="s">
        <v>393</v>
      </c>
      <c r="H140" s="234">
        <v>6</v>
      </c>
      <c r="I140" s="235"/>
      <c r="J140" s="236">
        <f t="shared" ref="J140:J147" si="10">ROUND(I140*H140,2)</f>
        <v>0</v>
      </c>
      <c r="K140" s="237"/>
      <c r="L140" s="238"/>
      <c r="M140" s="239" t="s">
        <v>1</v>
      </c>
      <c r="N140" s="240" t="s">
        <v>40</v>
      </c>
      <c r="O140" s="71"/>
      <c r="P140" s="214">
        <f t="shared" ref="P140:P147" si="11">O140*H140</f>
        <v>0</v>
      </c>
      <c r="Q140" s="214">
        <v>4.0000000000000002E-4</v>
      </c>
      <c r="R140" s="214">
        <f t="shared" ref="R140:R147" si="12">Q140*H140</f>
        <v>2.4000000000000002E-3</v>
      </c>
      <c r="S140" s="214">
        <v>0</v>
      </c>
      <c r="T140" s="215">
        <f t="shared" ref="T140:T147" si="13"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6" t="s">
        <v>838</v>
      </c>
      <c r="AT140" s="216" t="s">
        <v>160</v>
      </c>
      <c r="AU140" s="216" t="s">
        <v>84</v>
      </c>
      <c r="AY140" s="17" t="s">
        <v>135</v>
      </c>
      <c r="BE140" s="217">
        <f t="shared" ref="BE140:BE147" si="14">IF(N140="základná",J140,0)</f>
        <v>0</v>
      </c>
      <c r="BF140" s="217">
        <f t="shared" ref="BF140:BF147" si="15">IF(N140="znížená",J140,0)</f>
        <v>0</v>
      </c>
      <c r="BG140" s="217">
        <f t="shared" ref="BG140:BG147" si="16">IF(N140="zákl. prenesená",J140,0)</f>
        <v>0</v>
      </c>
      <c r="BH140" s="217">
        <f t="shared" ref="BH140:BH147" si="17">IF(N140="zníž. prenesená",J140,0)</f>
        <v>0</v>
      </c>
      <c r="BI140" s="217">
        <f t="shared" ref="BI140:BI147" si="18">IF(N140="nulová",J140,0)</f>
        <v>0</v>
      </c>
      <c r="BJ140" s="17" t="s">
        <v>84</v>
      </c>
      <c r="BK140" s="217">
        <f t="shared" ref="BK140:BK147" si="19">ROUND(I140*H140,2)</f>
        <v>0</v>
      </c>
      <c r="BL140" s="17" t="s">
        <v>768</v>
      </c>
      <c r="BM140" s="216" t="s">
        <v>918</v>
      </c>
    </row>
    <row r="141" spans="1:65" s="2" customFormat="1" ht="16.350000000000001" customHeight="1">
      <c r="A141" s="34"/>
      <c r="B141" s="35"/>
      <c r="C141" s="230" t="s">
        <v>204</v>
      </c>
      <c r="D141" s="230" t="s">
        <v>160</v>
      </c>
      <c r="E141" s="231" t="s">
        <v>919</v>
      </c>
      <c r="F141" s="232" t="s">
        <v>920</v>
      </c>
      <c r="G141" s="233" t="s">
        <v>921</v>
      </c>
      <c r="H141" s="234">
        <v>3</v>
      </c>
      <c r="I141" s="235"/>
      <c r="J141" s="236">
        <f t="shared" si="10"/>
        <v>0</v>
      </c>
      <c r="K141" s="237"/>
      <c r="L141" s="238"/>
      <c r="M141" s="239" t="s">
        <v>1</v>
      </c>
      <c r="N141" s="240" t="s">
        <v>40</v>
      </c>
      <c r="O141" s="71"/>
      <c r="P141" s="214">
        <f t="shared" si="11"/>
        <v>0</v>
      </c>
      <c r="Q141" s="214">
        <v>0</v>
      </c>
      <c r="R141" s="214">
        <f t="shared" si="12"/>
        <v>0</v>
      </c>
      <c r="S141" s="214">
        <v>0</v>
      </c>
      <c r="T141" s="215">
        <f t="shared" si="1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16" t="s">
        <v>831</v>
      </c>
      <c r="AT141" s="216" t="s">
        <v>160</v>
      </c>
      <c r="AU141" s="216" t="s">
        <v>84</v>
      </c>
      <c r="AY141" s="17" t="s">
        <v>135</v>
      </c>
      <c r="BE141" s="217">
        <f t="shared" si="14"/>
        <v>0</v>
      </c>
      <c r="BF141" s="217">
        <f t="shared" si="15"/>
        <v>0</v>
      </c>
      <c r="BG141" s="217">
        <f t="shared" si="16"/>
        <v>0</v>
      </c>
      <c r="BH141" s="217">
        <f t="shared" si="17"/>
        <v>0</v>
      </c>
      <c r="BI141" s="217">
        <f t="shared" si="18"/>
        <v>0</v>
      </c>
      <c r="BJ141" s="17" t="s">
        <v>84</v>
      </c>
      <c r="BK141" s="217">
        <f t="shared" si="19"/>
        <v>0</v>
      </c>
      <c r="BL141" s="17" t="s">
        <v>831</v>
      </c>
      <c r="BM141" s="216" t="s">
        <v>922</v>
      </c>
    </row>
    <row r="142" spans="1:65" s="2" customFormat="1" ht="16.350000000000001" customHeight="1">
      <c r="A142" s="34"/>
      <c r="B142" s="35"/>
      <c r="C142" s="230" t="s">
        <v>210</v>
      </c>
      <c r="D142" s="230" t="s">
        <v>160</v>
      </c>
      <c r="E142" s="231" t="s">
        <v>923</v>
      </c>
      <c r="F142" s="232" t="s">
        <v>924</v>
      </c>
      <c r="G142" s="233" t="s">
        <v>921</v>
      </c>
      <c r="H142" s="234">
        <v>6</v>
      </c>
      <c r="I142" s="235"/>
      <c r="J142" s="236">
        <f t="shared" si="10"/>
        <v>0</v>
      </c>
      <c r="K142" s="237"/>
      <c r="L142" s="238"/>
      <c r="M142" s="239" t="s">
        <v>1</v>
      </c>
      <c r="N142" s="240" t="s">
        <v>40</v>
      </c>
      <c r="O142" s="71"/>
      <c r="P142" s="214">
        <f t="shared" si="11"/>
        <v>0</v>
      </c>
      <c r="Q142" s="214">
        <v>0</v>
      </c>
      <c r="R142" s="214">
        <f t="shared" si="12"/>
        <v>0</v>
      </c>
      <c r="S142" s="214">
        <v>0</v>
      </c>
      <c r="T142" s="215">
        <f t="shared" si="1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6" t="s">
        <v>831</v>
      </c>
      <c r="AT142" s="216" t="s">
        <v>160</v>
      </c>
      <c r="AU142" s="216" t="s">
        <v>84</v>
      </c>
      <c r="AY142" s="17" t="s">
        <v>135</v>
      </c>
      <c r="BE142" s="217">
        <f t="shared" si="14"/>
        <v>0</v>
      </c>
      <c r="BF142" s="217">
        <f t="shared" si="15"/>
        <v>0</v>
      </c>
      <c r="BG142" s="217">
        <f t="shared" si="16"/>
        <v>0</v>
      </c>
      <c r="BH142" s="217">
        <f t="shared" si="17"/>
        <v>0</v>
      </c>
      <c r="BI142" s="217">
        <f t="shared" si="18"/>
        <v>0</v>
      </c>
      <c r="BJ142" s="17" t="s">
        <v>84</v>
      </c>
      <c r="BK142" s="217">
        <f t="shared" si="19"/>
        <v>0</v>
      </c>
      <c r="BL142" s="17" t="s">
        <v>831</v>
      </c>
      <c r="BM142" s="216" t="s">
        <v>925</v>
      </c>
    </row>
    <row r="143" spans="1:65" s="2" customFormat="1" ht="16.350000000000001" customHeight="1">
      <c r="A143" s="34"/>
      <c r="B143" s="35"/>
      <c r="C143" s="230" t="s">
        <v>216</v>
      </c>
      <c r="D143" s="230" t="s">
        <v>160</v>
      </c>
      <c r="E143" s="231" t="s">
        <v>926</v>
      </c>
      <c r="F143" s="232" t="s">
        <v>927</v>
      </c>
      <c r="G143" s="233" t="s">
        <v>921</v>
      </c>
      <c r="H143" s="234">
        <v>6</v>
      </c>
      <c r="I143" s="235"/>
      <c r="J143" s="236">
        <f t="shared" si="10"/>
        <v>0</v>
      </c>
      <c r="K143" s="237"/>
      <c r="L143" s="238"/>
      <c r="M143" s="239" t="s">
        <v>1</v>
      </c>
      <c r="N143" s="240" t="s">
        <v>40</v>
      </c>
      <c r="O143" s="71"/>
      <c r="P143" s="214">
        <f t="shared" si="11"/>
        <v>0</v>
      </c>
      <c r="Q143" s="214">
        <v>0</v>
      </c>
      <c r="R143" s="214">
        <f t="shared" si="12"/>
        <v>0</v>
      </c>
      <c r="S143" s="214">
        <v>0</v>
      </c>
      <c r="T143" s="215">
        <f t="shared" si="1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16" t="s">
        <v>831</v>
      </c>
      <c r="AT143" s="216" t="s">
        <v>160</v>
      </c>
      <c r="AU143" s="216" t="s">
        <v>84</v>
      </c>
      <c r="AY143" s="17" t="s">
        <v>135</v>
      </c>
      <c r="BE143" s="217">
        <f t="shared" si="14"/>
        <v>0</v>
      </c>
      <c r="BF143" s="217">
        <f t="shared" si="15"/>
        <v>0</v>
      </c>
      <c r="BG143" s="217">
        <f t="shared" si="16"/>
        <v>0</v>
      </c>
      <c r="BH143" s="217">
        <f t="shared" si="17"/>
        <v>0</v>
      </c>
      <c r="BI143" s="217">
        <f t="shared" si="18"/>
        <v>0</v>
      </c>
      <c r="BJ143" s="17" t="s">
        <v>84</v>
      </c>
      <c r="BK143" s="217">
        <f t="shared" si="19"/>
        <v>0</v>
      </c>
      <c r="BL143" s="17" t="s">
        <v>831</v>
      </c>
      <c r="BM143" s="216" t="s">
        <v>928</v>
      </c>
    </row>
    <row r="144" spans="1:65" s="2" customFormat="1" ht="16.350000000000001" customHeight="1">
      <c r="A144" s="34"/>
      <c r="B144" s="35"/>
      <c r="C144" s="230" t="s">
        <v>221</v>
      </c>
      <c r="D144" s="230" t="s">
        <v>160</v>
      </c>
      <c r="E144" s="231" t="s">
        <v>929</v>
      </c>
      <c r="F144" s="232" t="s">
        <v>930</v>
      </c>
      <c r="G144" s="233" t="s">
        <v>921</v>
      </c>
      <c r="H144" s="234">
        <v>6</v>
      </c>
      <c r="I144" s="235"/>
      <c r="J144" s="236">
        <f t="shared" si="10"/>
        <v>0</v>
      </c>
      <c r="K144" s="237"/>
      <c r="L144" s="238"/>
      <c r="M144" s="239" t="s">
        <v>1</v>
      </c>
      <c r="N144" s="240" t="s">
        <v>40</v>
      </c>
      <c r="O144" s="71"/>
      <c r="P144" s="214">
        <f t="shared" si="11"/>
        <v>0</v>
      </c>
      <c r="Q144" s="214">
        <v>0</v>
      </c>
      <c r="R144" s="214">
        <f t="shared" si="12"/>
        <v>0</v>
      </c>
      <c r="S144" s="214">
        <v>0</v>
      </c>
      <c r="T144" s="215">
        <f t="shared" si="1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16" t="s">
        <v>831</v>
      </c>
      <c r="AT144" s="216" t="s">
        <v>160</v>
      </c>
      <c r="AU144" s="216" t="s">
        <v>84</v>
      </c>
      <c r="AY144" s="17" t="s">
        <v>135</v>
      </c>
      <c r="BE144" s="217">
        <f t="shared" si="14"/>
        <v>0</v>
      </c>
      <c r="BF144" s="217">
        <f t="shared" si="15"/>
        <v>0</v>
      </c>
      <c r="BG144" s="217">
        <f t="shared" si="16"/>
        <v>0</v>
      </c>
      <c r="BH144" s="217">
        <f t="shared" si="17"/>
        <v>0</v>
      </c>
      <c r="BI144" s="217">
        <f t="shared" si="18"/>
        <v>0</v>
      </c>
      <c r="BJ144" s="17" t="s">
        <v>84</v>
      </c>
      <c r="BK144" s="217">
        <f t="shared" si="19"/>
        <v>0</v>
      </c>
      <c r="BL144" s="17" t="s">
        <v>831</v>
      </c>
      <c r="BM144" s="216" t="s">
        <v>931</v>
      </c>
    </row>
    <row r="145" spans="1:65" s="2" customFormat="1" ht="16.350000000000001" customHeight="1">
      <c r="A145" s="34"/>
      <c r="B145" s="35"/>
      <c r="C145" s="230" t="s">
        <v>227</v>
      </c>
      <c r="D145" s="230" t="s">
        <v>160</v>
      </c>
      <c r="E145" s="231" t="s">
        <v>932</v>
      </c>
      <c r="F145" s="232" t="s">
        <v>933</v>
      </c>
      <c r="G145" s="233" t="s">
        <v>921</v>
      </c>
      <c r="H145" s="234">
        <v>6</v>
      </c>
      <c r="I145" s="235"/>
      <c r="J145" s="236">
        <f t="shared" si="10"/>
        <v>0</v>
      </c>
      <c r="K145" s="237"/>
      <c r="L145" s="238"/>
      <c r="M145" s="239" t="s">
        <v>1</v>
      </c>
      <c r="N145" s="240" t="s">
        <v>40</v>
      </c>
      <c r="O145" s="71"/>
      <c r="P145" s="214">
        <f t="shared" si="11"/>
        <v>0</v>
      </c>
      <c r="Q145" s="214">
        <v>0</v>
      </c>
      <c r="R145" s="214">
        <f t="shared" si="12"/>
        <v>0</v>
      </c>
      <c r="S145" s="214">
        <v>0</v>
      </c>
      <c r="T145" s="215">
        <f t="shared" si="1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6" t="s">
        <v>831</v>
      </c>
      <c r="AT145" s="216" t="s">
        <v>160</v>
      </c>
      <c r="AU145" s="216" t="s">
        <v>84</v>
      </c>
      <c r="AY145" s="17" t="s">
        <v>135</v>
      </c>
      <c r="BE145" s="217">
        <f t="shared" si="14"/>
        <v>0</v>
      </c>
      <c r="BF145" s="217">
        <f t="shared" si="15"/>
        <v>0</v>
      </c>
      <c r="BG145" s="217">
        <f t="shared" si="16"/>
        <v>0</v>
      </c>
      <c r="BH145" s="217">
        <f t="shared" si="17"/>
        <v>0</v>
      </c>
      <c r="BI145" s="217">
        <f t="shared" si="18"/>
        <v>0</v>
      </c>
      <c r="BJ145" s="17" t="s">
        <v>84</v>
      </c>
      <c r="BK145" s="217">
        <f t="shared" si="19"/>
        <v>0</v>
      </c>
      <c r="BL145" s="17" t="s">
        <v>831</v>
      </c>
      <c r="BM145" s="216" t="s">
        <v>934</v>
      </c>
    </row>
    <row r="146" spans="1:65" s="2" customFormat="1" ht="16.350000000000001" customHeight="1">
      <c r="A146" s="34"/>
      <c r="B146" s="35"/>
      <c r="C146" s="230" t="s">
        <v>7</v>
      </c>
      <c r="D146" s="230" t="s">
        <v>160</v>
      </c>
      <c r="E146" s="231" t="s">
        <v>935</v>
      </c>
      <c r="F146" s="232" t="s">
        <v>936</v>
      </c>
      <c r="G146" s="233" t="s">
        <v>921</v>
      </c>
      <c r="H146" s="234">
        <v>3</v>
      </c>
      <c r="I146" s="235"/>
      <c r="J146" s="236">
        <f t="shared" si="10"/>
        <v>0</v>
      </c>
      <c r="K146" s="237"/>
      <c r="L146" s="238"/>
      <c r="M146" s="239" t="s">
        <v>1</v>
      </c>
      <c r="N146" s="240" t="s">
        <v>40</v>
      </c>
      <c r="O146" s="71"/>
      <c r="P146" s="214">
        <f t="shared" si="11"/>
        <v>0</v>
      </c>
      <c r="Q146" s="214">
        <v>0</v>
      </c>
      <c r="R146" s="214">
        <f t="shared" si="12"/>
        <v>0</v>
      </c>
      <c r="S146" s="214">
        <v>0</v>
      </c>
      <c r="T146" s="215">
        <f t="shared" si="1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16" t="s">
        <v>831</v>
      </c>
      <c r="AT146" s="216" t="s">
        <v>160</v>
      </c>
      <c r="AU146" s="216" t="s">
        <v>84</v>
      </c>
      <c r="AY146" s="17" t="s">
        <v>135</v>
      </c>
      <c r="BE146" s="217">
        <f t="shared" si="14"/>
        <v>0</v>
      </c>
      <c r="BF146" s="217">
        <f t="shared" si="15"/>
        <v>0</v>
      </c>
      <c r="BG146" s="217">
        <f t="shared" si="16"/>
        <v>0</v>
      </c>
      <c r="BH146" s="217">
        <f t="shared" si="17"/>
        <v>0</v>
      </c>
      <c r="BI146" s="217">
        <f t="shared" si="18"/>
        <v>0</v>
      </c>
      <c r="BJ146" s="17" t="s">
        <v>84</v>
      </c>
      <c r="BK146" s="217">
        <f t="shared" si="19"/>
        <v>0</v>
      </c>
      <c r="BL146" s="17" t="s">
        <v>831</v>
      </c>
      <c r="BM146" s="216" t="s">
        <v>937</v>
      </c>
    </row>
    <row r="147" spans="1:65" s="2" customFormat="1" ht="16.350000000000001" customHeight="1">
      <c r="A147" s="34"/>
      <c r="B147" s="35"/>
      <c r="C147" s="204" t="s">
        <v>235</v>
      </c>
      <c r="D147" s="204" t="s">
        <v>137</v>
      </c>
      <c r="E147" s="205" t="s">
        <v>840</v>
      </c>
      <c r="F147" s="206" t="s">
        <v>841</v>
      </c>
      <c r="G147" s="207" t="s">
        <v>393</v>
      </c>
      <c r="H147" s="208">
        <v>6</v>
      </c>
      <c r="I147" s="209"/>
      <c r="J147" s="210">
        <f t="shared" si="10"/>
        <v>0</v>
      </c>
      <c r="K147" s="211"/>
      <c r="L147" s="39"/>
      <c r="M147" s="212" t="s">
        <v>1</v>
      </c>
      <c r="N147" s="213" t="s">
        <v>40</v>
      </c>
      <c r="O147" s="71"/>
      <c r="P147" s="214">
        <f t="shared" si="11"/>
        <v>0</v>
      </c>
      <c r="Q147" s="214">
        <v>0</v>
      </c>
      <c r="R147" s="214">
        <f t="shared" si="12"/>
        <v>0</v>
      </c>
      <c r="S147" s="214">
        <v>0</v>
      </c>
      <c r="T147" s="215">
        <f t="shared" si="1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6" t="s">
        <v>768</v>
      </c>
      <c r="AT147" s="216" t="s">
        <v>137</v>
      </c>
      <c r="AU147" s="216" t="s">
        <v>84</v>
      </c>
      <c r="AY147" s="17" t="s">
        <v>135</v>
      </c>
      <c r="BE147" s="217">
        <f t="shared" si="14"/>
        <v>0</v>
      </c>
      <c r="BF147" s="217">
        <f t="shared" si="15"/>
        <v>0</v>
      </c>
      <c r="BG147" s="217">
        <f t="shared" si="16"/>
        <v>0</v>
      </c>
      <c r="BH147" s="217">
        <f t="shared" si="17"/>
        <v>0</v>
      </c>
      <c r="BI147" s="217">
        <f t="shared" si="18"/>
        <v>0</v>
      </c>
      <c r="BJ147" s="17" t="s">
        <v>84</v>
      </c>
      <c r="BK147" s="217">
        <f t="shared" si="19"/>
        <v>0</v>
      </c>
      <c r="BL147" s="17" t="s">
        <v>768</v>
      </c>
      <c r="BM147" s="216" t="s">
        <v>842</v>
      </c>
    </row>
    <row r="148" spans="1:65" s="13" customFormat="1" ht="10.199999999999999">
      <c r="B148" s="218"/>
      <c r="C148" s="219"/>
      <c r="D148" s="220" t="s">
        <v>142</v>
      </c>
      <c r="E148" s="221" t="s">
        <v>1</v>
      </c>
      <c r="F148" s="222" t="s">
        <v>97</v>
      </c>
      <c r="G148" s="219"/>
      <c r="H148" s="223">
        <v>6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142</v>
      </c>
      <c r="AU148" s="229" t="s">
        <v>84</v>
      </c>
      <c r="AV148" s="13" t="s">
        <v>84</v>
      </c>
      <c r="AW148" s="13" t="s">
        <v>30</v>
      </c>
      <c r="AX148" s="13" t="s">
        <v>74</v>
      </c>
      <c r="AY148" s="229" t="s">
        <v>135</v>
      </c>
    </row>
    <row r="149" spans="1:65" s="2" customFormat="1" ht="16.350000000000001" customHeight="1">
      <c r="A149" s="34"/>
      <c r="B149" s="35"/>
      <c r="C149" s="230" t="s">
        <v>240</v>
      </c>
      <c r="D149" s="230" t="s">
        <v>160</v>
      </c>
      <c r="E149" s="231" t="s">
        <v>938</v>
      </c>
      <c r="F149" s="232" t="s">
        <v>939</v>
      </c>
      <c r="G149" s="233" t="s">
        <v>393</v>
      </c>
      <c r="H149" s="234">
        <v>6</v>
      </c>
      <c r="I149" s="235"/>
      <c r="J149" s="236">
        <f>ROUND(I149*H149,2)</f>
        <v>0</v>
      </c>
      <c r="K149" s="237"/>
      <c r="L149" s="238"/>
      <c r="M149" s="239" t="s">
        <v>1</v>
      </c>
      <c r="N149" s="240" t="s">
        <v>40</v>
      </c>
      <c r="O149" s="71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6" t="s">
        <v>831</v>
      </c>
      <c r="AT149" s="216" t="s">
        <v>160</v>
      </c>
      <c r="AU149" s="216" t="s">
        <v>84</v>
      </c>
      <c r="AY149" s="17" t="s">
        <v>135</v>
      </c>
      <c r="BE149" s="217">
        <f>IF(N149="základná",J149,0)</f>
        <v>0</v>
      </c>
      <c r="BF149" s="217">
        <f>IF(N149="znížená",J149,0)</f>
        <v>0</v>
      </c>
      <c r="BG149" s="217">
        <f>IF(N149="zákl. prenesená",J149,0)</f>
        <v>0</v>
      </c>
      <c r="BH149" s="217">
        <f>IF(N149="zníž. prenesená",J149,0)</f>
        <v>0</v>
      </c>
      <c r="BI149" s="217">
        <f>IF(N149="nulová",J149,0)</f>
        <v>0</v>
      </c>
      <c r="BJ149" s="17" t="s">
        <v>84</v>
      </c>
      <c r="BK149" s="217">
        <f>ROUND(I149*H149,2)</f>
        <v>0</v>
      </c>
      <c r="BL149" s="17" t="s">
        <v>831</v>
      </c>
      <c r="BM149" s="216" t="s">
        <v>940</v>
      </c>
    </row>
    <row r="150" spans="1:65" s="2" customFormat="1" ht="16.350000000000001" customHeight="1">
      <c r="A150" s="34"/>
      <c r="B150" s="35"/>
      <c r="C150" s="230" t="s">
        <v>245</v>
      </c>
      <c r="D150" s="230" t="s">
        <v>160</v>
      </c>
      <c r="E150" s="231" t="s">
        <v>941</v>
      </c>
      <c r="F150" s="232" t="s">
        <v>942</v>
      </c>
      <c r="G150" s="233" t="s">
        <v>393</v>
      </c>
      <c r="H150" s="234">
        <v>3</v>
      </c>
      <c r="I150" s="235"/>
      <c r="J150" s="236">
        <f>ROUND(I150*H150,2)</f>
        <v>0</v>
      </c>
      <c r="K150" s="237"/>
      <c r="L150" s="238"/>
      <c r="M150" s="239" t="s">
        <v>1</v>
      </c>
      <c r="N150" s="240" t="s">
        <v>40</v>
      </c>
      <c r="O150" s="71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16" t="s">
        <v>831</v>
      </c>
      <c r="AT150" s="216" t="s">
        <v>160</v>
      </c>
      <c r="AU150" s="216" t="s">
        <v>84</v>
      </c>
      <c r="AY150" s="17" t="s">
        <v>135</v>
      </c>
      <c r="BE150" s="217">
        <f>IF(N150="základná",J150,0)</f>
        <v>0</v>
      </c>
      <c r="BF150" s="217">
        <f>IF(N150="znížená",J150,0)</f>
        <v>0</v>
      </c>
      <c r="BG150" s="217">
        <f>IF(N150="zákl. prenesená",J150,0)</f>
        <v>0</v>
      </c>
      <c r="BH150" s="217">
        <f>IF(N150="zníž. prenesená",J150,0)</f>
        <v>0</v>
      </c>
      <c r="BI150" s="217">
        <f>IF(N150="nulová",J150,0)</f>
        <v>0</v>
      </c>
      <c r="BJ150" s="17" t="s">
        <v>84</v>
      </c>
      <c r="BK150" s="217">
        <f>ROUND(I150*H150,2)</f>
        <v>0</v>
      </c>
      <c r="BL150" s="17" t="s">
        <v>831</v>
      </c>
      <c r="BM150" s="216" t="s">
        <v>943</v>
      </c>
    </row>
    <row r="151" spans="1:65" s="2" customFormat="1" ht="23.1" customHeight="1">
      <c r="A151" s="34"/>
      <c r="B151" s="35"/>
      <c r="C151" s="204" t="s">
        <v>249</v>
      </c>
      <c r="D151" s="204" t="s">
        <v>137</v>
      </c>
      <c r="E151" s="205" t="s">
        <v>843</v>
      </c>
      <c r="F151" s="206" t="s">
        <v>844</v>
      </c>
      <c r="G151" s="207" t="s">
        <v>393</v>
      </c>
      <c r="H151" s="208">
        <v>6</v>
      </c>
      <c r="I151" s="209"/>
      <c r="J151" s="210">
        <f>ROUND(I151*H151,2)</f>
        <v>0</v>
      </c>
      <c r="K151" s="211"/>
      <c r="L151" s="39"/>
      <c r="M151" s="212" t="s">
        <v>1</v>
      </c>
      <c r="N151" s="213" t="s">
        <v>40</v>
      </c>
      <c r="O151" s="71"/>
      <c r="P151" s="214">
        <f>O151*H151</f>
        <v>0</v>
      </c>
      <c r="Q151" s="214">
        <v>0</v>
      </c>
      <c r="R151" s="214">
        <f>Q151*H151</f>
        <v>0</v>
      </c>
      <c r="S151" s="214">
        <v>0</v>
      </c>
      <c r="T151" s="215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16" t="s">
        <v>768</v>
      </c>
      <c r="AT151" s="216" t="s">
        <v>137</v>
      </c>
      <c r="AU151" s="216" t="s">
        <v>84</v>
      </c>
      <c r="AY151" s="17" t="s">
        <v>135</v>
      </c>
      <c r="BE151" s="217">
        <f>IF(N151="základná",J151,0)</f>
        <v>0</v>
      </c>
      <c r="BF151" s="217">
        <f>IF(N151="znížená",J151,0)</f>
        <v>0</v>
      </c>
      <c r="BG151" s="217">
        <f>IF(N151="zákl. prenesená",J151,0)</f>
        <v>0</v>
      </c>
      <c r="BH151" s="217">
        <f>IF(N151="zníž. prenesená",J151,0)</f>
        <v>0</v>
      </c>
      <c r="BI151" s="217">
        <f>IF(N151="nulová",J151,0)</f>
        <v>0</v>
      </c>
      <c r="BJ151" s="17" t="s">
        <v>84</v>
      </c>
      <c r="BK151" s="217">
        <f>ROUND(I151*H151,2)</f>
        <v>0</v>
      </c>
      <c r="BL151" s="17" t="s">
        <v>768</v>
      </c>
      <c r="BM151" s="216" t="s">
        <v>845</v>
      </c>
    </row>
    <row r="152" spans="1:65" s="13" customFormat="1" ht="10.199999999999999">
      <c r="B152" s="218"/>
      <c r="C152" s="219"/>
      <c r="D152" s="220" t="s">
        <v>142</v>
      </c>
      <c r="E152" s="221" t="s">
        <v>1</v>
      </c>
      <c r="F152" s="222" t="s">
        <v>944</v>
      </c>
      <c r="G152" s="219"/>
      <c r="H152" s="223">
        <v>6</v>
      </c>
      <c r="I152" s="224"/>
      <c r="J152" s="219"/>
      <c r="K152" s="219"/>
      <c r="L152" s="225"/>
      <c r="M152" s="226"/>
      <c r="N152" s="227"/>
      <c r="O152" s="227"/>
      <c r="P152" s="227"/>
      <c r="Q152" s="227"/>
      <c r="R152" s="227"/>
      <c r="S152" s="227"/>
      <c r="T152" s="228"/>
      <c r="AT152" s="229" t="s">
        <v>142</v>
      </c>
      <c r="AU152" s="229" t="s">
        <v>84</v>
      </c>
      <c r="AV152" s="13" t="s">
        <v>84</v>
      </c>
      <c r="AW152" s="13" t="s">
        <v>30</v>
      </c>
      <c r="AX152" s="13" t="s">
        <v>79</v>
      </c>
      <c r="AY152" s="229" t="s">
        <v>135</v>
      </c>
    </row>
    <row r="153" spans="1:65" s="2" customFormat="1" ht="16.350000000000001" customHeight="1">
      <c r="A153" s="34"/>
      <c r="B153" s="35"/>
      <c r="C153" s="230" t="s">
        <v>254</v>
      </c>
      <c r="D153" s="230" t="s">
        <v>160</v>
      </c>
      <c r="E153" s="231" t="s">
        <v>847</v>
      </c>
      <c r="F153" s="232" t="s">
        <v>848</v>
      </c>
      <c r="G153" s="233" t="s">
        <v>213</v>
      </c>
      <c r="H153" s="234">
        <v>6</v>
      </c>
      <c r="I153" s="235"/>
      <c r="J153" s="236">
        <f>ROUND(I153*H153,2)</f>
        <v>0</v>
      </c>
      <c r="K153" s="237"/>
      <c r="L153" s="238"/>
      <c r="M153" s="239" t="s">
        <v>1</v>
      </c>
      <c r="N153" s="240" t="s">
        <v>40</v>
      </c>
      <c r="O153" s="71"/>
      <c r="P153" s="214">
        <f>O153*H153</f>
        <v>0</v>
      </c>
      <c r="Q153" s="214">
        <v>0</v>
      </c>
      <c r="R153" s="214">
        <f>Q153*H153</f>
        <v>0</v>
      </c>
      <c r="S153" s="214">
        <v>0</v>
      </c>
      <c r="T153" s="215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16" t="s">
        <v>831</v>
      </c>
      <c r="AT153" s="216" t="s">
        <v>160</v>
      </c>
      <c r="AU153" s="216" t="s">
        <v>84</v>
      </c>
      <c r="AY153" s="17" t="s">
        <v>135</v>
      </c>
      <c r="BE153" s="217">
        <f>IF(N153="základná",J153,0)</f>
        <v>0</v>
      </c>
      <c r="BF153" s="217">
        <f>IF(N153="znížená",J153,0)</f>
        <v>0</v>
      </c>
      <c r="BG153" s="217">
        <f>IF(N153="zákl. prenesená",J153,0)</f>
        <v>0</v>
      </c>
      <c r="BH153" s="217">
        <f>IF(N153="zníž. prenesená",J153,0)</f>
        <v>0</v>
      </c>
      <c r="BI153" s="217">
        <f>IF(N153="nulová",J153,0)</f>
        <v>0</v>
      </c>
      <c r="BJ153" s="17" t="s">
        <v>84</v>
      </c>
      <c r="BK153" s="217">
        <f>ROUND(I153*H153,2)</f>
        <v>0</v>
      </c>
      <c r="BL153" s="17" t="s">
        <v>831</v>
      </c>
      <c r="BM153" s="216" t="s">
        <v>849</v>
      </c>
    </row>
    <row r="154" spans="1:65" s="13" customFormat="1" ht="10.199999999999999">
      <c r="B154" s="218"/>
      <c r="C154" s="219"/>
      <c r="D154" s="220" t="s">
        <v>142</v>
      </c>
      <c r="E154" s="219"/>
      <c r="F154" s="222" t="s">
        <v>945</v>
      </c>
      <c r="G154" s="219"/>
      <c r="H154" s="223">
        <v>6</v>
      </c>
      <c r="I154" s="224"/>
      <c r="J154" s="219"/>
      <c r="K154" s="219"/>
      <c r="L154" s="225"/>
      <c r="M154" s="226"/>
      <c r="N154" s="227"/>
      <c r="O154" s="227"/>
      <c r="P154" s="227"/>
      <c r="Q154" s="227"/>
      <c r="R154" s="227"/>
      <c r="S154" s="227"/>
      <c r="T154" s="228"/>
      <c r="AT154" s="229" t="s">
        <v>142</v>
      </c>
      <c r="AU154" s="229" t="s">
        <v>84</v>
      </c>
      <c r="AV154" s="13" t="s">
        <v>84</v>
      </c>
      <c r="AW154" s="13" t="s">
        <v>4</v>
      </c>
      <c r="AX154" s="13" t="s">
        <v>79</v>
      </c>
      <c r="AY154" s="229" t="s">
        <v>135</v>
      </c>
    </row>
    <row r="155" spans="1:65" s="2" customFormat="1" ht="16.350000000000001" customHeight="1">
      <c r="A155" s="34"/>
      <c r="B155" s="35"/>
      <c r="C155" s="230" t="s">
        <v>260</v>
      </c>
      <c r="D155" s="230" t="s">
        <v>160</v>
      </c>
      <c r="E155" s="231" t="s">
        <v>851</v>
      </c>
      <c r="F155" s="232" t="s">
        <v>852</v>
      </c>
      <c r="G155" s="233" t="s">
        <v>213</v>
      </c>
      <c r="H155" s="234">
        <v>1.2</v>
      </c>
      <c r="I155" s="235"/>
      <c r="J155" s="236">
        <f>ROUND(I155*H155,2)</f>
        <v>0</v>
      </c>
      <c r="K155" s="237"/>
      <c r="L155" s="238"/>
      <c r="M155" s="239" t="s">
        <v>1</v>
      </c>
      <c r="N155" s="240" t="s">
        <v>40</v>
      </c>
      <c r="O155" s="71"/>
      <c r="P155" s="214">
        <f>O155*H155</f>
        <v>0</v>
      </c>
      <c r="Q155" s="214">
        <v>1E-3</v>
      </c>
      <c r="R155" s="214">
        <f>Q155*H155</f>
        <v>1.1999999999999999E-3</v>
      </c>
      <c r="S155" s="214">
        <v>0</v>
      </c>
      <c r="T155" s="215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16" t="s">
        <v>831</v>
      </c>
      <c r="AT155" s="216" t="s">
        <v>160</v>
      </c>
      <c r="AU155" s="216" t="s">
        <v>84</v>
      </c>
      <c r="AY155" s="17" t="s">
        <v>135</v>
      </c>
      <c r="BE155" s="217">
        <f>IF(N155="základná",J155,0)</f>
        <v>0</v>
      </c>
      <c r="BF155" s="217">
        <f>IF(N155="znížená",J155,0)</f>
        <v>0</v>
      </c>
      <c r="BG155" s="217">
        <f>IF(N155="zákl. prenesená",J155,0)</f>
        <v>0</v>
      </c>
      <c r="BH155" s="217">
        <f>IF(N155="zníž. prenesená",J155,0)</f>
        <v>0</v>
      </c>
      <c r="BI155" s="217">
        <f>IF(N155="nulová",J155,0)</f>
        <v>0</v>
      </c>
      <c r="BJ155" s="17" t="s">
        <v>84</v>
      </c>
      <c r="BK155" s="217">
        <f>ROUND(I155*H155,2)</f>
        <v>0</v>
      </c>
      <c r="BL155" s="17" t="s">
        <v>831</v>
      </c>
      <c r="BM155" s="216" t="s">
        <v>853</v>
      </c>
    </row>
    <row r="156" spans="1:65" s="13" customFormat="1" ht="10.199999999999999">
      <c r="B156" s="218"/>
      <c r="C156" s="219"/>
      <c r="D156" s="220" t="s">
        <v>142</v>
      </c>
      <c r="E156" s="219"/>
      <c r="F156" s="222" t="s">
        <v>946</v>
      </c>
      <c r="G156" s="219"/>
      <c r="H156" s="223">
        <v>1.2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142</v>
      </c>
      <c r="AU156" s="229" t="s">
        <v>84</v>
      </c>
      <c r="AV156" s="13" t="s">
        <v>84</v>
      </c>
      <c r="AW156" s="13" t="s">
        <v>4</v>
      </c>
      <c r="AX156" s="13" t="s">
        <v>79</v>
      </c>
      <c r="AY156" s="229" t="s">
        <v>135</v>
      </c>
    </row>
    <row r="157" spans="1:65" s="2" customFormat="1" ht="23.1" customHeight="1">
      <c r="A157" s="34"/>
      <c r="B157" s="35"/>
      <c r="C157" s="230" t="s">
        <v>266</v>
      </c>
      <c r="D157" s="230" t="s">
        <v>160</v>
      </c>
      <c r="E157" s="231" t="s">
        <v>855</v>
      </c>
      <c r="F157" s="232" t="s">
        <v>856</v>
      </c>
      <c r="G157" s="233" t="s">
        <v>213</v>
      </c>
      <c r="H157" s="234">
        <v>1.2</v>
      </c>
      <c r="I157" s="235"/>
      <c r="J157" s="236">
        <f>ROUND(I157*H157,2)</f>
        <v>0</v>
      </c>
      <c r="K157" s="237"/>
      <c r="L157" s="238"/>
      <c r="M157" s="239" t="s">
        <v>1</v>
      </c>
      <c r="N157" s="240" t="s">
        <v>40</v>
      </c>
      <c r="O157" s="71"/>
      <c r="P157" s="214">
        <f>O157*H157</f>
        <v>0</v>
      </c>
      <c r="Q157" s="214">
        <v>1E-3</v>
      </c>
      <c r="R157" s="214">
        <f>Q157*H157</f>
        <v>1.1999999999999999E-3</v>
      </c>
      <c r="S157" s="214">
        <v>0</v>
      </c>
      <c r="T157" s="215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16" t="s">
        <v>831</v>
      </c>
      <c r="AT157" s="216" t="s">
        <v>160</v>
      </c>
      <c r="AU157" s="216" t="s">
        <v>84</v>
      </c>
      <c r="AY157" s="17" t="s">
        <v>135</v>
      </c>
      <c r="BE157" s="217">
        <f>IF(N157="základná",J157,0)</f>
        <v>0</v>
      </c>
      <c r="BF157" s="217">
        <f>IF(N157="znížená",J157,0)</f>
        <v>0</v>
      </c>
      <c r="BG157" s="217">
        <f>IF(N157="zákl. prenesená",J157,0)</f>
        <v>0</v>
      </c>
      <c r="BH157" s="217">
        <f>IF(N157="zníž. prenesená",J157,0)</f>
        <v>0</v>
      </c>
      <c r="BI157" s="217">
        <f>IF(N157="nulová",J157,0)</f>
        <v>0</v>
      </c>
      <c r="BJ157" s="17" t="s">
        <v>84</v>
      </c>
      <c r="BK157" s="217">
        <f>ROUND(I157*H157,2)</f>
        <v>0</v>
      </c>
      <c r="BL157" s="17" t="s">
        <v>831</v>
      </c>
      <c r="BM157" s="216" t="s">
        <v>857</v>
      </c>
    </row>
    <row r="158" spans="1:65" s="13" customFormat="1" ht="10.199999999999999">
      <c r="B158" s="218"/>
      <c r="C158" s="219"/>
      <c r="D158" s="220" t="s">
        <v>142</v>
      </c>
      <c r="E158" s="219"/>
      <c r="F158" s="222" t="s">
        <v>946</v>
      </c>
      <c r="G158" s="219"/>
      <c r="H158" s="223">
        <v>1.2</v>
      </c>
      <c r="I158" s="224"/>
      <c r="J158" s="219"/>
      <c r="K158" s="219"/>
      <c r="L158" s="225"/>
      <c r="M158" s="226"/>
      <c r="N158" s="227"/>
      <c r="O158" s="227"/>
      <c r="P158" s="227"/>
      <c r="Q158" s="227"/>
      <c r="R158" s="227"/>
      <c r="S158" s="227"/>
      <c r="T158" s="228"/>
      <c r="AT158" s="229" t="s">
        <v>142</v>
      </c>
      <c r="AU158" s="229" t="s">
        <v>84</v>
      </c>
      <c r="AV158" s="13" t="s">
        <v>84</v>
      </c>
      <c r="AW158" s="13" t="s">
        <v>4</v>
      </c>
      <c r="AX158" s="13" t="s">
        <v>79</v>
      </c>
      <c r="AY158" s="229" t="s">
        <v>135</v>
      </c>
    </row>
    <row r="159" spans="1:65" s="2" customFormat="1" ht="16.350000000000001" customHeight="1">
      <c r="A159" s="34"/>
      <c r="B159" s="35"/>
      <c r="C159" s="230" t="s">
        <v>270</v>
      </c>
      <c r="D159" s="230" t="s">
        <v>160</v>
      </c>
      <c r="E159" s="231" t="s">
        <v>858</v>
      </c>
      <c r="F159" s="232" t="s">
        <v>859</v>
      </c>
      <c r="G159" s="233" t="s">
        <v>282</v>
      </c>
      <c r="H159" s="234">
        <v>6</v>
      </c>
      <c r="I159" s="235"/>
      <c r="J159" s="236">
        <f>ROUND(I159*H159,2)</f>
        <v>0</v>
      </c>
      <c r="K159" s="237"/>
      <c r="L159" s="238"/>
      <c r="M159" s="239" t="s">
        <v>1</v>
      </c>
      <c r="N159" s="240" t="s">
        <v>40</v>
      </c>
      <c r="O159" s="71"/>
      <c r="P159" s="214">
        <f>O159*H159</f>
        <v>0</v>
      </c>
      <c r="Q159" s="214">
        <v>2.0000000000000001E-4</v>
      </c>
      <c r="R159" s="214">
        <f>Q159*H159</f>
        <v>1.2000000000000001E-3</v>
      </c>
      <c r="S159" s="214">
        <v>0</v>
      </c>
      <c r="T159" s="215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16" t="s">
        <v>831</v>
      </c>
      <c r="AT159" s="216" t="s">
        <v>160</v>
      </c>
      <c r="AU159" s="216" t="s">
        <v>84</v>
      </c>
      <c r="AY159" s="17" t="s">
        <v>135</v>
      </c>
      <c r="BE159" s="217">
        <f>IF(N159="základná",J159,0)</f>
        <v>0</v>
      </c>
      <c r="BF159" s="217">
        <f>IF(N159="znížená",J159,0)</f>
        <v>0</v>
      </c>
      <c r="BG159" s="217">
        <f>IF(N159="zákl. prenesená",J159,0)</f>
        <v>0</v>
      </c>
      <c r="BH159" s="217">
        <f>IF(N159="zníž. prenesená",J159,0)</f>
        <v>0</v>
      </c>
      <c r="BI159" s="217">
        <f>IF(N159="nulová",J159,0)</f>
        <v>0</v>
      </c>
      <c r="BJ159" s="17" t="s">
        <v>84</v>
      </c>
      <c r="BK159" s="217">
        <f>ROUND(I159*H159,2)</f>
        <v>0</v>
      </c>
      <c r="BL159" s="17" t="s">
        <v>831</v>
      </c>
      <c r="BM159" s="216" t="s">
        <v>860</v>
      </c>
    </row>
    <row r="160" spans="1:65" s="13" customFormat="1" ht="10.199999999999999">
      <c r="B160" s="218"/>
      <c r="C160" s="219"/>
      <c r="D160" s="220" t="s">
        <v>142</v>
      </c>
      <c r="E160" s="219"/>
      <c r="F160" s="222" t="s">
        <v>945</v>
      </c>
      <c r="G160" s="219"/>
      <c r="H160" s="223">
        <v>6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142</v>
      </c>
      <c r="AU160" s="229" t="s">
        <v>84</v>
      </c>
      <c r="AV160" s="13" t="s">
        <v>84</v>
      </c>
      <c r="AW160" s="13" t="s">
        <v>4</v>
      </c>
      <c r="AX160" s="13" t="s">
        <v>79</v>
      </c>
      <c r="AY160" s="229" t="s">
        <v>135</v>
      </c>
    </row>
    <row r="161" spans="1:65" s="12" customFormat="1" ht="22.8" customHeight="1">
      <c r="B161" s="188"/>
      <c r="C161" s="189"/>
      <c r="D161" s="190" t="s">
        <v>73</v>
      </c>
      <c r="E161" s="202" t="s">
        <v>947</v>
      </c>
      <c r="F161" s="202" t="s">
        <v>948</v>
      </c>
      <c r="G161" s="189"/>
      <c r="H161" s="189"/>
      <c r="I161" s="192"/>
      <c r="J161" s="203">
        <f>BK161</f>
        <v>0</v>
      </c>
      <c r="K161" s="189"/>
      <c r="L161" s="194"/>
      <c r="M161" s="195"/>
      <c r="N161" s="196"/>
      <c r="O161" s="196"/>
      <c r="P161" s="197">
        <f>SUM(P162:P170)</f>
        <v>0</v>
      </c>
      <c r="Q161" s="196"/>
      <c r="R161" s="197">
        <f>SUM(R162:R170)</f>
        <v>2.9534400000000001</v>
      </c>
      <c r="S161" s="196"/>
      <c r="T161" s="198">
        <f>SUM(T162:T170)</f>
        <v>0</v>
      </c>
      <c r="AR161" s="199" t="s">
        <v>87</v>
      </c>
      <c r="AT161" s="200" t="s">
        <v>73</v>
      </c>
      <c r="AU161" s="200" t="s">
        <v>79</v>
      </c>
      <c r="AY161" s="199" t="s">
        <v>135</v>
      </c>
      <c r="BK161" s="201">
        <f>SUM(BK162:BK170)</f>
        <v>0</v>
      </c>
    </row>
    <row r="162" spans="1:65" s="2" customFormat="1" ht="23.1" customHeight="1">
      <c r="A162" s="34"/>
      <c r="B162" s="35"/>
      <c r="C162" s="204" t="s">
        <v>274</v>
      </c>
      <c r="D162" s="204" t="s">
        <v>137</v>
      </c>
      <c r="E162" s="205" t="s">
        <v>949</v>
      </c>
      <c r="F162" s="206" t="s">
        <v>950</v>
      </c>
      <c r="G162" s="207" t="s">
        <v>140</v>
      </c>
      <c r="H162" s="208">
        <v>2.3199999999999998</v>
      </c>
      <c r="I162" s="209"/>
      <c r="J162" s="210">
        <f>ROUND(I162*H162,2)</f>
        <v>0</v>
      </c>
      <c r="K162" s="211"/>
      <c r="L162" s="39"/>
      <c r="M162" s="212" t="s">
        <v>1</v>
      </c>
      <c r="N162" s="213" t="s">
        <v>40</v>
      </c>
      <c r="O162" s="71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16" t="s">
        <v>768</v>
      </c>
      <c r="AT162" s="216" t="s">
        <v>137</v>
      </c>
      <c r="AU162" s="216" t="s">
        <v>84</v>
      </c>
      <c r="AY162" s="17" t="s">
        <v>135</v>
      </c>
      <c r="BE162" s="217">
        <f>IF(N162="základná",J162,0)</f>
        <v>0</v>
      </c>
      <c r="BF162" s="217">
        <f>IF(N162="znížená",J162,0)</f>
        <v>0</v>
      </c>
      <c r="BG162" s="217">
        <f>IF(N162="zákl. prenesená",J162,0)</f>
        <v>0</v>
      </c>
      <c r="BH162" s="217">
        <f>IF(N162="zníž. prenesená",J162,0)</f>
        <v>0</v>
      </c>
      <c r="BI162" s="217">
        <f>IF(N162="nulová",J162,0)</f>
        <v>0</v>
      </c>
      <c r="BJ162" s="17" t="s">
        <v>84</v>
      </c>
      <c r="BK162" s="217">
        <f>ROUND(I162*H162,2)</f>
        <v>0</v>
      </c>
      <c r="BL162" s="17" t="s">
        <v>768</v>
      </c>
      <c r="BM162" s="216" t="s">
        <v>951</v>
      </c>
    </row>
    <row r="163" spans="1:65" s="13" customFormat="1" ht="10.199999999999999">
      <c r="B163" s="218"/>
      <c r="C163" s="219"/>
      <c r="D163" s="220" t="s">
        <v>142</v>
      </c>
      <c r="E163" s="221" t="s">
        <v>1</v>
      </c>
      <c r="F163" s="222" t="s">
        <v>952</v>
      </c>
      <c r="G163" s="219"/>
      <c r="H163" s="223">
        <v>2.3199999999999998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142</v>
      </c>
      <c r="AU163" s="229" t="s">
        <v>84</v>
      </c>
      <c r="AV163" s="13" t="s">
        <v>84</v>
      </c>
      <c r="AW163" s="13" t="s">
        <v>30</v>
      </c>
      <c r="AX163" s="13" t="s">
        <v>79</v>
      </c>
      <c r="AY163" s="229" t="s">
        <v>135</v>
      </c>
    </row>
    <row r="164" spans="1:65" s="2" customFormat="1" ht="23.1" customHeight="1">
      <c r="A164" s="34"/>
      <c r="B164" s="35"/>
      <c r="C164" s="204" t="s">
        <v>279</v>
      </c>
      <c r="D164" s="204" t="s">
        <v>137</v>
      </c>
      <c r="E164" s="205" t="s">
        <v>953</v>
      </c>
      <c r="F164" s="206" t="s">
        <v>954</v>
      </c>
      <c r="G164" s="207" t="s">
        <v>140</v>
      </c>
      <c r="H164" s="208">
        <v>1.26</v>
      </c>
      <c r="I164" s="209"/>
      <c r="J164" s="210">
        <f>ROUND(I164*H164,2)</f>
        <v>0</v>
      </c>
      <c r="K164" s="211"/>
      <c r="L164" s="39"/>
      <c r="M164" s="212" t="s">
        <v>1</v>
      </c>
      <c r="N164" s="213" t="s">
        <v>40</v>
      </c>
      <c r="O164" s="71"/>
      <c r="P164" s="214">
        <f>O164*H164</f>
        <v>0</v>
      </c>
      <c r="Q164" s="214">
        <v>0</v>
      </c>
      <c r="R164" s="214">
        <f>Q164*H164</f>
        <v>0</v>
      </c>
      <c r="S164" s="214">
        <v>0</v>
      </c>
      <c r="T164" s="215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16" t="s">
        <v>768</v>
      </c>
      <c r="AT164" s="216" t="s">
        <v>137</v>
      </c>
      <c r="AU164" s="216" t="s">
        <v>84</v>
      </c>
      <c r="AY164" s="17" t="s">
        <v>135</v>
      </c>
      <c r="BE164" s="217">
        <f>IF(N164="základná",J164,0)</f>
        <v>0</v>
      </c>
      <c r="BF164" s="217">
        <f>IF(N164="znížená",J164,0)</f>
        <v>0</v>
      </c>
      <c r="BG164" s="217">
        <f>IF(N164="zákl. prenesená",J164,0)</f>
        <v>0</v>
      </c>
      <c r="BH164" s="217">
        <f>IF(N164="zníž. prenesená",J164,0)</f>
        <v>0</v>
      </c>
      <c r="BI164" s="217">
        <f>IF(N164="nulová",J164,0)</f>
        <v>0</v>
      </c>
      <c r="BJ164" s="17" t="s">
        <v>84</v>
      </c>
      <c r="BK164" s="217">
        <f>ROUND(I164*H164,2)</f>
        <v>0</v>
      </c>
      <c r="BL164" s="17" t="s">
        <v>768</v>
      </c>
      <c r="BM164" s="216" t="s">
        <v>955</v>
      </c>
    </row>
    <row r="165" spans="1:65" s="13" customFormat="1" ht="10.199999999999999">
      <c r="B165" s="218"/>
      <c r="C165" s="219"/>
      <c r="D165" s="220" t="s">
        <v>142</v>
      </c>
      <c r="E165" s="221" t="s">
        <v>1</v>
      </c>
      <c r="F165" s="222" t="s">
        <v>956</v>
      </c>
      <c r="G165" s="219"/>
      <c r="H165" s="223">
        <v>1.26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142</v>
      </c>
      <c r="AU165" s="229" t="s">
        <v>84</v>
      </c>
      <c r="AV165" s="13" t="s">
        <v>84</v>
      </c>
      <c r="AW165" s="13" t="s">
        <v>30</v>
      </c>
      <c r="AX165" s="13" t="s">
        <v>79</v>
      </c>
      <c r="AY165" s="229" t="s">
        <v>135</v>
      </c>
    </row>
    <row r="166" spans="1:65" s="2" customFormat="1" ht="16.350000000000001" customHeight="1">
      <c r="A166" s="34"/>
      <c r="B166" s="35"/>
      <c r="C166" s="230" t="s">
        <v>284</v>
      </c>
      <c r="D166" s="230" t="s">
        <v>160</v>
      </c>
      <c r="E166" s="231" t="s">
        <v>957</v>
      </c>
      <c r="F166" s="232" t="s">
        <v>958</v>
      </c>
      <c r="G166" s="233" t="s">
        <v>140</v>
      </c>
      <c r="H166" s="234">
        <v>1.26</v>
      </c>
      <c r="I166" s="235"/>
      <c r="J166" s="236">
        <f>ROUND(I166*H166,2)</f>
        <v>0</v>
      </c>
      <c r="K166" s="237"/>
      <c r="L166" s="238"/>
      <c r="M166" s="239" t="s">
        <v>1</v>
      </c>
      <c r="N166" s="240" t="s">
        <v>40</v>
      </c>
      <c r="O166" s="71"/>
      <c r="P166" s="214">
        <f>O166*H166</f>
        <v>0</v>
      </c>
      <c r="Q166" s="214">
        <v>2.3439999999999999</v>
      </c>
      <c r="R166" s="214">
        <f>Q166*H166</f>
        <v>2.9534400000000001</v>
      </c>
      <c r="S166" s="214">
        <v>0</v>
      </c>
      <c r="T166" s="215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16" t="s">
        <v>831</v>
      </c>
      <c r="AT166" s="216" t="s">
        <v>160</v>
      </c>
      <c r="AU166" s="216" t="s">
        <v>84</v>
      </c>
      <c r="AY166" s="17" t="s">
        <v>135</v>
      </c>
      <c r="BE166" s="217">
        <f>IF(N166="základná",J166,0)</f>
        <v>0</v>
      </c>
      <c r="BF166" s="217">
        <f>IF(N166="znížená",J166,0)</f>
        <v>0</v>
      </c>
      <c r="BG166" s="217">
        <f>IF(N166="zákl. prenesená",J166,0)</f>
        <v>0</v>
      </c>
      <c r="BH166" s="217">
        <f>IF(N166="zníž. prenesená",J166,0)</f>
        <v>0</v>
      </c>
      <c r="BI166" s="217">
        <f>IF(N166="nulová",J166,0)</f>
        <v>0</v>
      </c>
      <c r="BJ166" s="17" t="s">
        <v>84</v>
      </c>
      <c r="BK166" s="217">
        <f>ROUND(I166*H166,2)</f>
        <v>0</v>
      </c>
      <c r="BL166" s="17" t="s">
        <v>831</v>
      </c>
      <c r="BM166" s="216" t="s">
        <v>959</v>
      </c>
    </row>
    <row r="167" spans="1:65" s="2" customFormat="1" ht="23.1" customHeight="1">
      <c r="A167" s="34"/>
      <c r="B167" s="35"/>
      <c r="C167" s="204" t="s">
        <v>290</v>
      </c>
      <c r="D167" s="204" t="s">
        <v>137</v>
      </c>
      <c r="E167" s="205" t="s">
        <v>960</v>
      </c>
      <c r="F167" s="206" t="s">
        <v>961</v>
      </c>
      <c r="G167" s="207" t="s">
        <v>140</v>
      </c>
      <c r="H167" s="208">
        <v>0.86</v>
      </c>
      <c r="I167" s="209"/>
      <c r="J167" s="210">
        <f>ROUND(I167*H167,2)</f>
        <v>0</v>
      </c>
      <c r="K167" s="211"/>
      <c r="L167" s="39"/>
      <c r="M167" s="212" t="s">
        <v>1</v>
      </c>
      <c r="N167" s="213" t="s">
        <v>40</v>
      </c>
      <c r="O167" s="71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6" t="s">
        <v>768</v>
      </c>
      <c r="AT167" s="216" t="s">
        <v>137</v>
      </c>
      <c r="AU167" s="216" t="s">
        <v>84</v>
      </c>
      <c r="AY167" s="17" t="s">
        <v>135</v>
      </c>
      <c r="BE167" s="217">
        <f>IF(N167="základná",J167,0)</f>
        <v>0</v>
      </c>
      <c r="BF167" s="217">
        <f>IF(N167="znížená",J167,0)</f>
        <v>0</v>
      </c>
      <c r="BG167" s="217">
        <f>IF(N167="zákl. prenesená",J167,0)</f>
        <v>0</v>
      </c>
      <c r="BH167" s="217">
        <f>IF(N167="zníž. prenesená",J167,0)</f>
        <v>0</v>
      </c>
      <c r="BI167" s="217">
        <f>IF(N167="nulová",J167,0)</f>
        <v>0</v>
      </c>
      <c r="BJ167" s="17" t="s">
        <v>84</v>
      </c>
      <c r="BK167" s="217">
        <f>ROUND(I167*H167,2)</f>
        <v>0</v>
      </c>
      <c r="BL167" s="17" t="s">
        <v>768</v>
      </c>
      <c r="BM167" s="216" t="s">
        <v>962</v>
      </c>
    </row>
    <row r="168" spans="1:65" s="13" customFormat="1" ht="10.199999999999999">
      <c r="B168" s="218"/>
      <c r="C168" s="219"/>
      <c r="D168" s="220" t="s">
        <v>142</v>
      </c>
      <c r="E168" s="221" t="s">
        <v>1</v>
      </c>
      <c r="F168" s="222" t="s">
        <v>963</v>
      </c>
      <c r="G168" s="219"/>
      <c r="H168" s="223">
        <v>0.86</v>
      </c>
      <c r="I168" s="224"/>
      <c r="J168" s="219"/>
      <c r="K168" s="219"/>
      <c r="L168" s="225"/>
      <c r="M168" s="226"/>
      <c r="N168" s="227"/>
      <c r="O168" s="227"/>
      <c r="P168" s="227"/>
      <c r="Q168" s="227"/>
      <c r="R168" s="227"/>
      <c r="S168" s="227"/>
      <c r="T168" s="228"/>
      <c r="AT168" s="229" t="s">
        <v>142</v>
      </c>
      <c r="AU168" s="229" t="s">
        <v>84</v>
      </c>
      <c r="AV168" s="13" t="s">
        <v>84</v>
      </c>
      <c r="AW168" s="13" t="s">
        <v>30</v>
      </c>
      <c r="AX168" s="13" t="s">
        <v>79</v>
      </c>
      <c r="AY168" s="229" t="s">
        <v>135</v>
      </c>
    </row>
    <row r="169" spans="1:65" s="2" customFormat="1" ht="23.1" customHeight="1">
      <c r="A169" s="34"/>
      <c r="B169" s="35"/>
      <c r="C169" s="204" t="s">
        <v>298</v>
      </c>
      <c r="D169" s="204" t="s">
        <v>137</v>
      </c>
      <c r="E169" s="205" t="s">
        <v>964</v>
      </c>
      <c r="F169" s="206" t="s">
        <v>965</v>
      </c>
      <c r="G169" s="207" t="s">
        <v>966</v>
      </c>
      <c r="H169" s="208">
        <v>1.26</v>
      </c>
      <c r="I169" s="209"/>
      <c r="J169" s="210">
        <f>ROUND(I169*H169,2)</f>
        <v>0</v>
      </c>
      <c r="K169" s="211"/>
      <c r="L169" s="39"/>
      <c r="M169" s="212" t="s">
        <v>1</v>
      </c>
      <c r="N169" s="213" t="s">
        <v>40</v>
      </c>
      <c r="O169" s="71"/>
      <c r="P169" s="214">
        <f>O169*H169</f>
        <v>0</v>
      </c>
      <c r="Q169" s="214">
        <v>0</v>
      </c>
      <c r="R169" s="214">
        <f>Q169*H169</f>
        <v>0</v>
      </c>
      <c r="S169" s="214">
        <v>0</v>
      </c>
      <c r="T169" s="215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16" t="s">
        <v>768</v>
      </c>
      <c r="AT169" s="216" t="s">
        <v>137</v>
      </c>
      <c r="AU169" s="216" t="s">
        <v>84</v>
      </c>
      <c r="AY169" s="17" t="s">
        <v>135</v>
      </c>
      <c r="BE169" s="217">
        <f>IF(N169="základná",J169,0)</f>
        <v>0</v>
      </c>
      <c r="BF169" s="217">
        <f>IF(N169="znížená",J169,0)</f>
        <v>0</v>
      </c>
      <c r="BG169" s="217">
        <f>IF(N169="zákl. prenesená",J169,0)</f>
        <v>0</v>
      </c>
      <c r="BH169" s="217">
        <f>IF(N169="zníž. prenesená",J169,0)</f>
        <v>0</v>
      </c>
      <c r="BI169" s="217">
        <f>IF(N169="nulová",J169,0)</f>
        <v>0</v>
      </c>
      <c r="BJ169" s="17" t="s">
        <v>84</v>
      </c>
      <c r="BK169" s="217">
        <f>ROUND(I169*H169,2)</f>
        <v>0</v>
      </c>
      <c r="BL169" s="17" t="s">
        <v>768</v>
      </c>
      <c r="BM169" s="216" t="s">
        <v>967</v>
      </c>
    </row>
    <row r="170" spans="1:65" s="13" customFormat="1" ht="10.199999999999999">
      <c r="B170" s="218"/>
      <c r="C170" s="219"/>
      <c r="D170" s="220" t="s">
        <v>142</v>
      </c>
      <c r="E170" s="221" t="s">
        <v>1</v>
      </c>
      <c r="F170" s="222" t="s">
        <v>956</v>
      </c>
      <c r="G170" s="219"/>
      <c r="H170" s="223">
        <v>1.26</v>
      </c>
      <c r="I170" s="224"/>
      <c r="J170" s="219"/>
      <c r="K170" s="219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142</v>
      </c>
      <c r="AU170" s="229" t="s">
        <v>84</v>
      </c>
      <c r="AV170" s="13" t="s">
        <v>84</v>
      </c>
      <c r="AW170" s="13" t="s">
        <v>30</v>
      </c>
      <c r="AX170" s="13" t="s">
        <v>79</v>
      </c>
      <c r="AY170" s="229" t="s">
        <v>135</v>
      </c>
    </row>
    <row r="171" spans="1:65" s="12" customFormat="1" ht="25.95" customHeight="1">
      <c r="B171" s="188"/>
      <c r="C171" s="189"/>
      <c r="D171" s="190" t="s">
        <v>73</v>
      </c>
      <c r="E171" s="191" t="s">
        <v>861</v>
      </c>
      <c r="F171" s="191" t="s">
        <v>862</v>
      </c>
      <c r="G171" s="189"/>
      <c r="H171" s="189"/>
      <c r="I171" s="192"/>
      <c r="J171" s="193">
        <f>BK171</f>
        <v>0</v>
      </c>
      <c r="K171" s="189"/>
      <c r="L171" s="194"/>
      <c r="M171" s="195"/>
      <c r="N171" s="196"/>
      <c r="O171" s="196"/>
      <c r="P171" s="197">
        <f>SUM(P172:P175)</f>
        <v>0</v>
      </c>
      <c r="Q171" s="196"/>
      <c r="R171" s="197">
        <f>SUM(R172:R175)</f>
        <v>0</v>
      </c>
      <c r="S171" s="196"/>
      <c r="T171" s="198">
        <f>SUM(T172:T175)</f>
        <v>0</v>
      </c>
      <c r="AR171" s="199" t="s">
        <v>90</v>
      </c>
      <c r="AT171" s="200" t="s">
        <v>73</v>
      </c>
      <c r="AU171" s="200" t="s">
        <v>74</v>
      </c>
      <c r="AY171" s="199" t="s">
        <v>135</v>
      </c>
      <c r="BK171" s="201">
        <f>SUM(BK172:BK175)</f>
        <v>0</v>
      </c>
    </row>
    <row r="172" spans="1:65" s="2" customFormat="1" ht="16.350000000000001" customHeight="1">
      <c r="A172" s="34"/>
      <c r="B172" s="35"/>
      <c r="C172" s="204" t="s">
        <v>306</v>
      </c>
      <c r="D172" s="204" t="s">
        <v>137</v>
      </c>
      <c r="E172" s="205" t="s">
        <v>863</v>
      </c>
      <c r="F172" s="206" t="s">
        <v>864</v>
      </c>
      <c r="G172" s="207" t="s">
        <v>865</v>
      </c>
      <c r="H172" s="208">
        <v>8</v>
      </c>
      <c r="I172" s="209"/>
      <c r="J172" s="210">
        <f>ROUND(I172*H172,2)</f>
        <v>0</v>
      </c>
      <c r="K172" s="211"/>
      <c r="L172" s="39"/>
      <c r="M172" s="212" t="s">
        <v>1</v>
      </c>
      <c r="N172" s="213" t="s">
        <v>40</v>
      </c>
      <c r="O172" s="71"/>
      <c r="P172" s="214">
        <f>O172*H172</f>
        <v>0</v>
      </c>
      <c r="Q172" s="214">
        <v>0</v>
      </c>
      <c r="R172" s="214">
        <f>Q172*H172</f>
        <v>0</v>
      </c>
      <c r="S172" s="214">
        <v>0</v>
      </c>
      <c r="T172" s="215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16" t="s">
        <v>866</v>
      </c>
      <c r="AT172" s="216" t="s">
        <v>137</v>
      </c>
      <c r="AU172" s="216" t="s">
        <v>79</v>
      </c>
      <c r="AY172" s="17" t="s">
        <v>135</v>
      </c>
      <c r="BE172" s="217">
        <f>IF(N172="základná",J172,0)</f>
        <v>0</v>
      </c>
      <c r="BF172" s="217">
        <f>IF(N172="znížená",J172,0)</f>
        <v>0</v>
      </c>
      <c r="BG172" s="217">
        <f>IF(N172="zákl. prenesená",J172,0)</f>
        <v>0</v>
      </c>
      <c r="BH172" s="217">
        <f>IF(N172="zníž. prenesená",J172,0)</f>
        <v>0</v>
      </c>
      <c r="BI172" s="217">
        <f>IF(N172="nulová",J172,0)</f>
        <v>0</v>
      </c>
      <c r="BJ172" s="17" t="s">
        <v>84</v>
      </c>
      <c r="BK172" s="217">
        <f>ROUND(I172*H172,2)</f>
        <v>0</v>
      </c>
      <c r="BL172" s="17" t="s">
        <v>866</v>
      </c>
      <c r="BM172" s="216" t="s">
        <v>968</v>
      </c>
    </row>
    <row r="173" spans="1:65" s="2" customFormat="1" ht="16.350000000000001" customHeight="1">
      <c r="A173" s="34"/>
      <c r="B173" s="35"/>
      <c r="C173" s="204" t="s">
        <v>388</v>
      </c>
      <c r="D173" s="204" t="s">
        <v>137</v>
      </c>
      <c r="E173" s="205" t="s">
        <v>868</v>
      </c>
      <c r="F173" s="206" t="s">
        <v>869</v>
      </c>
      <c r="G173" s="207" t="s">
        <v>865</v>
      </c>
      <c r="H173" s="208">
        <v>4</v>
      </c>
      <c r="I173" s="209"/>
      <c r="J173" s="210">
        <f>ROUND(I173*H173,2)</f>
        <v>0</v>
      </c>
      <c r="K173" s="211"/>
      <c r="L173" s="39"/>
      <c r="M173" s="212" t="s">
        <v>1</v>
      </c>
      <c r="N173" s="213" t="s">
        <v>40</v>
      </c>
      <c r="O173" s="71"/>
      <c r="P173" s="214">
        <f>O173*H173</f>
        <v>0</v>
      </c>
      <c r="Q173" s="214">
        <v>0</v>
      </c>
      <c r="R173" s="214">
        <f>Q173*H173</f>
        <v>0</v>
      </c>
      <c r="S173" s="214">
        <v>0</v>
      </c>
      <c r="T173" s="215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16" t="s">
        <v>866</v>
      </c>
      <c r="AT173" s="216" t="s">
        <v>137</v>
      </c>
      <c r="AU173" s="216" t="s">
        <v>79</v>
      </c>
      <c r="AY173" s="17" t="s">
        <v>135</v>
      </c>
      <c r="BE173" s="217">
        <f>IF(N173="základná",J173,0)</f>
        <v>0</v>
      </c>
      <c r="BF173" s="217">
        <f>IF(N173="znížená",J173,0)</f>
        <v>0</v>
      </c>
      <c r="BG173" s="217">
        <f>IF(N173="zákl. prenesená",J173,0)</f>
        <v>0</v>
      </c>
      <c r="BH173" s="217">
        <f>IF(N173="zníž. prenesená",J173,0)</f>
        <v>0</v>
      </c>
      <c r="BI173" s="217">
        <f>IF(N173="nulová",J173,0)</f>
        <v>0</v>
      </c>
      <c r="BJ173" s="17" t="s">
        <v>84</v>
      </c>
      <c r="BK173" s="217">
        <f>ROUND(I173*H173,2)</f>
        <v>0</v>
      </c>
      <c r="BL173" s="17" t="s">
        <v>866</v>
      </c>
      <c r="BM173" s="216" t="s">
        <v>969</v>
      </c>
    </row>
    <row r="174" spans="1:65" s="2" customFormat="1" ht="16.350000000000001" customHeight="1">
      <c r="A174" s="34"/>
      <c r="B174" s="35"/>
      <c r="C174" s="204" t="s">
        <v>390</v>
      </c>
      <c r="D174" s="204" t="s">
        <v>137</v>
      </c>
      <c r="E174" s="205" t="s">
        <v>871</v>
      </c>
      <c r="F174" s="206" t="s">
        <v>872</v>
      </c>
      <c r="G174" s="207" t="s">
        <v>865</v>
      </c>
      <c r="H174" s="208">
        <v>6</v>
      </c>
      <c r="I174" s="209"/>
      <c r="J174" s="210">
        <f>ROUND(I174*H174,2)</f>
        <v>0</v>
      </c>
      <c r="K174" s="211"/>
      <c r="L174" s="39"/>
      <c r="M174" s="212" t="s">
        <v>1</v>
      </c>
      <c r="N174" s="213" t="s">
        <v>40</v>
      </c>
      <c r="O174" s="71"/>
      <c r="P174" s="214">
        <f>O174*H174</f>
        <v>0</v>
      </c>
      <c r="Q174" s="214">
        <v>0</v>
      </c>
      <c r="R174" s="214">
        <f>Q174*H174</f>
        <v>0</v>
      </c>
      <c r="S174" s="214">
        <v>0</v>
      </c>
      <c r="T174" s="215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16" t="s">
        <v>866</v>
      </c>
      <c r="AT174" s="216" t="s">
        <v>137</v>
      </c>
      <c r="AU174" s="216" t="s">
        <v>79</v>
      </c>
      <c r="AY174" s="17" t="s">
        <v>135</v>
      </c>
      <c r="BE174" s="217">
        <f>IF(N174="základná",J174,0)</f>
        <v>0</v>
      </c>
      <c r="BF174" s="217">
        <f>IF(N174="znížená",J174,0)</f>
        <v>0</v>
      </c>
      <c r="BG174" s="217">
        <f>IF(N174="zákl. prenesená",J174,0)</f>
        <v>0</v>
      </c>
      <c r="BH174" s="217">
        <f>IF(N174="zníž. prenesená",J174,0)</f>
        <v>0</v>
      </c>
      <c r="BI174" s="217">
        <f>IF(N174="nulová",J174,0)</f>
        <v>0</v>
      </c>
      <c r="BJ174" s="17" t="s">
        <v>84</v>
      </c>
      <c r="BK174" s="217">
        <f>ROUND(I174*H174,2)</f>
        <v>0</v>
      </c>
      <c r="BL174" s="17" t="s">
        <v>866</v>
      </c>
      <c r="BM174" s="216" t="s">
        <v>970</v>
      </c>
    </row>
    <row r="175" spans="1:65" s="2" customFormat="1" ht="16.350000000000001" customHeight="1">
      <c r="A175" s="34"/>
      <c r="B175" s="35"/>
      <c r="C175" s="204" t="s">
        <v>395</v>
      </c>
      <c r="D175" s="204" t="s">
        <v>137</v>
      </c>
      <c r="E175" s="205" t="s">
        <v>874</v>
      </c>
      <c r="F175" s="206" t="s">
        <v>875</v>
      </c>
      <c r="G175" s="207" t="s">
        <v>865</v>
      </c>
      <c r="H175" s="208">
        <v>10</v>
      </c>
      <c r="I175" s="209"/>
      <c r="J175" s="210">
        <f>ROUND(I175*H175,2)</f>
        <v>0</v>
      </c>
      <c r="K175" s="211"/>
      <c r="L175" s="39"/>
      <c r="M175" s="212" t="s">
        <v>1</v>
      </c>
      <c r="N175" s="213" t="s">
        <v>40</v>
      </c>
      <c r="O175" s="71"/>
      <c r="P175" s="214">
        <f>O175*H175</f>
        <v>0</v>
      </c>
      <c r="Q175" s="214">
        <v>0</v>
      </c>
      <c r="R175" s="214">
        <f>Q175*H175</f>
        <v>0</v>
      </c>
      <c r="S175" s="214">
        <v>0</v>
      </c>
      <c r="T175" s="215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6" t="s">
        <v>866</v>
      </c>
      <c r="AT175" s="216" t="s">
        <v>137</v>
      </c>
      <c r="AU175" s="216" t="s">
        <v>79</v>
      </c>
      <c r="AY175" s="17" t="s">
        <v>135</v>
      </c>
      <c r="BE175" s="217">
        <f>IF(N175="základná",J175,0)</f>
        <v>0</v>
      </c>
      <c r="BF175" s="217">
        <f>IF(N175="znížená",J175,0)</f>
        <v>0</v>
      </c>
      <c r="BG175" s="217">
        <f>IF(N175="zákl. prenesená",J175,0)</f>
        <v>0</v>
      </c>
      <c r="BH175" s="217">
        <f>IF(N175="zníž. prenesená",J175,0)</f>
        <v>0</v>
      </c>
      <c r="BI175" s="217">
        <f>IF(N175="nulová",J175,0)</f>
        <v>0</v>
      </c>
      <c r="BJ175" s="17" t="s">
        <v>84</v>
      </c>
      <c r="BK175" s="217">
        <f>ROUND(I175*H175,2)</f>
        <v>0</v>
      </c>
      <c r="BL175" s="17" t="s">
        <v>866</v>
      </c>
      <c r="BM175" s="216" t="s">
        <v>971</v>
      </c>
    </row>
    <row r="176" spans="1:65" s="12" customFormat="1" ht="25.95" customHeight="1">
      <c r="B176" s="188"/>
      <c r="C176" s="189"/>
      <c r="D176" s="190" t="s">
        <v>73</v>
      </c>
      <c r="E176" s="191" t="s">
        <v>294</v>
      </c>
      <c r="F176" s="191" t="s">
        <v>295</v>
      </c>
      <c r="G176" s="189"/>
      <c r="H176" s="189"/>
      <c r="I176" s="192"/>
      <c r="J176" s="193">
        <f>BK176</f>
        <v>0</v>
      </c>
      <c r="K176" s="189"/>
      <c r="L176" s="194"/>
      <c r="M176" s="195"/>
      <c r="N176" s="196"/>
      <c r="O176" s="196"/>
      <c r="P176" s="197">
        <f>P177+P179</f>
        <v>0</v>
      </c>
      <c r="Q176" s="196"/>
      <c r="R176" s="197">
        <f>R177+R179</f>
        <v>0</v>
      </c>
      <c r="S176" s="196"/>
      <c r="T176" s="198">
        <f>T177+T179</f>
        <v>0</v>
      </c>
      <c r="AR176" s="199" t="s">
        <v>94</v>
      </c>
      <c r="AT176" s="200" t="s">
        <v>73</v>
      </c>
      <c r="AU176" s="200" t="s">
        <v>74</v>
      </c>
      <c r="AY176" s="199" t="s">
        <v>135</v>
      </c>
      <c r="BK176" s="201">
        <f>BK177+BK179</f>
        <v>0</v>
      </c>
    </row>
    <row r="177" spans="1:65" s="12" customFormat="1" ht="22.8" customHeight="1">
      <c r="B177" s="188"/>
      <c r="C177" s="189"/>
      <c r="D177" s="190" t="s">
        <v>73</v>
      </c>
      <c r="E177" s="202" t="s">
        <v>296</v>
      </c>
      <c r="F177" s="202" t="s">
        <v>297</v>
      </c>
      <c r="G177" s="189"/>
      <c r="H177" s="189"/>
      <c r="I177" s="192"/>
      <c r="J177" s="203">
        <f>BK177</f>
        <v>0</v>
      </c>
      <c r="K177" s="189"/>
      <c r="L177" s="194"/>
      <c r="M177" s="195"/>
      <c r="N177" s="196"/>
      <c r="O177" s="196"/>
      <c r="P177" s="197">
        <f>P178</f>
        <v>0</v>
      </c>
      <c r="Q177" s="196"/>
      <c r="R177" s="197">
        <f>R178</f>
        <v>0</v>
      </c>
      <c r="S177" s="196"/>
      <c r="T177" s="198">
        <f>T178</f>
        <v>0</v>
      </c>
      <c r="AR177" s="199" t="s">
        <v>94</v>
      </c>
      <c r="AT177" s="200" t="s">
        <v>73</v>
      </c>
      <c r="AU177" s="200" t="s">
        <v>79</v>
      </c>
      <c r="AY177" s="199" t="s">
        <v>135</v>
      </c>
      <c r="BK177" s="201">
        <f>BK178</f>
        <v>0</v>
      </c>
    </row>
    <row r="178" spans="1:65" s="2" customFormat="1" ht="23.1" customHeight="1">
      <c r="A178" s="34"/>
      <c r="B178" s="35"/>
      <c r="C178" s="204" t="s">
        <v>399</v>
      </c>
      <c r="D178" s="204" t="s">
        <v>137</v>
      </c>
      <c r="E178" s="205" t="s">
        <v>490</v>
      </c>
      <c r="F178" s="206" t="s">
        <v>491</v>
      </c>
      <c r="G178" s="207" t="s">
        <v>301</v>
      </c>
      <c r="H178" s="208">
        <v>1</v>
      </c>
      <c r="I178" s="209"/>
      <c r="J178" s="210">
        <f>ROUND(I178*H178,2)</f>
        <v>0</v>
      </c>
      <c r="K178" s="211"/>
      <c r="L178" s="39"/>
      <c r="M178" s="212" t="s">
        <v>1</v>
      </c>
      <c r="N178" s="213" t="s">
        <v>40</v>
      </c>
      <c r="O178" s="71"/>
      <c r="P178" s="214">
        <f>O178*H178</f>
        <v>0</v>
      </c>
      <c r="Q178" s="214">
        <v>0</v>
      </c>
      <c r="R178" s="214">
        <f>Q178*H178</f>
        <v>0</v>
      </c>
      <c r="S178" s="214">
        <v>0</v>
      </c>
      <c r="T178" s="215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16" t="s">
        <v>302</v>
      </c>
      <c r="AT178" s="216" t="s">
        <v>137</v>
      </c>
      <c r="AU178" s="216" t="s">
        <v>84</v>
      </c>
      <c r="AY178" s="17" t="s">
        <v>135</v>
      </c>
      <c r="BE178" s="217">
        <f>IF(N178="základná",J178,0)</f>
        <v>0</v>
      </c>
      <c r="BF178" s="217">
        <f>IF(N178="znížená",J178,0)</f>
        <v>0</v>
      </c>
      <c r="BG178" s="217">
        <f>IF(N178="zákl. prenesená",J178,0)</f>
        <v>0</v>
      </c>
      <c r="BH178" s="217">
        <f>IF(N178="zníž. prenesená",J178,0)</f>
        <v>0</v>
      </c>
      <c r="BI178" s="217">
        <f>IF(N178="nulová",J178,0)</f>
        <v>0</v>
      </c>
      <c r="BJ178" s="17" t="s">
        <v>84</v>
      </c>
      <c r="BK178" s="217">
        <f>ROUND(I178*H178,2)</f>
        <v>0</v>
      </c>
      <c r="BL178" s="17" t="s">
        <v>302</v>
      </c>
      <c r="BM178" s="216" t="s">
        <v>972</v>
      </c>
    </row>
    <row r="179" spans="1:65" s="12" customFormat="1" ht="22.8" customHeight="1">
      <c r="B179" s="188"/>
      <c r="C179" s="189"/>
      <c r="D179" s="190" t="s">
        <v>73</v>
      </c>
      <c r="E179" s="202" t="s">
        <v>304</v>
      </c>
      <c r="F179" s="202" t="s">
        <v>305</v>
      </c>
      <c r="G179" s="189"/>
      <c r="H179" s="189"/>
      <c r="I179" s="192"/>
      <c r="J179" s="203">
        <f>BK179</f>
        <v>0</v>
      </c>
      <c r="K179" s="189"/>
      <c r="L179" s="194"/>
      <c r="M179" s="195"/>
      <c r="N179" s="196"/>
      <c r="O179" s="196"/>
      <c r="P179" s="197">
        <f>P180</f>
        <v>0</v>
      </c>
      <c r="Q179" s="196"/>
      <c r="R179" s="197">
        <f>R180</f>
        <v>0</v>
      </c>
      <c r="S179" s="196"/>
      <c r="T179" s="198">
        <f>T180</f>
        <v>0</v>
      </c>
      <c r="AR179" s="199" t="s">
        <v>94</v>
      </c>
      <c r="AT179" s="200" t="s">
        <v>73</v>
      </c>
      <c r="AU179" s="200" t="s">
        <v>79</v>
      </c>
      <c r="AY179" s="199" t="s">
        <v>135</v>
      </c>
      <c r="BK179" s="201">
        <f>BK180</f>
        <v>0</v>
      </c>
    </row>
    <row r="180" spans="1:65" s="2" customFormat="1" ht="34.65" customHeight="1">
      <c r="A180" s="34"/>
      <c r="B180" s="35"/>
      <c r="C180" s="204" t="s">
        <v>401</v>
      </c>
      <c r="D180" s="204" t="s">
        <v>137</v>
      </c>
      <c r="E180" s="205" t="s">
        <v>307</v>
      </c>
      <c r="F180" s="206" t="s">
        <v>308</v>
      </c>
      <c r="G180" s="207" t="s">
        <v>301</v>
      </c>
      <c r="H180" s="208">
        <v>1</v>
      </c>
      <c r="I180" s="209"/>
      <c r="J180" s="210">
        <f>ROUND(I180*H180,2)</f>
        <v>0</v>
      </c>
      <c r="K180" s="211"/>
      <c r="L180" s="39"/>
      <c r="M180" s="241" t="s">
        <v>1</v>
      </c>
      <c r="N180" s="242" t="s">
        <v>40</v>
      </c>
      <c r="O180" s="243"/>
      <c r="P180" s="244">
        <f>O180*H180</f>
        <v>0</v>
      </c>
      <c r="Q180" s="244">
        <v>0</v>
      </c>
      <c r="R180" s="244">
        <f>Q180*H180</f>
        <v>0</v>
      </c>
      <c r="S180" s="244">
        <v>0</v>
      </c>
      <c r="T180" s="245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16" t="s">
        <v>302</v>
      </c>
      <c r="AT180" s="216" t="s">
        <v>137</v>
      </c>
      <c r="AU180" s="216" t="s">
        <v>84</v>
      </c>
      <c r="AY180" s="17" t="s">
        <v>135</v>
      </c>
      <c r="BE180" s="217">
        <f>IF(N180="základná",J180,0)</f>
        <v>0</v>
      </c>
      <c r="BF180" s="217">
        <f>IF(N180="znížená",J180,0)</f>
        <v>0</v>
      </c>
      <c r="BG180" s="217">
        <f>IF(N180="zákl. prenesená",J180,0)</f>
        <v>0</v>
      </c>
      <c r="BH180" s="217">
        <f>IF(N180="zníž. prenesená",J180,0)</f>
        <v>0</v>
      </c>
      <c r="BI180" s="217">
        <f>IF(N180="nulová",J180,0)</f>
        <v>0</v>
      </c>
      <c r="BJ180" s="17" t="s">
        <v>84</v>
      </c>
      <c r="BK180" s="217">
        <f>ROUND(I180*H180,2)</f>
        <v>0</v>
      </c>
      <c r="BL180" s="17" t="s">
        <v>302</v>
      </c>
      <c r="BM180" s="216" t="s">
        <v>973</v>
      </c>
    </row>
    <row r="181" spans="1:65" s="2" customFormat="1" ht="6.9" customHeight="1">
      <c r="A181" s="34"/>
      <c r="B181" s="54"/>
      <c r="C181" s="55"/>
      <c r="D181" s="55"/>
      <c r="E181" s="55"/>
      <c r="F181" s="55"/>
      <c r="G181" s="55"/>
      <c r="H181" s="55"/>
      <c r="I181" s="152"/>
      <c r="J181" s="55"/>
      <c r="K181" s="55"/>
      <c r="L181" s="39"/>
      <c r="M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</row>
  </sheetData>
  <sheetProtection algorithmName="SHA-512" hashValue="6Iu7V0QgfdZo3jc/xwadVP85M08O+X9hG4kFFS45oewmow2EV9gj/Z4ToHILgWcolsH7eg/uuLJpiFqvd935mA==" saltValue="SFxXf0/sQyx/Tletpg+xZb81KluSKp0chSkI0O6AarLJg5HbHCgR3M9ycWJnENsz/ZaFzMyOgcLsTdLFvImdhw==" spinCount="100000" sheet="1" objects="1" scenarios="1" formatColumns="0" formatRows="0" autoFilter="0"/>
  <autoFilter ref="C122:K180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2"/>
  <sheetViews>
    <sheetView showGridLines="0" tabSelected="1" topLeftCell="A143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08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0" width="12.140625" style="1" hidden="1" customWidth="1"/>
    <col min="21" max="21" width="14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08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AT2" s="17" t="s">
        <v>102</v>
      </c>
    </row>
    <row r="3" spans="1:46" s="1" customFormat="1" ht="6.9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74</v>
      </c>
    </row>
    <row r="4" spans="1:46" s="1" customFormat="1" ht="24.9" customHeight="1">
      <c r="B4" s="20"/>
      <c r="D4" s="112" t="s">
        <v>103</v>
      </c>
      <c r="I4" s="108"/>
      <c r="L4" s="20"/>
      <c r="M4" s="113" t="s">
        <v>9</v>
      </c>
      <c r="AT4" s="17" t="s">
        <v>4</v>
      </c>
    </row>
    <row r="5" spans="1:46" s="1" customFormat="1" ht="6.9" customHeight="1">
      <c r="B5" s="20"/>
      <c r="I5" s="108"/>
      <c r="L5" s="20"/>
    </row>
    <row r="6" spans="1:46" s="1" customFormat="1" ht="12" customHeight="1">
      <c r="B6" s="20"/>
      <c r="D6" s="114" t="s">
        <v>15</v>
      </c>
      <c r="I6" s="108"/>
      <c r="L6" s="20"/>
    </row>
    <row r="7" spans="1:46" s="1" customFormat="1" ht="16.350000000000001" customHeight="1">
      <c r="B7" s="20"/>
      <c r="E7" s="312" t="str">
        <f>'Rekapitulácia stavby'!K6</f>
        <v>CESTA OKOLO TATIER, ÚSEK K.Ú. KEŽMAROK - HUNCOVCE</v>
      </c>
      <c r="F7" s="313"/>
      <c r="G7" s="313"/>
      <c r="H7" s="313"/>
      <c r="I7" s="108"/>
      <c r="L7" s="20"/>
    </row>
    <row r="8" spans="1:46" s="2" customFormat="1" ht="12" customHeight="1">
      <c r="A8" s="34"/>
      <c r="B8" s="39"/>
      <c r="C8" s="34"/>
      <c r="D8" s="114" t="s">
        <v>104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350000000000001" customHeight="1">
      <c r="A9" s="34"/>
      <c r="B9" s="39"/>
      <c r="C9" s="34"/>
      <c r="D9" s="34"/>
      <c r="E9" s="314" t="s">
        <v>974</v>
      </c>
      <c r="F9" s="315"/>
      <c r="G9" s="315"/>
      <c r="H9" s="315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17</v>
      </c>
      <c r="E11" s="34"/>
      <c r="F11" s="116" t="s">
        <v>1</v>
      </c>
      <c r="G11" s="34"/>
      <c r="H11" s="34"/>
      <c r="I11" s="117" t="s">
        <v>18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19</v>
      </c>
      <c r="E12" s="34"/>
      <c r="F12" s="116" t="s">
        <v>20</v>
      </c>
      <c r="G12" s="34"/>
      <c r="H12" s="34"/>
      <c r="I12" s="117" t="s">
        <v>21</v>
      </c>
      <c r="J12" s="118" t="str">
        <f>'Rekapitulácia stavby'!AN8</f>
        <v>9. 10. 2019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23</v>
      </c>
      <c r="E14" s="34"/>
      <c r="F14" s="34"/>
      <c r="G14" s="34"/>
      <c r="H14" s="34"/>
      <c r="I14" s="117" t="s">
        <v>24</v>
      </c>
      <c r="J14" s="116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">
        <v>25</v>
      </c>
      <c r="F15" s="34"/>
      <c r="G15" s="34"/>
      <c r="H15" s="34"/>
      <c r="I15" s="117" t="s">
        <v>26</v>
      </c>
      <c r="J15" s="116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27</v>
      </c>
      <c r="E17" s="34"/>
      <c r="F17" s="34"/>
      <c r="G17" s="34"/>
      <c r="H17" s="34"/>
      <c r="I17" s="117" t="s">
        <v>24</v>
      </c>
      <c r="J17" s="30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6" t="str">
        <f>'Rekapitulácia stavby'!E14</f>
        <v>Vyplň údaj</v>
      </c>
      <c r="F18" s="317"/>
      <c r="G18" s="317"/>
      <c r="H18" s="317"/>
      <c r="I18" s="117" t="s">
        <v>26</v>
      </c>
      <c r="J18" s="30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29</v>
      </c>
      <c r="E20" s="34"/>
      <c r="F20" s="34"/>
      <c r="G20" s="34"/>
      <c r="H20" s="34"/>
      <c r="I20" s="117" t="s">
        <v>24</v>
      </c>
      <c r="J20" s="116" t="str">
        <f>IF('Rekapitulácia stavby'!AN16="","",'Rekapitulácia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tr">
        <f>IF('Rekapitulácia stavby'!E17="","",'Rekapitulácia stavby'!E17)</f>
        <v xml:space="preserve"> </v>
      </c>
      <c r="F21" s="34"/>
      <c r="G21" s="34"/>
      <c r="H21" s="34"/>
      <c r="I21" s="117" t="s">
        <v>26</v>
      </c>
      <c r="J21" s="116" t="str">
        <f>IF('Rekapitulácia stavby'!AN17="","",'Rekapitulácia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32</v>
      </c>
      <c r="E23" s="34"/>
      <c r="F23" s="34"/>
      <c r="G23" s="34"/>
      <c r="H23" s="34"/>
      <c r="I23" s="117" t="s">
        <v>24</v>
      </c>
      <c r="J23" s="116" t="str">
        <f>IF('Rekapitulácia stavby'!AN19="","",'Rekapitulácia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tr">
        <f>IF('Rekapitulácia stavby'!E20="","",'Rekapitulácia stavby'!E20)</f>
        <v xml:space="preserve"> </v>
      </c>
      <c r="F24" s="34"/>
      <c r="G24" s="34"/>
      <c r="H24" s="34"/>
      <c r="I24" s="117" t="s">
        <v>26</v>
      </c>
      <c r="J24" s="116" t="str">
        <f>IF('Rekapitulácia stavby'!AN20="","",'Rekapitulácia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33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350000000000001" customHeight="1">
      <c r="A27" s="119"/>
      <c r="B27" s="120"/>
      <c r="C27" s="119"/>
      <c r="D27" s="119"/>
      <c r="E27" s="318" t="s">
        <v>1</v>
      </c>
      <c r="F27" s="318"/>
      <c r="G27" s="318"/>
      <c r="H27" s="318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34</v>
      </c>
      <c r="E30" s="34"/>
      <c r="F30" s="34"/>
      <c r="G30" s="34"/>
      <c r="H30" s="34"/>
      <c r="I30" s="115"/>
      <c r="J30" s="126">
        <f>ROUND(J125,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7" t="s">
        <v>36</v>
      </c>
      <c r="G32" s="34"/>
      <c r="H32" s="34"/>
      <c r="I32" s="128" t="s">
        <v>35</v>
      </c>
      <c r="J32" s="127" t="s">
        <v>37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9" t="s">
        <v>38</v>
      </c>
      <c r="E33" s="114" t="s">
        <v>39</v>
      </c>
      <c r="F33" s="130">
        <f>ROUND((SUM(BE125:BE191)),  2)</f>
        <v>0</v>
      </c>
      <c r="G33" s="34"/>
      <c r="H33" s="34"/>
      <c r="I33" s="131">
        <v>0.2</v>
      </c>
      <c r="J33" s="130">
        <f>ROUND(((SUM(BE125:BE191))*I33),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14" t="s">
        <v>40</v>
      </c>
      <c r="F34" s="130">
        <f>ROUND((SUM(BF125:BF191)),  2)</f>
        <v>0</v>
      </c>
      <c r="G34" s="34"/>
      <c r="H34" s="34"/>
      <c r="I34" s="131">
        <v>0.2</v>
      </c>
      <c r="J34" s="130">
        <f>ROUND(((SUM(BF125:BF191))*I34),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4" t="s">
        <v>41</v>
      </c>
      <c r="F35" s="130">
        <f>ROUND((SUM(BG125:BG191)),  2)</f>
        <v>0</v>
      </c>
      <c r="G35" s="34"/>
      <c r="H35" s="34"/>
      <c r="I35" s="131">
        <v>0.2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4" t="s">
        <v>42</v>
      </c>
      <c r="F36" s="130">
        <f>ROUND((SUM(BH125:BH191)),  2)</f>
        <v>0</v>
      </c>
      <c r="G36" s="34"/>
      <c r="H36" s="34"/>
      <c r="I36" s="131">
        <v>0.2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14" t="s">
        <v>43</v>
      </c>
      <c r="F37" s="130">
        <f>ROUND((SUM(BI125:BI191)),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44</v>
      </c>
      <c r="E39" s="134"/>
      <c r="F39" s="134"/>
      <c r="G39" s="135" t="s">
        <v>45</v>
      </c>
      <c r="H39" s="136" t="s">
        <v>46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I41" s="108"/>
      <c r="L41" s="20"/>
    </row>
    <row r="42" spans="1:31" s="1" customFormat="1" ht="14.4" customHeight="1">
      <c r="B42" s="20"/>
      <c r="I42" s="108"/>
      <c r="L42" s="20"/>
    </row>
    <row r="43" spans="1:31" s="1" customFormat="1" ht="14.4" customHeight="1">
      <c r="B43" s="20"/>
      <c r="I43" s="108"/>
      <c r="L43" s="20"/>
    </row>
    <row r="44" spans="1:31" s="1" customFormat="1" ht="14.4" customHeight="1">
      <c r="B44" s="20"/>
      <c r="I44" s="108"/>
      <c r="L44" s="20"/>
    </row>
    <row r="45" spans="1:31" s="1" customFormat="1" ht="14.4" customHeight="1">
      <c r="B45" s="20"/>
      <c r="I45" s="108"/>
      <c r="L45" s="20"/>
    </row>
    <row r="46" spans="1:31" s="1" customFormat="1" ht="14.4" customHeight="1">
      <c r="B46" s="20"/>
      <c r="I46" s="108"/>
      <c r="L46" s="20"/>
    </row>
    <row r="47" spans="1:31" s="1" customFormat="1" ht="14.4" customHeight="1">
      <c r="B47" s="20"/>
      <c r="I47" s="108"/>
      <c r="L47" s="20"/>
    </row>
    <row r="48" spans="1:31" s="1" customFormat="1" ht="14.4" customHeight="1">
      <c r="B48" s="20"/>
      <c r="I48" s="108"/>
      <c r="L48" s="20"/>
    </row>
    <row r="49" spans="1:31" s="1" customFormat="1" ht="14.4" customHeight="1">
      <c r="B49" s="20"/>
      <c r="I49" s="108"/>
      <c r="L49" s="20"/>
    </row>
    <row r="50" spans="1:31" s="2" customFormat="1" ht="14.4" customHeight="1">
      <c r="B50" s="51"/>
      <c r="D50" s="140" t="s">
        <v>47</v>
      </c>
      <c r="E50" s="141"/>
      <c r="F50" s="141"/>
      <c r="G50" s="140" t="s">
        <v>48</v>
      </c>
      <c r="H50" s="141"/>
      <c r="I50" s="142"/>
      <c r="J50" s="141"/>
      <c r="K50" s="141"/>
      <c r="L50" s="51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43" t="s">
        <v>49</v>
      </c>
      <c r="E61" s="144"/>
      <c r="F61" s="145" t="s">
        <v>50</v>
      </c>
      <c r="G61" s="143" t="s">
        <v>49</v>
      </c>
      <c r="H61" s="144"/>
      <c r="I61" s="146"/>
      <c r="J61" s="147" t="s">
        <v>50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40" t="s">
        <v>51</v>
      </c>
      <c r="E65" s="148"/>
      <c r="F65" s="148"/>
      <c r="G65" s="140" t="s">
        <v>52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43" t="s">
        <v>49</v>
      </c>
      <c r="E76" s="144"/>
      <c r="F76" s="145" t="s">
        <v>50</v>
      </c>
      <c r="G76" s="143" t="s">
        <v>49</v>
      </c>
      <c r="H76" s="144"/>
      <c r="I76" s="146"/>
      <c r="J76" s="147" t="s">
        <v>50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107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350000000000001" customHeight="1">
      <c r="A85" s="34"/>
      <c r="B85" s="35"/>
      <c r="C85" s="36"/>
      <c r="D85" s="36"/>
      <c r="E85" s="319" t="str">
        <f>E7</f>
        <v>CESTA OKOLO TATIER, ÚSEK K.Ú. KEŽMAROK - HUNCOVCE</v>
      </c>
      <c r="F85" s="320"/>
      <c r="G85" s="320"/>
      <c r="H85" s="320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104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350000000000001" customHeight="1">
      <c r="A87" s="34"/>
      <c r="B87" s="35"/>
      <c r="C87" s="36"/>
      <c r="D87" s="36"/>
      <c r="E87" s="291" t="str">
        <f>E9</f>
        <v>7 - 650-00 Preložka telefónneho vedenia</v>
      </c>
      <c r="F87" s="321"/>
      <c r="G87" s="321"/>
      <c r="H87" s="321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19</v>
      </c>
      <c r="D89" s="36"/>
      <c r="E89" s="36"/>
      <c r="F89" s="27" t="str">
        <f>F12</f>
        <v>HUNCOVCE</v>
      </c>
      <c r="G89" s="36"/>
      <c r="H89" s="36"/>
      <c r="I89" s="117" t="s">
        <v>21</v>
      </c>
      <c r="J89" s="66" t="str">
        <f>IF(J12="","",J12)</f>
        <v>9. 10. 2019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3" customHeight="1">
      <c r="A91" s="34"/>
      <c r="B91" s="35"/>
      <c r="C91" s="29" t="s">
        <v>23</v>
      </c>
      <c r="D91" s="36"/>
      <c r="E91" s="36"/>
      <c r="F91" s="27" t="str">
        <f>E15</f>
        <v>OBEC HUNCOVCE</v>
      </c>
      <c r="G91" s="36"/>
      <c r="H91" s="36"/>
      <c r="I91" s="117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3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117" t="s">
        <v>32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108</v>
      </c>
      <c r="D94" s="157"/>
      <c r="E94" s="157"/>
      <c r="F94" s="157"/>
      <c r="G94" s="157"/>
      <c r="H94" s="157"/>
      <c r="I94" s="158"/>
      <c r="J94" s="159" t="s">
        <v>109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60" t="s">
        <v>110</v>
      </c>
      <c r="D96" s="36"/>
      <c r="E96" s="36"/>
      <c r="F96" s="36"/>
      <c r="G96" s="36"/>
      <c r="H96" s="36"/>
      <c r="I96" s="115"/>
      <c r="J96" s="84">
        <f>J125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111</v>
      </c>
    </row>
    <row r="97" spans="1:31" s="9" customFormat="1" ht="24.9" customHeight="1">
      <c r="B97" s="161"/>
      <c r="C97" s="162"/>
      <c r="D97" s="163" t="s">
        <v>547</v>
      </c>
      <c r="E97" s="164"/>
      <c r="F97" s="164"/>
      <c r="G97" s="164"/>
      <c r="H97" s="164"/>
      <c r="I97" s="165"/>
      <c r="J97" s="166">
        <f>J126</f>
        <v>0</v>
      </c>
      <c r="K97" s="162"/>
      <c r="L97" s="167"/>
    </row>
    <row r="98" spans="1:31" s="10" customFormat="1" ht="19.95" customHeight="1">
      <c r="B98" s="168"/>
      <c r="C98" s="169"/>
      <c r="D98" s="170" t="s">
        <v>548</v>
      </c>
      <c r="E98" s="171"/>
      <c r="F98" s="171"/>
      <c r="G98" s="171"/>
      <c r="H98" s="171"/>
      <c r="I98" s="172"/>
      <c r="J98" s="173">
        <f>J127</f>
        <v>0</v>
      </c>
      <c r="K98" s="169"/>
      <c r="L98" s="174"/>
    </row>
    <row r="99" spans="1:31" s="10" customFormat="1" ht="19.95" customHeight="1">
      <c r="B99" s="168"/>
      <c r="C99" s="169"/>
      <c r="D99" s="170" t="s">
        <v>975</v>
      </c>
      <c r="E99" s="171"/>
      <c r="F99" s="171"/>
      <c r="G99" s="171"/>
      <c r="H99" s="171"/>
      <c r="I99" s="172"/>
      <c r="J99" s="173">
        <f>J132</f>
        <v>0</v>
      </c>
      <c r="K99" s="169"/>
      <c r="L99" s="174"/>
    </row>
    <row r="100" spans="1:31" s="10" customFormat="1" ht="19.95" customHeight="1">
      <c r="B100" s="168"/>
      <c r="C100" s="169"/>
      <c r="D100" s="170" t="s">
        <v>976</v>
      </c>
      <c r="E100" s="171"/>
      <c r="F100" s="171"/>
      <c r="G100" s="171"/>
      <c r="H100" s="171"/>
      <c r="I100" s="172"/>
      <c r="J100" s="173">
        <f>J160</f>
        <v>0</v>
      </c>
      <c r="K100" s="169"/>
      <c r="L100" s="174"/>
    </row>
    <row r="101" spans="1:31" s="10" customFormat="1" ht="19.95" customHeight="1">
      <c r="B101" s="168"/>
      <c r="C101" s="169"/>
      <c r="D101" s="170" t="s">
        <v>977</v>
      </c>
      <c r="E101" s="171"/>
      <c r="F101" s="171"/>
      <c r="G101" s="171"/>
      <c r="H101" s="171"/>
      <c r="I101" s="172"/>
      <c r="J101" s="173">
        <f>J163</f>
        <v>0</v>
      </c>
      <c r="K101" s="169"/>
      <c r="L101" s="174"/>
    </row>
    <row r="102" spans="1:31" s="9" customFormat="1" ht="24.9" customHeight="1">
      <c r="B102" s="161"/>
      <c r="C102" s="162"/>
      <c r="D102" s="163" t="s">
        <v>825</v>
      </c>
      <c r="E102" s="164"/>
      <c r="F102" s="164"/>
      <c r="G102" s="164"/>
      <c r="H102" s="164"/>
      <c r="I102" s="165"/>
      <c r="J102" s="166">
        <f>J182</f>
        <v>0</v>
      </c>
      <c r="K102" s="162"/>
      <c r="L102" s="167"/>
    </row>
    <row r="103" spans="1:31" s="9" customFormat="1" ht="24.9" customHeight="1">
      <c r="B103" s="161"/>
      <c r="C103" s="162"/>
      <c r="D103" s="163" t="s">
        <v>118</v>
      </c>
      <c r="E103" s="164"/>
      <c r="F103" s="164"/>
      <c r="G103" s="164"/>
      <c r="H103" s="164"/>
      <c r="I103" s="165"/>
      <c r="J103" s="166">
        <f>J187</f>
        <v>0</v>
      </c>
      <c r="K103" s="162"/>
      <c r="L103" s="167"/>
    </row>
    <row r="104" spans="1:31" s="10" customFormat="1" ht="19.95" customHeight="1">
      <c r="B104" s="168"/>
      <c r="C104" s="169"/>
      <c r="D104" s="170" t="s">
        <v>119</v>
      </c>
      <c r="E104" s="171"/>
      <c r="F104" s="171"/>
      <c r="G104" s="171"/>
      <c r="H104" s="171"/>
      <c r="I104" s="172"/>
      <c r="J104" s="173">
        <f>J188</f>
        <v>0</v>
      </c>
      <c r="K104" s="169"/>
      <c r="L104" s="174"/>
    </row>
    <row r="105" spans="1:31" s="10" customFormat="1" ht="19.95" customHeight="1">
      <c r="B105" s="168"/>
      <c r="C105" s="169"/>
      <c r="D105" s="170" t="s">
        <v>120</v>
      </c>
      <c r="E105" s="171"/>
      <c r="F105" s="171"/>
      <c r="G105" s="171"/>
      <c r="H105" s="171"/>
      <c r="I105" s="172"/>
      <c r="J105" s="173">
        <f>J190</f>
        <v>0</v>
      </c>
      <c r="K105" s="169"/>
      <c r="L105" s="174"/>
    </row>
    <row r="106" spans="1:31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115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6.9" customHeight="1">
      <c r="A107" s="34"/>
      <c r="B107" s="54"/>
      <c r="C107" s="55"/>
      <c r="D107" s="55"/>
      <c r="E107" s="55"/>
      <c r="F107" s="55"/>
      <c r="G107" s="55"/>
      <c r="H107" s="55"/>
      <c r="I107" s="152"/>
      <c r="J107" s="55"/>
      <c r="K107" s="55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11" spans="1:31" s="2" customFormat="1" ht="6.9" customHeight="1">
      <c r="A111" s="34"/>
      <c r="B111" s="56"/>
      <c r="C111" s="57"/>
      <c r="D111" s="57"/>
      <c r="E111" s="57"/>
      <c r="F111" s="57"/>
      <c r="G111" s="57"/>
      <c r="H111" s="57"/>
      <c r="I111" s="155"/>
      <c r="J111" s="57"/>
      <c r="K111" s="57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24.9" customHeight="1">
      <c r="A112" s="34"/>
      <c r="B112" s="35"/>
      <c r="C112" s="23" t="s">
        <v>121</v>
      </c>
      <c r="D112" s="36"/>
      <c r="E112" s="36"/>
      <c r="F112" s="36"/>
      <c r="G112" s="36"/>
      <c r="H112" s="36"/>
      <c r="I112" s="115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" customHeight="1">
      <c r="A113" s="34"/>
      <c r="B113" s="35"/>
      <c r="C113" s="36"/>
      <c r="D113" s="36"/>
      <c r="E113" s="36"/>
      <c r="F113" s="36"/>
      <c r="G113" s="36"/>
      <c r="H113" s="36"/>
      <c r="I113" s="115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15</v>
      </c>
      <c r="D114" s="36"/>
      <c r="E114" s="36"/>
      <c r="F114" s="36"/>
      <c r="G114" s="36"/>
      <c r="H114" s="36"/>
      <c r="I114" s="115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6.350000000000001" customHeight="1">
      <c r="A115" s="34"/>
      <c r="B115" s="35"/>
      <c r="C115" s="36"/>
      <c r="D115" s="36"/>
      <c r="E115" s="319" t="str">
        <f>E7</f>
        <v>CESTA OKOLO TATIER, ÚSEK K.Ú. KEŽMAROK - HUNCOVCE</v>
      </c>
      <c r="F115" s="320"/>
      <c r="G115" s="320"/>
      <c r="H115" s="320"/>
      <c r="I115" s="115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104</v>
      </c>
      <c r="D116" s="36"/>
      <c r="E116" s="36"/>
      <c r="F116" s="36"/>
      <c r="G116" s="36"/>
      <c r="H116" s="36"/>
      <c r="I116" s="115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6.350000000000001" customHeight="1">
      <c r="A117" s="34"/>
      <c r="B117" s="35"/>
      <c r="C117" s="36"/>
      <c r="D117" s="36"/>
      <c r="E117" s="291" t="str">
        <f>E9</f>
        <v>7 - 650-00 Preložka telefónneho vedenia</v>
      </c>
      <c r="F117" s="321"/>
      <c r="G117" s="321"/>
      <c r="H117" s="321"/>
      <c r="I117" s="115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" customHeight="1">
      <c r="A118" s="34"/>
      <c r="B118" s="35"/>
      <c r="C118" s="36"/>
      <c r="D118" s="36"/>
      <c r="E118" s="36"/>
      <c r="F118" s="36"/>
      <c r="G118" s="36"/>
      <c r="H118" s="36"/>
      <c r="I118" s="115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2" customHeight="1">
      <c r="A119" s="34"/>
      <c r="B119" s="35"/>
      <c r="C119" s="29" t="s">
        <v>19</v>
      </c>
      <c r="D119" s="36"/>
      <c r="E119" s="36"/>
      <c r="F119" s="27" t="str">
        <f>F12</f>
        <v>HUNCOVCE</v>
      </c>
      <c r="G119" s="36"/>
      <c r="H119" s="36"/>
      <c r="I119" s="117" t="s">
        <v>21</v>
      </c>
      <c r="J119" s="66" t="str">
        <f>IF(J12="","",J12)</f>
        <v>9. 10. 2019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6.9" customHeight="1">
      <c r="A120" s="34"/>
      <c r="B120" s="35"/>
      <c r="C120" s="36"/>
      <c r="D120" s="36"/>
      <c r="E120" s="36"/>
      <c r="F120" s="36"/>
      <c r="G120" s="36"/>
      <c r="H120" s="36"/>
      <c r="I120" s="115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5.3" customHeight="1">
      <c r="A121" s="34"/>
      <c r="B121" s="35"/>
      <c r="C121" s="29" t="s">
        <v>23</v>
      </c>
      <c r="D121" s="36"/>
      <c r="E121" s="36"/>
      <c r="F121" s="27" t="str">
        <f>E15</f>
        <v>OBEC HUNCOVCE</v>
      </c>
      <c r="G121" s="36"/>
      <c r="H121" s="36"/>
      <c r="I121" s="117" t="s">
        <v>29</v>
      </c>
      <c r="J121" s="32" t="str">
        <f>E21</f>
        <v xml:space="preserve"> 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15.3" customHeight="1">
      <c r="A122" s="34"/>
      <c r="B122" s="35"/>
      <c r="C122" s="29" t="s">
        <v>27</v>
      </c>
      <c r="D122" s="36"/>
      <c r="E122" s="36"/>
      <c r="F122" s="27" t="str">
        <f>IF(E18="","",E18)</f>
        <v>Vyplň údaj</v>
      </c>
      <c r="G122" s="36"/>
      <c r="H122" s="36"/>
      <c r="I122" s="117" t="s">
        <v>32</v>
      </c>
      <c r="J122" s="32" t="str">
        <f>E24</f>
        <v xml:space="preserve"> 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10.35" customHeight="1">
      <c r="A123" s="34"/>
      <c r="B123" s="35"/>
      <c r="C123" s="36"/>
      <c r="D123" s="36"/>
      <c r="E123" s="36"/>
      <c r="F123" s="36"/>
      <c r="G123" s="36"/>
      <c r="H123" s="36"/>
      <c r="I123" s="115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11" customFormat="1" ht="29.25" customHeight="1">
      <c r="A124" s="175"/>
      <c r="B124" s="176"/>
      <c r="C124" s="177" t="s">
        <v>122</v>
      </c>
      <c r="D124" s="178" t="s">
        <v>59</v>
      </c>
      <c r="E124" s="178" t="s">
        <v>55</v>
      </c>
      <c r="F124" s="178" t="s">
        <v>56</v>
      </c>
      <c r="G124" s="178" t="s">
        <v>123</v>
      </c>
      <c r="H124" s="178" t="s">
        <v>124</v>
      </c>
      <c r="I124" s="179" t="s">
        <v>125</v>
      </c>
      <c r="J124" s="180" t="s">
        <v>109</v>
      </c>
      <c r="K124" s="181" t="s">
        <v>126</v>
      </c>
      <c r="L124" s="182"/>
      <c r="M124" s="75" t="s">
        <v>1</v>
      </c>
      <c r="N124" s="76" t="s">
        <v>38</v>
      </c>
      <c r="O124" s="76" t="s">
        <v>127</v>
      </c>
      <c r="P124" s="76" t="s">
        <v>128</v>
      </c>
      <c r="Q124" s="76" t="s">
        <v>129</v>
      </c>
      <c r="R124" s="76" t="s">
        <v>130</v>
      </c>
      <c r="S124" s="76" t="s">
        <v>131</v>
      </c>
      <c r="T124" s="77" t="s">
        <v>132</v>
      </c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</row>
    <row r="125" spans="1:65" s="2" customFormat="1" ht="22.8" customHeight="1">
      <c r="A125" s="34"/>
      <c r="B125" s="35"/>
      <c r="C125" s="82" t="s">
        <v>110</v>
      </c>
      <c r="D125" s="36"/>
      <c r="E125" s="36"/>
      <c r="F125" s="36"/>
      <c r="G125" s="36"/>
      <c r="H125" s="36"/>
      <c r="I125" s="115"/>
      <c r="J125" s="183">
        <f>BK125</f>
        <v>0</v>
      </c>
      <c r="K125" s="36"/>
      <c r="L125" s="39"/>
      <c r="M125" s="78"/>
      <c r="N125" s="184"/>
      <c r="O125" s="79"/>
      <c r="P125" s="185">
        <f>P126+P182+P187</f>
        <v>0</v>
      </c>
      <c r="Q125" s="79"/>
      <c r="R125" s="185">
        <f>R126+R182+R187</f>
        <v>0.910941</v>
      </c>
      <c r="S125" s="79"/>
      <c r="T125" s="186">
        <f>T126+T182+T187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73</v>
      </c>
      <c r="AU125" s="17" t="s">
        <v>111</v>
      </c>
      <c r="BK125" s="187">
        <f>BK126+BK182+BK187</f>
        <v>0</v>
      </c>
    </row>
    <row r="126" spans="1:65" s="12" customFormat="1" ht="25.95" customHeight="1">
      <c r="B126" s="188"/>
      <c r="C126" s="189"/>
      <c r="D126" s="190" t="s">
        <v>73</v>
      </c>
      <c r="E126" s="191" t="s">
        <v>160</v>
      </c>
      <c r="F126" s="191" t="s">
        <v>815</v>
      </c>
      <c r="G126" s="189"/>
      <c r="H126" s="189"/>
      <c r="I126" s="192"/>
      <c r="J126" s="193">
        <f>BK126</f>
        <v>0</v>
      </c>
      <c r="K126" s="189"/>
      <c r="L126" s="194"/>
      <c r="M126" s="195"/>
      <c r="N126" s="196"/>
      <c r="O126" s="196"/>
      <c r="P126" s="197">
        <f>P127+P132+P160+P163</f>
        <v>0</v>
      </c>
      <c r="Q126" s="196"/>
      <c r="R126" s="197">
        <f>R127+R132+R160+R163</f>
        <v>0.910941</v>
      </c>
      <c r="S126" s="196"/>
      <c r="T126" s="198">
        <f>T127+T132+T160+T163</f>
        <v>0</v>
      </c>
      <c r="AR126" s="199" t="s">
        <v>87</v>
      </c>
      <c r="AT126" s="200" t="s">
        <v>73</v>
      </c>
      <c r="AU126" s="200" t="s">
        <v>74</v>
      </c>
      <c r="AY126" s="199" t="s">
        <v>135</v>
      </c>
      <c r="BK126" s="201">
        <f>BK127+BK132+BK160+BK163</f>
        <v>0</v>
      </c>
    </row>
    <row r="127" spans="1:65" s="12" customFormat="1" ht="22.8" customHeight="1">
      <c r="B127" s="188"/>
      <c r="C127" s="189"/>
      <c r="D127" s="190" t="s">
        <v>73</v>
      </c>
      <c r="E127" s="202" t="s">
        <v>816</v>
      </c>
      <c r="F127" s="202" t="s">
        <v>817</v>
      </c>
      <c r="G127" s="189"/>
      <c r="H127" s="189"/>
      <c r="I127" s="192"/>
      <c r="J127" s="203">
        <f>BK127</f>
        <v>0</v>
      </c>
      <c r="K127" s="189"/>
      <c r="L127" s="194"/>
      <c r="M127" s="195"/>
      <c r="N127" s="196"/>
      <c r="O127" s="196"/>
      <c r="P127" s="197">
        <f>SUM(P128:P131)</f>
        <v>0</v>
      </c>
      <c r="Q127" s="196"/>
      <c r="R127" s="197">
        <f>SUM(R128:R131)</f>
        <v>2.3909999999999999E-3</v>
      </c>
      <c r="S127" s="196"/>
      <c r="T127" s="198">
        <f>SUM(T128:T131)</f>
        <v>0</v>
      </c>
      <c r="AR127" s="199" t="s">
        <v>87</v>
      </c>
      <c r="AT127" s="200" t="s">
        <v>73</v>
      </c>
      <c r="AU127" s="200" t="s">
        <v>79</v>
      </c>
      <c r="AY127" s="199" t="s">
        <v>135</v>
      </c>
      <c r="BK127" s="201">
        <f>SUM(BK128:BK131)</f>
        <v>0</v>
      </c>
    </row>
    <row r="128" spans="1:65" s="2" customFormat="1" ht="23.1" customHeight="1">
      <c r="A128" s="34"/>
      <c r="B128" s="35"/>
      <c r="C128" s="204" t="s">
        <v>79</v>
      </c>
      <c r="D128" s="204" t="s">
        <v>137</v>
      </c>
      <c r="E128" s="205" t="s">
        <v>978</v>
      </c>
      <c r="F128" s="206" t="s">
        <v>979</v>
      </c>
      <c r="G128" s="207" t="s">
        <v>263</v>
      </c>
      <c r="H128" s="208">
        <v>6</v>
      </c>
      <c r="I128" s="209"/>
      <c r="J128" s="210">
        <f>ROUND(I128*H128,2)</f>
        <v>0</v>
      </c>
      <c r="K128" s="211"/>
      <c r="L128" s="39"/>
      <c r="M128" s="212" t="s">
        <v>1</v>
      </c>
      <c r="N128" s="213" t="s">
        <v>40</v>
      </c>
      <c r="O128" s="71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16" t="s">
        <v>768</v>
      </c>
      <c r="AT128" s="216" t="s">
        <v>137</v>
      </c>
      <c r="AU128" s="216" t="s">
        <v>84</v>
      </c>
      <c r="AY128" s="17" t="s">
        <v>135</v>
      </c>
      <c r="BE128" s="217">
        <f>IF(N128="základná",J128,0)</f>
        <v>0</v>
      </c>
      <c r="BF128" s="217">
        <f>IF(N128="znížená",J128,0)</f>
        <v>0</v>
      </c>
      <c r="BG128" s="217">
        <f>IF(N128="zákl. prenesená",J128,0)</f>
        <v>0</v>
      </c>
      <c r="BH128" s="217">
        <f>IF(N128="zníž. prenesená",J128,0)</f>
        <v>0</v>
      </c>
      <c r="BI128" s="217">
        <f>IF(N128="nulová",J128,0)</f>
        <v>0</v>
      </c>
      <c r="BJ128" s="17" t="s">
        <v>84</v>
      </c>
      <c r="BK128" s="217">
        <f>ROUND(I128*H128,2)</f>
        <v>0</v>
      </c>
      <c r="BL128" s="17" t="s">
        <v>768</v>
      </c>
      <c r="BM128" s="216" t="s">
        <v>980</v>
      </c>
    </row>
    <row r="129" spans="1:65" s="13" customFormat="1" ht="10.199999999999999">
      <c r="B129" s="218"/>
      <c r="C129" s="219"/>
      <c r="D129" s="220" t="s">
        <v>142</v>
      </c>
      <c r="E129" s="221" t="s">
        <v>1</v>
      </c>
      <c r="F129" s="222" t="s">
        <v>981</v>
      </c>
      <c r="G129" s="219"/>
      <c r="H129" s="223">
        <v>6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142</v>
      </c>
      <c r="AU129" s="229" t="s">
        <v>84</v>
      </c>
      <c r="AV129" s="13" t="s">
        <v>84</v>
      </c>
      <c r="AW129" s="13" t="s">
        <v>30</v>
      </c>
      <c r="AX129" s="13" t="s">
        <v>74</v>
      </c>
      <c r="AY129" s="229" t="s">
        <v>135</v>
      </c>
    </row>
    <row r="130" spans="1:65" s="2" customFormat="1" ht="16.350000000000001" customHeight="1">
      <c r="A130" s="34"/>
      <c r="B130" s="35"/>
      <c r="C130" s="230" t="s">
        <v>84</v>
      </c>
      <c r="D130" s="230" t="s">
        <v>160</v>
      </c>
      <c r="E130" s="231" t="s">
        <v>982</v>
      </c>
      <c r="F130" s="232" t="s">
        <v>983</v>
      </c>
      <c r="G130" s="233" t="s">
        <v>263</v>
      </c>
      <c r="H130" s="234">
        <v>6</v>
      </c>
      <c r="I130" s="235"/>
      <c r="J130" s="236">
        <f>ROUND(I130*H130,2)</f>
        <v>0</v>
      </c>
      <c r="K130" s="237"/>
      <c r="L130" s="238"/>
      <c r="M130" s="239" t="s">
        <v>1</v>
      </c>
      <c r="N130" s="240" t="s">
        <v>40</v>
      </c>
      <c r="O130" s="71"/>
      <c r="P130" s="214">
        <f>O130*H130</f>
        <v>0</v>
      </c>
      <c r="Q130" s="214">
        <v>3.8999999999999999E-4</v>
      </c>
      <c r="R130" s="214">
        <f>Q130*H130</f>
        <v>2.3400000000000001E-3</v>
      </c>
      <c r="S130" s="214">
        <v>0</v>
      </c>
      <c r="T130" s="215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6" t="s">
        <v>831</v>
      </c>
      <c r="AT130" s="216" t="s">
        <v>160</v>
      </c>
      <c r="AU130" s="216" t="s">
        <v>84</v>
      </c>
      <c r="AY130" s="17" t="s">
        <v>135</v>
      </c>
      <c r="BE130" s="217">
        <f>IF(N130="základná",J130,0)</f>
        <v>0</v>
      </c>
      <c r="BF130" s="217">
        <f>IF(N130="znížená",J130,0)</f>
        <v>0</v>
      </c>
      <c r="BG130" s="217">
        <f>IF(N130="zákl. prenesená",J130,0)</f>
        <v>0</v>
      </c>
      <c r="BH130" s="217">
        <f>IF(N130="zníž. prenesená",J130,0)</f>
        <v>0</v>
      </c>
      <c r="BI130" s="217">
        <f>IF(N130="nulová",J130,0)</f>
        <v>0</v>
      </c>
      <c r="BJ130" s="17" t="s">
        <v>84</v>
      </c>
      <c r="BK130" s="217">
        <f>ROUND(I130*H130,2)</f>
        <v>0</v>
      </c>
      <c r="BL130" s="17" t="s">
        <v>831</v>
      </c>
      <c r="BM130" s="216" t="s">
        <v>984</v>
      </c>
    </row>
    <row r="131" spans="1:65" s="2" customFormat="1" ht="16.350000000000001" customHeight="1">
      <c r="A131" s="34"/>
      <c r="B131" s="35"/>
      <c r="C131" s="230" t="s">
        <v>87</v>
      </c>
      <c r="D131" s="230" t="s">
        <v>160</v>
      </c>
      <c r="E131" s="231" t="s">
        <v>985</v>
      </c>
      <c r="F131" s="232" t="s">
        <v>986</v>
      </c>
      <c r="G131" s="233" t="s">
        <v>393</v>
      </c>
      <c r="H131" s="234">
        <v>3</v>
      </c>
      <c r="I131" s="235"/>
      <c r="J131" s="236">
        <f>ROUND(I131*H131,2)</f>
        <v>0</v>
      </c>
      <c r="K131" s="237"/>
      <c r="L131" s="238"/>
      <c r="M131" s="239" t="s">
        <v>1</v>
      </c>
      <c r="N131" s="240" t="s">
        <v>40</v>
      </c>
      <c r="O131" s="71"/>
      <c r="P131" s="214">
        <f>O131*H131</f>
        <v>0</v>
      </c>
      <c r="Q131" s="214">
        <v>1.7E-5</v>
      </c>
      <c r="R131" s="214">
        <f>Q131*H131</f>
        <v>5.1E-5</v>
      </c>
      <c r="S131" s="214">
        <v>0</v>
      </c>
      <c r="T131" s="215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16" t="s">
        <v>831</v>
      </c>
      <c r="AT131" s="216" t="s">
        <v>160</v>
      </c>
      <c r="AU131" s="216" t="s">
        <v>84</v>
      </c>
      <c r="AY131" s="17" t="s">
        <v>135</v>
      </c>
      <c r="BE131" s="217">
        <f>IF(N131="základná",J131,0)</f>
        <v>0</v>
      </c>
      <c r="BF131" s="217">
        <f>IF(N131="znížená",J131,0)</f>
        <v>0</v>
      </c>
      <c r="BG131" s="217">
        <f>IF(N131="zákl. prenesená",J131,0)</f>
        <v>0</v>
      </c>
      <c r="BH131" s="217">
        <f>IF(N131="zníž. prenesená",J131,0)</f>
        <v>0</v>
      </c>
      <c r="BI131" s="217">
        <f>IF(N131="nulová",J131,0)</f>
        <v>0</v>
      </c>
      <c r="BJ131" s="17" t="s">
        <v>84</v>
      </c>
      <c r="BK131" s="217">
        <f>ROUND(I131*H131,2)</f>
        <v>0</v>
      </c>
      <c r="BL131" s="17" t="s">
        <v>831</v>
      </c>
      <c r="BM131" s="216" t="s">
        <v>987</v>
      </c>
    </row>
    <row r="132" spans="1:65" s="12" customFormat="1" ht="22.8" customHeight="1">
      <c r="B132" s="188"/>
      <c r="C132" s="189"/>
      <c r="D132" s="190" t="s">
        <v>73</v>
      </c>
      <c r="E132" s="202" t="s">
        <v>988</v>
      </c>
      <c r="F132" s="202" t="s">
        <v>989</v>
      </c>
      <c r="G132" s="189"/>
      <c r="H132" s="189"/>
      <c r="I132" s="192"/>
      <c r="J132" s="203">
        <f>BK132</f>
        <v>0</v>
      </c>
      <c r="K132" s="189"/>
      <c r="L132" s="194"/>
      <c r="M132" s="195"/>
      <c r="N132" s="196"/>
      <c r="O132" s="196"/>
      <c r="P132" s="197">
        <f>SUM(P133:P159)</f>
        <v>0</v>
      </c>
      <c r="Q132" s="196"/>
      <c r="R132" s="197">
        <f>SUM(R133:R159)</f>
        <v>0.37719999999999998</v>
      </c>
      <c r="S132" s="196"/>
      <c r="T132" s="198">
        <f>SUM(T133:T159)</f>
        <v>0</v>
      </c>
      <c r="AR132" s="199" t="s">
        <v>87</v>
      </c>
      <c r="AT132" s="200" t="s">
        <v>73</v>
      </c>
      <c r="AU132" s="200" t="s">
        <v>79</v>
      </c>
      <c r="AY132" s="199" t="s">
        <v>135</v>
      </c>
      <c r="BK132" s="201">
        <f>SUM(BK133:BK159)</f>
        <v>0</v>
      </c>
    </row>
    <row r="133" spans="1:65" s="2" customFormat="1" ht="34.65" customHeight="1">
      <c r="A133" s="34"/>
      <c r="B133" s="35"/>
      <c r="C133" s="204" t="s">
        <v>90</v>
      </c>
      <c r="D133" s="204" t="s">
        <v>137</v>
      </c>
      <c r="E133" s="205" t="s">
        <v>990</v>
      </c>
      <c r="F133" s="206" t="s">
        <v>991</v>
      </c>
      <c r="G133" s="207" t="s">
        <v>393</v>
      </c>
      <c r="H133" s="208">
        <v>1</v>
      </c>
      <c r="I133" s="209"/>
      <c r="J133" s="210">
        <f>ROUND(I133*H133,2)</f>
        <v>0</v>
      </c>
      <c r="K133" s="211"/>
      <c r="L133" s="39"/>
      <c r="M133" s="212" t="s">
        <v>1</v>
      </c>
      <c r="N133" s="213" t="s">
        <v>40</v>
      </c>
      <c r="O133" s="71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16" t="s">
        <v>768</v>
      </c>
      <c r="AT133" s="216" t="s">
        <v>137</v>
      </c>
      <c r="AU133" s="216" t="s">
        <v>84</v>
      </c>
      <c r="AY133" s="17" t="s">
        <v>135</v>
      </c>
      <c r="BE133" s="217">
        <f>IF(N133="základná",J133,0)</f>
        <v>0</v>
      </c>
      <c r="BF133" s="217">
        <f>IF(N133="znížená",J133,0)</f>
        <v>0</v>
      </c>
      <c r="BG133" s="217">
        <f>IF(N133="zákl. prenesená",J133,0)</f>
        <v>0</v>
      </c>
      <c r="BH133" s="217">
        <f>IF(N133="zníž. prenesená",J133,0)</f>
        <v>0</v>
      </c>
      <c r="BI133" s="217">
        <f>IF(N133="nulová",J133,0)</f>
        <v>0</v>
      </c>
      <c r="BJ133" s="17" t="s">
        <v>84</v>
      </c>
      <c r="BK133" s="217">
        <f>ROUND(I133*H133,2)</f>
        <v>0</v>
      </c>
      <c r="BL133" s="17" t="s">
        <v>768</v>
      </c>
      <c r="BM133" s="216" t="s">
        <v>992</v>
      </c>
    </row>
    <row r="134" spans="1:65" s="2" customFormat="1" ht="16.350000000000001" customHeight="1">
      <c r="A134" s="34"/>
      <c r="B134" s="35"/>
      <c r="C134" s="230" t="s">
        <v>94</v>
      </c>
      <c r="D134" s="230" t="s">
        <v>160</v>
      </c>
      <c r="E134" s="231" t="s">
        <v>993</v>
      </c>
      <c r="F134" s="232" t="s">
        <v>994</v>
      </c>
      <c r="G134" s="233" t="s">
        <v>282</v>
      </c>
      <c r="H134" s="234">
        <v>1</v>
      </c>
      <c r="I134" s="235"/>
      <c r="J134" s="236">
        <f>ROUND(I134*H134,2)</f>
        <v>0</v>
      </c>
      <c r="K134" s="237"/>
      <c r="L134" s="238"/>
      <c r="M134" s="239" t="s">
        <v>1</v>
      </c>
      <c r="N134" s="240" t="s">
        <v>40</v>
      </c>
      <c r="O134" s="71"/>
      <c r="P134" s="214">
        <f>O134*H134</f>
        <v>0</v>
      </c>
      <c r="Q134" s="214">
        <v>0.23</v>
      </c>
      <c r="R134" s="214">
        <f>Q134*H134</f>
        <v>0.23</v>
      </c>
      <c r="S134" s="214">
        <v>0</v>
      </c>
      <c r="T134" s="215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16" t="s">
        <v>831</v>
      </c>
      <c r="AT134" s="216" t="s">
        <v>160</v>
      </c>
      <c r="AU134" s="216" t="s">
        <v>84</v>
      </c>
      <c r="AY134" s="17" t="s">
        <v>135</v>
      </c>
      <c r="BE134" s="217">
        <f>IF(N134="základná",J134,0)</f>
        <v>0</v>
      </c>
      <c r="BF134" s="217">
        <f>IF(N134="znížená",J134,0)</f>
        <v>0</v>
      </c>
      <c r="BG134" s="217">
        <f>IF(N134="zákl. prenesená",J134,0)</f>
        <v>0</v>
      </c>
      <c r="BH134" s="217">
        <f>IF(N134="zníž. prenesená",J134,0)</f>
        <v>0</v>
      </c>
      <c r="BI134" s="217">
        <f>IF(N134="nulová",J134,0)</f>
        <v>0</v>
      </c>
      <c r="BJ134" s="17" t="s">
        <v>84</v>
      </c>
      <c r="BK134" s="217">
        <f>ROUND(I134*H134,2)</f>
        <v>0</v>
      </c>
      <c r="BL134" s="17" t="s">
        <v>831</v>
      </c>
      <c r="BM134" s="216" t="s">
        <v>995</v>
      </c>
    </row>
    <row r="135" spans="1:65" s="2" customFormat="1" ht="16.350000000000001" customHeight="1">
      <c r="A135" s="34"/>
      <c r="B135" s="35"/>
      <c r="C135" s="230" t="s">
        <v>97</v>
      </c>
      <c r="D135" s="230" t="s">
        <v>160</v>
      </c>
      <c r="E135" s="231" t="s">
        <v>996</v>
      </c>
      <c r="F135" s="232" t="s">
        <v>997</v>
      </c>
      <c r="G135" s="233" t="s">
        <v>393</v>
      </c>
      <c r="H135" s="234">
        <v>1</v>
      </c>
      <c r="I135" s="235"/>
      <c r="J135" s="236">
        <f>ROUND(I135*H135,2)</f>
        <v>0</v>
      </c>
      <c r="K135" s="237"/>
      <c r="L135" s="238"/>
      <c r="M135" s="239" t="s">
        <v>1</v>
      </c>
      <c r="N135" s="240" t="s">
        <v>40</v>
      </c>
      <c r="O135" s="71"/>
      <c r="P135" s="214">
        <f>O135*H135</f>
        <v>0</v>
      </c>
      <c r="Q135" s="214">
        <v>0.14199999999999999</v>
      </c>
      <c r="R135" s="214">
        <f>Q135*H135</f>
        <v>0.14199999999999999</v>
      </c>
      <c r="S135" s="214">
        <v>0</v>
      </c>
      <c r="T135" s="215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16" t="s">
        <v>838</v>
      </c>
      <c r="AT135" s="216" t="s">
        <v>160</v>
      </c>
      <c r="AU135" s="216" t="s">
        <v>84</v>
      </c>
      <c r="AY135" s="17" t="s">
        <v>135</v>
      </c>
      <c r="BE135" s="217">
        <f>IF(N135="základná",J135,0)</f>
        <v>0</v>
      </c>
      <c r="BF135" s="217">
        <f>IF(N135="znížená",J135,0)</f>
        <v>0</v>
      </c>
      <c r="BG135" s="217">
        <f>IF(N135="zákl. prenesená",J135,0)</f>
        <v>0</v>
      </c>
      <c r="BH135" s="217">
        <f>IF(N135="zníž. prenesená",J135,0)</f>
        <v>0</v>
      </c>
      <c r="BI135" s="217">
        <f>IF(N135="nulová",J135,0)</f>
        <v>0</v>
      </c>
      <c r="BJ135" s="17" t="s">
        <v>84</v>
      </c>
      <c r="BK135" s="217">
        <f>ROUND(I135*H135,2)</f>
        <v>0</v>
      </c>
      <c r="BL135" s="17" t="s">
        <v>768</v>
      </c>
      <c r="BM135" s="216" t="s">
        <v>998</v>
      </c>
    </row>
    <row r="136" spans="1:65" s="2" customFormat="1" ht="23.1" customHeight="1">
      <c r="A136" s="34"/>
      <c r="B136" s="35"/>
      <c r="C136" s="204" t="s">
        <v>100</v>
      </c>
      <c r="D136" s="204" t="s">
        <v>137</v>
      </c>
      <c r="E136" s="205" t="s">
        <v>999</v>
      </c>
      <c r="F136" s="206" t="s">
        <v>1000</v>
      </c>
      <c r="G136" s="207" t="s">
        <v>393</v>
      </c>
      <c r="H136" s="208">
        <v>1</v>
      </c>
      <c r="I136" s="209"/>
      <c r="J136" s="210">
        <f>ROUND(I136*H136,2)</f>
        <v>0</v>
      </c>
      <c r="K136" s="211"/>
      <c r="L136" s="39"/>
      <c r="M136" s="212" t="s">
        <v>1</v>
      </c>
      <c r="N136" s="213" t="s">
        <v>40</v>
      </c>
      <c r="O136" s="71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16" t="s">
        <v>768</v>
      </c>
      <c r="AT136" s="216" t="s">
        <v>137</v>
      </c>
      <c r="AU136" s="216" t="s">
        <v>84</v>
      </c>
      <c r="AY136" s="17" t="s">
        <v>135</v>
      </c>
      <c r="BE136" s="217">
        <f>IF(N136="základná",J136,0)</f>
        <v>0</v>
      </c>
      <c r="BF136" s="217">
        <f>IF(N136="znížená",J136,0)</f>
        <v>0</v>
      </c>
      <c r="BG136" s="217">
        <f>IF(N136="zákl. prenesená",J136,0)</f>
        <v>0</v>
      </c>
      <c r="BH136" s="217">
        <f>IF(N136="zníž. prenesená",J136,0)</f>
        <v>0</v>
      </c>
      <c r="BI136" s="217">
        <f>IF(N136="nulová",J136,0)</f>
        <v>0</v>
      </c>
      <c r="BJ136" s="17" t="s">
        <v>84</v>
      </c>
      <c r="BK136" s="217">
        <f>ROUND(I136*H136,2)</f>
        <v>0</v>
      </c>
      <c r="BL136" s="17" t="s">
        <v>768</v>
      </c>
      <c r="BM136" s="216" t="s">
        <v>1001</v>
      </c>
    </row>
    <row r="137" spans="1:65" s="13" customFormat="1" ht="10.199999999999999">
      <c r="B137" s="218"/>
      <c r="C137" s="219"/>
      <c r="D137" s="220" t="s">
        <v>142</v>
      </c>
      <c r="E137" s="221" t="s">
        <v>1</v>
      </c>
      <c r="F137" s="222" t="s">
        <v>79</v>
      </c>
      <c r="G137" s="219"/>
      <c r="H137" s="223">
        <v>1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AT137" s="229" t="s">
        <v>142</v>
      </c>
      <c r="AU137" s="229" t="s">
        <v>84</v>
      </c>
      <c r="AV137" s="13" t="s">
        <v>84</v>
      </c>
      <c r="AW137" s="13" t="s">
        <v>30</v>
      </c>
      <c r="AX137" s="13" t="s">
        <v>79</v>
      </c>
      <c r="AY137" s="229" t="s">
        <v>135</v>
      </c>
    </row>
    <row r="138" spans="1:65" s="2" customFormat="1" ht="16.350000000000001" customHeight="1">
      <c r="A138" s="34"/>
      <c r="B138" s="35"/>
      <c r="C138" s="230" t="s">
        <v>163</v>
      </c>
      <c r="D138" s="230" t="s">
        <v>160</v>
      </c>
      <c r="E138" s="231" t="s">
        <v>1002</v>
      </c>
      <c r="F138" s="232" t="s">
        <v>1003</v>
      </c>
      <c r="G138" s="233" t="s">
        <v>393</v>
      </c>
      <c r="H138" s="234">
        <v>1</v>
      </c>
      <c r="I138" s="235"/>
      <c r="J138" s="236">
        <f>ROUND(I138*H138,2)</f>
        <v>0</v>
      </c>
      <c r="K138" s="237"/>
      <c r="L138" s="238"/>
      <c r="M138" s="239" t="s">
        <v>1</v>
      </c>
      <c r="N138" s="240" t="s">
        <v>40</v>
      </c>
      <c r="O138" s="71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16" t="s">
        <v>831</v>
      </c>
      <c r="AT138" s="216" t="s">
        <v>160</v>
      </c>
      <c r="AU138" s="216" t="s">
        <v>84</v>
      </c>
      <c r="AY138" s="17" t="s">
        <v>135</v>
      </c>
      <c r="BE138" s="217">
        <f>IF(N138="základná",J138,0)</f>
        <v>0</v>
      </c>
      <c r="BF138" s="217">
        <f>IF(N138="znížená",J138,0)</f>
        <v>0</v>
      </c>
      <c r="BG138" s="217">
        <f>IF(N138="zákl. prenesená",J138,0)</f>
        <v>0</v>
      </c>
      <c r="BH138" s="217">
        <f>IF(N138="zníž. prenesená",J138,0)</f>
        <v>0</v>
      </c>
      <c r="BI138" s="217">
        <f>IF(N138="nulová",J138,0)</f>
        <v>0</v>
      </c>
      <c r="BJ138" s="17" t="s">
        <v>84</v>
      </c>
      <c r="BK138" s="217">
        <f>ROUND(I138*H138,2)</f>
        <v>0</v>
      </c>
      <c r="BL138" s="17" t="s">
        <v>831</v>
      </c>
      <c r="BM138" s="216" t="s">
        <v>1004</v>
      </c>
    </row>
    <row r="139" spans="1:65" s="2" customFormat="1" ht="16.350000000000001" customHeight="1">
      <c r="A139" s="34"/>
      <c r="B139" s="35"/>
      <c r="C139" s="230" t="s">
        <v>175</v>
      </c>
      <c r="D139" s="230" t="s">
        <v>160</v>
      </c>
      <c r="E139" s="231" t="s">
        <v>1005</v>
      </c>
      <c r="F139" s="232" t="s">
        <v>1006</v>
      </c>
      <c r="G139" s="233" t="s">
        <v>393</v>
      </c>
      <c r="H139" s="234">
        <v>1</v>
      </c>
      <c r="I139" s="235"/>
      <c r="J139" s="236">
        <f>ROUND(I139*H139,2)</f>
        <v>0</v>
      </c>
      <c r="K139" s="237"/>
      <c r="L139" s="238"/>
      <c r="M139" s="239" t="s">
        <v>1</v>
      </c>
      <c r="N139" s="240" t="s">
        <v>40</v>
      </c>
      <c r="O139" s="71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16" t="s">
        <v>831</v>
      </c>
      <c r="AT139" s="216" t="s">
        <v>160</v>
      </c>
      <c r="AU139" s="216" t="s">
        <v>84</v>
      </c>
      <c r="AY139" s="17" t="s">
        <v>135</v>
      </c>
      <c r="BE139" s="217">
        <f>IF(N139="základná",J139,0)</f>
        <v>0</v>
      </c>
      <c r="BF139" s="217">
        <f>IF(N139="znížená",J139,0)</f>
        <v>0</v>
      </c>
      <c r="BG139" s="217">
        <f>IF(N139="zákl. prenesená",J139,0)</f>
        <v>0</v>
      </c>
      <c r="BH139" s="217">
        <f>IF(N139="zníž. prenesená",J139,0)</f>
        <v>0</v>
      </c>
      <c r="BI139" s="217">
        <f>IF(N139="nulová",J139,0)</f>
        <v>0</v>
      </c>
      <c r="BJ139" s="17" t="s">
        <v>84</v>
      </c>
      <c r="BK139" s="217">
        <f>ROUND(I139*H139,2)</f>
        <v>0</v>
      </c>
      <c r="BL139" s="17" t="s">
        <v>831</v>
      </c>
      <c r="BM139" s="216" t="s">
        <v>1007</v>
      </c>
    </row>
    <row r="140" spans="1:65" s="2" customFormat="1" ht="23.1" customHeight="1">
      <c r="A140" s="34"/>
      <c r="B140" s="35"/>
      <c r="C140" s="204" t="s">
        <v>180</v>
      </c>
      <c r="D140" s="204" t="s">
        <v>137</v>
      </c>
      <c r="E140" s="205" t="s">
        <v>1008</v>
      </c>
      <c r="F140" s="206" t="s">
        <v>1009</v>
      </c>
      <c r="G140" s="207" t="s">
        <v>160</v>
      </c>
      <c r="H140" s="208">
        <v>8</v>
      </c>
      <c r="I140" s="209"/>
      <c r="J140" s="210">
        <f>ROUND(I140*H140,2)</f>
        <v>0</v>
      </c>
      <c r="K140" s="211"/>
      <c r="L140" s="39"/>
      <c r="M140" s="212" t="s">
        <v>1</v>
      </c>
      <c r="N140" s="213" t="s">
        <v>40</v>
      </c>
      <c r="O140" s="71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6" t="s">
        <v>768</v>
      </c>
      <c r="AT140" s="216" t="s">
        <v>137</v>
      </c>
      <c r="AU140" s="216" t="s">
        <v>84</v>
      </c>
      <c r="AY140" s="17" t="s">
        <v>135</v>
      </c>
      <c r="BE140" s="217">
        <f>IF(N140="základná",J140,0)</f>
        <v>0</v>
      </c>
      <c r="BF140" s="217">
        <f>IF(N140="znížená",J140,0)</f>
        <v>0</v>
      </c>
      <c r="BG140" s="217">
        <f>IF(N140="zákl. prenesená",J140,0)</f>
        <v>0</v>
      </c>
      <c r="BH140" s="217">
        <f>IF(N140="zníž. prenesená",J140,0)</f>
        <v>0</v>
      </c>
      <c r="BI140" s="217">
        <f>IF(N140="nulová",J140,0)</f>
        <v>0</v>
      </c>
      <c r="BJ140" s="17" t="s">
        <v>84</v>
      </c>
      <c r="BK140" s="217">
        <f>ROUND(I140*H140,2)</f>
        <v>0</v>
      </c>
      <c r="BL140" s="17" t="s">
        <v>768</v>
      </c>
      <c r="BM140" s="216" t="s">
        <v>1010</v>
      </c>
    </row>
    <row r="141" spans="1:65" s="13" customFormat="1" ht="10.199999999999999">
      <c r="B141" s="218"/>
      <c r="C141" s="219"/>
      <c r="D141" s="220" t="s">
        <v>142</v>
      </c>
      <c r="E141" s="221" t="s">
        <v>1</v>
      </c>
      <c r="F141" s="222" t="s">
        <v>163</v>
      </c>
      <c r="G141" s="219"/>
      <c r="H141" s="223">
        <v>8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142</v>
      </c>
      <c r="AU141" s="229" t="s">
        <v>84</v>
      </c>
      <c r="AV141" s="13" t="s">
        <v>84</v>
      </c>
      <c r="AW141" s="13" t="s">
        <v>30</v>
      </c>
      <c r="AX141" s="13" t="s">
        <v>79</v>
      </c>
      <c r="AY141" s="229" t="s">
        <v>135</v>
      </c>
    </row>
    <row r="142" spans="1:65" s="2" customFormat="1" ht="34.65" customHeight="1">
      <c r="A142" s="34"/>
      <c r="B142" s="35"/>
      <c r="C142" s="230" t="s">
        <v>185</v>
      </c>
      <c r="D142" s="230" t="s">
        <v>160</v>
      </c>
      <c r="E142" s="231" t="s">
        <v>1011</v>
      </c>
      <c r="F142" s="232" t="s">
        <v>1012</v>
      </c>
      <c r="G142" s="233" t="s">
        <v>213</v>
      </c>
      <c r="H142" s="234">
        <v>5.2</v>
      </c>
      <c r="I142" s="235"/>
      <c r="J142" s="236">
        <f>ROUND(I142*H142,2)</f>
        <v>0</v>
      </c>
      <c r="K142" s="237"/>
      <c r="L142" s="238"/>
      <c r="M142" s="239" t="s">
        <v>1</v>
      </c>
      <c r="N142" s="240" t="s">
        <v>40</v>
      </c>
      <c r="O142" s="71"/>
      <c r="P142" s="214">
        <f>O142*H142</f>
        <v>0</v>
      </c>
      <c r="Q142" s="214">
        <v>1E-3</v>
      </c>
      <c r="R142" s="214">
        <f>Q142*H142</f>
        <v>5.2000000000000006E-3</v>
      </c>
      <c r="S142" s="214">
        <v>0</v>
      </c>
      <c r="T142" s="215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6" t="s">
        <v>831</v>
      </c>
      <c r="AT142" s="216" t="s">
        <v>160</v>
      </c>
      <c r="AU142" s="216" t="s">
        <v>84</v>
      </c>
      <c r="AY142" s="17" t="s">
        <v>135</v>
      </c>
      <c r="BE142" s="217">
        <f>IF(N142="základná",J142,0)</f>
        <v>0</v>
      </c>
      <c r="BF142" s="217">
        <f>IF(N142="znížená",J142,0)</f>
        <v>0</v>
      </c>
      <c r="BG142" s="217">
        <f>IF(N142="zákl. prenesená",J142,0)</f>
        <v>0</v>
      </c>
      <c r="BH142" s="217">
        <f>IF(N142="zníž. prenesená",J142,0)</f>
        <v>0</v>
      </c>
      <c r="BI142" s="217">
        <f>IF(N142="nulová",J142,0)</f>
        <v>0</v>
      </c>
      <c r="BJ142" s="17" t="s">
        <v>84</v>
      </c>
      <c r="BK142" s="217">
        <f>ROUND(I142*H142,2)</f>
        <v>0</v>
      </c>
      <c r="BL142" s="17" t="s">
        <v>831</v>
      </c>
      <c r="BM142" s="216" t="s">
        <v>1013</v>
      </c>
    </row>
    <row r="143" spans="1:65" s="2" customFormat="1" ht="16.350000000000001" customHeight="1">
      <c r="A143" s="34"/>
      <c r="B143" s="35"/>
      <c r="C143" s="230" t="s">
        <v>189</v>
      </c>
      <c r="D143" s="230" t="s">
        <v>160</v>
      </c>
      <c r="E143" s="231" t="s">
        <v>1014</v>
      </c>
      <c r="F143" s="232" t="s">
        <v>1015</v>
      </c>
      <c r="G143" s="233" t="s">
        <v>393</v>
      </c>
      <c r="H143" s="234">
        <v>8</v>
      </c>
      <c r="I143" s="235"/>
      <c r="J143" s="236">
        <f>ROUND(I143*H143,2)</f>
        <v>0</v>
      </c>
      <c r="K143" s="237"/>
      <c r="L143" s="238"/>
      <c r="M143" s="239" t="s">
        <v>1</v>
      </c>
      <c r="N143" s="240" t="s">
        <v>40</v>
      </c>
      <c r="O143" s="71"/>
      <c r="P143" s="214">
        <f>O143*H143</f>
        <v>0</v>
      </c>
      <c r="Q143" s="214">
        <v>0</v>
      </c>
      <c r="R143" s="214">
        <f>Q143*H143</f>
        <v>0</v>
      </c>
      <c r="S143" s="214">
        <v>0</v>
      </c>
      <c r="T143" s="215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16" t="s">
        <v>831</v>
      </c>
      <c r="AT143" s="216" t="s">
        <v>160</v>
      </c>
      <c r="AU143" s="216" t="s">
        <v>84</v>
      </c>
      <c r="AY143" s="17" t="s">
        <v>135</v>
      </c>
      <c r="BE143" s="217">
        <f>IF(N143="základná",J143,0)</f>
        <v>0</v>
      </c>
      <c r="BF143" s="217">
        <f>IF(N143="znížená",J143,0)</f>
        <v>0</v>
      </c>
      <c r="BG143" s="217">
        <f>IF(N143="zákl. prenesená",J143,0)</f>
        <v>0</v>
      </c>
      <c r="BH143" s="217">
        <f>IF(N143="zníž. prenesená",J143,0)</f>
        <v>0</v>
      </c>
      <c r="BI143" s="217">
        <f>IF(N143="nulová",J143,0)</f>
        <v>0</v>
      </c>
      <c r="BJ143" s="17" t="s">
        <v>84</v>
      </c>
      <c r="BK143" s="217">
        <f>ROUND(I143*H143,2)</f>
        <v>0</v>
      </c>
      <c r="BL143" s="17" t="s">
        <v>831</v>
      </c>
      <c r="BM143" s="216" t="s">
        <v>1016</v>
      </c>
    </row>
    <row r="144" spans="1:65" s="2" customFormat="1" ht="16.350000000000001" customHeight="1">
      <c r="A144" s="34"/>
      <c r="B144" s="35"/>
      <c r="C144" s="230" t="s">
        <v>195</v>
      </c>
      <c r="D144" s="230" t="s">
        <v>160</v>
      </c>
      <c r="E144" s="231" t="s">
        <v>1017</v>
      </c>
      <c r="F144" s="232" t="s">
        <v>1018</v>
      </c>
      <c r="G144" s="233" t="s">
        <v>393</v>
      </c>
      <c r="H144" s="234">
        <v>4</v>
      </c>
      <c r="I144" s="235"/>
      <c r="J144" s="236">
        <f>ROUND(I144*H144,2)</f>
        <v>0</v>
      </c>
      <c r="K144" s="237"/>
      <c r="L144" s="238"/>
      <c r="M144" s="239" t="s">
        <v>1</v>
      </c>
      <c r="N144" s="240" t="s">
        <v>40</v>
      </c>
      <c r="O144" s="71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16" t="s">
        <v>831</v>
      </c>
      <c r="AT144" s="216" t="s">
        <v>160</v>
      </c>
      <c r="AU144" s="216" t="s">
        <v>84</v>
      </c>
      <c r="AY144" s="17" t="s">
        <v>135</v>
      </c>
      <c r="BE144" s="217">
        <f>IF(N144="základná",J144,0)</f>
        <v>0</v>
      </c>
      <c r="BF144" s="217">
        <f>IF(N144="znížená",J144,0)</f>
        <v>0</v>
      </c>
      <c r="BG144" s="217">
        <f>IF(N144="zákl. prenesená",J144,0)</f>
        <v>0</v>
      </c>
      <c r="BH144" s="217">
        <f>IF(N144="zníž. prenesená",J144,0)</f>
        <v>0</v>
      </c>
      <c r="BI144" s="217">
        <f>IF(N144="nulová",J144,0)</f>
        <v>0</v>
      </c>
      <c r="BJ144" s="17" t="s">
        <v>84</v>
      </c>
      <c r="BK144" s="217">
        <f>ROUND(I144*H144,2)</f>
        <v>0</v>
      </c>
      <c r="BL144" s="17" t="s">
        <v>831</v>
      </c>
      <c r="BM144" s="216" t="s">
        <v>1019</v>
      </c>
    </row>
    <row r="145" spans="1:65" s="2" customFormat="1" ht="34.65" customHeight="1">
      <c r="A145" s="34"/>
      <c r="B145" s="35"/>
      <c r="C145" s="204" t="s">
        <v>200</v>
      </c>
      <c r="D145" s="204" t="s">
        <v>137</v>
      </c>
      <c r="E145" s="205" t="s">
        <v>1020</v>
      </c>
      <c r="F145" s="206" t="s">
        <v>1021</v>
      </c>
      <c r="G145" s="207" t="s">
        <v>263</v>
      </c>
      <c r="H145" s="208">
        <v>2.5</v>
      </c>
      <c r="I145" s="209"/>
      <c r="J145" s="210">
        <f>ROUND(I145*H145,2)</f>
        <v>0</v>
      </c>
      <c r="K145" s="211"/>
      <c r="L145" s="39"/>
      <c r="M145" s="212" t="s">
        <v>1</v>
      </c>
      <c r="N145" s="213" t="s">
        <v>40</v>
      </c>
      <c r="O145" s="71"/>
      <c r="P145" s="214">
        <f>O145*H145</f>
        <v>0</v>
      </c>
      <c r="Q145" s="214">
        <v>0</v>
      </c>
      <c r="R145" s="214">
        <f>Q145*H145</f>
        <v>0</v>
      </c>
      <c r="S145" s="214">
        <v>0</v>
      </c>
      <c r="T145" s="215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6" t="s">
        <v>768</v>
      </c>
      <c r="AT145" s="216" t="s">
        <v>137</v>
      </c>
      <c r="AU145" s="216" t="s">
        <v>84</v>
      </c>
      <c r="AY145" s="17" t="s">
        <v>135</v>
      </c>
      <c r="BE145" s="217">
        <f>IF(N145="základná",J145,0)</f>
        <v>0</v>
      </c>
      <c r="BF145" s="217">
        <f>IF(N145="znížená",J145,0)</f>
        <v>0</v>
      </c>
      <c r="BG145" s="217">
        <f>IF(N145="zákl. prenesená",J145,0)</f>
        <v>0</v>
      </c>
      <c r="BH145" s="217">
        <f>IF(N145="zníž. prenesená",J145,0)</f>
        <v>0</v>
      </c>
      <c r="BI145" s="217">
        <f>IF(N145="nulová",J145,0)</f>
        <v>0</v>
      </c>
      <c r="BJ145" s="17" t="s">
        <v>84</v>
      </c>
      <c r="BK145" s="217">
        <f>ROUND(I145*H145,2)</f>
        <v>0</v>
      </c>
      <c r="BL145" s="17" t="s">
        <v>768</v>
      </c>
      <c r="BM145" s="216" t="s">
        <v>1022</v>
      </c>
    </row>
    <row r="146" spans="1:65" s="13" customFormat="1" ht="10.199999999999999">
      <c r="B146" s="218"/>
      <c r="C146" s="219"/>
      <c r="D146" s="220" t="s">
        <v>142</v>
      </c>
      <c r="E146" s="221" t="s">
        <v>1</v>
      </c>
      <c r="F146" s="222" t="s">
        <v>1023</v>
      </c>
      <c r="G146" s="219"/>
      <c r="H146" s="223">
        <v>2.5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142</v>
      </c>
      <c r="AU146" s="229" t="s">
        <v>84</v>
      </c>
      <c r="AV146" s="13" t="s">
        <v>84</v>
      </c>
      <c r="AW146" s="13" t="s">
        <v>30</v>
      </c>
      <c r="AX146" s="13" t="s">
        <v>79</v>
      </c>
      <c r="AY146" s="229" t="s">
        <v>135</v>
      </c>
    </row>
    <row r="147" spans="1:65" s="2" customFormat="1" ht="16.350000000000001" customHeight="1">
      <c r="A147" s="34"/>
      <c r="B147" s="35"/>
      <c r="C147" s="230" t="s">
        <v>204</v>
      </c>
      <c r="D147" s="230" t="s">
        <v>160</v>
      </c>
      <c r="E147" s="231" t="s">
        <v>1024</v>
      </c>
      <c r="F147" s="232" t="s">
        <v>1025</v>
      </c>
      <c r="G147" s="233" t="s">
        <v>263</v>
      </c>
      <c r="H147" s="234">
        <v>2.5</v>
      </c>
      <c r="I147" s="235"/>
      <c r="J147" s="236">
        <f t="shared" ref="J147:J158" si="0">ROUND(I147*H147,2)</f>
        <v>0</v>
      </c>
      <c r="K147" s="237"/>
      <c r="L147" s="238"/>
      <c r="M147" s="239" t="s">
        <v>1</v>
      </c>
      <c r="N147" s="240" t="s">
        <v>40</v>
      </c>
      <c r="O147" s="71"/>
      <c r="P147" s="214">
        <f t="shared" ref="P147:P158" si="1">O147*H147</f>
        <v>0</v>
      </c>
      <c r="Q147" s="214">
        <v>0</v>
      </c>
      <c r="R147" s="214">
        <f t="shared" ref="R147:R158" si="2">Q147*H147</f>
        <v>0</v>
      </c>
      <c r="S147" s="214">
        <v>0</v>
      </c>
      <c r="T147" s="215">
        <f t="shared" ref="T147:T158" si="3"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6" t="s">
        <v>831</v>
      </c>
      <c r="AT147" s="216" t="s">
        <v>160</v>
      </c>
      <c r="AU147" s="216" t="s">
        <v>84</v>
      </c>
      <c r="AY147" s="17" t="s">
        <v>135</v>
      </c>
      <c r="BE147" s="217">
        <f t="shared" ref="BE147:BE158" si="4">IF(N147="základná",J147,0)</f>
        <v>0</v>
      </c>
      <c r="BF147" s="217">
        <f t="shared" ref="BF147:BF158" si="5">IF(N147="znížená",J147,0)</f>
        <v>0</v>
      </c>
      <c r="BG147" s="217">
        <f t="shared" ref="BG147:BG158" si="6">IF(N147="zákl. prenesená",J147,0)</f>
        <v>0</v>
      </c>
      <c r="BH147" s="217">
        <f t="shared" ref="BH147:BH158" si="7">IF(N147="zníž. prenesená",J147,0)</f>
        <v>0</v>
      </c>
      <c r="BI147" s="217">
        <f t="shared" ref="BI147:BI158" si="8">IF(N147="nulová",J147,0)</f>
        <v>0</v>
      </c>
      <c r="BJ147" s="17" t="s">
        <v>84</v>
      </c>
      <c r="BK147" s="217">
        <f t="shared" ref="BK147:BK158" si="9">ROUND(I147*H147,2)</f>
        <v>0</v>
      </c>
      <c r="BL147" s="17" t="s">
        <v>831</v>
      </c>
      <c r="BM147" s="216" t="s">
        <v>1026</v>
      </c>
    </row>
    <row r="148" spans="1:65" s="2" customFormat="1" ht="16.350000000000001" customHeight="1">
      <c r="A148" s="34"/>
      <c r="B148" s="35"/>
      <c r="C148" s="230" t="s">
        <v>210</v>
      </c>
      <c r="D148" s="230" t="s">
        <v>160</v>
      </c>
      <c r="E148" s="231" t="s">
        <v>1027</v>
      </c>
      <c r="F148" s="232" t="s">
        <v>1028</v>
      </c>
      <c r="G148" s="233" t="s">
        <v>921</v>
      </c>
      <c r="H148" s="234">
        <v>1</v>
      </c>
      <c r="I148" s="235"/>
      <c r="J148" s="236">
        <f t="shared" si="0"/>
        <v>0</v>
      </c>
      <c r="K148" s="237"/>
      <c r="L148" s="238"/>
      <c r="M148" s="239" t="s">
        <v>1</v>
      </c>
      <c r="N148" s="240" t="s">
        <v>40</v>
      </c>
      <c r="O148" s="71"/>
      <c r="P148" s="214">
        <f t="shared" si="1"/>
        <v>0</v>
      </c>
      <c r="Q148" s="214">
        <v>0</v>
      </c>
      <c r="R148" s="214">
        <f t="shared" si="2"/>
        <v>0</v>
      </c>
      <c r="S148" s="214">
        <v>0</v>
      </c>
      <c r="T148" s="215">
        <f t="shared" si="3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16" t="s">
        <v>831</v>
      </c>
      <c r="AT148" s="216" t="s">
        <v>160</v>
      </c>
      <c r="AU148" s="216" t="s">
        <v>84</v>
      </c>
      <c r="AY148" s="17" t="s">
        <v>135</v>
      </c>
      <c r="BE148" s="217">
        <f t="shared" si="4"/>
        <v>0</v>
      </c>
      <c r="BF148" s="217">
        <f t="shared" si="5"/>
        <v>0</v>
      </c>
      <c r="BG148" s="217">
        <f t="shared" si="6"/>
        <v>0</v>
      </c>
      <c r="BH148" s="217">
        <f t="shared" si="7"/>
        <v>0</v>
      </c>
      <c r="BI148" s="217">
        <f t="shared" si="8"/>
        <v>0</v>
      </c>
      <c r="BJ148" s="17" t="s">
        <v>84</v>
      </c>
      <c r="BK148" s="217">
        <f t="shared" si="9"/>
        <v>0</v>
      </c>
      <c r="BL148" s="17" t="s">
        <v>831</v>
      </c>
      <c r="BM148" s="216" t="s">
        <v>1029</v>
      </c>
    </row>
    <row r="149" spans="1:65" s="2" customFormat="1" ht="34.65" customHeight="1">
      <c r="A149" s="34"/>
      <c r="B149" s="35"/>
      <c r="C149" s="204" t="s">
        <v>216</v>
      </c>
      <c r="D149" s="204" t="s">
        <v>137</v>
      </c>
      <c r="E149" s="205" t="s">
        <v>1030</v>
      </c>
      <c r="F149" s="206" t="s">
        <v>1031</v>
      </c>
      <c r="G149" s="207" t="s">
        <v>263</v>
      </c>
      <c r="H149" s="208">
        <v>1.5</v>
      </c>
      <c r="I149" s="209"/>
      <c r="J149" s="210">
        <f t="shared" si="0"/>
        <v>0</v>
      </c>
      <c r="K149" s="211"/>
      <c r="L149" s="39"/>
      <c r="M149" s="212" t="s">
        <v>1</v>
      </c>
      <c r="N149" s="213" t="s">
        <v>40</v>
      </c>
      <c r="O149" s="71"/>
      <c r="P149" s="214">
        <f t="shared" si="1"/>
        <v>0</v>
      </c>
      <c r="Q149" s="214">
        <v>0</v>
      </c>
      <c r="R149" s="214">
        <f t="shared" si="2"/>
        <v>0</v>
      </c>
      <c r="S149" s="214">
        <v>0</v>
      </c>
      <c r="T149" s="215">
        <f t="shared" si="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6" t="s">
        <v>768</v>
      </c>
      <c r="AT149" s="216" t="s">
        <v>137</v>
      </c>
      <c r="AU149" s="216" t="s">
        <v>84</v>
      </c>
      <c r="AY149" s="17" t="s">
        <v>135</v>
      </c>
      <c r="BE149" s="217">
        <f t="shared" si="4"/>
        <v>0</v>
      </c>
      <c r="BF149" s="217">
        <f t="shared" si="5"/>
        <v>0</v>
      </c>
      <c r="BG149" s="217">
        <f t="shared" si="6"/>
        <v>0</v>
      </c>
      <c r="BH149" s="217">
        <f t="shared" si="7"/>
        <v>0</v>
      </c>
      <c r="BI149" s="217">
        <f t="shared" si="8"/>
        <v>0</v>
      </c>
      <c r="BJ149" s="17" t="s">
        <v>84</v>
      </c>
      <c r="BK149" s="217">
        <f t="shared" si="9"/>
        <v>0</v>
      </c>
      <c r="BL149" s="17" t="s">
        <v>768</v>
      </c>
      <c r="BM149" s="216" t="s">
        <v>1032</v>
      </c>
    </row>
    <row r="150" spans="1:65" s="2" customFormat="1" ht="16.350000000000001" customHeight="1">
      <c r="A150" s="34"/>
      <c r="B150" s="35"/>
      <c r="C150" s="230" t="s">
        <v>221</v>
      </c>
      <c r="D150" s="230" t="s">
        <v>160</v>
      </c>
      <c r="E150" s="231" t="s">
        <v>1033</v>
      </c>
      <c r="F150" s="232" t="s">
        <v>1034</v>
      </c>
      <c r="G150" s="233" t="s">
        <v>263</v>
      </c>
      <c r="H150" s="234">
        <v>1.5</v>
      </c>
      <c r="I150" s="235"/>
      <c r="J150" s="236">
        <f t="shared" si="0"/>
        <v>0</v>
      </c>
      <c r="K150" s="237"/>
      <c r="L150" s="238"/>
      <c r="M150" s="239" t="s">
        <v>1</v>
      </c>
      <c r="N150" s="240" t="s">
        <v>40</v>
      </c>
      <c r="O150" s="71"/>
      <c r="P150" s="214">
        <f t="shared" si="1"/>
        <v>0</v>
      </c>
      <c r="Q150" s="214">
        <v>0</v>
      </c>
      <c r="R150" s="214">
        <f t="shared" si="2"/>
        <v>0</v>
      </c>
      <c r="S150" s="214">
        <v>0</v>
      </c>
      <c r="T150" s="215">
        <f t="shared" si="3"/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16" t="s">
        <v>831</v>
      </c>
      <c r="AT150" s="216" t="s">
        <v>160</v>
      </c>
      <c r="AU150" s="216" t="s">
        <v>84</v>
      </c>
      <c r="AY150" s="17" t="s">
        <v>135</v>
      </c>
      <c r="BE150" s="217">
        <f t="shared" si="4"/>
        <v>0</v>
      </c>
      <c r="BF150" s="217">
        <f t="shared" si="5"/>
        <v>0</v>
      </c>
      <c r="BG150" s="217">
        <f t="shared" si="6"/>
        <v>0</v>
      </c>
      <c r="BH150" s="217">
        <f t="shared" si="7"/>
        <v>0</v>
      </c>
      <c r="BI150" s="217">
        <f t="shared" si="8"/>
        <v>0</v>
      </c>
      <c r="BJ150" s="17" t="s">
        <v>84</v>
      </c>
      <c r="BK150" s="217">
        <f t="shared" si="9"/>
        <v>0</v>
      </c>
      <c r="BL150" s="17" t="s">
        <v>831</v>
      </c>
      <c r="BM150" s="216" t="s">
        <v>1035</v>
      </c>
    </row>
    <row r="151" spans="1:65" s="2" customFormat="1" ht="16.350000000000001" customHeight="1">
      <c r="A151" s="34"/>
      <c r="B151" s="35"/>
      <c r="C151" s="204" t="s">
        <v>227</v>
      </c>
      <c r="D151" s="204" t="s">
        <v>137</v>
      </c>
      <c r="E151" s="205" t="s">
        <v>1036</v>
      </c>
      <c r="F151" s="206" t="s">
        <v>1037</v>
      </c>
      <c r="G151" s="207" t="s">
        <v>393</v>
      </c>
      <c r="H151" s="208">
        <v>2</v>
      </c>
      <c r="I151" s="209"/>
      <c r="J151" s="210">
        <f t="shared" si="0"/>
        <v>0</v>
      </c>
      <c r="K151" s="211"/>
      <c r="L151" s="39"/>
      <c r="M151" s="212" t="s">
        <v>1</v>
      </c>
      <c r="N151" s="213" t="s">
        <v>40</v>
      </c>
      <c r="O151" s="71"/>
      <c r="P151" s="214">
        <f t="shared" si="1"/>
        <v>0</v>
      </c>
      <c r="Q151" s="214">
        <v>0</v>
      </c>
      <c r="R151" s="214">
        <f t="shared" si="2"/>
        <v>0</v>
      </c>
      <c r="S151" s="214">
        <v>0</v>
      </c>
      <c r="T151" s="215">
        <f t="shared" si="3"/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16" t="s">
        <v>210</v>
      </c>
      <c r="AT151" s="216" t="s">
        <v>137</v>
      </c>
      <c r="AU151" s="216" t="s">
        <v>84</v>
      </c>
      <c r="AY151" s="17" t="s">
        <v>135</v>
      </c>
      <c r="BE151" s="217">
        <f t="shared" si="4"/>
        <v>0</v>
      </c>
      <c r="BF151" s="217">
        <f t="shared" si="5"/>
        <v>0</v>
      </c>
      <c r="BG151" s="217">
        <f t="shared" si="6"/>
        <v>0</v>
      </c>
      <c r="BH151" s="217">
        <f t="shared" si="7"/>
        <v>0</v>
      </c>
      <c r="BI151" s="217">
        <f t="shared" si="8"/>
        <v>0</v>
      </c>
      <c r="BJ151" s="17" t="s">
        <v>84</v>
      </c>
      <c r="BK151" s="217">
        <f t="shared" si="9"/>
        <v>0</v>
      </c>
      <c r="BL151" s="17" t="s">
        <v>210</v>
      </c>
      <c r="BM151" s="216" t="s">
        <v>1038</v>
      </c>
    </row>
    <row r="152" spans="1:65" s="2" customFormat="1" ht="16.350000000000001" customHeight="1">
      <c r="A152" s="34"/>
      <c r="B152" s="35"/>
      <c r="C152" s="204" t="s">
        <v>7</v>
      </c>
      <c r="D152" s="204" t="s">
        <v>137</v>
      </c>
      <c r="E152" s="205" t="s">
        <v>1039</v>
      </c>
      <c r="F152" s="206" t="s">
        <v>1040</v>
      </c>
      <c r="G152" s="207" t="s">
        <v>865</v>
      </c>
      <c r="H152" s="208">
        <v>10</v>
      </c>
      <c r="I152" s="209"/>
      <c r="J152" s="210">
        <f t="shared" si="0"/>
        <v>0</v>
      </c>
      <c r="K152" s="211"/>
      <c r="L152" s="39"/>
      <c r="M152" s="212" t="s">
        <v>1</v>
      </c>
      <c r="N152" s="213" t="s">
        <v>40</v>
      </c>
      <c r="O152" s="71"/>
      <c r="P152" s="214">
        <f t="shared" si="1"/>
        <v>0</v>
      </c>
      <c r="Q152" s="214">
        <v>0</v>
      </c>
      <c r="R152" s="214">
        <f t="shared" si="2"/>
        <v>0</v>
      </c>
      <c r="S152" s="214">
        <v>0</v>
      </c>
      <c r="T152" s="215">
        <f t="shared" si="3"/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16" t="s">
        <v>866</v>
      </c>
      <c r="AT152" s="216" t="s">
        <v>137</v>
      </c>
      <c r="AU152" s="216" t="s">
        <v>84</v>
      </c>
      <c r="AY152" s="17" t="s">
        <v>135</v>
      </c>
      <c r="BE152" s="217">
        <f t="shared" si="4"/>
        <v>0</v>
      </c>
      <c r="BF152" s="217">
        <f t="shared" si="5"/>
        <v>0</v>
      </c>
      <c r="BG152" s="217">
        <f t="shared" si="6"/>
        <v>0</v>
      </c>
      <c r="BH152" s="217">
        <f t="shared" si="7"/>
        <v>0</v>
      </c>
      <c r="BI152" s="217">
        <f t="shared" si="8"/>
        <v>0</v>
      </c>
      <c r="BJ152" s="17" t="s">
        <v>84</v>
      </c>
      <c r="BK152" s="217">
        <f t="shared" si="9"/>
        <v>0</v>
      </c>
      <c r="BL152" s="17" t="s">
        <v>866</v>
      </c>
      <c r="BM152" s="216" t="s">
        <v>1041</v>
      </c>
    </row>
    <row r="153" spans="1:65" s="2" customFormat="1" ht="23.1" customHeight="1">
      <c r="A153" s="34"/>
      <c r="B153" s="35"/>
      <c r="C153" s="204" t="s">
        <v>235</v>
      </c>
      <c r="D153" s="204" t="s">
        <v>137</v>
      </c>
      <c r="E153" s="205" t="s">
        <v>1042</v>
      </c>
      <c r="F153" s="206" t="s">
        <v>1043</v>
      </c>
      <c r="G153" s="207" t="s">
        <v>393</v>
      </c>
      <c r="H153" s="208">
        <v>1</v>
      </c>
      <c r="I153" s="209"/>
      <c r="J153" s="210">
        <f t="shared" si="0"/>
        <v>0</v>
      </c>
      <c r="K153" s="211"/>
      <c r="L153" s="39"/>
      <c r="M153" s="212" t="s">
        <v>1</v>
      </c>
      <c r="N153" s="213" t="s">
        <v>40</v>
      </c>
      <c r="O153" s="71"/>
      <c r="P153" s="214">
        <f t="shared" si="1"/>
        <v>0</v>
      </c>
      <c r="Q153" s="214">
        <v>0</v>
      </c>
      <c r="R153" s="214">
        <f t="shared" si="2"/>
        <v>0</v>
      </c>
      <c r="S153" s="214">
        <v>0</v>
      </c>
      <c r="T153" s="215">
        <f t="shared" si="3"/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16" t="s">
        <v>768</v>
      </c>
      <c r="AT153" s="216" t="s">
        <v>137</v>
      </c>
      <c r="AU153" s="216" t="s">
        <v>84</v>
      </c>
      <c r="AY153" s="17" t="s">
        <v>135</v>
      </c>
      <c r="BE153" s="217">
        <f t="shared" si="4"/>
        <v>0</v>
      </c>
      <c r="BF153" s="217">
        <f t="shared" si="5"/>
        <v>0</v>
      </c>
      <c r="BG153" s="217">
        <f t="shared" si="6"/>
        <v>0</v>
      </c>
      <c r="BH153" s="217">
        <f t="shared" si="7"/>
        <v>0</v>
      </c>
      <c r="BI153" s="217">
        <f t="shared" si="8"/>
        <v>0</v>
      </c>
      <c r="BJ153" s="17" t="s">
        <v>84</v>
      </c>
      <c r="BK153" s="217">
        <f t="shared" si="9"/>
        <v>0</v>
      </c>
      <c r="BL153" s="17" t="s">
        <v>768</v>
      </c>
      <c r="BM153" s="216" t="s">
        <v>1044</v>
      </c>
    </row>
    <row r="154" spans="1:65" s="2" customFormat="1" ht="16.350000000000001" customHeight="1">
      <c r="A154" s="34"/>
      <c r="B154" s="35"/>
      <c r="C154" s="230" t="s">
        <v>240</v>
      </c>
      <c r="D154" s="230" t="s">
        <v>160</v>
      </c>
      <c r="E154" s="231" t="s">
        <v>1045</v>
      </c>
      <c r="F154" s="232" t="s">
        <v>1046</v>
      </c>
      <c r="G154" s="233" t="s">
        <v>393</v>
      </c>
      <c r="H154" s="234">
        <v>10</v>
      </c>
      <c r="I154" s="235"/>
      <c r="J154" s="236">
        <f t="shared" si="0"/>
        <v>0</v>
      </c>
      <c r="K154" s="237"/>
      <c r="L154" s="238"/>
      <c r="M154" s="239" t="s">
        <v>1</v>
      </c>
      <c r="N154" s="240" t="s">
        <v>40</v>
      </c>
      <c r="O154" s="71"/>
      <c r="P154" s="214">
        <f t="shared" si="1"/>
        <v>0</v>
      </c>
      <c r="Q154" s="214">
        <v>0</v>
      </c>
      <c r="R154" s="214">
        <f t="shared" si="2"/>
        <v>0</v>
      </c>
      <c r="S154" s="214">
        <v>0</v>
      </c>
      <c r="T154" s="215">
        <f t="shared" si="3"/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16" t="s">
        <v>831</v>
      </c>
      <c r="AT154" s="216" t="s">
        <v>160</v>
      </c>
      <c r="AU154" s="216" t="s">
        <v>84</v>
      </c>
      <c r="AY154" s="17" t="s">
        <v>135</v>
      </c>
      <c r="BE154" s="217">
        <f t="shared" si="4"/>
        <v>0</v>
      </c>
      <c r="BF154" s="217">
        <f t="shared" si="5"/>
        <v>0</v>
      </c>
      <c r="BG154" s="217">
        <f t="shared" si="6"/>
        <v>0</v>
      </c>
      <c r="BH154" s="217">
        <f t="shared" si="7"/>
        <v>0</v>
      </c>
      <c r="BI154" s="217">
        <f t="shared" si="8"/>
        <v>0</v>
      </c>
      <c r="BJ154" s="17" t="s">
        <v>84</v>
      </c>
      <c r="BK154" s="217">
        <f t="shared" si="9"/>
        <v>0</v>
      </c>
      <c r="BL154" s="17" t="s">
        <v>831</v>
      </c>
      <c r="BM154" s="216" t="s">
        <v>1047</v>
      </c>
    </row>
    <row r="155" spans="1:65" s="2" customFormat="1" ht="16.350000000000001" customHeight="1">
      <c r="A155" s="34"/>
      <c r="B155" s="35"/>
      <c r="C155" s="230" t="s">
        <v>245</v>
      </c>
      <c r="D155" s="230" t="s">
        <v>160</v>
      </c>
      <c r="E155" s="231" t="s">
        <v>1048</v>
      </c>
      <c r="F155" s="232" t="s">
        <v>1049</v>
      </c>
      <c r="G155" s="233" t="s">
        <v>393</v>
      </c>
      <c r="H155" s="234">
        <v>4</v>
      </c>
      <c r="I155" s="235"/>
      <c r="J155" s="236">
        <f t="shared" si="0"/>
        <v>0</v>
      </c>
      <c r="K155" s="237"/>
      <c r="L155" s="238"/>
      <c r="M155" s="239" t="s">
        <v>1</v>
      </c>
      <c r="N155" s="240" t="s">
        <v>40</v>
      </c>
      <c r="O155" s="71"/>
      <c r="P155" s="214">
        <f t="shared" si="1"/>
        <v>0</v>
      </c>
      <c r="Q155" s="214">
        <v>0</v>
      </c>
      <c r="R155" s="214">
        <f t="shared" si="2"/>
        <v>0</v>
      </c>
      <c r="S155" s="214">
        <v>0</v>
      </c>
      <c r="T155" s="215">
        <f t="shared" si="3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16" t="s">
        <v>831</v>
      </c>
      <c r="AT155" s="216" t="s">
        <v>160</v>
      </c>
      <c r="AU155" s="216" t="s">
        <v>84</v>
      </c>
      <c r="AY155" s="17" t="s">
        <v>135</v>
      </c>
      <c r="BE155" s="217">
        <f t="shared" si="4"/>
        <v>0</v>
      </c>
      <c r="BF155" s="217">
        <f t="shared" si="5"/>
        <v>0</v>
      </c>
      <c r="BG155" s="217">
        <f t="shared" si="6"/>
        <v>0</v>
      </c>
      <c r="BH155" s="217">
        <f t="shared" si="7"/>
        <v>0</v>
      </c>
      <c r="BI155" s="217">
        <f t="shared" si="8"/>
        <v>0</v>
      </c>
      <c r="BJ155" s="17" t="s">
        <v>84</v>
      </c>
      <c r="BK155" s="217">
        <f t="shared" si="9"/>
        <v>0</v>
      </c>
      <c r="BL155" s="17" t="s">
        <v>831</v>
      </c>
      <c r="BM155" s="216" t="s">
        <v>1050</v>
      </c>
    </row>
    <row r="156" spans="1:65" s="2" customFormat="1" ht="16.350000000000001" customHeight="1">
      <c r="A156" s="34"/>
      <c r="B156" s="35"/>
      <c r="C156" s="230" t="s">
        <v>249</v>
      </c>
      <c r="D156" s="230" t="s">
        <v>160</v>
      </c>
      <c r="E156" s="231" t="s">
        <v>1051</v>
      </c>
      <c r="F156" s="232" t="s">
        <v>1052</v>
      </c>
      <c r="G156" s="233" t="s">
        <v>393</v>
      </c>
      <c r="H156" s="234">
        <v>10</v>
      </c>
      <c r="I156" s="235"/>
      <c r="J156" s="236">
        <f t="shared" si="0"/>
        <v>0</v>
      </c>
      <c r="K156" s="237"/>
      <c r="L156" s="238"/>
      <c r="M156" s="239" t="s">
        <v>1</v>
      </c>
      <c r="N156" s="240" t="s">
        <v>40</v>
      </c>
      <c r="O156" s="71"/>
      <c r="P156" s="214">
        <f t="shared" si="1"/>
        <v>0</v>
      </c>
      <c r="Q156" s="214">
        <v>0</v>
      </c>
      <c r="R156" s="214">
        <f t="shared" si="2"/>
        <v>0</v>
      </c>
      <c r="S156" s="214">
        <v>0</v>
      </c>
      <c r="T156" s="215">
        <f t="shared" si="3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16" t="s">
        <v>831</v>
      </c>
      <c r="AT156" s="216" t="s">
        <v>160</v>
      </c>
      <c r="AU156" s="216" t="s">
        <v>84</v>
      </c>
      <c r="AY156" s="17" t="s">
        <v>135</v>
      </c>
      <c r="BE156" s="217">
        <f t="shared" si="4"/>
        <v>0</v>
      </c>
      <c r="BF156" s="217">
        <f t="shared" si="5"/>
        <v>0</v>
      </c>
      <c r="BG156" s="217">
        <f t="shared" si="6"/>
        <v>0</v>
      </c>
      <c r="BH156" s="217">
        <f t="shared" si="7"/>
        <v>0</v>
      </c>
      <c r="BI156" s="217">
        <f t="shared" si="8"/>
        <v>0</v>
      </c>
      <c r="BJ156" s="17" t="s">
        <v>84</v>
      </c>
      <c r="BK156" s="217">
        <f t="shared" si="9"/>
        <v>0</v>
      </c>
      <c r="BL156" s="17" t="s">
        <v>831</v>
      </c>
      <c r="BM156" s="216" t="s">
        <v>1053</v>
      </c>
    </row>
    <row r="157" spans="1:65" s="2" customFormat="1" ht="19.2" customHeight="1">
      <c r="A157" s="34"/>
      <c r="B157" s="35"/>
      <c r="C157" s="230" t="s">
        <v>254</v>
      </c>
      <c r="D157" s="230" t="s">
        <v>160</v>
      </c>
      <c r="E157" s="231" t="s">
        <v>1054</v>
      </c>
      <c r="F157" s="232" t="s">
        <v>1055</v>
      </c>
      <c r="G157" s="233" t="s">
        <v>393</v>
      </c>
      <c r="H157" s="234">
        <v>1</v>
      </c>
      <c r="I157" s="235"/>
      <c r="J157" s="236">
        <f t="shared" si="0"/>
        <v>0</v>
      </c>
      <c r="K157" s="237"/>
      <c r="L157" s="238"/>
      <c r="M157" s="239" t="s">
        <v>1</v>
      </c>
      <c r="N157" s="240" t="s">
        <v>40</v>
      </c>
      <c r="O157" s="71"/>
      <c r="P157" s="214">
        <f t="shared" si="1"/>
        <v>0</v>
      </c>
      <c r="Q157" s="214">
        <v>0</v>
      </c>
      <c r="R157" s="214">
        <f t="shared" si="2"/>
        <v>0</v>
      </c>
      <c r="S157" s="214">
        <v>0</v>
      </c>
      <c r="T157" s="215">
        <f t="shared" si="3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16" t="s">
        <v>831</v>
      </c>
      <c r="AT157" s="216" t="s">
        <v>160</v>
      </c>
      <c r="AU157" s="216" t="s">
        <v>84</v>
      </c>
      <c r="AY157" s="17" t="s">
        <v>135</v>
      </c>
      <c r="BE157" s="217">
        <f t="shared" si="4"/>
        <v>0</v>
      </c>
      <c r="BF157" s="217">
        <f t="shared" si="5"/>
        <v>0</v>
      </c>
      <c r="BG157" s="217">
        <f t="shared" si="6"/>
        <v>0</v>
      </c>
      <c r="BH157" s="217">
        <f t="shared" si="7"/>
        <v>0</v>
      </c>
      <c r="BI157" s="217">
        <f t="shared" si="8"/>
        <v>0</v>
      </c>
      <c r="BJ157" s="17" t="s">
        <v>84</v>
      </c>
      <c r="BK157" s="217">
        <f t="shared" si="9"/>
        <v>0</v>
      </c>
      <c r="BL157" s="17" t="s">
        <v>831</v>
      </c>
      <c r="BM157" s="216" t="s">
        <v>1056</v>
      </c>
    </row>
    <row r="158" spans="1:65" s="2" customFormat="1" ht="16.350000000000001" customHeight="1">
      <c r="A158" s="34"/>
      <c r="B158" s="35"/>
      <c r="C158" s="204" t="s">
        <v>260</v>
      </c>
      <c r="D158" s="204" t="s">
        <v>137</v>
      </c>
      <c r="E158" s="205" t="s">
        <v>1057</v>
      </c>
      <c r="F158" s="206" t="s">
        <v>1058</v>
      </c>
      <c r="G158" s="207" t="s">
        <v>786</v>
      </c>
      <c r="H158" s="267"/>
      <c r="I158" s="209"/>
      <c r="J158" s="210">
        <f t="shared" si="0"/>
        <v>0</v>
      </c>
      <c r="K158" s="211"/>
      <c r="L158" s="39"/>
      <c r="M158" s="212" t="s">
        <v>1</v>
      </c>
      <c r="N158" s="213" t="s">
        <v>40</v>
      </c>
      <c r="O158" s="71"/>
      <c r="P158" s="214">
        <f t="shared" si="1"/>
        <v>0</v>
      </c>
      <c r="Q158" s="214">
        <v>0</v>
      </c>
      <c r="R158" s="214">
        <f t="shared" si="2"/>
        <v>0</v>
      </c>
      <c r="S158" s="214">
        <v>0</v>
      </c>
      <c r="T158" s="215">
        <f t="shared" si="3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6" t="s">
        <v>831</v>
      </c>
      <c r="AT158" s="216" t="s">
        <v>137</v>
      </c>
      <c r="AU158" s="216" t="s">
        <v>84</v>
      </c>
      <c r="AY158" s="17" t="s">
        <v>135</v>
      </c>
      <c r="BE158" s="217">
        <f t="shared" si="4"/>
        <v>0</v>
      </c>
      <c r="BF158" s="217">
        <f t="shared" si="5"/>
        <v>0</v>
      </c>
      <c r="BG158" s="217">
        <f t="shared" si="6"/>
        <v>0</v>
      </c>
      <c r="BH158" s="217">
        <f t="shared" si="7"/>
        <v>0</v>
      </c>
      <c r="BI158" s="217">
        <f t="shared" si="8"/>
        <v>0</v>
      </c>
      <c r="BJ158" s="17" t="s">
        <v>84</v>
      </c>
      <c r="BK158" s="217">
        <f t="shared" si="9"/>
        <v>0</v>
      </c>
      <c r="BL158" s="17" t="s">
        <v>831</v>
      </c>
      <c r="BM158" s="216" t="s">
        <v>1059</v>
      </c>
    </row>
    <row r="159" spans="1:65" s="13" customFormat="1" ht="10.199999999999999">
      <c r="B159" s="218"/>
      <c r="C159" s="219"/>
      <c r="D159" s="220" t="s">
        <v>142</v>
      </c>
      <c r="E159" s="219"/>
      <c r="F159" s="222" t="s">
        <v>1060</v>
      </c>
      <c r="G159" s="219"/>
      <c r="H159" s="223">
        <v>7.9409999999999998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AT159" s="229" t="s">
        <v>142</v>
      </c>
      <c r="AU159" s="229" t="s">
        <v>84</v>
      </c>
      <c r="AV159" s="13" t="s">
        <v>84</v>
      </c>
      <c r="AW159" s="13" t="s">
        <v>4</v>
      </c>
      <c r="AX159" s="13" t="s">
        <v>79</v>
      </c>
      <c r="AY159" s="229" t="s">
        <v>135</v>
      </c>
    </row>
    <row r="160" spans="1:65" s="12" customFormat="1" ht="22.8" customHeight="1">
      <c r="B160" s="188"/>
      <c r="C160" s="189"/>
      <c r="D160" s="190" t="s">
        <v>73</v>
      </c>
      <c r="E160" s="202" t="s">
        <v>1061</v>
      </c>
      <c r="F160" s="202" t="s">
        <v>1062</v>
      </c>
      <c r="G160" s="189"/>
      <c r="H160" s="189"/>
      <c r="I160" s="192"/>
      <c r="J160" s="203">
        <f>BK160</f>
        <v>0</v>
      </c>
      <c r="K160" s="189"/>
      <c r="L160" s="194"/>
      <c r="M160" s="195"/>
      <c r="N160" s="196"/>
      <c r="O160" s="196"/>
      <c r="P160" s="197">
        <f>SUM(P161:P162)</f>
        <v>0</v>
      </c>
      <c r="Q160" s="196"/>
      <c r="R160" s="197">
        <f>SUM(R161:R162)</f>
        <v>1.1349999999999999E-2</v>
      </c>
      <c r="S160" s="196"/>
      <c r="T160" s="198">
        <f>SUM(T161:T162)</f>
        <v>0</v>
      </c>
      <c r="AR160" s="199" t="s">
        <v>87</v>
      </c>
      <c r="AT160" s="200" t="s">
        <v>73</v>
      </c>
      <c r="AU160" s="200" t="s">
        <v>79</v>
      </c>
      <c r="AY160" s="199" t="s">
        <v>135</v>
      </c>
      <c r="BK160" s="201">
        <f>SUM(BK161:BK162)</f>
        <v>0</v>
      </c>
    </row>
    <row r="161" spans="1:65" s="2" customFormat="1" ht="23.1" customHeight="1">
      <c r="A161" s="34"/>
      <c r="B161" s="35"/>
      <c r="C161" s="204" t="s">
        <v>266</v>
      </c>
      <c r="D161" s="204" t="s">
        <v>137</v>
      </c>
      <c r="E161" s="205" t="s">
        <v>1063</v>
      </c>
      <c r="F161" s="206" t="s">
        <v>1064</v>
      </c>
      <c r="G161" s="207" t="s">
        <v>263</v>
      </c>
      <c r="H161" s="208">
        <v>5</v>
      </c>
      <c r="I161" s="209"/>
      <c r="J161" s="210">
        <f>ROUND(I161*H161,2)</f>
        <v>0</v>
      </c>
      <c r="K161" s="211"/>
      <c r="L161" s="39"/>
      <c r="M161" s="212" t="s">
        <v>1</v>
      </c>
      <c r="N161" s="213" t="s">
        <v>40</v>
      </c>
      <c r="O161" s="71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16" t="s">
        <v>768</v>
      </c>
      <c r="AT161" s="216" t="s">
        <v>137</v>
      </c>
      <c r="AU161" s="216" t="s">
        <v>84</v>
      </c>
      <c r="AY161" s="17" t="s">
        <v>135</v>
      </c>
      <c r="BE161" s="217">
        <f>IF(N161="základná",J161,0)</f>
        <v>0</v>
      </c>
      <c r="BF161" s="217">
        <f>IF(N161="znížená",J161,0)</f>
        <v>0</v>
      </c>
      <c r="BG161" s="217">
        <f>IF(N161="zákl. prenesená",J161,0)</f>
        <v>0</v>
      </c>
      <c r="BH161" s="217">
        <f>IF(N161="zníž. prenesená",J161,0)</f>
        <v>0</v>
      </c>
      <c r="BI161" s="217">
        <f>IF(N161="nulová",J161,0)</f>
        <v>0</v>
      </c>
      <c r="BJ161" s="17" t="s">
        <v>84</v>
      </c>
      <c r="BK161" s="217">
        <f>ROUND(I161*H161,2)</f>
        <v>0</v>
      </c>
      <c r="BL161" s="17" t="s">
        <v>768</v>
      </c>
      <c r="BM161" s="216" t="s">
        <v>1065</v>
      </c>
    </row>
    <row r="162" spans="1:65" s="2" customFormat="1" ht="16.350000000000001" customHeight="1">
      <c r="A162" s="34"/>
      <c r="B162" s="35"/>
      <c r="C162" s="230" t="s">
        <v>270</v>
      </c>
      <c r="D162" s="230" t="s">
        <v>160</v>
      </c>
      <c r="E162" s="231" t="s">
        <v>1066</v>
      </c>
      <c r="F162" s="232" t="s">
        <v>1067</v>
      </c>
      <c r="G162" s="233" t="s">
        <v>263</v>
      </c>
      <c r="H162" s="234">
        <v>5</v>
      </c>
      <c r="I162" s="235"/>
      <c r="J162" s="236">
        <f>ROUND(I162*H162,2)</f>
        <v>0</v>
      </c>
      <c r="K162" s="237"/>
      <c r="L162" s="238"/>
      <c r="M162" s="239" t="s">
        <v>1</v>
      </c>
      <c r="N162" s="240" t="s">
        <v>40</v>
      </c>
      <c r="O162" s="71"/>
      <c r="P162" s="214">
        <f>O162*H162</f>
        <v>0</v>
      </c>
      <c r="Q162" s="214">
        <v>2.2699999999999999E-3</v>
      </c>
      <c r="R162" s="214">
        <f>Q162*H162</f>
        <v>1.1349999999999999E-2</v>
      </c>
      <c r="S162" s="214">
        <v>0</v>
      </c>
      <c r="T162" s="215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16" t="s">
        <v>831</v>
      </c>
      <c r="AT162" s="216" t="s">
        <v>160</v>
      </c>
      <c r="AU162" s="216" t="s">
        <v>84</v>
      </c>
      <c r="AY162" s="17" t="s">
        <v>135</v>
      </c>
      <c r="BE162" s="217">
        <f>IF(N162="základná",J162,0)</f>
        <v>0</v>
      </c>
      <c r="BF162" s="217">
        <f>IF(N162="znížená",J162,0)</f>
        <v>0</v>
      </c>
      <c r="BG162" s="217">
        <f>IF(N162="zákl. prenesená",J162,0)</f>
        <v>0</v>
      </c>
      <c r="BH162" s="217">
        <f>IF(N162="zníž. prenesená",J162,0)</f>
        <v>0</v>
      </c>
      <c r="BI162" s="217">
        <f>IF(N162="nulová",J162,0)</f>
        <v>0</v>
      </c>
      <c r="BJ162" s="17" t="s">
        <v>84</v>
      </c>
      <c r="BK162" s="217">
        <f>ROUND(I162*H162,2)</f>
        <v>0</v>
      </c>
      <c r="BL162" s="17" t="s">
        <v>831</v>
      </c>
      <c r="BM162" s="216" t="s">
        <v>1068</v>
      </c>
    </row>
    <row r="163" spans="1:65" s="12" customFormat="1" ht="22.8" customHeight="1">
      <c r="B163" s="188"/>
      <c r="C163" s="189"/>
      <c r="D163" s="190" t="s">
        <v>73</v>
      </c>
      <c r="E163" s="202" t="s">
        <v>947</v>
      </c>
      <c r="F163" s="202" t="s">
        <v>1069</v>
      </c>
      <c r="G163" s="189"/>
      <c r="H163" s="189"/>
      <c r="I163" s="192"/>
      <c r="J163" s="203">
        <f>BK163</f>
        <v>0</v>
      </c>
      <c r="K163" s="189"/>
      <c r="L163" s="194"/>
      <c r="M163" s="195"/>
      <c r="N163" s="196"/>
      <c r="O163" s="196"/>
      <c r="P163" s="197">
        <f>SUM(P164:P181)</f>
        <v>0</v>
      </c>
      <c r="Q163" s="196"/>
      <c r="R163" s="197">
        <f>SUM(R164:R181)</f>
        <v>0.52</v>
      </c>
      <c r="S163" s="196"/>
      <c r="T163" s="198">
        <f>SUM(T164:T181)</f>
        <v>0</v>
      </c>
      <c r="AR163" s="199" t="s">
        <v>87</v>
      </c>
      <c r="AT163" s="200" t="s">
        <v>73</v>
      </c>
      <c r="AU163" s="200" t="s">
        <v>79</v>
      </c>
      <c r="AY163" s="199" t="s">
        <v>135</v>
      </c>
      <c r="BK163" s="201">
        <f>SUM(BK164:BK181)</f>
        <v>0</v>
      </c>
    </row>
    <row r="164" spans="1:65" s="2" customFormat="1" ht="23.1" customHeight="1">
      <c r="A164" s="34"/>
      <c r="B164" s="35"/>
      <c r="C164" s="204" t="s">
        <v>274</v>
      </c>
      <c r="D164" s="204" t="s">
        <v>137</v>
      </c>
      <c r="E164" s="205" t="s">
        <v>1070</v>
      </c>
      <c r="F164" s="206" t="s">
        <v>1071</v>
      </c>
      <c r="G164" s="207" t="s">
        <v>393</v>
      </c>
      <c r="H164" s="208">
        <v>1</v>
      </c>
      <c r="I164" s="209"/>
      <c r="J164" s="210">
        <f>ROUND(I164*H164,2)</f>
        <v>0</v>
      </c>
      <c r="K164" s="211"/>
      <c r="L164" s="39"/>
      <c r="M164" s="212" t="s">
        <v>1</v>
      </c>
      <c r="N164" s="213" t="s">
        <v>40</v>
      </c>
      <c r="O164" s="71"/>
      <c r="P164" s="214">
        <f>O164*H164</f>
        <v>0</v>
      </c>
      <c r="Q164" s="214">
        <v>0</v>
      </c>
      <c r="R164" s="214">
        <f>Q164*H164</f>
        <v>0</v>
      </c>
      <c r="S164" s="214">
        <v>0</v>
      </c>
      <c r="T164" s="215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16" t="s">
        <v>768</v>
      </c>
      <c r="AT164" s="216" t="s">
        <v>137</v>
      </c>
      <c r="AU164" s="216" t="s">
        <v>84</v>
      </c>
      <c r="AY164" s="17" t="s">
        <v>135</v>
      </c>
      <c r="BE164" s="217">
        <f>IF(N164="základná",J164,0)</f>
        <v>0</v>
      </c>
      <c r="BF164" s="217">
        <f>IF(N164="znížená",J164,0)</f>
        <v>0</v>
      </c>
      <c r="BG164" s="217">
        <f>IF(N164="zákl. prenesená",J164,0)</f>
        <v>0</v>
      </c>
      <c r="BH164" s="217">
        <f>IF(N164="zníž. prenesená",J164,0)</f>
        <v>0</v>
      </c>
      <c r="BI164" s="217">
        <f>IF(N164="nulová",J164,0)</f>
        <v>0</v>
      </c>
      <c r="BJ164" s="17" t="s">
        <v>84</v>
      </c>
      <c r="BK164" s="217">
        <f>ROUND(I164*H164,2)</f>
        <v>0</v>
      </c>
      <c r="BL164" s="17" t="s">
        <v>768</v>
      </c>
      <c r="BM164" s="216" t="s">
        <v>1072</v>
      </c>
    </row>
    <row r="165" spans="1:65" s="13" customFormat="1" ht="10.199999999999999">
      <c r="B165" s="218"/>
      <c r="C165" s="219"/>
      <c r="D165" s="220" t="s">
        <v>142</v>
      </c>
      <c r="E165" s="221" t="s">
        <v>1</v>
      </c>
      <c r="F165" s="222" t="s">
        <v>79</v>
      </c>
      <c r="G165" s="219"/>
      <c r="H165" s="223">
        <v>1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142</v>
      </c>
      <c r="AU165" s="229" t="s">
        <v>84</v>
      </c>
      <c r="AV165" s="13" t="s">
        <v>84</v>
      </c>
      <c r="AW165" s="13" t="s">
        <v>30</v>
      </c>
      <c r="AX165" s="13" t="s">
        <v>79</v>
      </c>
      <c r="AY165" s="229" t="s">
        <v>135</v>
      </c>
    </row>
    <row r="166" spans="1:65" s="2" customFormat="1" ht="23.1" customHeight="1">
      <c r="A166" s="34"/>
      <c r="B166" s="35"/>
      <c r="C166" s="204" t="s">
        <v>279</v>
      </c>
      <c r="D166" s="204" t="s">
        <v>137</v>
      </c>
      <c r="E166" s="205" t="s">
        <v>1073</v>
      </c>
      <c r="F166" s="206" t="s">
        <v>1074</v>
      </c>
      <c r="G166" s="207" t="s">
        <v>263</v>
      </c>
      <c r="H166" s="208">
        <v>5</v>
      </c>
      <c r="I166" s="209"/>
      <c r="J166" s="210">
        <f>ROUND(I166*H166,2)</f>
        <v>0</v>
      </c>
      <c r="K166" s="211"/>
      <c r="L166" s="39"/>
      <c r="M166" s="212" t="s">
        <v>1</v>
      </c>
      <c r="N166" s="213" t="s">
        <v>40</v>
      </c>
      <c r="O166" s="71"/>
      <c r="P166" s="214">
        <f>O166*H166</f>
        <v>0</v>
      </c>
      <c r="Q166" s="214">
        <v>0</v>
      </c>
      <c r="R166" s="214">
        <f>Q166*H166</f>
        <v>0</v>
      </c>
      <c r="S166" s="214">
        <v>0</v>
      </c>
      <c r="T166" s="215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16" t="s">
        <v>768</v>
      </c>
      <c r="AT166" s="216" t="s">
        <v>137</v>
      </c>
      <c r="AU166" s="216" t="s">
        <v>84</v>
      </c>
      <c r="AY166" s="17" t="s">
        <v>135</v>
      </c>
      <c r="BE166" s="217">
        <f>IF(N166="základná",J166,0)</f>
        <v>0</v>
      </c>
      <c r="BF166" s="217">
        <f>IF(N166="znížená",J166,0)</f>
        <v>0</v>
      </c>
      <c r="BG166" s="217">
        <f>IF(N166="zákl. prenesená",J166,0)</f>
        <v>0</v>
      </c>
      <c r="BH166" s="217">
        <f>IF(N166="zníž. prenesená",J166,0)</f>
        <v>0</v>
      </c>
      <c r="BI166" s="217">
        <f>IF(N166="nulová",J166,0)</f>
        <v>0</v>
      </c>
      <c r="BJ166" s="17" t="s">
        <v>84</v>
      </c>
      <c r="BK166" s="217">
        <f>ROUND(I166*H166,2)</f>
        <v>0</v>
      </c>
      <c r="BL166" s="17" t="s">
        <v>768</v>
      </c>
      <c r="BM166" s="216" t="s">
        <v>1075</v>
      </c>
    </row>
    <row r="167" spans="1:65" s="2" customFormat="1" ht="23.1" customHeight="1">
      <c r="A167" s="34"/>
      <c r="B167" s="35"/>
      <c r="C167" s="204" t="s">
        <v>284</v>
      </c>
      <c r="D167" s="204" t="s">
        <v>137</v>
      </c>
      <c r="E167" s="205" t="s">
        <v>1076</v>
      </c>
      <c r="F167" s="206" t="s">
        <v>1077</v>
      </c>
      <c r="G167" s="207" t="s">
        <v>263</v>
      </c>
      <c r="H167" s="208">
        <v>5</v>
      </c>
      <c r="I167" s="209"/>
      <c r="J167" s="210">
        <f>ROUND(I167*H167,2)</f>
        <v>0</v>
      </c>
      <c r="K167" s="211"/>
      <c r="L167" s="39"/>
      <c r="M167" s="212" t="s">
        <v>1</v>
      </c>
      <c r="N167" s="213" t="s">
        <v>40</v>
      </c>
      <c r="O167" s="71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6" t="s">
        <v>768</v>
      </c>
      <c r="AT167" s="216" t="s">
        <v>137</v>
      </c>
      <c r="AU167" s="216" t="s">
        <v>84</v>
      </c>
      <c r="AY167" s="17" t="s">
        <v>135</v>
      </c>
      <c r="BE167" s="217">
        <f>IF(N167="základná",J167,0)</f>
        <v>0</v>
      </c>
      <c r="BF167" s="217">
        <f>IF(N167="znížená",J167,0)</f>
        <v>0</v>
      </c>
      <c r="BG167" s="217">
        <f>IF(N167="zákl. prenesená",J167,0)</f>
        <v>0</v>
      </c>
      <c r="BH167" s="217">
        <f>IF(N167="zníž. prenesená",J167,0)</f>
        <v>0</v>
      </c>
      <c r="BI167" s="217">
        <f>IF(N167="nulová",J167,0)</f>
        <v>0</v>
      </c>
      <c r="BJ167" s="17" t="s">
        <v>84</v>
      </c>
      <c r="BK167" s="217">
        <f>ROUND(I167*H167,2)</f>
        <v>0</v>
      </c>
      <c r="BL167" s="17" t="s">
        <v>768</v>
      </c>
      <c r="BM167" s="216" t="s">
        <v>1078</v>
      </c>
    </row>
    <row r="168" spans="1:65" s="2" customFormat="1" ht="16.350000000000001" customHeight="1">
      <c r="A168" s="34"/>
      <c r="B168" s="35"/>
      <c r="C168" s="230" t="s">
        <v>290</v>
      </c>
      <c r="D168" s="230" t="s">
        <v>160</v>
      </c>
      <c r="E168" s="231" t="s">
        <v>1079</v>
      </c>
      <c r="F168" s="232" t="s">
        <v>1080</v>
      </c>
      <c r="G168" s="233" t="s">
        <v>192</v>
      </c>
      <c r="H168" s="234">
        <v>0.52</v>
      </c>
      <c r="I168" s="235"/>
      <c r="J168" s="236">
        <f>ROUND(I168*H168,2)</f>
        <v>0</v>
      </c>
      <c r="K168" s="237"/>
      <c r="L168" s="238"/>
      <c r="M168" s="239" t="s">
        <v>1</v>
      </c>
      <c r="N168" s="240" t="s">
        <v>40</v>
      </c>
      <c r="O168" s="71"/>
      <c r="P168" s="214">
        <f>O168*H168</f>
        <v>0</v>
      </c>
      <c r="Q168" s="214">
        <v>1</v>
      </c>
      <c r="R168" s="214">
        <f>Q168*H168</f>
        <v>0.52</v>
      </c>
      <c r="S168" s="214">
        <v>0</v>
      </c>
      <c r="T168" s="215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16" t="s">
        <v>831</v>
      </c>
      <c r="AT168" s="216" t="s">
        <v>160</v>
      </c>
      <c r="AU168" s="216" t="s">
        <v>84</v>
      </c>
      <c r="AY168" s="17" t="s">
        <v>135</v>
      </c>
      <c r="BE168" s="217">
        <f>IF(N168="základná",J168,0)</f>
        <v>0</v>
      </c>
      <c r="BF168" s="217">
        <f>IF(N168="znížená",J168,0)</f>
        <v>0</v>
      </c>
      <c r="BG168" s="217">
        <f>IF(N168="zákl. prenesená",J168,0)</f>
        <v>0</v>
      </c>
      <c r="BH168" s="217">
        <f>IF(N168="zníž. prenesená",J168,0)</f>
        <v>0</v>
      </c>
      <c r="BI168" s="217">
        <f>IF(N168="nulová",J168,0)</f>
        <v>0</v>
      </c>
      <c r="BJ168" s="17" t="s">
        <v>84</v>
      </c>
      <c r="BK168" s="217">
        <f>ROUND(I168*H168,2)</f>
        <v>0</v>
      </c>
      <c r="BL168" s="17" t="s">
        <v>831</v>
      </c>
      <c r="BM168" s="216" t="s">
        <v>1081</v>
      </c>
    </row>
    <row r="169" spans="1:65" s="13" customFormat="1" ht="10.199999999999999">
      <c r="B169" s="218"/>
      <c r="C169" s="219"/>
      <c r="D169" s="220" t="s">
        <v>142</v>
      </c>
      <c r="E169" s="219"/>
      <c r="F169" s="222" t="s">
        <v>1082</v>
      </c>
      <c r="G169" s="219"/>
      <c r="H169" s="223">
        <v>0.52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142</v>
      </c>
      <c r="AU169" s="229" t="s">
        <v>84</v>
      </c>
      <c r="AV169" s="13" t="s">
        <v>84</v>
      </c>
      <c r="AW169" s="13" t="s">
        <v>4</v>
      </c>
      <c r="AX169" s="13" t="s">
        <v>79</v>
      </c>
      <c r="AY169" s="229" t="s">
        <v>135</v>
      </c>
    </row>
    <row r="170" spans="1:65" s="2" customFormat="1" ht="23.1" customHeight="1">
      <c r="A170" s="34"/>
      <c r="B170" s="35"/>
      <c r="C170" s="204" t="s">
        <v>298</v>
      </c>
      <c r="D170" s="204" t="s">
        <v>137</v>
      </c>
      <c r="E170" s="205" t="s">
        <v>1083</v>
      </c>
      <c r="F170" s="206" t="s">
        <v>1084</v>
      </c>
      <c r="G170" s="207" t="s">
        <v>263</v>
      </c>
      <c r="H170" s="208">
        <v>5</v>
      </c>
      <c r="I170" s="209"/>
      <c r="J170" s="210">
        <f>ROUND(I170*H170,2)</f>
        <v>0</v>
      </c>
      <c r="K170" s="211"/>
      <c r="L170" s="39"/>
      <c r="M170" s="212" t="s">
        <v>1</v>
      </c>
      <c r="N170" s="213" t="s">
        <v>40</v>
      </c>
      <c r="O170" s="71"/>
      <c r="P170" s="214">
        <f>O170*H170</f>
        <v>0</v>
      </c>
      <c r="Q170" s="214">
        <v>0</v>
      </c>
      <c r="R170" s="214">
        <f>Q170*H170</f>
        <v>0</v>
      </c>
      <c r="S170" s="214">
        <v>0</v>
      </c>
      <c r="T170" s="215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16" t="s">
        <v>768</v>
      </c>
      <c r="AT170" s="216" t="s">
        <v>137</v>
      </c>
      <c r="AU170" s="216" t="s">
        <v>84</v>
      </c>
      <c r="AY170" s="17" t="s">
        <v>135</v>
      </c>
      <c r="BE170" s="217">
        <f>IF(N170="základná",J170,0)</f>
        <v>0</v>
      </c>
      <c r="BF170" s="217">
        <f>IF(N170="znížená",J170,0)</f>
        <v>0</v>
      </c>
      <c r="BG170" s="217">
        <f>IF(N170="zákl. prenesená",J170,0)</f>
        <v>0</v>
      </c>
      <c r="BH170" s="217">
        <f>IF(N170="zníž. prenesená",J170,0)</f>
        <v>0</v>
      </c>
      <c r="BI170" s="217">
        <f>IF(N170="nulová",J170,0)</f>
        <v>0</v>
      </c>
      <c r="BJ170" s="17" t="s">
        <v>84</v>
      </c>
      <c r="BK170" s="217">
        <f>ROUND(I170*H170,2)</f>
        <v>0</v>
      </c>
      <c r="BL170" s="17" t="s">
        <v>768</v>
      </c>
      <c r="BM170" s="216" t="s">
        <v>1085</v>
      </c>
    </row>
    <row r="171" spans="1:65" s="2" customFormat="1" ht="16.350000000000001" customHeight="1">
      <c r="A171" s="34"/>
      <c r="B171" s="35"/>
      <c r="C171" s="230" t="s">
        <v>306</v>
      </c>
      <c r="D171" s="230" t="s">
        <v>160</v>
      </c>
      <c r="E171" s="231" t="s">
        <v>1086</v>
      </c>
      <c r="F171" s="232" t="s">
        <v>1087</v>
      </c>
      <c r="G171" s="233" t="s">
        <v>160</v>
      </c>
      <c r="H171" s="234">
        <v>5</v>
      </c>
      <c r="I171" s="235"/>
      <c r="J171" s="236">
        <f>ROUND(I171*H171,2)</f>
        <v>0</v>
      </c>
      <c r="K171" s="237"/>
      <c r="L171" s="238"/>
      <c r="M171" s="239" t="s">
        <v>1</v>
      </c>
      <c r="N171" s="240" t="s">
        <v>40</v>
      </c>
      <c r="O171" s="71"/>
      <c r="P171" s="214">
        <f>O171*H171</f>
        <v>0</v>
      </c>
      <c r="Q171" s="214">
        <v>0</v>
      </c>
      <c r="R171" s="214">
        <f>Q171*H171</f>
        <v>0</v>
      </c>
      <c r="S171" s="214">
        <v>0</v>
      </c>
      <c r="T171" s="215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16" t="s">
        <v>831</v>
      </c>
      <c r="AT171" s="216" t="s">
        <v>160</v>
      </c>
      <c r="AU171" s="216" t="s">
        <v>84</v>
      </c>
      <c r="AY171" s="17" t="s">
        <v>135</v>
      </c>
      <c r="BE171" s="217">
        <f>IF(N171="základná",J171,0)</f>
        <v>0</v>
      </c>
      <c r="BF171" s="217">
        <f>IF(N171="znížená",J171,0)</f>
        <v>0</v>
      </c>
      <c r="BG171" s="217">
        <f>IF(N171="zákl. prenesená",J171,0)</f>
        <v>0</v>
      </c>
      <c r="BH171" s="217">
        <f>IF(N171="zníž. prenesená",J171,0)</f>
        <v>0</v>
      </c>
      <c r="BI171" s="217">
        <f>IF(N171="nulová",J171,0)</f>
        <v>0</v>
      </c>
      <c r="BJ171" s="17" t="s">
        <v>84</v>
      </c>
      <c r="BK171" s="217">
        <f>ROUND(I171*H171,2)</f>
        <v>0</v>
      </c>
      <c r="BL171" s="17" t="s">
        <v>831</v>
      </c>
      <c r="BM171" s="216" t="s">
        <v>1088</v>
      </c>
    </row>
    <row r="172" spans="1:65" s="2" customFormat="1" ht="23.1" customHeight="1">
      <c r="A172" s="34"/>
      <c r="B172" s="35"/>
      <c r="C172" s="204" t="s">
        <v>388</v>
      </c>
      <c r="D172" s="204" t="s">
        <v>137</v>
      </c>
      <c r="E172" s="205" t="s">
        <v>1089</v>
      </c>
      <c r="F172" s="206" t="s">
        <v>1090</v>
      </c>
      <c r="G172" s="207" t="s">
        <v>263</v>
      </c>
      <c r="H172" s="208">
        <v>5</v>
      </c>
      <c r="I172" s="209"/>
      <c r="J172" s="210">
        <f>ROUND(I172*H172,2)</f>
        <v>0</v>
      </c>
      <c r="K172" s="211"/>
      <c r="L172" s="39"/>
      <c r="M172" s="212" t="s">
        <v>1</v>
      </c>
      <c r="N172" s="213" t="s">
        <v>40</v>
      </c>
      <c r="O172" s="71"/>
      <c r="P172" s="214">
        <f>O172*H172</f>
        <v>0</v>
      </c>
      <c r="Q172" s="214">
        <v>0</v>
      </c>
      <c r="R172" s="214">
        <f>Q172*H172</f>
        <v>0</v>
      </c>
      <c r="S172" s="214">
        <v>0</v>
      </c>
      <c r="T172" s="215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16" t="s">
        <v>768</v>
      </c>
      <c r="AT172" s="216" t="s">
        <v>137</v>
      </c>
      <c r="AU172" s="216" t="s">
        <v>84</v>
      </c>
      <c r="AY172" s="17" t="s">
        <v>135</v>
      </c>
      <c r="BE172" s="217">
        <f>IF(N172="základná",J172,0)</f>
        <v>0</v>
      </c>
      <c r="BF172" s="217">
        <f>IF(N172="znížená",J172,0)</f>
        <v>0</v>
      </c>
      <c r="BG172" s="217">
        <f>IF(N172="zákl. prenesená",J172,0)</f>
        <v>0</v>
      </c>
      <c r="BH172" s="217">
        <f>IF(N172="zníž. prenesená",J172,0)</f>
        <v>0</v>
      </c>
      <c r="BI172" s="217">
        <f>IF(N172="nulová",J172,0)</f>
        <v>0</v>
      </c>
      <c r="BJ172" s="17" t="s">
        <v>84</v>
      </c>
      <c r="BK172" s="217">
        <f>ROUND(I172*H172,2)</f>
        <v>0</v>
      </c>
      <c r="BL172" s="17" t="s">
        <v>768</v>
      </c>
      <c r="BM172" s="216" t="s">
        <v>1091</v>
      </c>
    </row>
    <row r="173" spans="1:65" s="2" customFormat="1" ht="23.1" customHeight="1">
      <c r="A173" s="34"/>
      <c r="B173" s="35"/>
      <c r="C173" s="204" t="s">
        <v>390</v>
      </c>
      <c r="D173" s="204" t="s">
        <v>137</v>
      </c>
      <c r="E173" s="205" t="s">
        <v>1092</v>
      </c>
      <c r="F173" s="206" t="s">
        <v>1093</v>
      </c>
      <c r="G173" s="207" t="s">
        <v>140</v>
      </c>
      <c r="H173" s="208">
        <v>2.125</v>
      </c>
      <c r="I173" s="209"/>
      <c r="J173" s="210">
        <f>ROUND(I173*H173,2)</f>
        <v>0</v>
      </c>
      <c r="K173" s="211"/>
      <c r="L173" s="39"/>
      <c r="M173" s="212" t="s">
        <v>1</v>
      </c>
      <c r="N173" s="213" t="s">
        <v>40</v>
      </c>
      <c r="O173" s="71"/>
      <c r="P173" s="214">
        <f>O173*H173</f>
        <v>0</v>
      </c>
      <c r="Q173" s="214">
        <v>0</v>
      </c>
      <c r="R173" s="214">
        <f>Q173*H173</f>
        <v>0</v>
      </c>
      <c r="S173" s="214">
        <v>0</v>
      </c>
      <c r="T173" s="215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16" t="s">
        <v>768</v>
      </c>
      <c r="AT173" s="216" t="s">
        <v>137</v>
      </c>
      <c r="AU173" s="216" t="s">
        <v>84</v>
      </c>
      <c r="AY173" s="17" t="s">
        <v>135</v>
      </c>
      <c r="BE173" s="217">
        <f>IF(N173="základná",J173,0)</f>
        <v>0</v>
      </c>
      <c r="BF173" s="217">
        <f>IF(N173="znížená",J173,0)</f>
        <v>0</v>
      </c>
      <c r="BG173" s="217">
        <f>IF(N173="zákl. prenesená",J173,0)</f>
        <v>0</v>
      </c>
      <c r="BH173" s="217">
        <f>IF(N173="zníž. prenesená",J173,0)</f>
        <v>0</v>
      </c>
      <c r="BI173" s="217">
        <f>IF(N173="nulová",J173,0)</f>
        <v>0</v>
      </c>
      <c r="BJ173" s="17" t="s">
        <v>84</v>
      </c>
      <c r="BK173" s="217">
        <f>ROUND(I173*H173,2)</f>
        <v>0</v>
      </c>
      <c r="BL173" s="17" t="s">
        <v>768</v>
      </c>
      <c r="BM173" s="216" t="s">
        <v>1094</v>
      </c>
    </row>
    <row r="174" spans="1:65" s="13" customFormat="1" ht="10.199999999999999">
      <c r="B174" s="218"/>
      <c r="C174" s="219"/>
      <c r="D174" s="220" t="s">
        <v>142</v>
      </c>
      <c r="E174" s="221" t="s">
        <v>1</v>
      </c>
      <c r="F174" s="222" t="s">
        <v>1095</v>
      </c>
      <c r="G174" s="219"/>
      <c r="H174" s="223">
        <v>0.125</v>
      </c>
      <c r="I174" s="224"/>
      <c r="J174" s="219"/>
      <c r="K174" s="219"/>
      <c r="L174" s="225"/>
      <c r="M174" s="226"/>
      <c r="N174" s="227"/>
      <c r="O174" s="227"/>
      <c r="P174" s="227"/>
      <c r="Q174" s="227"/>
      <c r="R174" s="227"/>
      <c r="S174" s="227"/>
      <c r="T174" s="228"/>
      <c r="AT174" s="229" t="s">
        <v>142</v>
      </c>
      <c r="AU174" s="229" t="s">
        <v>84</v>
      </c>
      <c r="AV174" s="13" t="s">
        <v>84</v>
      </c>
      <c r="AW174" s="13" t="s">
        <v>30</v>
      </c>
      <c r="AX174" s="13" t="s">
        <v>74</v>
      </c>
      <c r="AY174" s="229" t="s">
        <v>135</v>
      </c>
    </row>
    <row r="175" spans="1:65" s="13" customFormat="1" ht="10.199999999999999">
      <c r="B175" s="218"/>
      <c r="C175" s="219"/>
      <c r="D175" s="220" t="s">
        <v>142</v>
      </c>
      <c r="E175" s="221" t="s">
        <v>1</v>
      </c>
      <c r="F175" s="222" t="s">
        <v>1096</v>
      </c>
      <c r="G175" s="219"/>
      <c r="H175" s="223">
        <v>2</v>
      </c>
      <c r="I175" s="224"/>
      <c r="J175" s="219"/>
      <c r="K175" s="219"/>
      <c r="L175" s="225"/>
      <c r="M175" s="226"/>
      <c r="N175" s="227"/>
      <c r="O175" s="227"/>
      <c r="P175" s="227"/>
      <c r="Q175" s="227"/>
      <c r="R175" s="227"/>
      <c r="S175" s="227"/>
      <c r="T175" s="228"/>
      <c r="AT175" s="229" t="s">
        <v>142</v>
      </c>
      <c r="AU175" s="229" t="s">
        <v>84</v>
      </c>
      <c r="AV175" s="13" t="s">
        <v>84</v>
      </c>
      <c r="AW175" s="13" t="s">
        <v>30</v>
      </c>
      <c r="AX175" s="13" t="s">
        <v>74</v>
      </c>
      <c r="AY175" s="229" t="s">
        <v>135</v>
      </c>
    </row>
    <row r="176" spans="1:65" s="15" customFormat="1" ht="10.199999999999999">
      <c r="B176" s="256"/>
      <c r="C176" s="257"/>
      <c r="D176" s="220" t="s">
        <v>142</v>
      </c>
      <c r="E176" s="258" t="s">
        <v>1</v>
      </c>
      <c r="F176" s="259" t="s">
        <v>325</v>
      </c>
      <c r="G176" s="257"/>
      <c r="H176" s="260">
        <v>2.125</v>
      </c>
      <c r="I176" s="261"/>
      <c r="J176" s="257"/>
      <c r="K176" s="257"/>
      <c r="L176" s="262"/>
      <c r="M176" s="263"/>
      <c r="N176" s="264"/>
      <c r="O176" s="264"/>
      <c r="P176" s="264"/>
      <c r="Q176" s="264"/>
      <c r="R176" s="264"/>
      <c r="S176" s="264"/>
      <c r="T176" s="265"/>
      <c r="AT176" s="266" t="s">
        <v>142</v>
      </c>
      <c r="AU176" s="266" t="s">
        <v>84</v>
      </c>
      <c r="AV176" s="15" t="s">
        <v>90</v>
      </c>
      <c r="AW176" s="15" t="s">
        <v>30</v>
      </c>
      <c r="AX176" s="15" t="s">
        <v>79</v>
      </c>
      <c r="AY176" s="266" t="s">
        <v>135</v>
      </c>
    </row>
    <row r="177" spans="1:65" s="2" customFormat="1" ht="23.1" customHeight="1">
      <c r="A177" s="34"/>
      <c r="B177" s="35"/>
      <c r="C177" s="204" t="s">
        <v>395</v>
      </c>
      <c r="D177" s="204" t="s">
        <v>137</v>
      </c>
      <c r="E177" s="205" t="s">
        <v>1097</v>
      </c>
      <c r="F177" s="206" t="s">
        <v>1098</v>
      </c>
      <c r="G177" s="207" t="s">
        <v>140</v>
      </c>
      <c r="H177" s="208">
        <v>2.125</v>
      </c>
      <c r="I177" s="209"/>
      <c r="J177" s="210">
        <f>ROUND(I177*H177,2)</f>
        <v>0</v>
      </c>
      <c r="K177" s="211"/>
      <c r="L177" s="39"/>
      <c r="M177" s="212" t="s">
        <v>1</v>
      </c>
      <c r="N177" s="213" t="s">
        <v>40</v>
      </c>
      <c r="O177" s="71"/>
      <c r="P177" s="214">
        <f>O177*H177</f>
        <v>0</v>
      </c>
      <c r="Q177" s="214">
        <v>0</v>
      </c>
      <c r="R177" s="214">
        <f>Q177*H177</f>
        <v>0</v>
      </c>
      <c r="S177" s="214">
        <v>0</v>
      </c>
      <c r="T177" s="215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16" t="s">
        <v>768</v>
      </c>
      <c r="AT177" s="216" t="s">
        <v>137</v>
      </c>
      <c r="AU177" s="216" t="s">
        <v>84</v>
      </c>
      <c r="AY177" s="17" t="s">
        <v>135</v>
      </c>
      <c r="BE177" s="217">
        <f>IF(N177="základná",J177,0)</f>
        <v>0</v>
      </c>
      <c r="BF177" s="217">
        <f>IF(N177="znížená",J177,0)</f>
        <v>0</v>
      </c>
      <c r="BG177" s="217">
        <f>IF(N177="zákl. prenesená",J177,0)</f>
        <v>0</v>
      </c>
      <c r="BH177" s="217">
        <f>IF(N177="zníž. prenesená",J177,0)</f>
        <v>0</v>
      </c>
      <c r="BI177" s="217">
        <f>IF(N177="nulová",J177,0)</f>
        <v>0</v>
      </c>
      <c r="BJ177" s="17" t="s">
        <v>84</v>
      </c>
      <c r="BK177" s="217">
        <f>ROUND(I177*H177,2)</f>
        <v>0</v>
      </c>
      <c r="BL177" s="17" t="s">
        <v>768</v>
      </c>
      <c r="BM177" s="216" t="s">
        <v>1099</v>
      </c>
    </row>
    <row r="178" spans="1:65" s="2" customFormat="1" ht="23.1" customHeight="1">
      <c r="A178" s="34"/>
      <c r="B178" s="35"/>
      <c r="C178" s="204" t="s">
        <v>399</v>
      </c>
      <c r="D178" s="204" t="s">
        <v>137</v>
      </c>
      <c r="E178" s="205" t="s">
        <v>1100</v>
      </c>
      <c r="F178" s="206" t="s">
        <v>1101</v>
      </c>
      <c r="G178" s="207" t="s">
        <v>207</v>
      </c>
      <c r="H178" s="208">
        <v>0.44</v>
      </c>
      <c r="I178" s="209"/>
      <c r="J178" s="210">
        <f>ROUND(I178*H178,2)</f>
        <v>0</v>
      </c>
      <c r="K178" s="211"/>
      <c r="L178" s="39"/>
      <c r="M178" s="212" t="s">
        <v>1</v>
      </c>
      <c r="N178" s="213" t="s">
        <v>40</v>
      </c>
      <c r="O178" s="71"/>
      <c r="P178" s="214">
        <f>O178*H178</f>
        <v>0</v>
      </c>
      <c r="Q178" s="214">
        <v>0</v>
      </c>
      <c r="R178" s="214">
        <f>Q178*H178</f>
        <v>0</v>
      </c>
      <c r="S178" s="214">
        <v>0</v>
      </c>
      <c r="T178" s="215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16" t="s">
        <v>768</v>
      </c>
      <c r="AT178" s="216" t="s">
        <v>137</v>
      </c>
      <c r="AU178" s="216" t="s">
        <v>84</v>
      </c>
      <c r="AY178" s="17" t="s">
        <v>135</v>
      </c>
      <c r="BE178" s="217">
        <f>IF(N178="základná",J178,0)</f>
        <v>0</v>
      </c>
      <c r="BF178" s="217">
        <f>IF(N178="znížená",J178,0)</f>
        <v>0</v>
      </c>
      <c r="BG178" s="217">
        <f>IF(N178="zákl. prenesená",J178,0)</f>
        <v>0</v>
      </c>
      <c r="BH178" s="217">
        <f>IF(N178="zníž. prenesená",J178,0)</f>
        <v>0</v>
      </c>
      <c r="BI178" s="217">
        <f>IF(N178="nulová",J178,0)</f>
        <v>0</v>
      </c>
      <c r="BJ178" s="17" t="s">
        <v>84</v>
      </c>
      <c r="BK178" s="217">
        <f>ROUND(I178*H178,2)</f>
        <v>0</v>
      </c>
      <c r="BL178" s="17" t="s">
        <v>768</v>
      </c>
      <c r="BM178" s="216" t="s">
        <v>1102</v>
      </c>
    </row>
    <row r="179" spans="1:65" s="13" customFormat="1" ht="10.199999999999999">
      <c r="B179" s="218"/>
      <c r="C179" s="219"/>
      <c r="D179" s="220" t="s">
        <v>142</v>
      </c>
      <c r="E179" s="221" t="s">
        <v>1</v>
      </c>
      <c r="F179" s="222" t="s">
        <v>1103</v>
      </c>
      <c r="G179" s="219"/>
      <c r="H179" s="223">
        <v>0.44</v>
      </c>
      <c r="I179" s="224"/>
      <c r="J179" s="219"/>
      <c r="K179" s="219"/>
      <c r="L179" s="225"/>
      <c r="M179" s="226"/>
      <c r="N179" s="227"/>
      <c r="O179" s="227"/>
      <c r="P179" s="227"/>
      <c r="Q179" s="227"/>
      <c r="R179" s="227"/>
      <c r="S179" s="227"/>
      <c r="T179" s="228"/>
      <c r="AT179" s="229" t="s">
        <v>142</v>
      </c>
      <c r="AU179" s="229" t="s">
        <v>84</v>
      </c>
      <c r="AV179" s="13" t="s">
        <v>84</v>
      </c>
      <c r="AW179" s="13" t="s">
        <v>30</v>
      </c>
      <c r="AX179" s="13" t="s">
        <v>79</v>
      </c>
      <c r="AY179" s="229" t="s">
        <v>135</v>
      </c>
    </row>
    <row r="180" spans="1:65" s="2" customFormat="1" ht="23.1" customHeight="1">
      <c r="A180" s="34"/>
      <c r="B180" s="35"/>
      <c r="C180" s="204" t="s">
        <v>401</v>
      </c>
      <c r="D180" s="204" t="s">
        <v>137</v>
      </c>
      <c r="E180" s="205" t="s">
        <v>1104</v>
      </c>
      <c r="F180" s="206" t="s">
        <v>1105</v>
      </c>
      <c r="G180" s="207" t="s">
        <v>393</v>
      </c>
      <c r="H180" s="208">
        <v>1</v>
      </c>
      <c r="I180" s="209"/>
      <c r="J180" s="210">
        <f>ROUND(I180*H180,2)</f>
        <v>0</v>
      </c>
      <c r="K180" s="211"/>
      <c r="L180" s="39"/>
      <c r="M180" s="212" t="s">
        <v>1</v>
      </c>
      <c r="N180" s="213" t="s">
        <v>40</v>
      </c>
      <c r="O180" s="71"/>
      <c r="P180" s="214">
        <f>O180*H180</f>
        <v>0</v>
      </c>
      <c r="Q180" s="214">
        <v>0</v>
      </c>
      <c r="R180" s="214">
        <f>Q180*H180</f>
        <v>0</v>
      </c>
      <c r="S180" s="214">
        <v>0</v>
      </c>
      <c r="T180" s="215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16" t="s">
        <v>768</v>
      </c>
      <c r="AT180" s="216" t="s">
        <v>137</v>
      </c>
      <c r="AU180" s="216" t="s">
        <v>84</v>
      </c>
      <c r="AY180" s="17" t="s">
        <v>135</v>
      </c>
      <c r="BE180" s="217">
        <f>IF(N180="základná",J180,0)</f>
        <v>0</v>
      </c>
      <c r="BF180" s="217">
        <f>IF(N180="znížená",J180,0)</f>
        <v>0</v>
      </c>
      <c r="BG180" s="217">
        <f>IF(N180="zákl. prenesená",J180,0)</f>
        <v>0</v>
      </c>
      <c r="BH180" s="217">
        <f>IF(N180="zníž. prenesená",J180,0)</f>
        <v>0</v>
      </c>
      <c r="BI180" s="217">
        <f>IF(N180="nulová",J180,0)</f>
        <v>0</v>
      </c>
      <c r="BJ180" s="17" t="s">
        <v>84</v>
      </c>
      <c r="BK180" s="217">
        <f>ROUND(I180*H180,2)</f>
        <v>0</v>
      </c>
      <c r="BL180" s="17" t="s">
        <v>768</v>
      </c>
      <c r="BM180" s="216" t="s">
        <v>1106</v>
      </c>
    </row>
    <row r="181" spans="1:65" s="2" customFormat="1" ht="16.350000000000001" customHeight="1">
      <c r="A181" s="34"/>
      <c r="B181" s="35"/>
      <c r="C181" s="204" t="s">
        <v>402</v>
      </c>
      <c r="D181" s="204" t="s">
        <v>137</v>
      </c>
      <c r="E181" s="205" t="s">
        <v>1107</v>
      </c>
      <c r="F181" s="206" t="s">
        <v>1108</v>
      </c>
      <c r="G181" s="207" t="s">
        <v>786</v>
      </c>
      <c r="H181" s="267"/>
      <c r="I181" s="209"/>
      <c r="J181" s="210">
        <f>ROUND(I181*H181,2)</f>
        <v>0</v>
      </c>
      <c r="K181" s="211"/>
      <c r="L181" s="39"/>
      <c r="M181" s="212" t="s">
        <v>1</v>
      </c>
      <c r="N181" s="213" t="s">
        <v>40</v>
      </c>
      <c r="O181" s="71"/>
      <c r="P181" s="214">
        <f>O181*H181</f>
        <v>0</v>
      </c>
      <c r="Q181" s="214">
        <v>0</v>
      </c>
      <c r="R181" s="214">
        <f>Q181*H181</f>
        <v>0</v>
      </c>
      <c r="S181" s="214">
        <v>0</v>
      </c>
      <c r="T181" s="215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16" t="s">
        <v>768</v>
      </c>
      <c r="AT181" s="216" t="s">
        <v>137</v>
      </c>
      <c r="AU181" s="216" t="s">
        <v>84</v>
      </c>
      <c r="AY181" s="17" t="s">
        <v>135</v>
      </c>
      <c r="BE181" s="217">
        <f>IF(N181="základná",J181,0)</f>
        <v>0</v>
      </c>
      <c r="BF181" s="217">
        <f>IF(N181="znížená",J181,0)</f>
        <v>0</v>
      </c>
      <c r="BG181" s="217">
        <f>IF(N181="zákl. prenesená",J181,0)</f>
        <v>0</v>
      </c>
      <c r="BH181" s="217">
        <f>IF(N181="zníž. prenesená",J181,0)</f>
        <v>0</v>
      </c>
      <c r="BI181" s="217">
        <f>IF(N181="nulová",J181,0)</f>
        <v>0</v>
      </c>
      <c r="BJ181" s="17" t="s">
        <v>84</v>
      </c>
      <c r="BK181" s="217">
        <f>ROUND(I181*H181,2)</f>
        <v>0</v>
      </c>
      <c r="BL181" s="17" t="s">
        <v>768</v>
      </c>
      <c r="BM181" s="216" t="s">
        <v>1109</v>
      </c>
    </row>
    <row r="182" spans="1:65" s="12" customFormat="1" ht="25.95" customHeight="1">
      <c r="B182" s="188"/>
      <c r="C182" s="189"/>
      <c r="D182" s="190" t="s">
        <v>73</v>
      </c>
      <c r="E182" s="191" t="s">
        <v>861</v>
      </c>
      <c r="F182" s="191" t="s">
        <v>862</v>
      </c>
      <c r="G182" s="189"/>
      <c r="H182" s="189"/>
      <c r="I182" s="192"/>
      <c r="J182" s="193">
        <f>BK182</f>
        <v>0</v>
      </c>
      <c r="K182" s="189"/>
      <c r="L182" s="194"/>
      <c r="M182" s="195"/>
      <c r="N182" s="196"/>
      <c r="O182" s="196"/>
      <c r="P182" s="197">
        <f>SUM(P183:P186)</f>
        <v>0</v>
      </c>
      <c r="Q182" s="196"/>
      <c r="R182" s="197">
        <f>SUM(R183:R186)</f>
        <v>0</v>
      </c>
      <c r="S182" s="196"/>
      <c r="T182" s="198">
        <f>SUM(T183:T186)</f>
        <v>0</v>
      </c>
      <c r="AR182" s="199" t="s">
        <v>90</v>
      </c>
      <c r="AT182" s="200" t="s">
        <v>73</v>
      </c>
      <c r="AU182" s="200" t="s">
        <v>74</v>
      </c>
      <c r="AY182" s="199" t="s">
        <v>135</v>
      </c>
      <c r="BK182" s="201">
        <f>SUM(BK183:BK186)</f>
        <v>0</v>
      </c>
    </row>
    <row r="183" spans="1:65" s="2" customFormat="1" ht="16.350000000000001" customHeight="1">
      <c r="A183" s="34"/>
      <c r="B183" s="35"/>
      <c r="C183" s="204" t="s">
        <v>406</v>
      </c>
      <c r="D183" s="204" t="s">
        <v>137</v>
      </c>
      <c r="E183" s="205" t="s">
        <v>863</v>
      </c>
      <c r="F183" s="206" t="s">
        <v>864</v>
      </c>
      <c r="G183" s="207" t="s">
        <v>865</v>
      </c>
      <c r="H183" s="208">
        <v>5</v>
      </c>
      <c r="I183" s="209"/>
      <c r="J183" s="210">
        <f>ROUND(I183*H183,2)</f>
        <v>0</v>
      </c>
      <c r="K183" s="211"/>
      <c r="L183" s="39"/>
      <c r="M183" s="212" t="s">
        <v>1</v>
      </c>
      <c r="N183" s="213" t="s">
        <v>40</v>
      </c>
      <c r="O183" s="71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6" t="s">
        <v>866</v>
      </c>
      <c r="AT183" s="216" t="s">
        <v>137</v>
      </c>
      <c r="AU183" s="216" t="s">
        <v>79</v>
      </c>
      <c r="AY183" s="17" t="s">
        <v>135</v>
      </c>
      <c r="BE183" s="217">
        <f>IF(N183="základná",J183,0)</f>
        <v>0</v>
      </c>
      <c r="BF183" s="217">
        <f>IF(N183="znížená",J183,0)</f>
        <v>0</v>
      </c>
      <c r="BG183" s="217">
        <f>IF(N183="zákl. prenesená",J183,0)</f>
        <v>0</v>
      </c>
      <c r="BH183" s="217">
        <f>IF(N183="zníž. prenesená",J183,0)</f>
        <v>0</v>
      </c>
      <c r="BI183" s="217">
        <f>IF(N183="nulová",J183,0)</f>
        <v>0</v>
      </c>
      <c r="BJ183" s="17" t="s">
        <v>84</v>
      </c>
      <c r="BK183" s="217">
        <f>ROUND(I183*H183,2)</f>
        <v>0</v>
      </c>
      <c r="BL183" s="17" t="s">
        <v>866</v>
      </c>
      <c r="BM183" s="216" t="s">
        <v>1110</v>
      </c>
    </row>
    <row r="184" spans="1:65" s="2" customFormat="1" ht="16.350000000000001" customHeight="1">
      <c r="A184" s="34"/>
      <c r="B184" s="35"/>
      <c r="C184" s="204" t="s">
        <v>410</v>
      </c>
      <c r="D184" s="204" t="s">
        <v>137</v>
      </c>
      <c r="E184" s="205" t="s">
        <v>868</v>
      </c>
      <c r="F184" s="206" t="s">
        <v>869</v>
      </c>
      <c r="G184" s="207" t="s">
        <v>865</v>
      </c>
      <c r="H184" s="208">
        <v>4</v>
      </c>
      <c r="I184" s="209"/>
      <c r="J184" s="210">
        <f>ROUND(I184*H184,2)</f>
        <v>0</v>
      </c>
      <c r="K184" s="211"/>
      <c r="L184" s="39"/>
      <c r="M184" s="212" t="s">
        <v>1</v>
      </c>
      <c r="N184" s="213" t="s">
        <v>40</v>
      </c>
      <c r="O184" s="71"/>
      <c r="P184" s="214">
        <f>O184*H184</f>
        <v>0</v>
      </c>
      <c r="Q184" s="214">
        <v>0</v>
      </c>
      <c r="R184" s="214">
        <f>Q184*H184</f>
        <v>0</v>
      </c>
      <c r="S184" s="214">
        <v>0</v>
      </c>
      <c r="T184" s="215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16" t="s">
        <v>866</v>
      </c>
      <c r="AT184" s="216" t="s">
        <v>137</v>
      </c>
      <c r="AU184" s="216" t="s">
        <v>79</v>
      </c>
      <c r="AY184" s="17" t="s">
        <v>135</v>
      </c>
      <c r="BE184" s="217">
        <f>IF(N184="základná",J184,0)</f>
        <v>0</v>
      </c>
      <c r="BF184" s="217">
        <f>IF(N184="znížená",J184,0)</f>
        <v>0</v>
      </c>
      <c r="BG184" s="217">
        <f>IF(N184="zákl. prenesená",J184,0)</f>
        <v>0</v>
      </c>
      <c r="BH184" s="217">
        <f>IF(N184="zníž. prenesená",J184,0)</f>
        <v>0</v>
      </c>
      <c r="BI184" s="217">
        <f>IF(N184="nulová",J184,0)</f>
        <v>0</v>
      </c>
      <c r="BJ184" s="17" t="s">
        <v>84</v>
      </c>
      <c r="BK184" s="217">
        <f>ROUND(I184*H184,2)</f>
        <v>0</v>
      </c>
      <c r="BL184" s="17" t="s">
        <v>866</v>
      </c>
      <c r="BM184" s="216" t="s">
        <v>1111</v>
      </c>
    </row>
    <row r="185" spans="1:65" s="2" customFormat="1" ht="16.350000000000001" customHeight="1">
      <c r="A185" s="34"/>
      <c r="B185" s="35"/>
      <c r="C185" s="204" t="s">
        <v>411</v>
      </c>
      <c r="D185" s="204" t="s">
        <v>137</v>
      </c>
      <c r="E185" s="205" t="s">
        <v>871</v>
      </c>
      <c r="F185" s="206" t="s">
        <v>872</v>
      </c>
      <c r="G185" s="207" t="s">
        <v>865</v>
      </c>
      <c r="H185" s="208">
        <v>6</v>
      </c>
      <c r="I185" s="209"/>
      <c r="J185" s="210">
        <f>ROUND(I185*H185,2)</f>
        <v>0</v>
      </c>
      <c r="K185" s="211"/>
      <c r="L185" s="39"/>
      <c r="M185" s="212" t="s">
        <v>1</v>
      </c>
      <c r="N185" s="213" t="s">
        <v>40</v>
      </c>
      <c r="O185" s="71"/>
      <c r="P185" s="214">
        <f>O185*H185</f>
        <v>0</v>
      </c>
      <c r="Q185" s="214">
        <v>0</v>
      </c>
      <c r="R185" s="214">
        <f>Q185*H185</f>
        <v>0</v>
      </c>
      <c r="S185" s="214">
        <v>0</v>
      </c>
      <c r="T185" s="215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16" t="s">
        <v>866</v>
      </c>
      <c r="AT185" s="216" t="s">
        <v>137</v>
      </c>
      <c r="AU185" s="216" t="s">
        <v>79</v>
      </c>
      <c r="AY185" s="17" t="s">
        <v>135</v>
      </c>
      <c r="BE185" s="217">
        <f>IF(N185="základná",J185,0)</f>
        <v>0</v>
      </c>
      <c r="BF185" s="217">
        <f>IF(N185="znížená",J185,0)</f>
        <v>0</v>
      </c>
      <c r="BG185" s="217">
        <f>IF(N185="zákl. prenesená",J185,0)</f>
        <v>0</v>
      </c>
      <c r="BH185" s="217">
        <f>IF(N185="zníž. prenesená",J185,0)</f>
        <v>0</v>
      </c>
      <c r="BI185" s="217">
        <f>IF(N185="nulová",J185,0)</f>
        <v>0</v>
      </c>
      <c r="BJ185" s="17" t="s">
        <v>84</v>
      </c>
      <c r="BK185" s="217">
        <f>ROUND(I185*H185,2)</f>
        <v>0</v>
      </c>
      <c r="BL185" s="17" t="s">
        <v>866</v>
      </c>
      <c r="BM185" s="216" t="s">
        <v>1112</v>
      </c>
    </row>
    <row r="186" spans="1:65" s="2" customFormat="1" ht="16.350000000000001" customHeight="1">
      <c r="A186" s="34"/>
      <c r="B186" s="35"/>
      <c r="C186" s="204" t="s">
        <v>415</v>
      </c>
      <c r="D186" s="204" t="s">
        <v>137</v>
      </c>
      <c r="E186" s="205" t="s">
        <v>874</v>
      </c>
      <c r="F186" s="206" t="s">
        <v>875</v>
      </c>
      <c r="G186" s="207" t="s">
        <v>865</v>
      </c>
      <c r="H186" s="208">
        <v>12</v>
      </c>
      <c r="I186" s="209"/>
      <c r="J186" s="210">
        <f>ROUND(I186*H186,2)</f>
        <v>0</v>
      </c>
      <c r="K186" s="211"/>
      <c r="L186" s="39"/>
      <c r="M186" s="212" t="s">
        <v>1</v>
      </c>
      <c r="N186" s="213" t="s">
        <v>40</v>
      </c>
      <c r="O186" s="71"/>
      <c r="P186" s="214">
        <f>O186*H186</f>
        <v>0</v>
      </c>
      <c r="Q186" s="214">
        <v>0</v>
      </c>
      <c r="R186" s="214">
        <f>Q186*H186</f>
        <v>0</v>
      </c>
      <c r="S186" s="214">
        <v>0</v>
      </c>
      <c r="T186" s="215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16" t="s">
        <v>866</v>
      </c>
      <c r="AT186" s="216" t="s">
        <v>137</v>
      </c>
      <c r="AU186" s="216" t="s">
        <v>79</v>
      </c>
      <c r="AY186" s="17" t="s">
        <v>135</v>
      </c>
      <c r="BE186" s="217">
        <f>IF(N186="základná",J186,0)</f>
        <v>0</v>
      </c>
      <c r="BF186" s="217">
        <f>IF(N186="znížená",J186,0)</f>
        <v>0</v>
      </c>
      <c r="BG186" s="217">
        <f>IF(N186="zákl. prenesená",J186,0)</f>
        <v>0</v>
      </c>
      <c r="BH186" s="217">
        <f>IF(N186="zníž. prenesená",J186,0)</f>
        <v>0</v>
      </c>
      <c r="BI186" s="217">
        <f>IF(N186="nulová",J186,0)</f>
        <v>0</v>
      </c>
      <c r="BJ186" s="17" t="s">
        <v>84</v>
      </c>
      <c r="BK186" s="217">
        <f>ROUND(I186*H186,2)</f>
        <v>0</v>
      </c>
      <c r="BL186" s="17" t="s">
        <v>866</v>
      </c>
      <c r="BM186" s="216" t="s">
        <v>1113</v>
      </c>
    </row>
    <row r="187" spans="1:65" s="12" customFormat="1" ht="25.95" customHeight="1">
      <c r="B187" s="188"/>
      <c r="C187" s="189"/>
      <c r="D187" s="190" t="s">
        <v>73</v>
      </c>
      <c r="E187" s="191" t="s">
        <v>294</v>
      </c>
      <c r="F187" s="191" t="s">
        <v>295</v>
      </c>
      <c r="G187" s="189"/>
      <c r="H187" s="189"/>
      <c r="I187" s="192"/>
      <c r="J187" s="193">
        <f>BK187</f>
        <v>0</v>
      </c>
      <c r="K187" s="189"/>
      <c r="L187" s="194"/>
      <c r="M187" s="195"/>
      <c r="N187" s="196"/>
      <c r="O187" s="196"/>
      <c r="P187" s="197">
        <f>P188+P190</f>
        <v>0</v>
      </c>
      <c r="Q187" s="196"/>
      <c r="R187" s="197">
        <f>R188+R190</f>
        <v>0</v>
      </c>
      <c r="S187" s="196"/>
      <c r="T187" s="198">
        <f>T188+T190</f>
        <v>0</v>
      </c>
      <c r="AR187" s="199" t="s">
        <v>94</v>
      </c>
      <c r="AT187" s="200" t="s">
        <v>73</v>
      </c>
      <c r="AU187" s="200" t="s">
        <v>74</v>
      </c>
      <c r="AY187" s="199" t="s">
        <v>135</v>
      </c>
      <c r="BK187" s="201">
        <f>BK188+BK190</f>
        <v>0</v>
      </c>
    </row>
    <row r="188" spans="1:65" s="12" customFormat="1" ht="22.8" customHeight="1">
      <c r="B188" s="188"/>
      <c r="C188" s="189"/>
      <c r="D188" s="190" t="s">
        <v>73</v>
      </c>
      <c r="E188" s="202" t="s">
        <v>296</v>
      </c>
      <c r="F188" s="202" t="s">
        <v>297</v>
      </c>
      <c r="G188" s="189"/>
      <c r="H188" s="189"/>
      <c r="I188" s="192"/>
      <c r="J188" s="203">
        <f>BK188</f>
        <v>0</v>
      </c>
      <c r="K188" s="189"/>
      <c r="L188" s="194"/>
      <c r="M188" s="195"/>
      <c r="N188" s="196"/>
      <c r="O188" s="196"/>
      <c r="P188" s="197">
        <f>P189</f>
        <v>0</v>
      </c>
      <c r="Q188" s="196"/>
      <c r="R188" s="197">
        <f>R189</f>
        <v>0</v>
      </c>
      <c r="S188" s="196"/>
      <c r="T188" s="198">
        <f>T189</f>
        <v>0</v>
      </c>
      <c r="AR188" s="199" t="s">
        <v>94</v>
      </c>
      <c r="AT188" s="200" t="s">
        <v>73</v>
      </c>
      <c r="AU188" s="200" t="s">
        <v>79</v>
      </c>
      <c r="AY188" s="199" t="s">
        <v>135</v>
      </c>
      <c r="BK188" s="201">
        <f>BK189</f>
        <v>0</v>
      </c>
    </row>
    <row r="189" spans="1:65" s="2" customFormat="1" ht="23.1" customHeight="1">
      <c r="A189" s="34"/>
      <c r="B189" s="35"/>
      <c r="C189" s="204" t="s">
        <v>419</v>
      </c>
      <c r="D189" s="204" t="s">
        <v>137</v>
      </c>
      <c r="E189" s="205" t="s">
        <v>490</v>
      </c>
      <c r="F189" s="206" t="s">
        <v>491</v>
      </c>
      <c r="G189" s="207" t="s">
        <v>301</v>
      </c>
      <c r="H189" s="208">
        <v>1</v>
      </c>
      <c r="I189" s="209"/>
      <c r="J189" s="210">
        <f>ROUND(I189*H189,2)</f>
        <v>0</v>
      </c>
      <c r="K189" s="211"/>
      <c r="L189" s="39"/>
      <c r="M189" s="212" t="s">
        <v>1</v>
      </c>
      <c r="N189" s="213" t="s">
        <v>40</v>
      </c>
      <c r="O189" s="71"/>
      <c r="P189" s="214">
        <f>O189*H189</f>
        <v>0</v>
      </c>
      <c r="Q189" s="214">
        <v>0</v>
      </c>
      <c r="R189" s="214">
        <f>Q189*H189</f>
        <v>0</v>
      </c>
      <c r="S189" s="214">
        <v>0</v>
      </c>
      <c r="T189" s="215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16" t="s">
        <v>302</v>
      </c>
      <c r="AT189" s="216" t="s">
        <v>137</v>
      </c>
      <c r="AU189" s="216" t="s">
        <v>84</v>
      </c>
      <c r="AY189" s="17" t="s">
        <v>135</v>
      </c>
      <c r="BE189" s="217">
        <f>IF(N189="základná",J189,0)</f>
        <v>0</v>
      </c>
      <c r="BF189" s="217">
        <f>IF(N189="znížená",J189,0)</f>
        <v>0</v>
      </c>
      <c r="BG189" s="217">
        <f>IF(N189="zákl. prenesená",J189,0)</f>
        <v>0</v>
      </c>
      <c r="BH189" s="217">
        <f>IF(N189="zníž. prenesená",J189,0)</f>
        <v>0</v>
      </c>
      <c r="BI189" s="217">
        <f>IF(N189="nulová",J189,0)</f>
        <v>0</v>
      </c>
      <c r="BJ189" s="17" t="s">
        <v>84</v>
      </c>
      <c r="BK189" s="217">
        <f>ROUND(I189*H189,2)</f>
        <v>0</v>
      </c>
      <c r="BL189" s="17" t="s">
        <v>302</v>
      </c>
      <c r="BM189" s="216" t="s">
        <v>1114</v>
      </c>
    </row>
    <row r="190" spans="1:65" s="12" customFormat="1" ht="22.8" customHeight="1">
      <c r="B190" s="188"/>
      <c r="C190" s="189"/>
      <c r="D190" s="190" t="s">
        <v>73</v>
      </c>
      <c r="E190" s="202" t="s">
        <v>304</v>
      </c>
      <c r="F190" s="202" t="s">
        <v>305</v>
      </c>
      <c r="G190" s="189"/>
      <c r="H190" s="189"/>
      <c r="I190" s="192"/>
      <c r="J190" s="203">
        <f>BK190</f>
        <v>0</v>
      </c>
      <c r="K190" s="189"/>
      <c r="L190" s="194"/>
      <c r="M190" s="195"/>
      <c r="N190" s="196"/>
      <c r="O190" s="196"/>
      <c r="P190" s="197">
        <f>P191</f>
        <v>0</v>
      </c>
      <c r="Q190" s="196"/>
      <c r="R190" s="197">
        <f>R191</f>
        <v>0</v>
      </c>
      <c r="S190" s="196"/>
      <c r="T190" s="198">
        <f>T191</f>
        <v>0</v>
      </c>
      <c r="AR190" s="199" t="s">
        <v>94</v>
      </c>
      <c r="AT190" s="200" t="s">
        <v>73</v>
      </c>
      <c r="AU190" s="200" t="s">
        <v>79</v>
      </c>
      <c r="AY190" s="199" t="s">
        <v>135</v>
      </c>
      <c r="BK190" s="201">
        <f>BK191</f>
        <v>0</v>
      </c>
    </row>
    <row r="191" spans="1:65" s="2" customFormat="1" ht="34.65" customHeight="1">
      <c r="A191" s="34"/>
      <c r="B191" s="35"/>
      <c r="C191" s="204" t="s">
        <v>423</v>
      </c>
      <c r="D191" s="204" t="s">
        <v>137</v>
      </c>
      <c r="E191" s="205" t="s">
        <v>307</v>
      </c>
      <c r="F191" s="206" t="s">
        <v>308</v>
      </c>
      <c r="G191" s="207" t="s">
        <v>301</v>
      </c>
      <c r="H191" s="208">
        <v>1</v>
      </c>
      <c r="I191" s="209"/>
      <c r="J191" s="210">
        <f>ROUND(I191*H191,2)</f>
        <v>0</v>
      </c>
      <c r="K191" s="211"/>
      <c r="L191" s="39"/>
      <c r="M191" s="241" t="s">
        <v>1</v>
      </c>
      <c r="N191" s="242" t="s">
        <v>40</v>
      </c>
      <c r="O191" s="243"/>
      <c r="P191" s="244">
        <f>O191*H191</f>
        <v>0</v>
      </c>
      <c r="Q191" s="244">
        <v>0</v>
      </c>
      <c r="R191" s="244">
        <f>Q191*H191</f>
        <v>0</v>
      </c>
      <c r="S191" s="244">
        <v>0</v>
      </c>
      <c r="T191" s="245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16" t="s">
        <v>302</v>
      </c>
      <c r="AT191" s="216" t="s">
        <v>137</v>
      </c>
      <c r="AU191" s="216" t="s">
        <v>84</v>
      </c>
      <c r="AY191" s="17" t="s">
        <v>135</v>
      </c>
      <c r="BE191" s="217">
        <f>IF(N191="základná",J191,0)</f>
        <v>0</v>
      </c>
      <c r="BF191" s="217">
        <f>IF(N191="znížená",J191,0)</f>
        <v>0</v>
      </c>
      <c r="BG191" s="217">
        <f>IF(N191="zákl. prenesená",J191,0)</f>
        <v>0</v>
      </c>
      <c r="BH191" s="217">
        <f>IF(N191="zníž. prenesená",J191,0)</f>
        <v>0</v>
      </c>
      <c r="BI191" s="217">
        <f>IF(N191="nulová",J191,0)</f>
        <v>0</v>
      </c>
      <c r="BJ191" s="17" t="s">
        <v>84</v>
      </c>
      <c r="BK191" s="217">
        <f>ROUND(I191*H191,2)</f>
        <v>0</v>
      </c>
      <c r="BL191" s="17" t="s">
        <v>302</v>
      </c>
      <c r="BM191" s="216" t="s">
        <v>1115</v>
      </c>
    </row>
    <row r="192" spans="1:65" s="2" customFormat="1" ht="6.9" customHeight="1">
      <c r="A192" s="34"/>
      <c r="B192" s="54"/>
      <c r="C192" s="55"/>
      <c r="D192" s="55"/>
      <c r="E192" s="55"/>
      <c r="F192" s="55"/>
      <c r="G192" s="55"/>
      <c r="H192" s="55"/>
      <c r="I192" s="152"/>
      <c r="J192" s="55"/>
      <c r="K192" s="55"/>
      <c r="L192" s="39"/>
      <c r="M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</row>
  </sheetData>
  <sheetProtection algorithmName="SHA-512" hashValue="zc7f58R6EbXAwC665OXHumVIITiw+pT0EzXo+sj/wCj7D+eU38ueFd7YjLgIlPDZ3wSLLNBQ/MLxRiCuZLMDdQ==" saltValue="YTAfGnXLUNsgiCu0F1guZCokpIBBo4bGAcUGWQLV30BaiWGn7NY8Vpg0h2Ets556zwHtjh4VxBzLE0soZ21b6Q==" spinCount="100000" sheet="1" objects="1" scenarios="1" formatColumns="0" formatRows="0" autoFilter="0"/>
  <autoFilter ref="C124:K191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1 - 102-00 Cyklochodník v...</vt:lpstr>
      <vt:lpstr>2 - 102-00 Cyklochodník v...</vt:lpstr>
      <vt:lpstr>3 - 102-00 Cyklochodník v...</vt:lpstr>
      <vt:lpstr>4 - 203-00 Lávka cez riek...</vt:lpstr>
      <vt:lpstr>5 - 601-00 Úpravy nadzemn...</vt:lpstr>
      <vt:lpstr>6 - 601-00 Úpravy nadzemn...</vt:lpstr>
      <vt:lpstr>7 - 650-00 Preložka telef...</vt:lpstr>
      <vt:lpstr>'1 - 102-00 Cyklochodník v...'!Názvy_tlače</vt:lpstr>
      <vt:lpstr>'2 - 102-00 Cyklochodník v...'!Názvy_tlače</vt:lpstr>
      <vt:lpstr>'3 - 102-00 Cyklochodník v...'!Názvy_tlače</vt:lpstr>
      <vt:lpstr>'4 - 203-00 Lávka cez riek...'!Názvy_tlače</vt:lpstr>
      <vt:lpstr>'5 - 601-00 Úpravy nadzemn...'!Názvy_tlače</vt:lpstr>
      <vt:lpstr>'6 - 601-00 Úpravy nadzemn...'!Názvy_tlače</vt:lpstr>
      <vt:lpstr>'7 - 650-00 Preložka telef...'!Názvy_tlače</vt:lpstr>
      <vt:lpstr>'Rekapitulácia stavby'!Názvy_tlače</vt:lpstr>
      <vt:lpstr>'1 - 102-00 Cyklochodník v...'!Oblasť_tlače</vt:lpstr>
      <vt:lpstr>'2 - 102-00 Cyklochodník v...'!Oblasť_tlače</vt:lpstr>
      <vt:lpstr>'3 - 102-00 Cyklochodník v...'!Oblasť_tlače</vt:lpstr>
      <vt:lpstr>'4 - 203-00 Lávka cez riek...'!Oblasť_tlače</vt:lpstr>
      <vt:lpstr>'5 - 601-00 Úpravy nadzemn...'!Oblasť_tlače</vt:lpstr>
      <vt:lpstr>'6 - 601-00 Úpravy nadzemn...'!Oblasť_tlače</vt:lpstr>
      <vt:lpstr>'7 - 650-00 Preložka telef...'!Oblasť_tlače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curlik</dc:creator>
  <cp:lastModifiedBy>Beslerova Iveta</cp:lastModifiedBy>
  <dcterms:created xsi:type="dcterms:W3CDTF">2019-10-24T07:16:51Z</dcterms:created>
  <dcterms:modified xsi:type="dcterms:W3CDTF">2020-02-05T22:00:04Z</dcterms:modified>
</cp:coreProperties>
</file>