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Z:\2035-00\aktualizácia rozpočtov\Výkaz výmer 2023\"/>
    </mc:Choice>
  </mc:AlternateContent>
  <xr:revisionPtr revIDLastSave="0" documentId="8_{5622DB7E-A20A-4D94-BA05-94355BB95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3a - 001-00.1 Odvodneni..." sheetId="2" r:id="rId1"/>
  </sheets>
  <definedNames>
    <definedName name="_xlnm._FilterDatabase" localSheetId="0" hidden="1">'53a - 001-00.1 Odvodneni...'!$C$123:$K$527</definedName>
    <definedName name="_xlnm.Print_Titles" localSheetId="0">'53a - 001-00.1 Odvodneni...'!$123:$123</definedName>
    <definedName name="_xlnm.Print_Area" localSheetId="0">'53a - 001-00.1 Odvodneni...'!$C$4:$J$76,'53a - 001-00.1 Odvodneni...'!$C$82:$J$105,'53a - 001-00.1 Odvodneni...'!$C$111:$J$527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3" i="2"/>
  <c r="BH523" i="2"/>
  <c r="BG523" i="2"/>
  <c r="BE523" i="2"/>
  <c r="T523" i="2"/>
  <c r="T522" i="2" s="1"/>
  <c r="R523" i="2"/>
  <c r="R522" i="2" s="1"/>
  <c r="P523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3" i="2"/>
  <c r="BH513" i="2"/>
  <c r="BG513" i="2"/>
  <c r="BE513" i="2"/>
  <c r="T513" i="2"/>
  <c r="R513" i="2"/>
  <c r="P513" i="2"/>
  <c r="BI505" i="2"/>
  <c r="BH505" i="2"/>
  <c r="BG505" i="2"/>
  <c r="BE505" i="2"/>
  <c r="T505" i="2"/>
  <c r="R505" i="2"/>
  <c r="P505" i="2"/>
  <c r="BI501" i="2"/>
  <c r="BH501" i="2"/>
  <c r="BG501" i="2"/>
  <c r="BE501" i="2"/>
  <c r="T501" i="2"/>
  <c r="R501" i="2"/>
  <c r="P501" i="2"/>
  <c r="BI494" i="2"/>
  <c r="BH494" i="2"/>
  <c r="BG494" i="2"/>
  <c r="BE494" i="2"/>
  <c r="T494" i="2"/>
  <c r="R494" i="2"/>
  <c r="P494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1" i="2"/>
  <c r="BH461" i="2"/>
  <c r="BG461" i="2"/>
  <c r="BE461" i="2"/>
  <c r="T461" i="2"/>
  <c r="R461" i="2"/>
  <c r="P461" i="2"/>
  <c r="BI454" i="2"/>
  <c r="BH454" i="2"/>
  <c r="BG454" i="2"/>
  <c r="BE454" i="2"/>
  <c r="T454" i="2"/>
  <c r="R454" i="2"/>
  <c r="P454" i="2"/>
  <c r="BI447" i="2"/>
  <c r="BH447" i="2"/>
  <c r="BG447" i="2"/>
  <c r="BE447" i="2"/>
  <c r="T447" i="2"/>
  <c r="R447" i="2"/>
  <c r="P447" i="2"/>
  <c r="BI440" i="2"/>
  <c r="BH440" i="2"/>
  <c r="BG440" i="2"/>
  <c r="BE440" i="2"/>
  <c r="T440" i="2"/>
  <c r="R440" i="2"/>
  <c r="P440" i="2"/>
  <c r="BI433" i="2"/>
  <c r="BH433" i="2"/>
  <c r="BG433" i="2"/>
  <c r="BE433" i="2"/>
  <c r="T433" i="2"/>
  <c r="R433" i="2"/>
  <c r="P433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78" i="2"/>
  <c r="BH378" i="2"/>
  <c r="BG378" i="2"/>
  <c r="BE378" i="2"/>
  <c r="T378" i="2"/>
  <c r="R378" i="2"/>
  <c r="P378" i="2"/>
  <c r="BI371" i="2"/>
  <c r="BH371" i="2"/>
  <c r="BG371" i="2"/>
  <c r="BE371" i="2"/>
  <c r="T371" i="2"/>
  <c r="R371" i="2"/>
  <c r="P371" i="2"/>
  <c r="BI367" i="2"/>
  <c r="BH367" i="2"/>
  <c r="BG367" i="2"/>
  <c r="BE367" i="2"/>
  <c r="T367" i="2"/>
  <c r="R367" i="2"/>
  <c r="P367" i="2"/>
  <c r="BI360" i="2"/>
  <c r="BH360" i="2"/>
  <c r="BG360" i="2"/>
  <c r="BE360" i="2"/>
  <c r="T360" i="2"/>
  <c r="R360" i="2"/>
  <c r="P360" i="2"/>
  <c r="BI353" i="2"/>
  <c r="BH353" i="2"/>
  <c r="BG353" i="2"/>
  <c r="BE353" i="2"/>
  <c r="T353" i="2"/>
  <c r="R353" i="2"/>
  <c r="P353" i="2"/>
  <c r="BI348" i="2"/>
  <c r="BH348" i="2"/>
  <c r="BG348" i="2"/>
  <c r="BE348" i="2"/>
  <c r="T348" i="2"/>
  <c r="R348" i="2"/>
  <c r="P348" i="2"/>
  <c r="BI337" i="2"/>
  <c r="BH337" i="2"/>
  <c r="BG337" i="2"/>
  <c r="BE337" i="2"/>
  <c r="T337" i="2"/>
  <c r="R337" i="2"/>
  <c r="P337" i="2"/>
  <c r="BI333" i="2"/>
  <c r="BH333" i="2"/>
  <c r="BG333" i="2"/>
  <c r="BE333" i="2"/>
  <c r="T333" i="2"/>
  <c r="R333" i="2"/>
  <c r="P333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75" i="2"/>
  <c r="BH275" i="2"/>
  <c r="BG275" i="2"/>
  <c r="BE275" i="2"/>
  <c r="T275" i="2"/>
  <c r="R275" i="2"/>
  <c r="P27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0" i="2"/>
  <c r="BH160" i="2"/>
  <c r="BG160" i="2"/>
  <c r="BE160" i="2"/>
  <c r="T160" i="2"/>
  <c r="R160" i="2"/>
  <c r="P160" i="2"/>
  <c r="BI156" i="2"/>
  <c r="BH156" i="2"/>
  <c r="BG156" i="2"/>
  <c r="BE156" i="2"/>
  <c r="T156" i="2"/>
  <c r="R156" i="2"/>
  <c r="P156" i="2"/>
  <c r="BI147" i="2"/>
  <c r="BH147" i="2"/>
  <c r="BG147" i="2"/>
  <c r="BE147" i="2"/>
  <c r="T147" i="2"/>
  <c r="R147" i="2"/>
  <c r="P147" i="2"/>
  <c r="BI138" i="2"/>
  <c r="BH138" i="2"/>
  <c r="BG138" i="2"/>
  <c r="BE138" i="2"/>
  <c r="T138" i="2"/>
  <c r="R138" i="2"/>
  <c r="P13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F121" i="2"/>
  <c r="E114" i="2"/>
  <c r="BK387" i="2"/>
  <c r="BK505" i="2"/>
  <c r="BK406" i="2"/>
  <c r="J285" i="2"/>
  <c r="BK520" i="2"/>
  <c r="BK371" i="2"/>
  <c r="BK481" i="2"/>
  <c r="BK407" i="2"/>
  <c r="J527" i="2"/>
  <c r="J397" i="2"/>
  <c r="BK447" i="2"/>
  <c r="BK386" i="2"/>
  <c r="J127" i="2"/>
  <c r="J408" i="2"/>
  <c r="J333" i="2"/>
  <c r="J138" i="2"/>
  <c r="BK414" i="2"/>
  <c r="BK208" i="2"/>
  <c r="BK409" i="2"/>
  <c r="BK323" i="2"/>
  <c r="J201" i="2"/>
  <c r="BK501" i="2"/>
  <c r="J396" i="2"/>
  <c r="J208" i="2"/>
  <c r="J411" i="2"/>
  <c r="BK167" i="2"/>
  <c r="J520" i="2"/>
  <c r="BK410" i="2"/>
  <c r="BK210" i="2"/>
  <c r="J405" i="2"/>
  <c r="BK209" i="2"/>
  <c r="BK433" i="2"/>
  <c r="BK353" i="2"/>
  <c r="J494" i="2"/>
  <c r="J371" i="2"/>
  <c r="BK168" i="2"/>
  <c r="J378" i="2"/>
  <c r="BK473" i="2"/>
  <c r="BK392" i="2"/>
  <c r="BK147" i="2"/>
  <c r="BK472" i="2"/>
  <c r="BK397" i="2"/>
  <c r="BK525" i="2"/>
  <c r="BK422" i="2"/>
  <c r="J160" i="2"/>
  <c r="BK471" i="2"/>
  <c r="J426" i="2"/>
  <c r="BK160" i="2"/>
  <c r="J387" i="2"/>
  <c r="J407" i="2"/>
  <c r="J200" i="2"/>
  <c r="BK384" i="2"/>
  <c r="J470" i="2"/>
  <c r="BK521" i="2"/>
  <c r="J468" i="2"/>
  <c r="BK385" i="2"/>
  <c r="J156" i="2"/>
  <c r="J471" i="2"/>
  <c r="BK326" i="2"/>
  <c r="BK201" i="2"/>
  <c r="BK418" i="2"/>
  <c r="J210" i="2"/>
  <c r="J447" i="2"/>
  <c r="BK401" i="2"/>
  <c r="BK513" i="2"/>
  <c r="BK286" i="2"/>
  <c r="J481" i="2"/>
  <c r="BK348" i="2"/>
  <c r="J501" i="2"/>
  <c r="J385" i="2"/>
  <c r="J388" i="2"/>
  <c r="J469" i="2"/>
  <c r="J348" i="2"/>
  <c r="J168" i="2"/>
  <c r="BK474" i="2"/>
  <c r="J384" i="2"/>
  <c r="J242" i="2"/>
  <c r="BK470" i="2"/>
  <c r="J386" i="2"/>
  <c r="J473" i="2"/>
  <c r="BK440" i="2"/>
  <c r="BK200" i="2"/>
  <c r="J414" i="2"/>
  <c r="BK275" i="2"/>
  <c r="J418" i="2"/>
  <c r="BK367" i="2"/>
  <c r="BK527" i="2"/>
  <c r="BK396" i="2"/>
  <c r="J243" i="2"/>
  <c r="J483" i="2"/>
  <c r="BK523" i="2"/>
  <c r="J454" i="2"/>
  <c r="BK378" i="2"/>
  <c r="J209" i="2"/>
  <c r="BK138" i="2"/>
  <c r="BK461" i="2"/>
  <c r="J367" i="2"/>
  <c r="J472" i="2"/>
  <c r="BK408" i="2"/>
  <c r="BK127" i="2"/>
  <c r="BK469" i="2"/>
  <c r="BK360" i="2"/>
  <c r="J147" i="2"/>
  <c r="BK388" i="2"/>
  <c r="J167" i="2"/>
  <c r="BK411" i="2"/>
  <c r="BK285" i="2"/>
  <c r="BK426" i="2"/>
  <c r="BK242" i="2"/>
  <c r="BK333" i="2"/>
  <c r="J401" i="2"/>
  <c r="J286" i="2"/>
  <c r="BK526" i="2"/>
  <c r="J440" i="2"/>
  <c r="J323" i="2"/>
  <c r="J521" i="2"/>
  <c r="J410" i="2"/>
  <c r="J523" i="2"/>
  <c r="J422" i="2"/>
  <c r="J337" i="2"/>
  <c r="BK494" i="2"/>
  <c r="J513" i="2"/>
  <c r="J392" i="2"/>
  <c r="J526" i="2"/>
  <c r="J360" i="2"/>
  <c r="BK468" i="2"/>
  <c r="J326" i="2"/>
  <c r="J433" i="2"/>
  <c r="BK243" i="2"/>
  <c r="BK483" i="2"/>
  <c r="J409" i="2"/>
  <c r="J275" i="2"/>
  <c r="J474" i="2"/>
  <c r="BK405" i="2"/>
  <c r="J525" i="2"/>
  <c r="BK454" i="2"/>
  <c r="J353" i="2"/>
  <c r="J505" i="2"/>
  <c r="BK284" i="2"/>
  <c r="J461" i="2"/>
  <c r="J284" i="2"/>
  <c r="J406" i="2"/>
  <c r="BK337" i="2"/>
  <c r="BK156" i="2"/>
  <c r="R366" i="2" l="1"/>
  <c r="R524" i="2"/>
  <c r="BK126" i="2"/>
  <c r="J126" i="2" s="1"/>
  <c r="J98" i="2" s="1"/>
  <c r="P336" i="2"/>
  <c r="P352" i="2"/>
  <c r="T482" i="2"/>
  <c r="P126" i="2"/>
  <c r="BK336" i="2"/>
  <c r="J336" i="2"/>
  <c r="J99" i="2"/>
  <c r="BK352" i="2"/>
  <c r="J352" i="2"/>
  <c r="J100" i="2"/>
  <c r="R482" i="2"/>
  <c r="T366" i="2"/>
  <c r="T126" i="2"/>
  <c r="T336" i="2"/>
  <c r="R352" i="2"/>
  <c r="P482" i="2"/>
  <c r="T524" i="2"/>
  <c r="P366" i="2"/>
  <c r="P524" i="2"/>
  <c r="R126" i="2"/>
  <c r="R125" i="2" s="1"/>
  <c r="R124" i="2" s="1"/>
  <c r="R336" i="2"/>
  <c r="T352" i="2"/>
  <c r="BK482" i="2"/>
  <c r="J482" i="2"/>
  <c r="J102" i="2" s="1"/>
  <c r="BK366" i="2"/>
  <c r="J366" i="2"/>
  <c r="J101" i="2"/>
  <c r="BK524" i="2"/>
  <c r="J524" i="2"/>
  <c r="J104" i="2" s="1"/>
  <c r="BK522" i="2"/>
  <c r="J522" i="2"/>
  <c r="J103" i="2"/>
  <c r="E85" i="2"/>
  <c r="BF284" i="2"/>
  <c r="BF386" i="2"/>
  <c r="BF388" i="2"/>
  <c r="BF397" i="2"/>
  <c r="BF409" i="2"/>
  <c r="BF410" i="2"/>
  <c r="BF433" i="2"/>
  <c r="BF454" i="2"/>
  <c r="BF472" i="2"/>
  <c r="BF505" i="2"/>
  <c r="BF209" i="2"/>
  <c r="BF326" i="2"/>
  <c r="BF333" i="2"/>
  <c r="BF422" i="2"/>
  <c r="BF440" i="2"/>
  <c r="BF447" i="2"/>
  <c r="BF468" i="2"/>
  <c r="BF469" i="2"/>
  <c r="BF494" i="2"/>
  <c r="BF127" i="2"/>
  <c r="BF138" i="2"/>
  <c r="BF200" i="2"/>
  <c r="BF242" i="2"/>
  <c r="BF367" i="2"/>
  <c r="BF408" i="2"/>
  <c r="BF461" i="2"/>
  <c r="BF473" i="2"/>
  <c r="BF474" i="2"/>
  <c r="BF481" i="2"/>
  <c r="BF167" i="2"/>
  <c r="BF201" i="2"/>
  <c r="BF208" i="2"/>
  <c r="BF371" i="2"/>
  <c r="BF378" i="2"/>
  <c r="BF384" i="2"/>
  <c r="BF411" i="2"/>
  <c r="BF501" i="2"/>
  <c r="BF526" i="2"/>
  <c r="BF243" i="2"/>
  <c r="BF323" i="2"/>
  <c r="BF426" i="2"/>
  <c r="BF513" i="2"/>
  <c r="BF156" i="2"/>
  <c r="BF168" i="2"/>
  <c r="BF406" i="2"/>
  <c r="BF407" i="2"/>
  <c r="BF418" i="2"/>
  <c r="BF521" i="2"/>
  <c r="BF523" i="2"/>
  <c r="BF527" i="2"/>
  <c r="F92" i="2"/>
  <c r="BF160" i="2"/>
  <c r="BF353" i="2"/>
  <c r="BF360" i="2"/>
  <c r="BF387" i="2"/>
  <c r="BF414" i="2"/>
  <c r="BF470" i="2"/>
  <c r="BF471" i="2"/>
  <c r="BF483" i="2"/>
  <c r="BF520" i="2"/>
  <c r="BF147" i="2"/>
  <c r="BF210" i="2"/>
  <c r="BF275" i="2"/>
  <c r="BF285" i="2"/>
  <c r="BF286" i="2"/>
  <c r="BF337" i="2"/>
  <c r="BF348" i="2"/>
  <c r="BF385" i="2"/>
  <c r="BF392" i="2"/>
  <c r="BF396" i="2"/>
  <c r="BF401" i="2"/>
  <c r="BF405" i="2"/>
  <c r="BF525" i="2"/>
  <c r="F35" i="2"/>
  <c r="F36" i="2"/>
  <c r="F37" i="2"/>
  <c r="J33" i="2"/>
  <c r="F33" i="2"/>
  <c r="T125" i="2" l="1"/>
  <c r="T124" i="2" s="1"/>
  <c r="BK125" i="2"/>
  <c r="BK124" i="2"/>
  <c r="J124" i="2"/>
  <c r="J96" i="2"/>
  <c r="P125" i="2"/>
  <c r="P124" i="2"/>
  <c r="F34" i="2"/>
  <c r="J34" i="2"/>
  <c r="J125" i="2" l="1"/>
  <c r="J97" i="2"/>
  <c r="J30" i="2"/>
  <c r="J39" i="2" l="1"/>
</calcChain>
</file>

<file path=xl/sharedStrings.xml><?xml version="1.0" encoding="utf-8"?>
<sst xmlns="http://schemas.openxmlformats.org/spreadsheetml/2006/main" count="4242" uniqueCount="574">
  <si>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</si>
  <si>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</si>
  <si>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</si>
  <si>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</si>
  <si>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</si>
  <si>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</si>
  <si>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</si>
  <si>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</si>
  <si>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</si>
  <si>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Radvaň,Kremnička</t>
  </si>
  <si>
    <t>Dátum:</t>
  </si>
  <si>
    <t>Objednávateľ:</t>
  </si>
  <si>
    <t>IČO:</t>
  </si>
  <si>
    <t>Banskobystrický samosprávny  kraj</t>
  </si>
  <si>
    <t>IČ DPH:</t>
  </si>
  <si>
    <t>Zhotoviteľ:</t>
  </si>
  <si>
    <t>Projektant:</t>
  </si>
  <si>
    <t>Hypro s.r.o.</t>
  </si>
  <si>
    <t>True</t>
  </si>
  <si>
    <t>Spracovateľ:</t>
  </si>
  <si>
    <t>Ing.Peter Škorupa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</si>
  <si>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</si>
  <si>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</si>
  <si>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</si>
  <si>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</si>
  <si>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</si>
  <si>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</si>
  <si>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</si>
  <si>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</si>
  <si>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</si>
  <si>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</si>
  <si>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</si>
  <si>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</si>
  <si>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</si>
  <si>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</si>
  <si>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</si>
  <si>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</si>
  <si>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</si>
  <si>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</si>
  <si>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</si>
  <si>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</si>
  <si>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</si>
  <si>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</si>
  <si>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</si>
  <si>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</si>
  <si>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</si>
  <si>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</si>
  <si>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{e2de3f95-93a8-4684-a1dd-91c58d546d26}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</si>
  <si>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</si>
  <si>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</si>
  <si>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</si>
  <si>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</si>
  <si>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</si>
  <si>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</si>
  <si>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</si>
  <si>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</si>
  <si>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</si>
  <si>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</si>
  <si>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</si>
  <si>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</si>
  <si>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</si>
  <si>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</si>
  <si>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</si>
  <si>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</si>
  <si>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</si>
  <si>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</si>
  <si>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</si>
  <si>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</si>
  <si>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</si>
  <si>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</si>
  <si>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</si>
  <si>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</si>
  <si>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</si>
  <si>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</si>
  <si>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</si>
  <si>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</si>
  <si>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</si>
  <si>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</si>
  <si>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</si>
  <si>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</si>
  <si>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113107144.S</t>
  </si>
  <si>
    <t>Odstránenie krytu asfaltového v ploche do 200 m2, hr. nad 150 do 200 mm,  -0,45000t</t>
  </si>
  <si>
    <t>m2</t>
  </si>
  <si>
    <t>4</t>
  </si>
  <si>
    <t>2</t>
  </si>
  <si>
    <t>728381246</t>
  </si>
  <si>
    <t>VV</t>
  </si>
  <si>
    <t>Realizácia odstránenia  asfaltového krytu</t>
  </si>
  <si>
    <t>pri rekonštrukcii kanalizačných šachiet Š 101-Š 112</t>
  </si>
  <si>
    <t>2,68*2,68*12-3,14*0,3*0,3*12</t>
  </si>
  <si>
    <t>prípojky uličných vpustí</t>
  </si>
  <si>
    <t>0,90*(7,91+4,82)</t>
  </si>
  <si>
    <t>prípojky horských vpustí</t>
  </si>
  <si>
    <t>0,90*(3,76+6,44)</t>
  </si>
  <si>
    <t>pri výškovej úprave uličných vpustí</t>
  </si>
  <si>
    <t>1,0*1,0*20-0,5*0,5*20</t>
  </si>
  <si>
    <t>Súčet</t>
  </si>
  <si>
    <t>103</t>
  </si>
  <si>
    <t>113202111.S</t>
  </si>
  <si>
    <t>Vytrhanie obrúb kamenných, s vybúraním lôžka, z krajníkov alebo obrubníkov stojatých,  -0,14500t</t>
  </si>
  <si>
    <t>m</t>
  </si>
  <si>
    <t>1945255979</t>
  </si>
  <si>
    <t>Vytrhanie cestných obrubníkov</t>
  </si>
  <si>
    <t>pri realizácii nových vpustí</t>
  </si>
  <si>
    <t>2,0</t>
  </si>
  <si>
    <t>pri realizácii horských vpustí</t>
  </si>
  <si>
    <t>pri zodvihovaní uličných vpustí</t>
  </si>
  <si>
    <t>20,0</t>
  </si>
  <si>
    <t>119001801.S</t>
  </si>
  <si>
    <t>Ochranné zábradlie okolo výkopu, drevené výšky 1,10 m dvojtyčové</t>
  </si>
  <si>
    <t>1895598727</t>
  </si>
  <si>
    <t>Realizácia ochranného zábradlia okolo výkopu</t>
  </si>
  <si>
    <t>3,5*4*12</t>
  </si>
  <si>
    <t>2*(7,91+4,82)</t>
  </si>
  <si>
    <t>2*(3,76+6,44)</t>
  </si>
  <si>
    <t>102</t>
  </si>
  <si>
    <t>131311111.S</t>
  </si>
  <si>
    <t>Hĺbenie jám v  hornine tr.4 nesúdržných - ručným alebo pneumatickým náradím</t>
  </si>
  <si>
    <t>m3</t>
  </si>
  <si>
    <t>-136784402</t>
  </si>
  <si>
    <t xml:space="preserve">Realizácia odkopu upravovaných uličných vpustí </t>
  </si>
  <si>
    <t>(1,0*1,0-0,6*0,6)*(0,16*14+0,79*6)</t>
  </si>
  <si>
    <t>81</t>
  </si>
  <si>
    <t>132301201.S</t>
  </si>
  <si>
    <t>Výkop ryhy šírky 600-2000mm hor 4 do 100 m3</t>
  </si>
  <si>
    <t>1646342955</t>
  </si>
  <si>
    <t>Realizácia výkopu rýh pre kanalizačné potrubia</t>
  </si>
  <si>
    <t>prípojky uličných vpustcí UV 29 , UV 44</t>
  </si>
  <si>
    <t>0,90*((374,31-(373,08+372,43)/2+0,10)*7,91+(344,0-(342,77+342,66)/2+0,10)*4,82)</t>
  </si>
  <si>
    <t>prípojky horských vpustí HVP1 , HVP 2</t>
  </si>
  <si>
    <t>0,90*((367,85-(367,20+366,22)/2+0,10)*3,76+(358,34-(358,34+356,92)/2+0,10)*6,44)</t>
  </si>
  <si>
    <t>82</t>
  </si>
  <si>
    <t>132301209.S</t>
  </si>
  <si>
    <t>Príplatok za lepivosť pri hĺbení rýh š. nad 600 do 2 000 mm zapažených i nezapažených, s urovnaním dna v hornine 4</t>
  </si>
  <si>
    <t>872933907</t>
  </si>
  <si>
    <t>83</t>
  </si>
  <si>
    <t>133301102.S</t>
  </si>
  <si>
    <t>Výkop šachty zapaženej hornina 4 nad 100 m3</t>
  </si>
  <si>
    <t>-1703784943</t>
  </si>
  <si>
    <t xml:space="preserve">Realizácia výkopu  jamy </t>
  </si>
  <si>
    <t xml:space="preserve">pri rekonštrukcii kanalizačných šachiet </t>
  </si>
  <si>
    <t>Š101</t>
  </si>
  <si>
    <t>2,68*2,68*(2,033+0,15)-3,14*0,50*0,50*1,883</t>
  </si>
  <si>
    <t>Š102</t>
  </si>
  <si>
    <t>2,68*2,68*(2,027+0,15)-3,14*0,50*0,50*1,877</t>
  </si>
  <si>
    <t>Š103</t>
  </si>
  <si>
    <t>2,68*2,68*(1,957+0,15)-3,14*0,50*0,50*1,807</t>
  </si>
  <si>
    <t>Š104</t>
  </si>
  <si>
    <t>2,68*2,68*(1,903+0,15)-3,14*0,50*0,50*1,735</t>
  </si>
  <si>
    <t>Š105</t>
  </si>
  <si>
    <t>2,68*2,68*(2,055+0,15)-3,14*0,50*0,50*1,905</t>
  </si>
  <si>
    <t>Š106</t>
  </si>
  <si>
    <t>2,68*2,68*(2,137+0,15)-3,14*0,50*0,50*1,987</t>
  </si>
  <si>
    <t>Š107</t>
  </si>
  <si>
    <t>2,68*2,68*(1,961+0,15)-3,14*0,50*0,50*1,811</t>
  </si>
  <si>
    <t>Š108</t>
  </si>
  <si>
    <t>2,68*2,68*(1,968+0,15)-3,14*0,50*0,50*1,818</t>
  </si>
  <si>
    <t>Š109</t>
  </si>
  <si>
    <t>2,68*2,68*(2,037+0,15)-3,14*0,50*0,50*1,887</t>
  </si>
  <si>
    <t>Š110</t>
  </si>
  <si>
    <t>2,68*2,68*(2,06+0,15)-3,14*0,50*0,50*1,910</t>
  </si>
  <si>
    <t>Š111</t>
  </si>
  <si>
    <t>2,68*2,68*(2,031+0,15)-3,14*0,50*0,50*1,881</t>
  </si>
  <si>
    <t>Š112</t>
  </si>
  <si>
    <t>pri budovaní uličných vpustí</t>
  </si>
  <si>
    <t>1,0*1,0*(1,77+0,10)*2</t>
  </si>
  <si>
    <t>pri budovaní horských vpustí</t>
  </si>
  <si>
    <t>1,18*1,80*(1,779+0,10)*2</t>
  </si>
  <si>
    <t>84</t>
  </si>
  <si>
    <t>133301109.S</t>
  </si>
  <si>
    <t>Príplatok k cenám za lepivosť pri hĺbení šachiet zapažených i nezapažených v hornine 4</t>
  </si>
  <si>
    <t>1130199252</t>
  </si>
  <si>
    <t>7</t>
  </si>
  <si>
    <t>151101101.S</t>
  </si>
  <si>
    <t>Paženie a rozopretie stien rýh pre podzemné vedenie, príložné do 2 m</t>
  </si>
  <si>
    <t>1141175805</t>
  </si>
  <si>
    <t>Realizácia paženia rýh pre kanalizačné potrubia</t>
  </si>
  <si>
    <t>2*((374,31-(373,08+372,43)/2+0,10)*7,91+(344,0-(342,77+342,66)/2+0,10)*4,82)</t>
  </si>
  <si>
    <t>2*((367,85-(367,20+366,22)/2+0,10)*3,76+(358,34-(358,34+356,92)/2+0,10)*6,44)</t>
  </si>
  <si>
    <t>8</t>
  </si>
  <si>
    <t>151101111.S</t>
  </si>
  <si>
    <t>Odstránenie paženia rýh pre podzemné vedenie, príložné hĺbky do 2 m</t>
  </si>
  <si>
    <t>826167328</t>
  </si>
  <si>
    <t>86</t>
  </si>
  <si>
    <t>151101211.S</t>
  </si>
  <si>
    <t>Odstránenie paženia stien príložné hĺbky do 4 m</t>
  </si>
  <si>
    <t>1147604689</t>
  </si>
  <si>
    <t>87</t>
  </si>
  <si>
    <t>151101301.S</t>
  </si>
  <si>
    <t>Rozopretie zapažených stien pri pažení príložnom hĺbky do 4 m</t>
  </si>
  <si>
    <t>774089422</t>
  </si>
  <si>
    <t xml:space="preserve">Realizácia rozopretia paženia výkopu  jamy </t>
  </si>
  <si>
    <t>2,68*2,68*(2,033+0,15)</t>
  </si>
  <si>
    <t>2,68*2,68*(2,027+0,15)</t>
  </si>
  <si>
    <t>2,68*2,68*(1,957+0,15)</t>
  </si>
  <si>
    <t>2,68*2,68*(1,903+0,15)</t>
  </si>
  <si>
    <t>2,68*2,68*(2,055+0,15)</t>
  </si>
  <si>
    <t>2,68*2,68*(2,137+0,15)</t>
  </si>
  <si>
    <t>2,68*2,68*(1,961+0,15)</t>
  </si>
  <si>
    <t>2,68*2,68*(1,968+0,15)</t>
  </si>
  <si>
    <t>2,68*2,68*(2,037+0,15)</t>
  </si>
  <si>
    <t>2,68*2,68*(2,06+0,15)</t>
  </si>
  <si>
    <t>2,68*2,68*(2,031+0,15)</t>
  </si>
  <si>
    <t>0,8*0,9*(1,77+0,10)*2</t>
  </si>
  <si>
    <t>1,18*1,8*(1,779+0,10)*2</t>
  </si>
  <si>
    <t>88</t>
  </si>
  <si>
    <t>151101311.S</t>
  </si>
  <si>
    <t>Odstránenie rozopretia stien paženia príložného hĺbky do 4 m</t>
  </si>
  <si>
    <t>1642860016</t>
  </si>
  <si>
    <t>85</t>
  </si>
  <si>
    <t>151101901.S</t>
  </si>
  <si>
    <t>Paženie stien bez rozopretia alebo vzopretia s ponechaním pažín, príložné hĺbky do 4 m</t>
  </si>
  <si>
    <t>-1571422058</t>
  </si>
  <si>
    <t xml:space="preserve">Realizácia paženia jamy </t>
  </si>
  <si>
    <t>4*2,68*(2,033+0,15)</t>
  </si>
  <si>
    <t>4*2,68*(2,027+0,15)</t>
  </si>
  <si>
    <t>4*2,68*(1,957+0,15)</t>
  </si>
  <si>
    <t>4*2,68*(1,903+0,15)</t>
  </si>
  <si>
    <t>4*2,68*(2,055+0,15)</t>
  </si>
  <si>
    <t>4*2,68*(2,137+0,15)</t>
  </si>
  <si>
    <t>4*2,68*(1,961+0,15)</t>
  </si>
  <si>
    <t>4*2,68*(1,968+0,15)</t>
  </si>
  <si>
    <t>4*2,68*(2,037+0,15)</t>
  </si>
  <si>
    <t>4*2,68*(2,06+0,15)</t>
  </si>
  <si>
    <t>4*2,68*(2,031+0,15)</t>
  </si>
  <si>
    <t>2*(0,8+0,90)*(1,77+0,10)*2</t>
  </si>
  <si>
    <t>2*(1,18+1,8)*(1,779+0,10)*2</t>
  </si>
  <si>
    <t>9</t>
  </si>
  <si>
    <t>162301121.S</t>
  </si>
  <si>
    <t>Vodorovné premiestnenie výkopku po spevnenej ceste z horniny tr.1-4, nad 100 do 1000 m3 na vzdialenosť nad 50 do 500 m</t>
  </si>
  <si>
    <t>2067314021</t>
  </si>
  <si>
    <t>Realizácia vodorovného premiestnenia zvyšnej vykopanej zeminy v rámci staveniska</t>
  </si>
  <si>
    <t>ručný výkop</t>
  </si>
  <si>
    <t>4,467</t>
  </si>
  <si>
    <t>výkop rýh</t>
  </si>
  <si>
    <t>26,681</t>
  </si>
  <si>
    <t>výkop šachiet</t>
  </si>
  <si>
    <t>180,933</t>
  </si>
  <si>
    <t>10</t>
  </si>
  <si>
    <t>167101102.S</t>
  </si>
  <si>
    <t>Nakladanie neuľahnutého výkopku z hornín tr.1-4 nad 100 do 1000 m3</t>
  </si>
  <si>
    <t>301446131</t>
  </si>
  <si>
    <t>11</t>
  </si>
  <si>
    <t>171201101.S</t>
  </si>
  <si>
    <t>Uloženie sypaniny do násypov s rozprestretím sypaniny vo vrstvách a s hrubým urovnaním nezhutnených</t>
  </si>
  <si>
    <t>-1409769081</t>
  </si>
  <si>
    <t>12</t>
  </si>
  <si>
    <t>174101002.S</t>
  </si>
  <si>
    <t>Zásyp sypaninou so zhutnením jám, šachiet, rýh, zárezov alebo okolo objektov nad 100 do 1000 m3</t>
  </si>
  <si>
    <t>687422177</t>
  </si>
  <si>
    <t>Realizácia zhutneného obsypu kanalizačných šachiet</t>
  </si>
  <si>
    <t>2,68*2,68*(2,033+2,027+1,957+1,903+2,055+2,137+1,961+1,968+2,037+2,06+2,031+2,037)</t>
  </si>
  <si>
    <t>odpočet monolitického šachtového dna</t>
  </si>
  <si>
    <t>-1,48*1,48*0,60*12</t>
  </si>
  <si>
    <t>odpočet kanalizačnej šachty</t>
  </si>
  <si>
    <t>-3,14*0,5*0,5*(2,033+2,027+1,957+1,903+2,055+2,137+1,961+1,968+2,037+2,06+2,031+2,037-0,60*12)</t>
  </si>
  <si>
    <t>detto , ale nových uličných vpustí</t>
  </si>
  <si>
    <t>1,0*1,0*1,77*2</t>
  </si>
  <si>
    <t>odpočet uličnej vpusti</t>
  </si>
  <si>
    <t>-3,14*0,30*0,30*1,77*2</t>
  </si>
  <si>
    <t>detto , ale horskej vpusti</t>
  </si>
  <si>
    <t>1,18*1,80*1,779*2</t>
  </si>
  <si>
    <t>odpočet horskej vpusti</t>
  </si>
  <si>
    <t>-1,50*0,88*1,779*2</t>
  </si>
  <si>
    <t>detto , ale rekonštruované vpuste</t>
  </si>
  <si>
    <t>1,0*1,0*(0,253+0,209+0,19+0,182+0,271+0,709+0,257+0,268+0,169+0,711+0,183+0,739+0,761+0,775+0,224+0,753+0,204+0,203+0,232+0,388)</t>
  </si>
  <si>
    <t>odpočet uličnej vpuste</t>
  </si>
  <si>
    <t>-3,14*0,30*0,30*(0,253+0,209+0,19+0,182+0,271+0,709+0,257+0,268+0,169+0,711+0,183+0,739+0,761+0,775+0,224+0,753+0,204+0,203+0,232+0,388)</t>
  </si>
  <si>
    <t>detto , nových prípojok</t>
  </si>
  <si>
    <t>odpočet podsypu</t>
  </si>
  <si>
    <t>-0,90*0,10*(7,91+4,82)</t>
  </si>
  <si>
    <t>-0,90*0,10*(3,76+6,44)</t>
  </si>
  <si>
    <t>odpočet obsypu</t>
  </si>
  <si>
    <t>-(0,90*(0,20+0,30)*(7,91+4,82)-3,14*0,10*0,10*(7,91+4,82))</t>
  </si>
  <si>
    <t>-(0,90*(0,20+0,30)*(3,76+6,44)-3,14*0,10*0,10*(3,76+6,44))</t>
  </si>
  <si>
    <t>odpočet potrubia prípojok</t>
  </si>
  <si>
    <t>-3,14*0,10*0,10*(7,91+4,82)-3,14*0,10*0,10*(3,76+6,44)</t>
  </si>
  <si>
    <t>13</t>
  </si>
  <si>
    <t>M</t>
  </si>
  <si>
    <t>583410004400.S</t>
  </si>
  <si>
    <t>Štrkodrva frakcia 0-63 mm</t>
  </si>
  <si>
    <t>t</t>
  </si>
  <si>
    <t>1488081951</t>
  </si>
  <si>
    <t>169,994*1,7</t>
  </si>
  <si>
    <t>14</t>
  </si>
  <si>
    <t>175101101.S</t>
  </si>
  <si>
    <t>Obsyp potrubia sypaninou z vhodných hornín 1 až 4 bez prehodenia sypaniny</t>
  </si>
  <si>
    <t>-1924336549</t>
  </si>
  <si>
    <t>Realizácia obsypu kanalizačného potrubia</t>
  </si>
  <si>
    <t>0,90*(0,20+0,30)*(7,91+4,82)-3,14*0,10*0,10*(7,91+4,82)</t>
  </si>
  <si>
    <t>0,90*(0,20+0,30)*(3,76+6,44)-3,14*0,10*0,10*(3,76+6,44)</t>
  </si>
  <si>
    <t>15</t>
  </si>
  <si>
    <t>583310003000.S</t>
  </si>
  <si>
    <t>Štrkopiesok frakcia 0-22 mm</t>
  </si>
  <si>
    <t>1605073579</t>
  </si>
  <si>
    <t>9,599*1,7</t>
  </si>
  <si>
    <t>Zakladanie</t>
  </si>
  <si>
    <t>16</t>
  </si>
  <si>
    <t>215901101.S</t>
  </si>
  <si>
    <t>Zhutnenie podložia z rastlej horniny 1 až 4 pod násypy, z hornina súdržných do 92 % PS a nesúdržných</t>
  </si>
  <si>
    <t>-342655991</t>
  </si>
  <si>
    <t>Realizácia zhutnenia podložia po výkopových prácach</t>
  </si>
  <si>
    <t>pod kanalizačné šachty</t>
  </si>
  <si>
    <t>2,68*2,68*12</t>
  </si>
  <si>
    <t>pod prípojky kanalizácie</t>
  </si>
  <si>
    <t>0,90*((7,91+4,82)+(3,76+6,44))</t>
  </si>
  <si>
    <t>pod uličné vpuste</t>
  </si>
  <si>
    <t>0,80*0,90*2</t>
  </si>
  <si>
    <t>pod horské vpuste</t>
  </si>
  <si>
    <t>1,18*1,80*2</t>
  </si>
  <si>
    <t>17</t>
  </si>
  <si>
    <t>271573001.S</t>
  </si>
  <si>
    <t>Násyp pod základové konštrukcie so zhutnením zo štrkopiesku fr.0-32 mm</t>
  </si>
  <si>
    <t>-2028732288</t>
  </si>
  <si>
    <t>Realizácia zhutneného násypu pod kanalizačné šachty zo štrkopiesku fr.0-32 mm</t>
  </si>
  <si>
    <t>0,15*2,68*2,68*12</t>
  </si>
  <si>
    <t>Vodorovné konštrukcie</t>
  </si>
  <si>
    <t>451572111</t>
  </si>
  <si>
    <t>Lôžko pod potrubie, stoky a drobné objekty, v otvorenom výkope z kameniva drobného ťaženého 0-4 mm</t>
  </si>
  <si>
    <t>1887323611</t>
  </si>
  <si>
    <t>Realizácia lôžka hr.100 mm  pod kanalizačným potrubím</t>
  </si>
  <si>
    <t>0,90*0,10*(7,91+4,82)</t>
  </si>
  <si>
    <t>0,90*0,10*(3,76+6,44)</t>
  </si>
  <si>
    <t>21</t>
  </si>
  <si>
    <t>452311131</t>
  </si>
  <si>
    <t>Dosky z betónu v otvorenom výkope tr. C 12/15</t>
  </si>
  <si>
    <t>-866605587</t>
  </si>
  <si>
    <t>Realizácia podkladného betónu pod uličné vpuste</t>
  </si>
  <si>
    <t>0,10*0,80*0,90*2</t>
  </si>
  <si>
    <t>0,10*1,18*1,80*2</t>
  </si>
  <si>
    <t>Rúrové vedenie</t>
  </si>
  <si>
    <t>66</t>
  </si>
  <si>
    <t>812379011</t>
  </si>
  <si>
    <t>Demontáž kanalizačného potrubia z betónových rúr od DN 300 do DN 500 mm -0,460 t</t>
  </si>
  <si>
    <t>3632142</t>
  </si>
  <si>
    <t>Realizácia zrezania existujúcej betónovej rúry v kanalizačnej šachte</t>
  </si>
  <si>
    <t>0,90*12</t>
  </si>
  <si>
    <t>25</t>
  </si>
  <si>
    <t>871354006</t>
  </si>
  <si>
    <t>Montáž kanalizačného PP potrubia hladkého plnostenného SN 10 DN 200</t>
  </si>
  <si>
    <t>1552213906</t>
  </si>
  <si>
    <t>Montáž kanalizačného potrubia DN 200</t>
  </si>
  <si>
    <t>7,91+4,82</t>
  </si>
  <si>
    <t>3,76+6,44</t>
  </si>
  <si>
    <t>26</t>
  </si>
  <si>
    <t>286140001600</t>
  </si>
  <si>
    <t>Rúra KG 2000 PP, SN 10, DN 200 dĺ. 5 m hladká pre gravitačnú kanalizáciu, WAVIN</t>
  </si>
  <si>
    <t>ks</t>
  </si>
  <si>
    <t>-599954998</t>
  </si>
  <si>
    <t>Dodávka kanalizačných rúr PP D 200 , SN 10 - 5,0 m</t>
  </si>
  <si>
    <t>22,93/5=4,586 ks</t>
  </si>
  <si>
    <t>4,586*1,1=5,045 ks</t>
  </si>
  <si>
    <t>5,0</t>
  </si>
  <si>
    <t>27</t>
  </si>
  <si>
    <t>877354006</t>
  </si>
  <si>
    <t>Montáž kanalizačného PP kolena DN 200</t>
  </si>
  <si>
    <t>457808677</t>
  </si>
  <si>
    <t>28</t>
  </si>
  <si>
    <t>286540070200</t>
  </si>
  <si>
    <t>Koleno KG 2000 PP, DN 200x45° hladké pre gravitačnú kanalizáciu, WAVIN</t>
  </si>
  <si>
    <t>847622168</t>
  </si>
  <si>
    <t>92</t>
  </si>
  <si>
    <t>877354030</t>
  </si>
  <si>
    <t>Montáž kanalizačnej PP odbočky DN 200</t>
  </si>
  <si>
    <t>184108522</t>
  </si>
  <si>
    <t>30</t>
  </si>
  <si>
    <t>286540118800</t>
  </si>
  <si>
    <t>Navŕtavacia odbočka DN 300/200</t>
  </si>
  <si>
    <t>-329558436</t>
  </si>
  <si>
    <t>31</t>
  </si>
  <si>
    <t>892312131</t>
  </si>
  <si>
    <t>Tlaková skúška vzduchom potrubí DN 150-300 mm s kompletnou sadou tesniaceho vaku</t>
  </si>
  <si>
    <t>úsek</t>
  </si>
  <si>
    <t>588581775</t>
  </si>
  <si>
    <t>Realizácia tlakovej skúšky vzduchom po etapách</t>
  </si>
  <si>
    <t>73</t>
  </si>
  <si>
    <t>892374111</t>
  </si>
  <si>
    <t>Monitoring potrubia kamerovým systémom do DN 300 mm</t>
  </si>
  <si>
    <t>910376028</t>
  </si>
  <si>
    <t>Realizácia monitoringu pôvodnej kanalizácie kamerovým systémom</t>
  </si>
  <si>
    <t>560,86</t>
  </si>
  <si>
    <t>77</t>
  </si>
  <si>
    <t>230120051</t>
  </si>
  <si>
    <t>Čistenie potrubia preplachovaním DN 300</t>
  </si>
  <si>
    <t>64</t>
  </si>
  <si>
    <t>-1342921410</t>
  </si>
  <si>
    <t>75</t>
  </si>
  <si>
    <t>894201165</t>
  </si>
  <si>
    <t>Dno alebo steny šachiet  hr. nad 200 mm z betónu vodostavebného tr. C 35/45</t>
  </si>
  <si>
    <t>-1167302178</t>
  </si>
  <si>
    <t>Realizácia dna kanalizačnej šachty z vodostavebného betónu tr.C 35/45</t>
  </si>
  <si>
    <t>(1,48*1,48*0,60-3,14*0,15*0,15*0,90/2-0,30*0,30*0,90)*12</t>
  </si>
  <si>
    <t>32</t>
  </si>
  <si>
    <t>894421111</t>
  </si>
  <si>
    <t>Zriadenie šachiet prefabrikovaných do 4t</t>
  </si>
  <si>
    <t>442868501</t>
  </si>
  <si>
    <t>Montáž kanalizačných šachiet</t>
  </si>
  <si>
    <t>35</t>
  </si>
  <si>
    <t>59224659701</t>
  </si>
  <si>
    <t>Kónus 1000-625/600/90 K,PS-Klartec</t>
  </si>
  <si>
    <t>-390236911</t>
  </si>
  <si>
    <t>37</t>
  </si>
  <si>
    <t>59224660201</t>
  </si>
  <si>
    <t>Skruž 1000/500/90 mm s poplastovými stupačkami-Klartec</t>
  </si>
  <si>
    <t>505424819</t>
  </si>
  <si>
    <t>93</t>
  </si>
  <si>
    <t>59224410202</t>
  </si>
  <si>
    <t>Vyrovnávajúci prstenec  625/40/120</t>
  </si>
  <si>
    <t>-784949157</t>
  </si>
  <si>
    <t>39</t>
  </si>
  <si>
    <t>59224410203</t>
  </si>
  <si>
    <t>Vyrovnávajúci prstenec  625/60/90-Klartec</t>
  </si>
  <si>
    <t>595851040</t>
  </si>
  <si>
    <t>40</t>
  </si>
  <si>
    <t>59224410204</t>
  </si>
  <si>
    <t>Vyrovnávajúci prstenec  625/80/90-Klatrec</t>
  </si>
  <si>
    <t>-1354613298</t>
  </si>
  <si>
    <t>41</t>
  </si>
  <si>
    <t>59224410205</t>
  </si>
  <si>
    <t>Vyrovnávajúci prstenec  625/100/90-Klartec</t>
  </si>
  <si>
    <t>1966605015</t>
  </si>
  <si>
    <t>94</t>
  </si>
  <si>
    <t>592240004500</t>
  </si>
  <si>
    <t>Elastomerové tesnenie EMT DN 1000 pre spojenie šachtových dielov kanalizačnej šachty DN 1000</t>
  </si>
  <si>
    <t>618940261</t>
  </si>
  <si>
    <t>12+12+12+1+6+2+11+12</t>
  </si>
  <si>
    <t>104</t>
  </si>
  <si>
    <t>894502102</t>
  </si>
  <si>
    <t>Debnenie šachiet kanalizažných pravouhlých alebo štvorhraných a viachranných jednostranné</t>
  </si>
  <si>
    <t>-1066497002</t>
  </si>
  <si>
    <t>Realizácia debnenia dna kanalizačných šachiet</t>
  </si>
  <si>
    <t>0,60*1,48*4*12</t>
  </si>
  <si>
    <t>76</t>
  </si>
  <si>
    <t>894502301</t>
  </si>
  <si>
    <t>Debnenie konštrukcií na rúrovom vedení stien šachiet armatúrnych kruhových alebo kužeľových jednostranné</t>
  </si>
  <si>
    <t>510400299</t>
  </si>
  <si>
    <t>Debnenie dna kanalizačnej šachty</t>
  </si>
  <si>
    <t>(2*3,14*0,15+0,30*2)*0,90*12</t>
  </si>
  <si>
    <t>79</t>
  </si>
  <si>
    <t>895931111</t>
  </si>
  <si>
    <t>Vpust kanalizačný horský z betónu prostého tr. C 12/15, veľkosti 1200/600 mm</t>
  </si>
  <si>
    <t>-2085231595</t>
  </si>
  <si>
    <t>Dodávka a montáž horských vpustí</t>
  </si>
  <si>
    <t>43</t>
  </si>
  <si>
    <t>895941111</t>
  </si>
  <si>
    <t xml:space="preserve">Zriadenie kanalizačného vpustu uličného z betónových dielcov </t>
  </si>
  <si>
    <t>-1964155676</t>
  </si>
  <si>
    <t>Montáž kanalizačného vpustu</t>
  </si>
  <si>
    <t>nové vpusty</t>
  </si>
  <si>
    <t>upravované vpusty</t>
  </si>
  <si>
    <t>44</t>
  </si>
  <si>
    <t>592230001400.S1</t>
  </si>
  <si>
    <t>Uličný vpust dno 450/300 s odkališťom-Klartec</t>
  </si>
  <si>
    <t>1790001612</t>
  </si>
  <si>
    <t>Dodávka</t>
  </si>
  <si>
    <t>45</t>
  </si>
  <si>
    <t>592230001400.S2</t>
  </si>
  <si>
    <t>Uličný vpust stredný diel 450/450 s odtokom DN 200-Klartec</t>
  </si>
  <si>
    <t>685336374</t>
  </si>
  <si>
    <t>46</t>
  </si>
  <si>
    <t>592230001400.S3</t>
  </si>
  <si>
    <t>Uličný vpust horný diel 450/295-Klartec</t>
  </si>
  <si>
    <t>-1945836022</t>
  </si>
  <si>
    <t>8,0+5,0</t>
  </si>
  <si>
    <t>47</t>
  </si>
  <si>
    <t>592230001400.S4</t>
  </si>
  <si>
    <t>Uličný vpust vyrovnávajúci prstenec 625/60 pod mrežu 500x500 mm -Klartec</t>
  </si>
  <si>
    <t>65733369</t>
  </si>
  <si>
    <t>6,0</t>
  </si>
  <si>
    <t>48</t>
  </si>
  <si>
    <t>592230001400.S5</t>
  </si>
  <si>
    <t>Kôš kalový pre mrežu 500x500 mm A4 , pozinkovaný dlhý -Klartec</t>
  </si>
  <si>
    <t>-1811505853</t>
  </si>
  <si>
    <t>49</t>
  </si>
  <si>
    <t>899101111</t>
  </si>
  <si>
    <t>Osadenie poklopu liatinového a oceľového vrátane rámu hmotn. do 50 kg</t>
  </si>
  <si>
    <t>-95813087</t>
  </si>
  <si>
    <t>50</t>
  </si>
  <si>
    <t>55241802701</t>
  </si>
  <si>
    <t xml:space="preserve">Poklop liatinový DN 600,D 400 kN </t>
  </si>
  <si>
    <t>-806628739</t>
  </si>
  <si>
    <t>51</t>
  </si>
  <si>
    <t>899201111</t>
  </si>
  <si>
    <t>Osadenie liatinovej mreže vrátane rámu a koša na bahno hmotnosti jednotlivo do 50 kg</t>
  </si>
  <si>
    <t>-333893113</t>
  </si>
  <si>
    <t>52</t>
  </si>
  <si>
    <t>5524100035001</t>
  </si>
  <si>
    <t>Mreža podbetónovaná 500x500 mm , D400 kN(Begu) KM12</t>
  </si>
  <si>
    <t>1621969948</t>
  </si>
  <si>
    <t>90</t>
  </si>
  <si>
    <t>899231111.S</t>
  </si>
  <si>
    <t>Výšková úprava uličného vstupu alebo vpuste do 200 mm zvýšením mreže</t>
  </si>
  <si>
    <t>-1835820091</t>
  </si>
  <si>
    <t>91</t>
  </si>
  <si>
    <t>899331111.S</t>
  </si>
  <si>
    <t>Výšková úprava uličného vstupu alebo vpuste do 200 mm zvýšením poklopu</t>
  </si>
  <si>
    <t>898667246</t>
  </si>
  <si>
    <t>53</t>
  </si>
  <si>
    <t>899721122</t>
  </si>
  <si>
    <t>Signalizačný vodič na potrubí PVC DN nad 250 mm do 500 mm</t>
  </si>
  <si>
    <t>-262144698</t>
  </si>
  <si>
    <t>Realizácia signalizačného vodiča na potrubí</t>
  </si>
  <si>
    <t>54</t>
  </si>
  <si>
    <t>899721132</t>
  </si>
  <si>
    <t>Označenie kanalizačného potrubia hnedou výstražnou fóliou</t>
  </si>
  <si>
    <t>1891584503</t>
  </si>
  <si>
    <t>Ostatné konštrukcie a práce-búranie</t>
  </si>
  <si>
    <t>57</t>
  </si>
  <si>
    <t>919735114.S</t>
  </si>
  <si>
    <t>Rezanie existujúceho asfaltového krytu alebo podkladu hĺbky nad 150 do 200 mm</t>
  </si>
  <si>
    <t>-873382807</t>
  </si>
  <si>
    <t>Realizácia rezania asfaltového krytu</t>
  </si>
  <si>
    <t>kanalizačné šachty</t>
  </si>
  <si>
    <t>2,68*4*12</t>
  </si>
  <si>
    <t>(7,91+4,82)*2</t>
  </si>
  <si>
    <t>(3,76+6,44)*2</t>
  </si>
  <si>
    <t>upravované uličné vpusty</t>
  </si>
  <si>
    <t>1,0*4*20</t>
  </si>
  <si>
    <t>67</t>
  </si>
  <si>
    <t>963015111.S1</t>
  </si>
  <si>
    <t>Demontáž prefabrikovanej kanalizačnej šachty,uličnej vpuste do 0,06 t ,  -0,00500t</t>
  </si>
  <si>
    <t>930589446</t>
  </si>
  <si>
    <t>Demontáž prstencov-odhad</t>
  </si>
  <si>
    <t>uličné vpusty</t>
  </si>
  <si>
    <t>5</t>
  </si>
  <si>
    <t>105</t>
  </si>
  <si>
    <t>963015131.S1</t>
  </si>
  <si>
    <t>Demontáž prefabrikovanej uličnej vpuste do 0,12 t,  -0,01800t</t>
  </si>
  <si>
    <t>-1109661875</t>
  </si>
  <si>
    <t>Demontáž skruže uličnej vpuste</t>
  </si>
  <si>
    <t>70</t>
  </si>
  <si>
    <t>963015141.S</t>
  </si>
  <si>
    <t>Demontáž prefabrikovanej  kanalizačnej šachty,uličnej vpuste do 1,0 t,  -0,05800t</t>
  </si>
  <si>
    <t>857792841</t>
  </si>
  <si>
    <t>Demontáž kanalizačných prefabrikátoch-odhad</t>
  </si>
  <si>
    <t>kanalizačné vpuste</t>
  </si>
  <si>
    <t>skruž 1000/500 mm</t>
  </si>
  <si>
    <t xml:space="preserve">kónus </t>
  </si>
  <si>
    <t>72</t>
  </si>
  <si>
    <t>976085311.S</t>
  </si>
  <si>
    <t>Vybúranie kanalizačného rámu liatinového vrátane poklopu alebo mreže,  -0,04400t</t>
  </si>
  <si>
    <t>1721689639</t>
  </si>
  <si>
    <t>Demontáž liatinových poklopov a mreží s rámom</t>
  </si>
  <si>
    <t>poklopov</t>
  </si>
  <si>
    <t>mreží</t>
  </si>
  <si>
    <t>95</t>
  </si>
  <si>
    <t>979081111.S</t>
  </si>
  <si>
    <t>Odvoz sutiny a vybúraných hmôt na skládku do 1 km</t>
  </si>
  <si>
    <t>-124761521</t>
  </si>
  <si>
    <t>96</t>
  </si>
  <si>
    <t>979087213.S</t>
  </si>
  <si>
    <t>Nakladanie na dopravné prostriedky pre vodorovnú dopravu vybúraných hmôt</t>
  </si>
  <si>
    <t>-444767818</t>
  </si>
  <si>
    <t>99</t>
  </si>
  <si>
    <t>Presun hmôt HSV</t>
  </si>
  <si>
    <t>998276101</t>
  </si>
  <si>
    <t>Presun hmôt pre rúrové vedenie hĺbené z rúr z plast., hmôt alebo sklolamin. v otvorenom výkope</t>
  </si>
  <si>
    <t>-1618929460</t>
  </si>
  <si>
    <t>VRN</t>
  </si>
  <si>
    <t>Investičné náklady neobsiahnuté v cenách</t>
  </si>
  <si>
    <t>000300016.S</t>
  </si>
  <si>
    <t>Geodetické práce - vykonávané pred výstavbou určenie vytyčovacej siete, vytýčenie staveniska, staveb. objektu</t>
  </si>
  <si>
    <t>1024</t>
  </si>
  <si>
    <t>1684099761</t>
  </si>
  <si>
    <t>65</t>
  </si>
  <si>
    <t>000300031.S</t>
  </si>
  <si>
    <t>Geodetické práce - vykonávané po výstavbe zameranie skutočného vyhotovenia stavby</t>
  </si>
  <si>
    <t>1066307857</t>
  </si>
  <si>
    <t>89</t>
  </si>
  <si>
    <t>001000033.S</t>
  </si>
  <si>
    <t>Inžinierska činnosť - skúšky a revízie zaťažkávacie skúšky</t>
  </si>
  <si>
    <t>-878181604</t>
  </si>
  <si>
    <t xml:space="preserve">Vybudovanie prepojenia ciest III/2415,III/2416 - Pršianska terasa </t>
  </si>
  <si>
    <t xml:space="preserve">53a - 001-00.1 Odvodnenie rekonštruovaného úseku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</si>
</sst>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8"/>
  <sheetViews>
    <sheetView showGridLines="0" tabSelected="1" topLeftCell="A21" workbookViewId="0">
      <selection activeCell="V19" sqref="V1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0" t="s">
        <v>2</v>
      </c>
      <c r="M2" s="141"/>
      <c r="N2" s="141"/>
      <c r="O2" s="141"/>
      <c r="P2" s="141"/>
      <c r="Q2" s="141"/>
      <c r="R2" s="141"/>
      <c r="S2" s="141"/>
      <c r="T2" s="141"/>
      <c r="U2" s="141"/>
      <c r="V2" s="141"/>
      <c r="AT2" s="10" t="s">
        <v>47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45</v>
      </c>
    </row>
    <row r="4" spans="2:46" ht="24.95" customHeight="1" x14ac:dyDescent="0.2">
      <c r="B4" s="13"/>
      <c r="D4" s="14" t="s">
        <v>48</v>
      </c>
      <c r="L4" s="13"/>
      <c r="M4" s="40" t="s">
        <v>4</v>
      </c>
      <c r="AT4" s="10" t="s">
        <v>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26.25" customHeight="1" x14ac:dyDescent="0.2">
      <c r="B7" s="13"/>
      <c r="E7" s="146" t="s">
        <v>572</v>
      </c>
      <c r="F7" s="146"/>
      <c r="G7" s="146"/>
      <c r="H7" s="146"/>
      <c r="L7" s="13"/>
    </row>
    <row r="8" spans="2:46" s="1" customFormat="1" ht="12" customHeight="1" x14ac:dyDescent="0.2">
      <c r="B8" s="19"/>
      <c r="D8" s="16" t="s">
        <v>49</v>
      </c>
      <c r="L8" s="19"/>
    </row>
    <row r="9" spans="2:46" s="1" customFormat="1" ht="30" customHeight="1" x14ac:dyDescent="0.2">
      <c r="B9" s="19"/>
      <c r="E9" s="142" t="s">
        <v>573</v>
      </c>
      <c r="F9" s="145"/>
      <c r="G9" s="145"/>
      <c r="H9" s="145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/>
      <c r="L12" s="19"/>
    </row>
    <row r="13" spans="2:46" s="1" customFormat="1" ht="10.9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 t="s">
        <v>0</v>
      </c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 t="s">
        <v>0</v>
      </c>
      <c r="L15" s="19"/>
    </row>
    <row r="16" spans="2:46" s="1" customFormat="1" ht="6.95" customHeight="1" x14ac:dyDescent="0.2">
      <c r="B16" s="19"/>
      <c r="L16" s="19"/>
    </row>
    <row r="17" spans="2:12" s="1" customFormat="1" ht="12" customHeight="1" x14ac:dyDescent="0.2">
      <c r="B17" s="19"/>
      <c r="D17" s="16" t="s">
        <v>15</v>
      </c>
      <c r="I17" s="16" t="s">
        <v>12</v>
      </c>
      <c r="J17" s="17"/>
      <c r="L17" s="19"/>
    </row>
    <row r="18" spans="2:12" s="1" customFormat="1" ht="18" customHeight="1" x14ac:dyDescent="0.2">
      <c r="B18" s="19"/>
      <c r="E18" s="148"/>
      <c r="F18" s="143"/>
      <c r="G18" s="143"/>
      <c r="H18" s="143"/>
      <c r="I18" s="16" t="s">
        <v>14</v>
      </c>
      <c r="J18" s="17"/>
      <c r="L18" s="19"/>
    </row>
    <row r="19" spans="2:12" s="1" customFormat="1" ht="6.95" customHeight="1" x14ac:dyDescent="0.2">
      <c r="B19" s="19"/>
      <c r="L19" s="19"/>
    </row>
    <row r="20" spans="2:12" s="1" customFormat="1" ht="12" customHeight="1" x14ac:dyDescent="0.2">
      <c r="B20" s="19"/>
      <c r="D20" s="16" t="s">
        <v>16</v>
      </c>
      <c r="I20" s="16" t="s">
        <v>12</v>
      </c>
      <c r="J20" s="15" t="s">
        <v>0</v>
      </c>
      <c r="L20" s="19"/>
    </row>
    <row r="21" spans="2:12" s="1" customFormat="1" ht="18" customHeight="1" x14ac:dyDescent="0.2">
      <c r="B21" s="19"/>
      <c r="E21" s="15" t="s">
        <v>17</v>
      </c>
      <c r="I21" s="16" t="s">
        <v>14</v>
      </c>
      <c r="J21" s="15" t="s">
        <v>0</v>
      </c>
      <c r="L21" s="19"/>
    </row>
    <row r="22" spans="2:12" s="1" customFormat="1" ht="6.95" customHeight="1" x14ac:dyDescent="0.2">
      <c r="B22" s="19"/>
      <c r="L22" s="19"/>
    </row>
    <row r="23" spans="2:12" s="1" customFormat="1" ht="12" customHeight="1" x14ac:dyDescent="0.2">
      <c r="B23" s="19"/>
      <c r="D23" s="16" t="s">
        <v>19</v>
      </c>
      <c r="I23" s="16" t="s">
        <v>12</v>
      </c>
      <c r="J23" s="15" t="s">
        <v>0</v>
      </c>
      <c r="L23" s="19"/>
    </row>
    <row r="24" spans="2:12" s="1" customFormat="1" ht="18" customHeight="1" x14ac:dyDescent="0.2">
      <c r="B24" s="19"/>
      <c r="E24" s="15" t="s">
        <v>20</v>
      </c>
      <c r="I24" s="16" t="s">
        <v>14</v>
      </c>
      <c r="J24" s="15" t="s">
        <v>0</v>
      </c>
      <c r="L24" s="19"/>
    </row>
    <row r="25" spans="2:12" s="1" customFormat="1" ht="6.95" customHeight="1" x14ac:dyDescent="0.2">
      <c r="B25" s="19"/>
      <c r="L25" s="19"/>
    </row>
    <row r="26" spans="2:12" s="1" customFormat="1" ht="12" customHeight="1" x14ac:dyDescent="0.2">
      <c r="B26" s="19"/>
      <c r="D26" s="16" t="s">
        <v>21</v>
      </c>
      <c r="L26" s="19"/>
    </row>
    <row r="27" spans="2:12" s="2" customFormat="1" ht="16.5" customHeight="1" x14ac:dyDescent="0.2">
      <c r="B27" s="41"/>
      <c r="E27" s="144" t="s">
        <v>0</v>
      </c>
      <c r="F27" s="144"/>
      <c r="G27" s="144"/>
      <c r="H27" s="144"/>
      <c r="L27" s="41"/>
    </row>
    <row r="28" spans="2:12" s="1" customFormat="1" ht="6.95" customHeight="1" x14ac:dyDescent="0.2">
      <c r="B28" s="19"/>
      <c r="L28" s="19"/>
    </row>
    <row r="29" spans="2:12" s="1" customFormat="1" ht="6.95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35" customHeight="1" x14ac:dyDescent="0.2">
      <c r="B30" s="19"/>
      <c r="D30" s="42" t="s">
        <v>22</v>
      </c>
      <c r="J30" s="39">
        <f>ROUND(J124, 2)</f>
        <v>0</v>
      </c>
      <c r="L30" s="19"/>
    </row>
    <row r="31" spans="2:12" s="1" customFormat="1" ht="6.95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5" customHeight="1" x14ac:dyDescent="0.2">
      <c r="B32" s="19"/>
      <c r="F32" s="21" t="s">
        <v>24</v>
      </c>
      <c r="I32" s="21" t="s">
        <v>23</v>
      </c>
      <c r="J32" s="21" t="s">
        <v>25</v>
      </c>
      <c r="L32" s="19"/>
    </row>
    <row r="33" spans="2:12" s="1" customFormat="1" ht="14.45" customHeight="1" x14ac:dyDescent="0.2">
      <c r="B33" s="19"/>
      <c r="D33" s="32" t="s">
        <v>26</v>
      </c>
      <c r="E33" s="22" t="s">
        <v>27</v>
      </c>
      <c r="F33" s="43">
        <f>ROUND((SUM(BE124:BE527)),  2)</f>
        <v>0</v>
      </c>
      <c r="G33" s="44"/>
      <c r="H33" s="44"/>
      <c r="I33" s="45">
        <v>0.2</v>
      </c>
      <c r="J33" s="43">
        <f>ROUND(((SUM(BE124:BE527))*I33),  2)</f>
        <v>0</v>
      </c>
      <c r="L33" s="19"/>
    </row>
    <row r="34" spans="2:12" s="1" customFormat="1" ht="14.45" customHeight="1" x14ac:dyDescent="0.2">
      <c r="B34" s="19"/>
      <c r="E34" s="22" t="s">
        <v>28</v>
      </c>
      <c r="F34" s="43">
        <f>ROUND((SUM(BF124:BF527)),  2)</f>
        <v>0</v>
      </c>
      <c r="G34" s="44"/>
      <c r="H34" s="44"/>
      <c r="I34" s="45">
        <v>0.2</v>
      </c>
      <c r="J34" s="43">
        <f>ROUND(((SUM(BF124:BF527))*I34),  2)</f>
        <v>0</v>
      </c>
      <c r="L34" s="19"/>
    </row>
    <row r="35" spans="2:12" s="1" customFormat="1" ht="14.45" hidden="1" customHeight="1" x14ac:dyDescent="0.2">
      <c r="B35" s="19"/>
      <c r="E35" s="16" t="s">
        <v>29</v>
      </c>
      <c r="F35" s="46">
        <f>ROUND((SUM(BG124:BG527)),  2)</f>
        <v>0</v>
      </c>
      <c r="I35" s="47">
        <v>0.2</v>
      </c>
      <c r="J35" s="46">
        <f>0</f>
        <v>0</v>
      </c>
      <c r="L35" s="19"/>
    </row>
    <row r="36" spans="2:12" s="1" customFormat="1" ht="14.45" hidden="1" customHeight="1" x14ac:dyDescent="0.2">
      <c r="B36" s="19"/>
      <c r="E36" s="16" t="s">
        <v>30</v>
      </c>
      <c r="F36" s="46">
        <f>ROUND((SUM(BH124:BH527)),  2)</f>
        <v>0</v>
      </c>
      <c r="I36" s="47">
        <v>0.2</v>
      </c>
      <c r="J36" s="46">
        <f>0</f>
        <v>0</v>
      </c>
      <c r="L36" s="19"/>
    </row>
    <row r="37" spans="2:12" s="1" customFormat="1" ht="14.45" hidden="1" customHeight="1" x14ac:dyDescent="0.2">
      <c r="B37" s="19"/>
      <c r="E37" s="22" t="s">
        <v>31</v>
      </c>
      <c r="F37" s="43">
        <f>ROUND((SUM(BI124:BI527)),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6.95" customHeight="1" x14ac:dyDescent="0.2">
      <c r="B38" s="19"/>
      <c r="L38" s="19"/>
    </row>
    <row r="39" spans="2:12" s="1" customFormat="1" ht="25.35" customHeight="1" x14ac:dyDescent="0.2">
      <c r="B39" s="19"/>
      <c r="C39" s="48"/>
      <c r="D39" s="49" t="s">
        <v>32</v>
      </c>
      <c r="E39" s="33"/>
      <c r="F39" s="33"/>
      <c r="G39" s="50" t="s">
        <v>33</v>
      </c>
      <c r="H39" s="51" t="s">
        <v>34</v>
      </c>
      <c r="I39" s="33"/>
      <c r="J39" s="52">
        <f>SUM(J30:J37)</f>
        <v>0</v>
      </c>
      <c r="K39" s="53"/>
      <c r="L39" s="19"/>
    </row>
    <row r="40" spans="2:12" s="1" customFormat="1" ht="14.45" customHeight="1" x14ac:dyDescent="0.2">
      <c r="B40" s="19"/>
      <c r="L40" s="19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19"/>
      <c r="D50" s="23" t="s">
        <v>35</v>
      </c>
      <c r="E50" s="24"/>
      <c r="F50" s="24"/>
      <c r="G50" s="23" t="s">
        <v>36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19"/>
      <c r="D61" s="25" t="s">
        <v>37</v>
      </c>
      <c r="E61" s="20"/>
      <c r="F61" s="54" t="s">
        <v>38</v>
      </c>
      <c r="G61" s="25" t="s">
        <v>37</v>
      </c>
      <c r="H61" s="20"/>
      <c r="I61" s="20"/>
      <c r="J61" s="55" t="s">
        <v>38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19"/>
      <c r="D65" s="23" t="s">
        <v>39</v>
      </c>
      <c r="E65" s="24"/>
      <c r="F65" s="24"/>
      <c r="G65" s="23" t="s">
        <v>40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19"/>
      <c r="D76" s="25" t="s">
        <v>37</v>
      </c>
      <c r="E76" s="20"/>
      <c r="F76" s="54" t="s">
        <v>38</v>
      </c>
      <c r="G76" s="25" t="s">
        <v>37</v>
      </c>
      <c r="H76" s="20"/>
      <c r="I76" s="20"/>
      <c r="J76" s="55" t="s">
        <v>38</v>
      </c>
      <c r="K76" s="20"/>
      <c r="L76" s="19"/>
    </row>
    <row r="77" spans="2:12" s="1" customFormat="1" ht="14.45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6.95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4.95" customHeight="1" x14ac:dyDescent="0.2">
      <c r="B82" s="19"/>
      <c r="C82" s="14" t="s">
        <v>50</v>
      </c>
      <c r="L82" s="19"/>
    </row>
    <row r="83" spans="2:47" s="1" customFormat="1" ht="6.95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26.25" customHeight="1" x14ac:dyDescent="0.2">
      <c r="B85" s="19"/>
      <c r="E85" s="146" t="str">
        <f>E7</f>
        <v xml:space="preserve">Vybudovanie prepojenia ciest III/2415,III/2416 - Pršianska terasa </v>
      </c>
      <c r="F85" s="147"/>
      <c r="G85" s="147"/>
      <c r="H85" s="147"/>
      <c r="L85" s="19"/>
    </row>
    <row r="86" spans="2:47" s="1" customFormat="1" ht="12" customHeight="1" x14ac:dyDescent="0.2">
      <c r="B86" s="19"/>
      <c r="C86" s="16" t="s">
        <v>49</v>
      </c>
      <c r="L86" s="19"/>
    </row>
    <row r="87" spans="2:47" s="1" customFormat="1" ht="30" customHeight="1" x14ac:dyDescent="0.2">
      <c r="B87" s="19"/>
      <c r="E87" s="142" t="str">
        <f>E9</f>
        <v xml:space="preserve">53a - 001-00.1 Odvodnenie rekonštruovaného úseku </v>
      </c>
      <c r="F87" s="145"/>
      <c r="G87" s="145"/>
      <c r="H87" s="145"/>
      <c r="L87" s="19"/>
    </row>
    <row r="88" spans="2:47" s="1" customFormat="1" ht="6.95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>Radvaň,Kremnička</v>
      </c>
      <c r="I89" s="16" t="s">
        <v>10</v>
      </c>
      <c r="J89" s="30"/>
      <c r="L89" s="19"/>
    </row>
    <row r="90" spans="2:47" s="1" customFormat="1" ht="6.95" customHeight="1" x14ac:dyDescent="0.2">
      <c r="B90" s="19"/>
      <c r="L90" s="19"/>
    </row>
    <row r="91" spans="2:47" s="1" customFormat="1" ht="15.2" customHeight="1" x14ac:dyDescent="0.2">
      <c r="B91" s="19"/>
      <c r="C91" s="16" t="s">
        <v>11</v>
      </c>
      <c r="F91" s="15" t="str">
        <f>E15</f>
        <v>Banskobystrický samosprávny  kraj</v>
      </c>
      <c r="I91" s="16" t="s">
        <v>16</v>
      </c>
      <c r="J91" s="18" t="str">
        <f>E21</f>
        <v>Hypro s.r.o.</v>
      </c>
      <c r="L91" s="19"/>
    </row>
    <row r="92" spans="2:47" s="1" customFormat="1" ht="15.2" customHeight="1" x14ac:dyDescent="0.2">
      <c r="B92" s="19"/>
      <c r="C92" s="16" t="s">
        <v>15</v>
      </c>
      <c r="F92" s="15" t="str">
        <f>IF(E18="","",E18)</f>
        <v/>
      </c>
      <c r="I92" s="16" t="s">
        <v>19</v>
      </c>
      <c r="J92" s="18" t="str">
        <f>E24</f>
        <v>Ing.Peter Škorupa</v>
      </c>
      <c r="L92" s="19"/>
    </row>
    <row r="93" spans="2:47" s="1" customFormat="1" ht="10.35" customHeight="1" x14ac:dyDescent="0.2">
      <c r="B93" s="19"/>
      <c r="L93" s="19"/>
    </row>
    <row r="94" spans="2:47" s="1" customFormat="1" ht="29.25" customHeight="1" x14ac:dyDescent="0.2">
      <c r="B94" s="19"/>
      <c r="C94" s="56" t="s">
        <v>51</v>
      </c>
      <c r="D94" s="48"/>
      <c r="E94" s="48"/>
      <c r="F94" s="48"/>
      <c r="G94" s="48"/>
      <c r="H94" s="48"/>
      <c r="I94" s="48"/>
      <c r="J94" s="57" t="s">
        <v>52</v>
      </c>
      <c r="K94" s="48"/>
      <c r="L94" s="19"/>
    </row>
    <row r="95" spans="2:47" s="1" customFormat="1" ht="10.35" customHeight="1" x14ac:dyDescent="0.2">
      <c r="B95" s="19"/>
      <c r="L95" s="19"/>
    </row>
    <row r="96" spans="2:47" s="1" customFormat="1" ht="22.9" customHeight="1" x14ac:dyDescent="0.2">
      <c r="B96" s="19"/>
      <c r="C96" s="58" t="s">
        <v>53</v>
      </c>
      <c r="J96" s="39">
        <f>J124</f>
        <v>0</v>
      </c>
      <c r="L96" s="19"/>
      <c r="AU96" s="10" t="s">
        <v>54</v>
      </c>
    </row>
    <row r="97" spans="2:12" s="3" customFormat="1" ht="24.95" customHeight="1" x14ac:dyDescent="0.2">
      <c r="B97" s="59"/>
      <c r="D97" s="60" t="s">
        <v>55</v>
      </c>
      <c r="E97" s="61"/>
      <c r="F97" s="61"/>
      <c r="G97" s="61"/>
      <c r="H97" s="61"/>
      <c r="I97" s="61"/>
      <c r="J97" s="62">
        <f>J125</f>
        <v>0</v>
      </c>
      <c r="L97" s="59"/>
    </row>
    <row r="98" spans="2:12" s="4" customFormat="1" ht="19.899999999999999" customHeight="1" x14ac:dyDescent="0.2">
      <c r="B98" s="63"/>
      <c r="D98" s="64" t="s">
        <v>56</v>
      </c>
      <c r="E98" s="65"/>
      <c r="F98" s="65"/>
      <c r="G98" s="65"/>
      <c r="H98" s="65"/>
      <c r="I98" s="65"/>
      <c r="J98" s="66">
        <f>J126</f>
        <v>0</v>
      </c>
      <c r="L98" s="63"/>
    </row>
    <row r="99" spans="2:12" s="4" customFormat="1" ht="19.899999999999999" customHeight="1" x14ac:dyDescent="0.2">
      <c r="B99" s="63"/>
      <c r="D99" s="64" t="s">
        <v>57</v>
      </c>
      <c r="E99" s="65"/>
      <c r="F99" s="65"/>
      <c r="G99" s="65"/>
      <c r="H99" s="65"/>
      <c r="I99" s="65"/>
      <c r="J99" s="66">
        <f>J336</f>
        <v>0</v>
      </c>
      <c r="L99" s="63"/>
    </row>
    <row r="100" spans="2:12" s="4" customFormat="1" ht="19.899999999999999" customHeight="1" x14ac:dyDescent="0.2">
      <c r="B100" s="63"/>
      <c r="D100" s="64" t="s">
        <v>58</v>
      </c>
      <c r="E100" s="65"/>
      <c r="F100" s="65"/>
      <c r="G100" s="65"/>
      <c r="H100" s="65"/>
      <c r="I100" s="65"/>
      <c r="J100" s="66">
        <f>J352</f>
        <v>0</v>
      </c>
      <c r="L100" s="63"/>
    </row>
    <row r="101" spans="2:12" s="4" customFormat="1" ht="19.899999999999999" customHeight="1" x14ac:dyDescent="0.2">
      <c r="B101" s="63"/>
      <c r="D101" s="64" t="s">
        <v>59</v>
      </c>
      <c r="E101" s="65"/>
      <c r="F101" s="65"/>
      <c r="G101" s="65"/>
      <c r="H101" s="65"/>
      <c r="I101" s="65"/>
      <c r="J101" s="66">
        <f>J366</f>
        <v>0</v>
      </c>
      <c r="L101" s="63"/>
    </row>
    <row r="102" spans="2:12" s="4" customFormat="1" ht="19.899999999999999" customHeight="1" x14ac:dyDescent="0.2">
      <c r="B102" s="63"/>
      <c r="D102" s="64" t="s">
        <v>60</v>
      </c>
      <c r="E102" s="65"/>
      <c r="F102" s="65"/>
      <c r="G102" s="65"/>
      <c r="H102" s="65"/>
      <c r="I102" s="65"/>
      <c r="J102" s="66">
        <f>J482</f>
        <v>0</v>
      </c>
      <c r="L102" s="63"/>
    </row>
    <row r="103" spans="2:12" s="4" customFormat="1" ht="19.899999999999999" customHeight="1" x14ac:dyDescent="0.2">
      <c r="B103" s="63"/>
      <c r="D103" s="64" t="s">
        <v>61</v>
      </c>
      <c r="E103" s="65"/>
      <c r="F103" s="65"/>
      <c r="G103" s="65"/>
      <c r="H103" s="65"/>
      <c r="I103" s="65"/>
      <c r="J103" s="66">
        <f>J522</f>
        <v>0</v>
      </c>
      <c r="L103" s="63"/>
    </row>
    <row r="104" spans="2:12" s="3" customFormat="1" ht="24.95" customHeight="1" x14ac:dyDescent="0.2">
      <c r="B104" s="59"/>
      <c r="D104" s="60" t="s">
        <v>62</v>
      </c>
      <c r="E104" s="61"/>
      <c r="F104" s="61"/>
      <c r="G104" s="61"/>
      <c r="H104" s="61"/>
      <c r="I104" s="61"/>
      <c r="J104" s="62">
        <f>J524</f>
        <v>0</v>
      </c>
      <c r="L104" s="59"/>
    </row>
    <row r="105" spans="2:12" s="1" customFormat="1" ht="21.75" customHeight="1" x14ac:dyDescent="0.2">
      <c r="B105" s="19"/>
      <c r="L105" s="19"/>
    </row>
    <row r="106" spans="2:12" s="1" customFormat="1" ht="6.95" customHeight="1" x14ac:dyDescent="0.2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19"/>
    </row>
    <row r="110" spans="2:12" s="1" customFormat="1" ht="6.95" customHeight="1" x14ac:dyDescent="0.2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19"/>
    </row>
    <row r="111" spans="2:12" s="1" customFormat="1" ht="24.95" customHeight="1" x14ac:dyDescent="0.2">
      <c r="B111" s="19"/>
      <c r="C111" s="14" t="s">
        <v>63</v>
      </c>
      <c r="L111" s="19"/>
    </row>
    <row r="112" spans="2:12" s="1" customFormat="1" ht="6.95" customHeight="1" x14ac:dyDescent="0.2">
      <c r="B112" s="19"/>
      <c r="L112" s="19"/>
    </row>
    <row r="113" spans="2:65" s="1" customFormat="1" ht="12" customHeight="1" x14ac:dyDescent="0.2">
      <c r="B113" s="19"/>
      <c r="C113" s="16" t="s">
        <v>5</v>
      </c>
      <c r="L113" s="19"/>
    </row>
    <row r="114" spans="2:65" s="1" customFormat="1" ht="26.25" customHeight="1" x14ac:dyDescent="0.2">
      <c r="B114" s="19"/>
      <c r="E114" s="146" t="str">
        <f>E7</f>
        <v xml:space="preserve">Vybudovanie prepojenia ciest III/2415,III/2416 - Pršianska terasa </v>
      </c>
      <c r="F114" s="147"/>
      <c r="G114" s="147"/>
      <c r="H114" s="147"/>
      <c r="L114" s="19"/>
    </row>
    <row r="115" spans="2:65" s="1" customFormat="1" ht="12" customHeight="1" x14ac:dyDescent="0.2">
      <c r="B115" s="19"/>
      <c r="C115" s="16" t="s">
        <v>49</v>
      </c>
      <c r="L115" s="19"/>
    </row>
    <row r="116" spans="2:65" s="1" customFormat="1" ht="30" customHeight="1" x14ac:dyDescent="0.2">
      <c r="B116" s="19"/>
      <c r="E116" s="142" t="str">
        <f>E9</f>
        <v xml:space="preserve">53a - 001-00.1 Odvodnenie rekonštruovaného úseku </v>
      </c>
      <c r="F116" s="145"/>
      <c r="G116" s="145"/>
      <c r="H116" s="145"/>
      <c r="L116" s="19"/>
    </row>
    <row r="117" spans="2:65" s="1" customFormat="1" ht="6.95" customHeight="1" x14ac:dyDescent="0.2">
      <c r="B117" s="19"/>
      <c r="L117" s="19"/>
    </row>
    <row r="118" spans="2:65" s="1" customFormat="1" ht="12" customHeight="1" x14ac:dyDescent="0.2">
      <c r="B118" s="19"/>
      <c r="C118" s="16" t="s">
        <v>8</v>
      </c>
      <c r="F118" s="15" t="str">
        <f>F12</f>
        <v>Radvaň,Kremnička</v>
      </c>
      <c r="I118" s="16" t="s">
        <v>10</v>
      </c>
      <c r="J118" s="30"/>
      <c r="L118" s="19"/>
    </row>
    <row r="119" spans="2:65" s="1" customFormat="1" ht="6.95" customHeight="1" x14ac:dyDescent="0.2">
      <c r="B119" s="19"/>
      <c r="L119" s="19"/>
    </row>
    <row r="120" spans="2:65" s="1" customFormat="1" ht="15.2" customHeight="1" x14ac:dyDescent="0.2">
      <c r="B120" s="19"/>
      <c r="C120" s="16" t="s">
        <v>11</v>
      </c>
      <c r="F120" s="15" t="str">
        <f>E15</f>
        <v>Banskobystrický samosprávny  kraj</v>
      </c>
      <c r="I120" s="16" t="s">
        <v>16</v>
      </c>
      <c r="J120" s="18" t="str">
        <f>E21</f>
        <v>Hypro s.r.o.</v>
      </c>
      <c r="L120" s="19"/>
    </row>
    <row r="121" spans="2:65" s="1" customFormat="1" ht="15.2" customHeight="1" x14ac:dyDescent="0.2">
      <c r="B121" s="19"/>
      <c r="C121" s="16" t="s">
        <v>15</v>
      </c>
      <c r="F121" s="15" t="str">
        <f>IF(E18="","",E18)</f>
        <v/>
      </c>
      <c r="I121" s="16" t="s">
        <v>19</v>
      </c>
      <c r="J121" s="18" t="str">
        <f>E24</f>
        <v>Ing.Peter Škorupa</v>
      </c>
      <c r="L121" s="19"/>
    </row>
    <row r="122" spans="2:65" s="1" customFormat="1" ht="10.35" customHeight="1" x14ac:dyDescent="0.2">
      <c r="B122" s="19"/>
      <c r="L122" s="19"/>
    </row>
    <row r="123" spans="2:65" s="5" customFormat="1" ht="29.25" customHeight="1" x14ac:dyDescent="0.2">
      <c r="B123" s="67"/>
      <c r="C123" s="68" t="s">
        <v>64</v>
      </c>
      <c r="D123" s="69" t="s">
        <v>43</v>
      </c>
      <c r="E123" s="69" t="s">
        <v>41</v>
      </c>
      <c r="F123" s="69" t="s">
        <v>42</v>
      </c>
      <c r="G123" s="69" t="s">
        <v>65</v>
      </c>
      <c r="H123" s="69" t="s">
        <v>66</v>
      </c>
      <c r="I123" s="69" t="s">
        <v>67</v>
      </c>
      <c r="J123" s="70" t="s">
        <v>52</v>
      </c>
      <c r="K123" s="71" t="s">
        <v>68</v>
      </c>
      <c r="L123" s="67"/>
      <c r="M123" s="34" t="s">
        <v>0</v>
      </c>
      <c r="N123" s="35" t="s">
        <v>26</v>
      </c>
      <c r="O123" s="35" t="s">
        <v>69</v>
      </c>
      <c r="P123" s="35" t="s">
        <v>70</v>
      </c>
      <c r="Q123" s="35" t="s">
        <v>71</v>
      </c>
      <c r="R123" s="35" t="s">
        <v>72</v>
      </c>
      <c r="S123" s="35" t="s">
        <v>73</v>
      </c>
      <c r="T123" s="36" t="s">
        <v>74</v>
      </c>
    </row>
    <row r="124" spans="2:65" s="1" customFormat="1" ht="22.9" customHeight="1" x14ac:dyDescent="0.25">
      <c r="B124" s="19"/>
      <c r="C124" s="38" t="s">
        <v>53</v>
      </c>
      <c r="J124" s="72">
        <f>BK124</f>
        <v>0</v>
      </c>
      <c r="L124" s="19"/>
      <c r="M124" s="37"/>
      <c r="N124" s="31"/>
      <c r="O124" s="31"/>
      <c r="P124" s="73">
        <f>P125+P524</f>
        <v>0</v>
      </c>
      <c r="Q124" s="31"/>
      <c r="R124" s="73">
        <f>R125+R524</f>
        <v>424.5112231361</v>
      </c>
      <c r="S124" s="31"/>
      <c r="T124" s="74">
        <f>T125+T524</f>
        <v>70.680499999999995</v>
      </c>
      <c r="AT124" s="10" t="s">
        <v>44</v>
      </c>
      <c r="AU124" s="10" t="s">
        <v>54</v>
      </c>
      <c r="BK124" s="75">
        <f>BK125+BK524</f>
        <v>0</v>
      </c>
    </row>
    <row r="125" spans="2:65" s="6" customFormat="1" ht="25.9" customHeight="1" x14ac:dyDescent="0.2">
      <c r="B125" s="76"/>
      <c r="D125" s="77" t="s">
        <v>44</v>
      </c>
      <c r="E125" s="78" t="s">
        <v>75</v>
      </c>
      <c r="F125" s="78" t="s">
        <v>76</v>
      </c>
      <c r="I125" s="79"/>
      <c r="J125" s="80">
        <f>BK125</f>
        <v>0</v>
      </c>
      <c r="L125" s="76"/>
      <c r="M125" s="81"/>
      <c r="P125" s="82">
        <f>P126+P336+P352+P366+P482+P522</f>
        <v>0</v>
      </c>
      <c r="R125" s="82">
        <f>R126+R336+R352+R366+R482+R522</f>
        <v>424.5112231361</v>
      </c>
      <c r="T125" s="83">
        <f>T126+T336+T352+T366+T482+T522</f>
        <v>70.680499999999995</v>
      </c>
      <c r="AR125" s="77" t="s">
        <v>46</v>
      </c>
      <c r="AT125" s="84" t="s">
        <v>44</v>
      </c>
      <c r="AU125" s="84" t="s">
        <v>45</v>
      </c>
      <c r="AY125" s="77" t="s">
        <v>77</v>
      </c>
      <c r="BK125" s="85">
        <f>BK126+BK336+BK352+BK366+BK482+BK522</f>
        <v>0</v>
      </c>
    </row>
    <row r="126" spans="2:65" s="6" customFormat="1" ht="22.9" customHeight="1" x14ac:dyDescent="0.2">
      <c r="B126" s="76"/>
      <c r="D126" s="77" t="s">
        <v>44</v>
      </c>
      <c r="E126" s="86" t="s">
        <v>46</v>
      </c>
      <c r="F126" s="86" t="s">
        <v>78</v>
      </c>
      <c r="I126" s="79"/>
      <c r="J126" s="87">
        <f>BK126</f>
        <v>0</v>
      </c>
      <c r="L126" s="76"/>
      <c r="M126" s="81"/>
      <c r="P126" s="82">
        <f>SUM(P127:P335)</f>
        <v>0</v>
      </c>
      <c r="R126" s="82">
        <f>SUM(R127:R335)</f>
        <v>326.14052334000002</v>
      </c>
      <c r="T126" s="83">
        <f>SUM(T127:T335)</f>
        <v>62.697499999999998</v>
      </c>
      <c r="AR126" s="77" t="s">
        <v>46</v>
      </c>
      <c r="AT126" s="84" t="s">
        <v>44</v>
      </c>
      <c r="AU126" s="84" t="s">
        <v>46</v>
      </c>
      <c r="AY126" s="77" t="s">
        <v>77</v>
      </c>
      <c r="BK126" s="85">
        <f>SUM(BK127:BK335)</f>
        <v>0</v>
      </c>
    </row>
    <row r="127" spans="2:65" s="1" customFormat="1" ht="24.2" customHeight="1" x14ac:dyDescent="0.2">
      <c r="B127" s="88"/>
      <c r="C127" s="89" t="s">
        <v>46</v>
      </c>
      <c r="D127" s="89" t="s">
        <v>79</v>
      </c>
      <c r="E127" s="90" t="s">
        <v>80</v>
      </c>
      <c r="F127" s="91" t="s">
        <v>81</v>
      </c>
      <c r="G127" s="92" t="s">
        <v>82</v>
      </c>
      <c r="H127" s="93">
        <v>118.435</v>
      </c>
      <c r="I127" s="94"/>
      <c r="J127" s="95">
        <f>ROUND(I127*H127,2)</f>
        <v>0</v>
      </c>
      <c r="K127" s="96"/>
      <c r="L127" s="19"/>
      <c r="M127" s="97" t="s">
        <v>0</v>
      </c>
      <c r="N127" s="98" t="s">
        <v>28</v>
      </c>
      <c r="P127" s="99">
        <f>O127*H127</f>
        <v>0</v>
      </c>
      <c r="Q127" s="99">
        <v>0</v>
      </c>
      <c r="R127" s="99">
        <f>Q127*H127</f>
        <v>0</v>
      </c>
      <c r="S127" s="99">
        <v>0.5</v>
      </c>
      <c r="T127" s="100">
        <f>S127*H127</f>
        <v>59.217500000000001</v>
      </c>
      <c r="AR127" s="101" t="s">
        <v>83</v>
      </c>
      <c r="AT127" s="101" t="s">
        <v>79</v>
      </c>
      <c r="AU127" s="101" t="s">
        <v>84</v>
      </c>
      <c r="AY127" s="10" t="s">
        <v>77</v>
      </c>
      <c r="BE127" s="102">
        <f>IF(N127="základná",J127,0)</f>
        <v>0</v>
      </c>
      <c r="BF127" s="102">
        <f>IF(N127="znížená",J127,0)</f>
        <v>0</v>
      </c>
      <c r="BG127" s="102">
        <f>IF(N127="zákl. prenesená",J127,0)</f>
        <v>0</v>
      </c>
      <c r="BH127" s="102">
        <f>IF(N127="zníž. prenesená",J127,0)</f>
        <v>0</v>
      </c>
      <c r="BI127" s="102">
        <f>IF(N127="nulová",J127,0)</f>
        <v>0</v>
      </c>
      <c r="BJ127" s="10" t="s">
        <v>84</v>
      </c>
      <c r="BK127" s="102">
        <f>ROUND(I127*H127,2)</f>
        <v>0</v>
      </c>
      <c r="BL127" s="10" t="s">
        <v>83</v>
      </c>
      <c r="BM127" s="101" t="s">
        <v>85</v>
      </c>
    </row>
    <row r="128" spans="2:65" s="7" customFormat="1" x14ac:dyDescent="0.2">
      <c r="B128" s="103"/>
      <c r="D128" s="104" t="s">
        <v>86</v>
      </c>
      <c r="E128" s="105" t="s">
        <v>0</v>
      </c>
      <c r="F128" s="106" t="s">
        <v>87</v>
      </c>
      <c r="H128" s="105" t="s">
        <v>0</v>
      </c>
      <c r="I128" s="107"/>
      <c r="L128" s="103"/>
      <c r="M128" s="108"/>
      <c r="T128" s="109"/>
      <c r="AT128" s="105" t="s">
        <v>86</v>
      </c>
      <c r="AU128" s="105" t="s">
        <v>84</v>
      </c>
      <c r="AV128" s="7" t="s">
        <v>46</v>
      </c>
      <c r="AW128" s="7" t="s">
        <v>18</v>
      </c>
      <c r="AX128" s="7" t="s">
        <v>45</v>
      </c>
      <c r="AY128" s="105" t="s">
        <v>77</v>
      </c>
    </row>
    <row r="129" spans="2:65" s="7" customFormat="1" x14ac:dyDescent="0.2">
      <c r="B129" s="103"/>
      <c r="D129" s="104" t="s">
        <v>86</v>
      </c>
      <c r="E129" s="105" t="s">
        <v>0</v>
      </c>
      <c r="F129" s="106" t="s">
        <v>88</v>
      </c>
      <c r="H129" s="105" t="s">
        <v>0</v>
      </c>
      <c r="I129" s="107"/>
      <c r="L129" s="103"/>
      <c r="M129" s="108"/>
      <c r="T129" s="109"/>
      <c r="AT129" s="105" t="s">
        <v>86</v>
      </c>
      <c r="AU129" s="105" t="s">
        <v>84</v>
      </c>
      <c r="AV129" s="7" t="s">
        <v>46</v>
      </c>
      <c r="AW129" s="7" t="s">
        <v>18</v>
      </c>
      <c r="AX129" s="7" t="s">
        <v>45</v>
      </c>
      <c r="AY129" s="105" t="s">
        <v>77</v>
      </c>
    </row>
    <row r="130" spans="2:65" s="8" customFormat="1" x14ac:dyDescent="0.2">
      <c r="B130" s="110"/>
      <c r="D130" s="104" t="s">
        <v>86</v>
      </c>
      <c r="E130" s="111" t="s">
        <v>0</v>
      </c>
      <c r="F130" s="112" t="s">
        <v>89</v>
      </c>
      <c r="H130" s="113">
        <v>82.798000000000002</v>
      </c>
      <c r="I130" s="114"/>
      <c r="L130" s="110"/>
      <c r="M130" s="115"/>
      <c r="T130" s="116"/>
      <c r="AT130" s="111" t="s">
        <v>86</v>
      </c>
      <c r="AU130" s="111" t="s">
        <v>84</v>
      </c>
      <c r="AV130" s="8" t="s">
        <v>84</v>
      </c>
      <c r="AW130" s="8" t="s">
        <v>18</v>
      </c>
      <c r="AX130" s="8" t="s">
        <v>45</v>
      </c>
      <c r="AY130" s="111" t="s">
        <v>77</v>
      </c>
    </row>
    <row r="131" spans="2:65" s="7" customFormat="1" x14ac:dyDescent="0.2">
      <c r="B131" s="103"/>
      <c r="D131" s="104" t="s">
        <v>86</v>
      </c>
      <c r="E131" s="105" t="s">
        <v>0</v>
      </c>
      <c r="F131" s="106" t="s">
        <v>90</v>
      </c>
      <c r="H131" s="105" t="s">
        <v>0</v>
      </c>
      <c r="I131" s="107"/>
      <c r="L131" s="103"/>
      <c r="M131" s="108"/>
      <c r="T131" s="109"/>
      <c r="AT131" s="105" t="s">
        <v>86</v>
      </c>
      <c r="AU131" s="105" t="s">
        <v>84</v>
      </c>
      <c r="AV131" s="7" t="s">
        <v>46</v>
      </c>
      <c r="AW131" s="7" t="s">
        <v>18</v>
      </c>
      <c r="AX131" s="7" t="s">
        <v>45</v>
      </c>
      <c r="AY131" s="105" t="s">
        <v>77</v>
      </c>
    </row>
    <row r="132" spans="2:65" s="8" customFormat="1" x14ac:dyDescent="0.2">
      <c r="B132" s="110"/>
      <c r="D132" s="104" t="s">
        <v>86</v>
      </c>
      <c r="E132" s="111" t="s">
        <v>0</v>
      </c>
      <c r="F132" s="112" t="s">
        <v>91</v>
      </c>
      <c r="H132" s="113">
        <v>11.457000000000001</v>
      </c>
      <c r="I132" s="114"/>
      <c r="L132" s="110"/>
      <c r="M132" s="115"/>
      <c r="T132" s="116"/>
      <c r="AT132" s="111" t="s">
        <v>86</v>
      </c>
      <c r="AU132" s="111" t="s">
        <v>84</v>
      </c>
      <c r="AV132" s="8" t="s">
        <v>84</v>
      </c>
      <c r="AW132" s="8" t="s">
        <v>18</v>
      </c>
      <c r="AX132" s="8" t="s">
        <v>45</v>
      </c>
      <c r="AY132" s="111" t="s">
        <v>77</v>
      </c>
    </row>
    <row r="133" spans="2:65" s="7" customFormat="1" x14ac:dyDescent="0.2">
      <c r="B133" s="103"/>
      <c r="D133" s="104" t="s">
        <v>86</v>
      </c>
      <c r="E133" s="105" t="s">
        <v>0</v>
      </c>
      <c r="F133" s="106" t="s">
        <v>92</v>
      </c>
      <c r="H133" s="105" t="s">
        <v>0</v>
      </c>
      <c r="I133" s="107"/>
      <c r="L133" s="103"/>
      <c r="M133" s="108"/>
      <c r="T133" s="109"/>
      <c r="AT133" s="105" t="s">
        <v>86</v>
      </c>
      <c r="AU133" s="105" t="s">
        <v>84</v>
      </c>
      <c r="AV133" s="7" t="s">
        <v>46</v>
      </c>
      <c r="AW133" s="7" t="s">
        <v>18</v>
      </c>
      <c r="AX133" s="7" t="s">
        <v>45</v>
      </c>
      <c r="AY133" s="105" t="s">
        <v>77</v>
      </c>
    </row>
    <row r="134" spans="2:65" s="8" customFormat="1" x14ac:dyDescent="0.2">
      <c r="B134" s="110"/>
      <c r="D134" s="104" t="s">
        <v>86</v>
      </c>
      <c r="E134" s="111" t="s">
        <v>0</v>
      </c>
      <c r="F134" s="112" t="s">
        <v>93</v>
      </c>
      <c r="H134" s="113">
        <v>9.18</v>
      </c>
      <c r="I134" s="114"/>
      <c r="L134" s="110"/>
      <c r="M134" s="115"/>
      <c r="T134" s="116"/>
      <c r="AT134" s="111" t="s">
        <v>86</v>
      </c>
      <c r="AU134" s="111" t="s">
        <v>84</v>
      </c>
      <c r="AV134" s="8" t="s">
        <v>84</v>
      </c>
      <c r="AW134" s="8" t="s">
        <v>18</v>
      </c>
      <c r="AX134" s="8" t="s">
        <v>45</v>
      </c>
      <c r="AY134" s="111" t="s">
        <v>77</v>
      </c>
    </row>
    <row r="135" spans="2:65" s="7" customFormat="1" x14ac:dyDescent="0.2">
      <c r="B135" s="103"/>
      <c r="D135" s="104" t="s">
        <v>86</v>
      </c>
      <c r="E135" s="105" t="s">
        <v>0</v>
      </c>
      <c r="F135" s="106" t="s">
        <v>94</v>
      </c>
      <c r="H135" s="105" t="s">
        <v>0</v>
      </c>
      <c r="I135" s="107"/>
      <c r="L135" s="103"/>
      <c r="M135" s="108"/>
      <c r="T135" s="109"/>
      <c r="AT135" s="105" t="s">
        <v>86</v>
      </c>
      <c r="AU135" s="105" t="s">
        <v>84</v>
      </c>
      <c r="AV135" s="7" t="s">
        <v>46</v>
      </c>
      <c r="AW135" s="7" t="s">
        <v>18</v>
      </c>
      <c r="AX135" s="7" t="s">
        <v>45</v>
      </c>
      <c r="AY135" s="105" t="s">
        <v>77</v>
      </c>
    </row>
    <row r="136" spans="2:65" s="8" customFormat="1" x14ac:dyDescent="0.2">
      <c r="B136" s="110"/>
      <c r="D136" s="104" t="s">
        <v>86</v>
      </c>
      <c r="E136" s="111" t="s">
        <v>0</v>
      </c>
      <c r="F136" s="112" t="s">
        <v>95</v>
      </c>
      <c r="H136" s="113">
        <v>15</v>
      </c>
      <c r="I136" s="114"/>
      <c r="L136" s="110"/>
      <c r="M136" s="115"/>
      <c r="T136" s="116"/>
      <c r="AT136" s="111" t="s">
        <v>86</v>
      </c>
      <c r="AU136" s="111" t="s">
        <v>84</v>
      </c>
      <c r="AV136" s="8" t="s">
        <v>84</v>
      </c>
      <c r="AW136" s="8" t="s">
        <v>18</v>
      </c>
      <c r="AX136" s="8" t="s">
        <v>45</v>
      </c>
      <c r="AY136" s="111" t="s">
        <v>77</v>
      </c>
    </row>
    <row r="137" spans="2:65" s="9" customFormat="1" x14ac:dyDescent="0.2">
      <c r="B137" s="117"/>
      <c r="D137" s="104" t="s">
        <v>86</v>
      </c>
      <c r="E137" s="118" t="s">
        <v>0</v>
      </c>
      <c r="F137" s="119" t="s">
        <v>96</v>
      </c>
      <c r="H137" s="120">
        <v>118.435</v>
      </c>
      <c r="I137" s="121"/>
      <c r="L137" s="117"/>
      <c r="M137" s="122"/>
      <c r="T137" s="123"/>
      <c r="AT137" s="118" t="s">
        <v>86</v>
      </c>
      <c r="AU137" s="118" t="s">
        <v>84</v>
      </c>
      <c r="AV137" s="9" t="s">
        <v>83</v>
      </c>
      <c r="AW137" s="9" t="s">
        <v>18</v>
      </c>
      <c r="AX137" s="9" t="s">
        <v>46</v>
      </c>
      <c r="AY137" s="118" t="s">
        <v>77</v>
      </c>
    </row>
    <row r="138" spans="2:65" s="1" customFormat="1" ht="33" customHeight="1" x14ac:dyDescent="0.2">
      <c r="B138" s="88"/>
      <c r="C138" s="89" t="s">
        <v>97</v>
      </c>
      <c r="D138" s="89" t="s">
        <v>79</v>
      </c>
      <c r="E138" s="90" t="s">
        <v>98</v>
      </c>
      <c r="F138" s="91" t="s">
        <v>99</v>
      </c>
      <c r="G138" s="92" t="s">
        <v>100</v>
      </c>
      <c r="H138" s="93">
        <v>24</v>
      </c>
      <c r="I138" s="94"/>
      <c r="J138" s="95">
        <f>ROUND(I138*H138,2)</f>
        <v>0</v>
      </c>
      <c r="K138" s="96"/>
      <c r="L138" s="19"/>
      <c r="M138" s="97" t="s">
        <v>0</v>
      </c>
      <c r="N138" s="98" t="s">
        <v>28</v>
      </c>
      <c r="P138" s="99">
        <f>O138*H138</f>
        <v>0</v>
      </c>
      <c r="Q138" s="99">
        <v>0</v>
      </c>
      <c r="R138" s="99">
        <f>Q138*H138</f>
        <v>0</v>
      </c>
      <c r="S138" s="99">
        <v>0.14499999999999999</v>
      </c>
      <c r="T138" s="100">
        <f>S138*H138</f>
        <v>3.4799999999999995</v>
      </c>
      <c r="AR138" s="101" t="s">
        <v>83</v>
      </c>
      <c r="AT138" s="101" t="s">
        <v>79</v>
      </c>
      <c r="AU138" s="101" t="s">
        <v>84</v>
      </c>
      <c r="AY138" s="10" t="s">
        <v>77</v>
      </c>
      <c r="BE138" s="102">
        <f>IF(N138="základná",J138,0)</f>
        <v>0</v>
      </c>
      <c r="BF138" s="102">
        <f>IF(N138="znížená",J138,0)</f>
        <v>0</v>
      </c>
      <c r="BG138" s="102">
        <f>IF(N138="zákl. prenesená",J138,0)</f>
        <v>0</v>
      </c>
      <c r="BH138" s="102">
        <f>IF(N138="zníž. prenesená",J138,0)</f>
        <v>0</v>
      </c>
      <c r="BI138" s="102">
        <f>IF(N138="nulová",J138,0)</f>
        <v>0</v>
      </c>
      <c r="BJ138" s="10" t="s">
        <v>84</v>
      </c>
      <c r="BK138" s="102">
        <f>ROUND(I138*H138,2)</f>
        <v>0</v>
      </c>
      <c r="BL138" s="10" t="s">
        <v>83</v>
      </c>
      <c r="BM138" s="101" t="s">
        <v>101</v>
      </c>
    </row>
    <row r="139" spans="2:65" s="7" customFormat="1" x14ac:dyDescent="0.2">
      <c r="B139" s="103"/>
      <c r="D139" s="104" t="s">
        <v>86</v>
      </c>
      <c r="E139" s="105" t="s">
        <v>0</v>
      </c>
      <c r="F139" s="106" t="s">
        <v>102</v>
      </c>
      <c r="H139" s="105" t="s">
        <v>0</v>
      </c>
      <c r="I139" s="107"/>
      <c r="L139" s="103"/>
      <c r="M139" s="108"/>
      <c r="T139" s="109"/>
      <c r="AT139" s="105" t="s">
        <v>86</v>
      </c>
      <c r="AU139" s="105" t="s">
        <v>84</v>
      </c>
      <c r="AV139" s="7" t="s">
        <v>46</v>
      </c>
      <c r="AW139" s="7" t="s">
        <v>18</v>
      </c>
      <c r="AX139" s="7" t="s">
        <v>45</v>
      </c>
      <c r="AY139" s="105" t="s">
        <v>77</v>
      </c>
    </row>
    <row r="140" spans="2:65" s="7" customFormat="1" x14ac:dyDescent="0.2">
      <c r="B140" s="103"/>
      <c r="D140" s="104" t="s">
        <v>86</v>
      </c>
      <c r="E140" s="105" t="s">
        <v>0</v>
      </c>
      <c r="F140" s="106" t="s">
        <v>103</v>
      </c>
      <c r="H140" s="105" t="s">
        <v>0</v>
      </c>
      <c r="I140" s="107"/>
      <c r="L140" s="103"/>
      <c r="M140" s="108"/>
      <c r="T140" s="109"/>
      <c r="AT140" s="105" t="s">
        <v>86</v>
      </c>
      <c r="AU140" s="105" t="s">
        <v>84</v>
      </c>
      <c r="AV140" s="7" t="s">
        <v>46</v>
      </c>
      <c r="AW140" s="7" t="s">
        <v>18</v>
      </c>
      <c r="AX140" s="7" t="s">
        <v>45</v>
      </c>
      <c r="AY140" s="105" t="s">
        <v>77</v>
      </c>
    </row>
    <row r="141" spans="2:65" s="8" customFormat="1" x14ac:dyDescent="0.2">
      <c r="B141" s="110"/>
      <c r="D141" s="104" t="s">
        <v>86</v>
      </c>
      <c r="E141" s="111" t="s">
        <v>0</v>
      </c>
      <c r="F141" s="112" t="s">
        <v>104</v>
      </c>
      <c r="H141" s="113">
        <v>2</v>
      </c>
      <c r="I141" s="114"/>
      <c r="L141" s="110"/>
      <c r="M141" s="115"/>
      <c r="T141" s="116"/>
      <c r="AT141" s="111" t="s">
        <v>86</v>
      </c>
      <c r="AU141" s="111" t="s">
        <v>84</v>
      </c>
      <c r="AV141" s="8" t="s">
        <v>84</v>
      </c>
      <c r="AW141" s="8" t="s">
        <v>18</v>
      </c>
      <c r="AX141" s="8" t="s">
        <v>45</v>
      </c>
      <c r="AY141" s="111" t="s">
        <v>77</v>
      </c>
    </row>
    <row r="142" spans="2:65" s="7" customFormat="1" x14ac:dyDescent="0.2">
      <c r="B142" s="103"/>
      <c r="D142" s="104" t="s">
        <v>86</v>
      </c>
      <c r="E142" s="105" t="s">
        <v>0</v>
      </c>
      <c r="F142" s="106" t="s">
        <v>105</v>
      </c>
      <c r="H142" s="105" t="s">
        <v>0</v>
      </c>
      <c r="I142" s="107"/>
      <c r="L142" s="103"/>
      <c r="M142" s="108"/>
      <c r="T142" s="109"/>
      <c r="AT142" s="105" t="s">
        <v>86</v>
      </c>
      <c r="AU142" s="105" t="s">
        <v>84</v>
      </c>
      <c r="AV142" s="7" t="s">
        <v>46</v>
      </c>
      <c r="AW142" s="7" t="s">
        <v>18</v>
      </c>
      <c r="AX142" s="7" t="s">
        <v>45</v>
      </c>
      <c r="AY142" s="105" t="s">
        <v>77</v>
      </c>
    </row>
    <row r="143" spans="2:65" s="8" customFormat="1" x14ac:dyDescent="0.2">
      <c r="B143" s="110"/>
      <c r="D143" s="104" t="s">
        <v>86</v>
      </c>
      <c r="E143" s="111" t="s">
        <v>0</v>
      </c>
      <c r="F143" s="112" t="s">
        <v>104</v>
      </c>
      <c r="H143" s="113">
        <v>2</v>
      </c>
      <c r="I143" s="114"/>
      <c r="L143" s="110"/>
      <c r="M143" s="115"/>
      <c r="T143" s="116"/>
      <c r="AT143" s="111" t="s">
        <v>86</v>
      </c>
      <c r="AU143" s="111" t="s">
        <v>84</v>
      </c>
      <c r="AV143" s="8" t="s">
        <v>84</v>
      </c>
      <c r="AW143" s="8" t="s">
        <v>18</v>
      </c>
      <c r="AX143" s="8" t="s">
        <v>45</v>
      </c>
      <c r="AY143" s="111" t="s">
        <v>77</v>
      </c>
    </row>
    <row r="144" spans="2:65" s="7" customFormat="1" x14ac:dyDescent="0.2">
      <c r="B144" s="103"/>
      <c r="D144" s="104" t="s">
        <v>86</v>
      </c>
      <c r="E144" s="105" t="s">
        <v>0</v>
      </c>
      <c r="F144" s="106" t="s">
        <v>106</v>
      </c>
      <c r="H144" s="105" t="s">
        <v>0</v>
      </c>
      <c r="I144" s="107"/>
      <c r="L144" s="103"/>
      <c r="M144" s="108"/>
      <c r="T144" s="109"/>
      <c r="AT144" s="105" t="s">
        <v>86</v>
      </c>
      <c r="AU144" s="105" t="s">
        <v>84</v>
      </c>
      <c r="AV144" s="7" t="s">
        <v>46</v>
      </c>
      <c r="AW144" s="7" t="s">
        <v>18</v>
      </c>
      <c r="AX144" s="7" t="s">
        <v>45</v>
      </c>
      <c r="AY144" s="105" t="s">
        <v>77</v>
      </c>
    </row>
    <row r="145" spans="2:65" s="8" customFormat="1" x14ac:dyDescent="0.2">
      <c r="B145" s="110"/>
      <c r="D145" s="104" t="s">
        <v>86</v>
      </c>
      <c r="E145" s="111" t="s">
        <v>0</v>
      </c>
      <c r="F145" s="112" t="s">
        <v>107</v>
      </c>
      <c r="H145" s="113">
        <v>20</v>
      </c>
      <c r="I145" s="114"/>
      <c r="L145" s="110"/>
      <c r="M145" s="115"/>
      <c r="T145" s="116"/>
      <c r="AT145" s="111" t="s">
        <v>86</v>
      </c>
      <c r="AU145" s="111" t="s">
        <v>84</v>
      </c>
      <c r="AV145" s="8" t="s">
        <v>84</v>
      </c>
      <c r="AW145" s="8" t="s">
        <v>18</v>
      </c>
      <c r="AX145" s="8" t="s">
        <v>45</v>
      </c>
      <c r="AY145" s="111" t="s">
        <v>77</v>
      </c>
    </row>
    <row r="146" spans="2:65" s="9" customFormat="1" x14ac:dyDescent="0.2">
      <c r="B146" s="117"/>
      <c r="D146" s="104" t="s">
        <v>86</v>
      </c>
      <c r="E146" s="118" t="s">
        <v>0</v>
      </c>
      <c r="F146" s="119" t="s">
        <v>96</v>
      </c>
      <c r="H146" s="120">
        <v>24</v>
      </c>
      <c r="I146" s="121"/>
      <c r="L146" s="117"/>
      <c r="M146" s="122"/>
      <c r="T146" s="123"/>
      <c r="AT146" s="118" t="s">
        <v>86</v>
      </c>
      <c r="AU146" s="118" t="s">
        <v>84</v>
      </c>
      <c r="AV146" s="9" t="s">
        <v>83</v>
      </c>
      <c r="AW146" s="9" t="s">
        <v>18</v>
      </c>
      <c r="AX146" s="9" t="s">
        <v>46</v>
      </c>
      <c r="AY146" s="118" t="s">
        <v>77</v>
      </c>
    </row>
    <row r="147" spans="2:65" s="1" customFormat="1" ht="24.2" customHeight="1" x14ac:dyDescent="0.2">
      <c r="B147" s="88"/>
      <c r="C147" s="89" t="s">
        <v>84</v>
      </c>
      <c r="D147" s="89" t="s">
        <v>79</v>
      </c>
      <c r="E147" s="90" t="s">
        <v>108</v>
      </c>
      <c r="F147" s="91" t="s">
        <v>109</v>
      </c>
      <c r="G147" s="92" t="s">
        <v>100</v>
      </c>
      <c r="H147" s="93">
        <v>213.86</v>
      </c>
      <c r="I147" s="94"/>
      <c r="J147" s="95">
        <f>ROUND(I147*H147,2)</f>
        <v>0</v>
      </c>
      <c r="K147" s="96"/>
      <c r="L147" s="19"/>
      <c r="M147" s="97" t="s">
        <v>0</v>
      </c>
      <c r="N147" s="98" t="s">
        <v>28</v>
      </c>
      <c r="P147" s="99">
        <f>O147*H147</f>
        <v>0</v>
      </c>
      <c r="Q147" s="99">
        <v>3.3070000000000002E-2</v>
      </c>
      <c r="R147" s="99">
        <f>Q147*H147</f>
        <v>7.0723502000000007</v>
      </c>
      <c r="S147" s="99">
        <v>0</v>
      </c>
      <c r="T147" s="100">
        <f>S147*H147</f>
        <v>0</v>
      </c>
      <c r="AR147" s="101" t="s">
        <v>83</v>
      </c>
      <c r="AT147" s="101" t="s">
        <v>79</v>
      </c>
      <c r="AU147" s="101" t="s">
        <v>84</v>
      </c>
      <c r="AY147" s="10" t="s">
        <v>77</v>
      </c>
      <c r="BE147" s="102">
        <f>IF(N147="základná",J147,0)</f>
        <v>0</v>
      </c>
      <c r="BF147" s="102">
        <f>IF(N147="znížená",J147,0)</f>
        <v>0</v>
      </c>
      <c r="BG147" s="102">
        <f>IF(N147="zákl. prenesená",J147,0)</f>
        <v>0</v>
      </c>
      <c r="BH147" s="102">
        <f>IF(N147="zníž. prenesená",J147,0)</f>
        <v>0</v>
      </c>
      <c r="BI147" s="102">
        <f>IF(N147="nulová",J147,0)</f>
        <v>0</v>
      </c>
      <c r="BJ147" s="10" t="s">
        <v>84</v>
      </c>
      <c r="BK147" s="102">
        <f>ROUND(I147*H147,2)</f>
        <v>0</v>
      </c>
      <c r="BL147" s="10" t="s">
        <v>83</v>
      </c>
      <c r="BM147" s="101" t="s">
        <v>110</v>
      </c>
    </row>
    <row r="148" spans="2:65" s="7" customFormat="1" x14ac:dyDescent="0.2">
      <c r="B148" s="103"/>
      <c r="D148" s="104" t="s">
        <v>86</v>
      </c>
      <c r="E148" s="105" t="s">
        <v>0</v>
      </c>
      <c r="F148" s="106" t="s">
        <v>111</v>
      </c>
      <c r="H148" s="105" t="s">
        <v>0</v>
      </c>
      <c r="I148" s="107"/>
      <c r="L148" s="103"/>
      <c r="M148" s="108"/>
      <c r="T148" s="109"/>
      <c r="AT148" s="105" t="s">
        <v>86</v>
      </c>
      <c r="AU148" s="105" t="s">
        <v>84</v>
      </c>
      <c r="AV148" s="7" t="s">
        <v>46</v>
      </c>
      <c r="AW148" s="7" t="s">
        <v>18</v>
      </c>
      <c r="AX148" s="7" t="s">
        <v>45</v>
      </c>
      <c r="AY148" s="105" t="s">
        <v>77</v>
      </c>
    </row>
    <row r="149" spans="2:65" s="7" customFormat="1" x14ac:dyDescent="0.2">
      <c r="B149" s="103"/>
      <c r="D149" s="104" t="s">
        <v>86</v>
      </c>
      <c r="E149" s="105" t="s">
        <v>0</v>
      </c>
      <c r="F149" s="106" t="s">
        <v>88</v>
      </c>
      <c r="H149" s="105" t="s">
        <v>0</v>
      </c>
      <c r="I149" s="107"/>
      <c r="L149" s="103"/>
      <c r="M149" s="108"/>
      <c r="T149" s="109"/>
      <c r="AT149" s="105" t="s">
        <v>86</v>
      </c>
      <c r="AU149" s="105" t="s">
        <v>84</v>
      </c>
      <c r="AV149" s="7" t="s">
        <v>46</v>
      </c>
      <c r="AW149" s="7" t="s">
        <v>18</v>
      </c>
      <c r="AX149" s="7" t="s">
        <v>45</v>
      </c>
      <c r="AY149" s="105" t="s">
        <v>77</v>
      </c>
    </row>
    <row r="150" spans="2:65" s="8" customFormat="1" x14ac:dyDescent="0.2">
      <c r="B150" s="110"/>
      <c r="D150" s="104" t="s">
        <v>86</v>
      </c>
      <c r="E150" s="111" t="s">
        <v>0</v>
      </c>
      <c r="F150" s="112" t="s">
        <v>112</v>
      </c>
      <c r="H150" s="113">
        <v>168</v>
      </c>
      <c r="I150" s="114"/>
      <c r="L150" s="110"/>
      <c r="M150" s="115"/>
      <c r="T150" s="116"/>
      <c r="AT150" s="111" t="s">
        <v>86</v>
      </c>
      <c r="AU150" s="111" t="s">
        <v>84</v>
      </c>
      <c r="AV150" s="8" t="s">
        <v>84</v>
      </c>
      <c r="AW150" s="8" t="s">
        <v>18</v>
      </c>
      <c r="AX150" s="8" t="s">
        <v>45</v>
      </c>
      <c r="AY150" s="111" t="s">
        <v>77</v>
      </c>
    </row>
    <row r="151" spans="2:65" s="7" customFormat="1" x14ac:dyDescent="0.2">
      <c r="B151" s="103"/>
      <c r="D151" s="104" t="s">
        <v>86</v>
      </c>
      <c r="E151" s="105" t="s">
        <v>0</v>
      </c>
      <c r="F151" s="106" t="s">
        <v>90</v>
      </c>
      <c r="H151" s="105" t="s">
        <v>0</v>
      </c>
      <c r="I151" s="107"/>
      <c r="L151" s="103"/>
      <c r="M151" s="108"/>
      <c r="T151" s="109"/>
      <c r="AT151" s="105" t="s">
        <v>86</v>
      </c>
      <c r="AU151" s="105" t="s">
        <v>84</v>
      </c>
      <c r="AV151" s="7" t="s">
        <v>46</v>
      </c>
      <c r="AW151" s="7" t="s">
        <v>18</v>
      </c>
      <c r="AX151" s="7" t="s">
        <v>45</v>
      </c>
      <c r="AY151" s="105" t="s">
        <v>77</v>
      </c>
    </row>
    <row r="152" spans="2:65" s="8" customFormat="1" x14ac:dyDescent="0.2">
      <c r="B152" s="110"/>
      <c r="D152" s="104" t="s">
        <v>86</v>
      </c>
      <c r="E152" s="111" t="s">
        <v>0</v>
      </c>
      <c r="F152" s="112" t="s">
        <v>113</v>
      </c>
      <c r="H152" s="113">
        <v>25.46</v>
      </c>
      <c r="I152" s="114"/>
      <c r="L152" s="110"/>
      <c r="M152" s="115"/>
      <c r="T152" s="116"/>
      <c r="AT152" s="111" t="s">
        <v>86</v>
      </c>
      <c r="AU152" s="111" t="s">
        <v>84</v>
      </c>
      <c r="AV152" s="8" t="s">
        <v>84</v>
      </c>
      <c r="AW152" s="8" t="s">
        <v>18</v>
      </c>
      <c r="AX152" s="8" t="s">
        <v>45</v>
      </c>
      <c r="AY152" s="111" t="s">
        <v>77</v>
      </c>
    </row>
    <row r="153" spans="2:65" s="7" customFormat="1" x14ac:dyDescent="0.2">
      <c r="B153" s="103"/>
      <c r="D153" s="104" t="s">
        <v>86</v>
      </c>
      <c r="E153" s="105" t="s">
        <v>0</v>
      </c>
      <c r="F153" s="106" t="s">
        <v>92</v>
      </c>
      <c r="H153" s="105" t="s">
        <v>0</v>
      </c>
      <c r="I153" s="107"/>
      <c r="L153" s="103"/>
      <c r="M153" s="108"/>
      <c r="T153" s="109"/>
      <c r="AT153" s="105" t="s">
        <v>86</v>
      </c>
      <c r="AU153" s="105" t="s">
        <v>84</v>
      </c>
      <c r="AV153" s="7" t="s">
        <v>46</v>
      </c>
      <c r="AW153" s="7" t="s">
        <v>18</v>
      </c>
      <c r="AX153" s="7" t="s">
        <v>45</v>
      </c>
      <c r="AY153" s="105" t="s">
        <v>77</v>
      </c>
    </row>
    <row r="154" spans="2:65" s="8" customFormat="1" x14ac:dyDescent="0.2">
      <c r="B154" s="110"/>
      <c r="D154" s="104" t="s">
        <v>86</v>
      </c>
      <c r="E154" s="111" t="s">
        <v>0</v>
      </c>
      <c r="F154" s="112" t="s">
        <v>114</v>
      </c>
      <c r="H154" s="113">
        <v>20.399999999999999</v>
      </c>
      <c r="I154" s="114"/>
      <c r="L154" s="110"/>
      <c r="M154" s="115"/>
      <c r="T154" s="116"/>
      <c r="AT154" s="111" t="s">
        <v>86</v>
      </c>
      <c r="AU154" s="111" t="s">
        <v>84</v>
      </c>
      <c r="AV154" s="8" t="s">
        <v>84</v>
      </c>
      <c r="AW154" s="8" t="s">
        <v>18</v>
      </c>
      <c r="AX154" s="8" t="s">
        <v>45</v>
      </c>
      <c r="AY154" s="111" t="s">
        <v>77</v>
      </c>
    </row>
    <row r="155" spans="2:65" s="9" customFormat="1" x14ac:dyDescent="0.2">
      <c r="B155" s="117"/>
      <c r="D155" s="104" t="s">
        <v>86</v>
      </c>
      <c r="E155" s="118" t="s">
        <v>0</v>
      </c>
      <c r="F155" s="119" t="s">
        <v>96</v>
      </c>
      <c r="H155" s="120">
        <v>213.86</v>
      </c>
      <c r="I155" s="121"/>
      <c r="L155" s="117"/>
      <c r="M155" s="122"/>
      <c r="T155" s="123"/>
      <c r="AT155" s="118" t="s">
        <v>86</v>
      </c>
      <c r="AU155" s="118" t="s">
        <v>84</v>
      </c>
      <c r="AV155" s="9" t="s">
        <v>83</v>
      </c>
      <c r="AW155" s="9" t="s">
        <v>18</v>
      </c>
      <c r="AX155" s="9" t="s">
        <v>46</v>
      </c>
      <c r="AY155" s="118" t="s">
        <v>77</v>
      </c>
    </row>
    <row r="156" spans="2:65" s="1" customFormat="1" ht="24.2" customHeight="1" x14ac:dyDescent="0.2">
      <c r="B156" s="88"/>
      <c r="C156" s="89" t="s">
        <v>115</v>
      </c>
      <c r="D156" s="89" t="s">
        <v>79</v>
      </c>
      <c r="E156" s="90" t="s">
        <v>116</v>
      </c>
      <c r="F156" s="91" t="s">
        <v>117</v>
      </c>
      <c r="G156" s="92" t="s">
        <v>118</v>
      </c>
      <c r="H156" s="93">
        <v>4.4669999999999996</v>
      </c>
      <c r="I156" s="94"/>
      <c r="J156" s="95">
        <f>ROUND(I156*H156,2)</f>
        <v>0</v>
      </c>
      <c r="K156" s="96"/>
      <c r="L156" s="19"/>
      <c r="M156" s="97" t="s">
        <v>0</v>
      </c>
      <c r="N156" s="98" t="s">
        <v>28</v>
      </c>
      <c r="P156" s="99">
        <f>O156*H156</f>
        <v>0</v>
      </c>
      <c r="Q156" s="99">
        <v>0</v>
      </c>
      <c r="R156" s="99">
        <f>Q156*H156</f>
        <v>0</v>
      </c>
      <c r="S156" s="99">
        <v>0</v>
      </c>
      <c r="T156" s="100">
        <f>S156*H156</f>
        <v>0</v>
      </c>
      <c r="AR156" s="101" t="s">
        <v>83</v>
      </c>
      <c r="AT156" s="101" t="s">
        <v>79</v>
      </c>
      <c r="AU156" s="101" t="s">
        <v>84</v>
      </c>
      <c r="AY156" s="10" t="s">
        <v>77</v>
      </c>
      <c r="BE156" s="102">
        <f>IF(N156="základná",J156,0)</f>
        <v>0</v>
      </c>
      <c r="BF156" s="102">
        <f>IF(N156="znížená",J156,0)</f>
        <v>0</v>
      </c>
      <c r="BG156" s="102">
        <f>IF(N156="zákl. prenesená",J156,0)</f>
        <v>0</v>
      </c>
      <c r="BH156" s="102">
        <f>IF(N156="zníž. prenesená",J156,0)</f>
        <v>0</v>
      </c>
      <c r="BI156" s="102">
        <f>IF(N156="nulová",J156,0)</f>
        <v>0</v>
      </c>
      <c r="BJ156" s="10" t="s">
        <v>84</v>
      </c>
      <c r="BK156" s="102">
        <f>ROUND(I156*H156,2)</f>
        <v>0</v>
      </c>
      <c r="BL156" s="10" t="s">
        <v>83</v>
      </c>
      <c r="BM156" s="101" t="s">
        <v>119</v>
      </c>
    </row>
    <row r="157" spans="2:65" s="7" customFormat="1" x14ac:dyDescent="0.2">
      <c r="B157" s="103"/>
      <c r="D157" s="104" t="s">
        <v>86</v>
      </c>
      <c r="E157" s="105" t="s">
        <v>0</v>
      </c>
      <c r="F157" s="106" t="s">
        <v>120</v>
      </c>
      <c r="H157" s="105" t="s">
        <v>0</v>
      </c>
      <c r="I157" s="107"/>
      <c r="L157" s="103"/>
      <c r="M157" s="108"/>
      <c r="T157" s="109"/>
      <c r="AT157" s="105" t="s">
        <v>86</v>
      </c>
      <c r="AU157" s="105" t="s">
        <v>84</v>
      </c>
      <c r="AV157" s="7" t="s">
        <v>46</v>
      </c>
      <c r="AW157" s="7" t="s">
        <v>18</v>
      </c>
      <c r="AX157" s="7" t="s">
        <v>45</v>
      </c>
      <c r="AY157" s="105" t="s">
        <v>77</v>
      </c>
    </row>
    <row r="158" spans="2:65" s="8" customFormat="1" x14ac:dyDescent="0.2">
      <c r="B158" s="110"/>
      <c r="D158" s="104" t="s">
        <v>86</v>
      </c>
      <c r="E158" s="111" t="s">
        <v>0</v>
      </c>
      <c r="F158" s="112" t="s">
        <v>121</v>
      </c>
      <c r="H158" s="113">
        <v>4.4669999999999996</v>
      </c>
      <c r="I158" s="114"/>
      <c r="L158" s="110"/>
      <c r="M158" s="115"/>
      <c r="T158" s="116"/>
      <c r="AT158" s="111" t="s">
        <v>86</v>
      </c>
      <c r="AU158" s="111" t="s">
        <v>84</v>
      </c>
      <c r="AV158" s="8" t="s">
        <v>84</v>
      </c>
      <c r="AW158" s="8" t="s">
        <v>18</v>
      </c>
      <c r="AX158" s="8" t="s">
        <v>45</v>
      </c>
      <c r="AY158" s="111" t="s">
        <v>77</v>
      </c>
    </row>
    <row r="159" spans="2:65" s="9" customFormat="1" x14ac:dyDescent="0.2">
      <c r="B159" s="117"/>
      <c r="D159" s="104" t="s">
        <v>86</v>
      </c>
      <c r="E159" s="118" t="s">
        <v>0</v>
      </c>
      <c r="F159" s="119" t="s">
        <v>96</v>
      </c>
      <c r="H159" s="120">
        <v>4.4669999999999996</v>
      </c>
      <c r="I159" s="121"/>
      <c r="L159" s="117"/>
      <c r="M159" s="122"/>
      <c r="T159" s="123"/>
      <c r="AT159" s="118" t="s">
        <v>86</v>
      </c>
      <c r="AU159" s="118" t="s">
        <v>84</v>
      </c>
      <c r="AV159" s="9" t="s">
        <v>83</v>
      </c>
      <c r="AW159" s="9" t="s">
        <v>18</v>
      </c>
      <c r="AX159" s="9" t="s">
        <v>46</v>
      </c>
      <c r="AY159" s="118" t="s">
        <v>77</v>
      </c>
    </row>
    <row r="160" spans="2:65" s="1" customFormat="1" ht="21.75" customHeight="1" x14ac:dyDescent="0.2">
      <c r="B160" s="88"/>
      <c r="C160" s="89" t="s">
        <v>122</v>
      </c>
      <c r="D160" s="89" t="s">
        <v>79</v>
      </c>
      <c r="E160" s="90" t="s">
        <v>123</v>
      </c>
      <c r="F160" s="91" t="s">
        <v>124</v>
      </c>
      <c r="G160" s="92" t="s">
        <v>118</v>
      </c>
      <c r="H160" s="93">
        <v>26.681000000000001</v>
      </c>
      <c r="I160" s="94"/>
      <c r="J160" s="95">
        <f>ROUND(I160*H160,2)</f>
        <v>0</v>
      </c>
      <c r="K160" s="96"/>
      <c r="L160" s="19"/>
      <c r="M160" s="97" t="s">
        <v>0</v>
      </c>
      <c r="N160" s="98" t="s">
        <v>28</v>
      </c>
      <c r="P160" s="99">
        <f>O160*H160</f>
        <v>0</v>
      </c>
      <c r="Q160" s="99">
        <v>0</v>
      </c>
      <c r="R160" s="99">
        <f>Q160*H160</f>
        <v>0</v>
      </c>
      <c r="S160" s="99">
        <v>0</v>
      </c>
      <c r="T160" s="100">
        <f>S160*H160</f>
        <v>0</v>
      </c>
      <c r="AR160" s="101" t="s">
        <v>83</v>
      </c>
      <c r="AT160" s="101" t="s">
        <v>79</v>
      </c>
      <c r="AU160" s="101" t="s">
        <v>84</v>
      </c>
      <c r="AY160" s="10" t="s">
        <v>77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0" t="s">
        <v>84</v>
      </c>
      <c r="BK160" s="102">
        <f>ROUND(I160*H160,2)</f>
        <v>0</v>
      </c>
      <c r="BL160" s="10" t="s">
        <v>83</v>
      </c>
      <c r="BM160" s="101" t="s">
        <v>125</v>
      </c>
    </row>
    <row r="161" spans="2:65" s="7" customFormat="1" x14ac:dyDescent="0.2">
      <c r="B161" s="103"/>
      <c r="D161" s="104" t="s">
        <v>86</v>
      </c>
      <c r="E161" s="105" t="s">
        <v>0</v>
      </c>
      <c r="F161" s="106" t="s">
        <v>126</v>
      </c>
      <c r="H161" s="105" t="s">
        <v>0</v>
      </c>
      <c r="I161" s="107"/>
      <c r="L161" s="103"/>
      <c r="M161" s="108"/>
      <c r="T161" s="109"/>
      <c r="AT161" s="105" t="s">
        <v>86</v>
      </c>
      <c r="AU161" s="105" t="s">
        <v>84</v>
      </c>
      <c r="AV161" s="7" t="s">
        <v>46</v>
      </c>
      <c r="AW161" s="7" t="s">
        <v>18</v>
      </c>
      <c r="AX161" s="7" t="s">
        <v>45</v>
      </c>
      <c r="AY161" s="105" t="s">
        <v>77</v>
      </c>
    </row>
    <row r="162" spans="2:65" s="7" customFormat="1" x14ac:dyDescent="0.2">
      <c r="B162" s="103"/>
      <c r="D162" s="104" t="s">
        <v>86</v>
      </c>
      <c r="E162" s="105" t="s">
        <v>0</v>
      </c>
      <c r="F162" s="106" t="s">
        <v>127</v>
      </c>
      <c r="H162" s="105" t="s">
        <v>0</v>
      </c>
      <c r="I162" s="107"/>
      <c r="L162" s="103"/>
      <c r="M162" s="108"/>
      <c r="T162" s="109"/>
      <c r="AT162" s="105" t="s">
        <v>86</v>
      </c>
      <c r="AU162" s="105" t="s">
        <v>84</v>
      </c>
      <c r="AV162" s="7" t="s">
        <v>46</v>
      </c>
      <c r="AW162" s="7" t="s">
        <v>18</v>
      </c>
      <c r="AX162" s="7" t="s">
        <v>45</v>
      </c>
      <c r="AY162" s="105" t="s">
        <v>77</v>
      </c>
    </row>
    <row r="163" spans="2:65" s="8" customFormat="1" ht="22.5" x14ac:dyDescent="0.2">
      <c r="B163" s="110"/>
      <c r="D163" s="104" t="s">
        <v>86</v>
      </c>
      <c r="E163" s="111" t="s">
        <v>0</v>
      </c>
      <c r="F163" s="112" t="s">
        <v>128</v>
      </c>
      <c r="H163" s="113">
        <v>17.79</v>
      </c>
      <c r="I163" s="114"/>
      <c r="L163" s="110"/>
      <c r="M163" s="115"/>
      <c r="T163" s="116"/>
      <c r="AT163" s="111" t="s">
        <v>86</v>
      </c>
      <c r="AU163" s="111" t="s">
        <v>84</v>
      </c>
      <c r="AV163" s="8" t="s">
        <v>84</v>
      </c>
      <c r="AW163" s="8" t="s">
        <v>18</v>
      </c>
      <c r="AX163" s="8" t="s">
        <v>45</v>
      </c>
      <c r="AY163" s="111" t="s">
        <v>77</v>
      </c>
    </row>
    <row r="164" spans="2:65" s="7" customFormat="1" x14ac:dyDescent="0.2">
      <c r="B164" s="103"/>
      <c r="D164" s="104" t="s">
        <v>86</v>
      </c>
      <c r="E164" s="105" t="s">
        <v>0</v>
      </c>
      <c r="F164" s="106" t="s">
        <v>129</v>
      </c>
      <c r="H164" s="105" t="s">
        <v>0</v>
      </c>
      <c r="I164" s="107"/>
      <c r="L164" s="103"/>
      <c r="M164" s="108"/>
      <c r="T164" s="109"/>
      <c r="AT164" s="105" t="s">
        <v>86</v>
      </c>
      <c r="AU164" s="105" t="s">
        <v>84</v>
      </c>
      <c r="AV164" s="7" t="s">
        <v>46</v>
      </c>
      <c r="AW164" s="7" t="s">
        <v>18</v>
      </c>
      <c r="AX164" s="7" t="s">
        <v>45</v>
      </c>
      <c r="AY164" s="105" t="s">
        <v>77</v>
      </c>
    </row>
    <row r="165" spans="2:65" s="8" customFormat="1" ht="22.5" x14ac:dyDescent="0.2">
      <c r="B165" s="110"/>
      <c r="D165" s="104" t="s">
        <v>86</v>
      </c>
      <c r="E165" s="111" t="s">
        <v>0</v>
      </c>
      <c r="F165" s="112" t="s">
        <v>130</v>
      </c>
      <c r="H165" s="113">
        <v>8.891</v>
      </c>
      <c r="I165" s="114"/>
      <c r="L165" s="110"/>
      <c r="M165" s="115"/>
      <c r="T165" s="116"/>
      <c r="AT165" s="111" t="s">
        <v>86</v>
      </c>
      <c r="AU165" s="111" t="s">
        <v>84</v>
      </c>
      <c r="AV165" s="8" t="s">
        <v>84</v>
      </c>
      <c r="AW165" s="8" t="s">
        <v>18</v>
      </c>
      <c r="AX165" s="8" t="s">
        <v>45</v>
      </c>
      <c r="AY165" s="111" t="s">
        <v>77</v>
      </c>
    </row>
    <row r="166" spans="2:65" s="9" customFormat="1" x14ac:dyDescent="0.2">
      <c r="B166" s="117"/>
      <c r="D166" s="104" t="s">
        <v>86</v>
      </c>
      <c r="E166" s="118" t="s">
        <v>0</v>
      </c>
      <c r="F166" s="119" t="s">
        <v>96</v>
      </c>
      <c r="H166" s="120">
        <v>26.680999999999997</v>
      </c>
      <c r="I166" s="121"/>
      <c r="L166" s="117"/>
      <c r="M166" s="122"/>
      <c r="T166" s="123"/>
      <c r="AT166" s="118" t="s">
        <v>86</v>
      </c>
      <c r="AU166" s="118" t="s">
        <v>84</v>
      </c>
      <c r="AV166" s="9" t="s">
        <v>83</v>
      </c>
      <c r="AW166" s="9" t="s">
        <v>18</v>
      </c>
      <c r="AX166" s="9" t="s">
        <v>46</v>
      </c>
      <c r="AY166" s="118" t="s">
        <v>77</v>
      </c>
    </row>
    <row r="167" spans="2:65" s="1" customFormat="1" ht="37.9" customHeight="1" x14ac:dyDescent="0.2">
      <c r="B167" s="88"/>
      <c r="C167" s="89" t="s">
        <v>131</v>
      </c>
      <c r="D167" s="89" t="s">
        <v>79</v>
      </c>
      <c r="E167" s="90" t="s">
        <v>132</v>
      </c>
      <c r="F167" s="91" t="s">
        <v>133</v>
      </c>
      <c r="G167" s="92" t="s">
        <v>118</v>
      </c>
      <c r="H167" s="93">
        <v>26.681000000000001</v>
      </c>
      <c r="I167" s="94"/>
      <c r="J167" s="95">
        <f>ROUND(I167*H167,2)</f>
        <v>0</v>
      </c>
      <c r="K167" s="96"/>
      <c r="L167" s="19"/>
      <c r="M167" s="97" t="s">
        <v>0</v>
      </c>
      <c r="N167" s="98" t="s">
        <v>28</v>
      </c>
      <c r="P167" s="99">
        <f>O167*H167</f>
        <v>0</v>
      </c>
      <c r="Q167" s="99">
        <v>0</v>
      </c>
      <c r="R167" s="99">
        <f>Q167*H167</f>
        <v>0</v>
      </c>
      <c r="S167" s="99">
        <v>0</v>
      </c>
      <c r="T167" s="100">
        <f>S167*H167</f>
        <v>0</v>
      </c>
      <c r="AR167" s="101" t="s">
        <v>83</v>
      </c>
      <c r="AT167" s="101" t="s">
        <v>79</v>
      </c>
      <c r="AU167" s="101" t="s">
        <v>84</v>
      </c>
      <c r="AY167" s="10" t="s">
        <v>77</v>
      </c>
      <c r="BE167" s="102">
        <f>IF(N167="základná",J167,0)</f>
        <v>0</v>
      </c>
      <c r="BF167" s="102">
        <f>IF(N167="znížená",J167,0)</f>
        <v>0</v>
      </c>
      <c r="BG167" s="102">
        <f>IF(N167="zákl. prenesená",J167,0)</f>
        <v>0</v>
      </c>
      <c r="BH167" s="102">
        <f>IF(N167="zníž. prenesená",J167,0)</f>
        <v>0</v>
      </c>
      <c r="BI167" s="102">
        <f>IF(N167="nulová",J167,0)</f>
        <v>0</v>
      </c>
      <c r="BJ167" s="10" t="s">
        <v>84</v>
      </c>
      <c r="BK167" s="102">
        <f>ROUND(I167*H167,2)</f>
        <v>0</v>
      </c>
      <c r="BL167" s="10" t="s">
        <v>83</v>
      </c>
      <c r="BM167" s="101" t="s">
        <v>134</v>
      </c>
    </row>
    <row r="168" spans="2:65" s="1" customFormat="1" ht="16.5" customHeight="1" x14ac:dyDescent="0.2">
      <c r="B168" s="88"/>
      <c r="C168" s="89" t="s">
        <v>135</v>
      </c>
      <c r="D168" s="89" t="s">
        <v>79</v>
      </c>
      <c r="E168" s="90" t="s">
        <v>136</v>
      </c>
      <c r="F168" s="91" t="s">
        <v>137</v>
      </c>
      <c r="G168" s="92" t="s">
        <v>118</v>
      </c>
      <c r="H168" s="93">
        <v>180.93299999999999</v>
      </c>
      <c r="I168" s="94"/>
      <c r="J168" s="95">
        <f>ROUND(I168*H168,2)</f>
        <v>0</v>
      </c>
      <c r="K168" s="96"/>
      <c r="L168" s="19"/>
      <c r="M168" s="97" t="s">
        <v>0</v>
      </c>
      <c r="N168" s="98" t="s">
        <v>28</v>
      </c>
      <c r="P168" s="99">
        <f>O168*H168</f>
        <v>0</v>
      </c>
      <c r="Q168" s="99">
        <v>0</v>
      </c>
      <c r="R168" s="99">
        <f>Q168*H168</f>
        <v>0</v>
      </c>
      <c r="S168" s="99">
        <v>0</v>
      </c>
      <c r="T168" s="100">
        <f>S168*H168</f>
        <v>0</v>
      </c>
      <c r="AR168" s="101" t="s">
        <v>83</v>
      </c>
      <c r="AT168" s="101" t="s">
        <v>79</v>
      </c>
      <c r="AU168" s="101" t="s">
        <v>84</v>
      </c>
      <c r="AY168" s="10" t="s">
        <v>77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0" t="s">
        <v>84</v>
      </c>
      <c r="BK168" s="102">
        <f>ROUND(I168*H168,2)</f>
        <v>0</v>
      </c>
      <c r="BL168" s="10" t="s">
        <v>83</v>
      </c>
      <c r="BM168" s="101" t="s">
        <v>138</v>
      </c>
    </row>
    <row r="169" spans="2:65" s="7" customFormat="1" x14ac:dyDescent="0.2">
      <c r="B169" s="103"/>
      <c r="D169" s="104" t="s">
        <v>86</v>
      </c>
      <c r="E169" s="105" t="s">
        <v>0</v>
      </c>
      <c r="F169" s="106" t="s">
        <v>139</v>
      </c>
      <c r="H169" s="105" t="s">
        <v>0</v>
      </c>
      <c r="I169" s="107"/>
      <c r="L169" s="103"/>
      <c r="M169" s="108"/>
      <c r="T169" s="109"/>
      <c r="AT169" s="105" t="s">
        <v>86</v>
      </c>
      <c r="AU169" s="105" t="s">
        <v>84</v>
      </c>
      <c r="AV169" s="7" t="s">
        <v>46</v>
      </c>
      <c r="AW169" s="7" t="s">
        <v>18</v>
      </c>
      <c r="AX169" s="7" t="s">
        <v>45</v>
      </c>
      <c r="AY169" s="105" t="s">
        <v>77</v>
      </c>
    </row>
    <row r="170" spans="2:65" s="7" customFormat="1" x14ac:dyDescent="0.2">
      <c r="B170" s="103"/>
      <c r="D170" s="104" t="s">
        <v>86</v>
      </c>
      <c r="E170" s="105" t="s">
        <v>0</v>
      </c>
      <c r="F170" s="106" t="s">
        <v>140</v>
      </c>
      <c r="H170" s="105" t="s">
        <v>0</v>
      </c>
      <c r="I170" s="107"/>
      <c r="L170" s="103"/>
      <c r="M170" s="108"/>
      <c r="T170" s="109"/>
      <c r="AT170" s="105" t="s">
        <v>86</v>
      </c>
      <c r="AU170" s="105" t="s">
        <v>84</v>
      </c>
      <c r="AV170" s="7" t="s">
        <v>46</v>
      </c>
      <c r="AW170" s="7" t="s">
        <v>18</v>
      </c>
      <c r="AX170" s="7" t="s">
        <v>45</v>
      </c>
      <c r="AY170" s="105" t="s">
        <v>77</v>
      </c>
    </row>
    <row r="171" spans="2:65" s="7" customFormat="1" x14ac:dyDescent="0.2">
      <c r="B171" s="103"/>
      <c r="D171" s="104" t="s">
        <v>86</v>
      </c>
      <c r="E171" s="105" t="s">
        <v>0</v>
      </c>
      <c r="F171" s="106" t="s">
        <v>141</v>
      </c>
      <c r="H171" s="105" t="s">
        <v>0</v>
      </c>
      <c r="I171" s="107"/>
      <c r="L171" s="103"/>
      <c r="M171" s="108"/>
      <c r="T171" s="109"/>
      <c r="AT171" s="105" t="s">
        <v>86</v>
      </c>
      <c r="AU171" s="105" t="s">
        <v>84</v>
      </c>
      <c r="AV171" s="7" t="s">
        <v>46</v>
      </c>
      <c r="AW171" s="7" t="s">
        <v>18</v>
      </c>
      <c r="AX171" s="7" t="s">
        <v>45</v>
      </c>
      <c r="AY171" s="105" t="s">
        <v>77</v>
      </c>
    </row>
    <row r="172" spans="2:65" s="8" customFormat="1" x14ac:dyDescent="0.2">
      <c r="B172" s="110"/>
      <c r="D172" s="104" t="s">
        <v>86</v>
      </c>
      <c r="E172" s="111" t="s">
        <v>0</v>
      </c>
      <c r="F172" s="112" t="s">
        <v>142</v>
      </c>
      <c r="H172" s="113">
        <v>14.201000000000001</v>
      </c>
      <c r="I172" s="114"/>
      <c r="L172" s="110"/>
      <c r="M172" s="115"/>
      <c r="T172" s="116"/>
      <c r="AT172" s="111" t="s">
        <v>86</v>
      </c>
      <c r="AU172" s="111" t="s">
        <v>84</v>
      </c>
      <c r="AV172" s="8" t="s">
        <v>84</v>
      </c>
      <c r="AW172" s="8" t="s">
        <v>18</v>
      </c>
      <c r="AX172" s="8" t="s">
        <v>45</v>
      </c>
      <c r="AY172" s="111" t="s">
        <v>77</v>
      </c>
    </row>
    <row r="173" spans="2:65" s="7" customFormat="1" x14ac:dyDescent="0.2">
      <c r="B173" s="103"/>
      <c r="D173" s="104" t="s">
        <v>86</v>
      </c>
      <c r="E173" s="105" t="s">
        <v>0</v>
      </c>
      <c r="F173" s="106" t="s">
        <v>143</v>
      </c>
      <c r="H173" s="105" t="s">
        <v>0</v>
      </c>
      <c r="I173" s="107"/>
      <c r="L173" s="103"/>
      <c r="M173" s="108"/>
      <c r="T173" s="109"/>
      <c r="AT173" s="105" t="s">
        <v>86</v>
      </c>
      <c r="AU173" s="105" t="s">
        <v>84</v>
      </c>
      <c r="AV173" s="7" t="s">
        <v>46</v>
      </c>
      <c r="AW173" s="7" t="s">
        <v>18</v>
      </c>
      <c r="AX173" s="7" t="s">
        <v>45</v>
      </c>
      <c r="AY173" s="105" t="s">
        <v>77</v>
      </c>
    </row>
    <row r="174" spans="2:65" s="8" customFormat="1" x14ac:dyDescent="0.2">
      <c r="B174" s="110"/>
      <c r="D174" s="104" t="s">
        <v>86</v>
      </c>
      <c r="E174" s="111" t="s">
        <v>0</v>
      </c>
      <c r="F174" s="112" t="s">
        <v>144</v>
      </c>
      <c r="H174" s="113">
        <v>14.163</v>
      </c>
      <c r="I174" s="114"/>
      <c r="L174" s="110"/>
      <c r="M174" s="115"/>
      <c r="T174" s="116"/>
      <c r="AT174" s="111" t="s">
        <v>86</v>
      </c>
      <c r="AU174" s="111" t="s">
        <v>84</v>
      </c>
      <c r="AV174" s="8" t="s">
        <v>84</v>
      </c>
      <c r="AW174" s="8" t="s">
        <v>18</v>
      </c>
      <c r="AX174" s="8" t="s">
        <v>45</v>
      </c>
      <c r="AY174" s="111" t="s">
        <v>77</v>
      </c>
    </row>
    <row r="175" spans="2:65" s="7" customFormat="1" x14ac:dyDescent="0.2">
      <c r="B175" s="103"/>
      <c r="D175" s="104" t="s">
        <v>86</v>
      </c>
      <c r="E175" s="105" t="s">
        <v>0</v>
      </c>
      <c r="F175" s="106" t="s">
        <v>145</v>
      </c>
      <c r="H175" s="105" t="s">
        <v>0</v>
      </c>
      <c r="I175" s="107"/>
      <c r="L175" s="103"/>
      <c r="M175" s="108"/>
      <c r="T175" s="109"/>
      <c r="AT175" s="105" t="s">
        <v>86</v>
      </c>
      <c r="AU175" s="105" t="s">
        <v>84</v>
      </c>
      <c r="AV175" s="7" t="s">
        <v>46</v>
      </c>
      <c r="AW175" s="7" t="s">
        <v>18</v>
      </c>
      <c r="AX175" s="7" t="s">
        <v>45</v>
      </c>
      <c r="AY175" s="105" t="s">
        <v>77</v>
      </c>
    </row>
    <row r="176" spans="2:65" s="8" customFormat="1" x14ac:dyDescent="0.2">
      <c r="B176" s="110"/>
      <c r="D176" s="104" t="s">
        <v>86</v>
      </c>
      <c r="E176" s="111" t="s">
        <v>0</v>
      </c>
      <c r="F176" s="112" t="s">
        <v>146</v>
      </c>
      <c r="H176" s="113">
        <v>13.715</v>
      </c>
      <c r="I176" s="114"/>
      <c r="L176" s="110"/>
      <c r="M176" s="115"/>
      <c r="T176" s="116"/>
      <c r="AT176" s="111" t="s">
        <v>86</v>
      </c>
      <c r="AU176" s="111" t="s">
        <v>84</v>
      </c>
      <c r="AV176" s="8" t="s">
        <v>84</v>
      </c>
      <c r="AW176" s="8" t="s">
        <v>18</v>
      </c>
      <c r="AX176" s="8" t="s">
        <v>45</v>
      </c>
      <c r="AY176" s="111" t="s">
        <v>77</v>
      </c>
    </row>
    <row r="177" spans="2:51" s="7" customFormat="1" x14ac:dyDescent="0.2">
      <c r="B177" s="103"/>
      <c r="D177" s="104" t="s">
        <v>86</v>
      </c>
      <c r="E177" s="105" t="s">
        <v>0</v>
      </c>
      <c r="F177" s="106" t="s">
        <v>147</v>
      </c>
      <c r="H177" s="105" t="s">
        <v>0</v>
      </c>
      <c r="I177" s="107"/>
      <c r="L177" s="103"/>
      <c r="M177" s="108"/>
      <c r="T177" s="109"/>
      <c r="AT177" s="105" t="s">
        <v>86</v>
      </c>
      <c r="AU177" s="105" t="s">
        <v>84</v>
      </c>
      <c r="AV177" s="7" t="s">
        <v>46</v>
      </c>
      <c r="AW177" s="7" t="s">
        <v>18</v>
      </c>
      <c r="AX177" s="7" t="s">
        <v>45</v>
      </c>
      <c r="AY177" s="105" t="s">
        <v>77</v>
      </c>
    </row>
    <row r="178" spans="2:51" s="8" customFormat="1" x14ac:dyDescent="0.2">
      <c r="B178" s="110"/>
      <c r="D178" s="104" t="s">
        <v>86</v>
      </c>
      <c r="E178" s="111" t="s">
        <v>0</v>
      </c>
      <c r="F178" s="112" t="s">
        <v>148</v>
      </c>
      <c r="H178" s="113">
        <v>13.382999999999999</v>
      </c>
      <c r="I178" s="114"/>
      <c r="L178" s="110"/>
      <c r="M178" s="115"/>
      <c r="T178" s="116"/>
      <c r="AT178" s="111" t="s">
        <v>86</v>
      </c>
      <c r="AU178" s="111" t="s">
        <v>84</v>
      </c>
      <c r="AV178" s="8" t="s">
        <v>84</v>
      </c>
      <c r="AW178" s="8" t="s">
        <v>18</v>
      </c>
      <c r="AX178" s="8" t="s">
        <v>45</v>
      </c>
      <c r="AY178" s="111" t="s">
        <v>77</v>
      </c>
    </row>
    <row r="179" spans="2:51" s="7" customFormat="1" x14ac:dyDescent="0.2">
      <c r="B179" s="103"/>
      <c r="D179" s="104" t="s">
        <v>86</v>
      </c>
      <c r="E179" s="105" t="s">
        <v>0</v>
      </c>
      <c r="F179" s="106" t="s">
        <v>149</v>
      </c>
      <c r="H179" s="105" t="s">
        <v>0</v>
      </c>
      <c r="I179" s="107"/>
      <c r="L179" s="103"/>
      <c r="M179" s="108"/>
      <c r="T179" s="109"/>
      <c r="AT179" s="105" t="s">
        <v>86</v>
      </c>
      <c r="AU179" s="105" t="s">
        <v>84</v>
      </c>
      <c r="AV179" s="7" t="s">
        <v>46</v>
      </c>
      <c r="AW179" s="7" t="s">
        <v>18</v>
      </c>
      <c r="AX179" s="7" t="s">
        <v>45</v>
      </c>
      <c r="AY179" s="105" t="s">
        <v>77</v>
      </c>
    </row>
    <row r="180" spans="2:51" s="8" customFormat="1" x14ac:dyDescent="0.2">
      <c r="B180" s="110"/>
      <c r="D180" s="104" t="s">
        <v>86</v>
      </c>
      <c r="E180" s="111" t="s">
        <v>0</v>
      </c>
      <c r="F180" s="112" t="s">
        <v>150</v>
      </c>
      <c r="H180" s="113">
        <v>14.342000000000001</v>
      </c>
      <c r="I180" s="114"/>
      <c r="L180" s="110"/>
      <c r="M180" s="115"/>
      <c r="T180" s="116"/>
      <c r="AT180" s="111" t="s">
        <v>86</v>
      </c>
      <c r="AU180" s="111" t="s">
        <v>84</v>
      </c>
      <c r="AV180" s="8" t="s">
        <v>84</v>
      </c>
      <c r="AW180" s="8" t="s">
        <v>18</v>
      </c>
      <c r="AX180" s="8" t="s">
        <v>45</v>
      </c>
      <c r="AY180" s="111" t="s">
        <v>77</v>
      </c>
    </row>
    <row r="181" spans="2:51" s="7" customFormat="1" x14ac:dyDescent="0.2">
      <c r="B181" s="103"/>
      <c r="D181" s="104" t="s">
        <v>86</v>
      </c>
      <c r="E181" s="105" t="s">
        <v>0</v>
      </c>
      <c r="F181" s="106" t="s">
        <v>151</v>
      </c>
      <c r="H181" s="105" t="s">
        <v>0</v>
      </c>
      <c r="I181" s="107"/>
      <c r="L181" s="103"/>
      <c r="M181" s="108"/>
      <c r="T181" s="109"/>
      <c r="AT181" s="105" t="s">
        <v>86</v>
      </c>
      <c r="AU181" s="105" t="s">
        <v>84</v>
      </c>
      <c r="AV181" s="7" t="s">
        <v>46</v>
      </c>
      <c r="AW181" s="7" t="s">
        <v>18</v>
      </c>
      <c r="AX181" s="7" t="s">
        <v>45</v>
      </c>
      <c r="AY181" s="105" t="s">
        <v>77</v>
      </c>
    </row>
    <row r="182" spans="2:51" s="8" customFormat="1" x14ac:dyDescent="0.2">
      <c r="B182" s="110"/>
      <c r="D182" s="104" t="s">
        <v>86</v>
      </c>
      <c r="E182" s="111" t="s">
        <v>0</v>
      </c>
      <c r="F182" s="112" t="s">
        <v>152</v>
      </c>
      <c r="H182" s="113">
        <v>14.866</v>
      </c>
      <c r="I182" s="114"/>
      <c r="L182" s="110"/>
      <c r="M182" s="115"/>
      <c r="T182" s="116"/>
      <c r="AT182" s="111" t="s">
        <v>86</v>
      </c>
      <c r="AU182" s="111" t="s">
        <v>84</v>
      </c>
      <c r="AV182" s="8" t="s">
        <v>84</v>
      </c>
      <c r="AW182" s="8" t="s">
        <v>18</v>
      </c>
      <c r="AX182" s="8" t="s">
        <v>45</v>
      </c>
      <c r="AY182" s="111" t="s">
        <v>77</v>
      </c>
    </row>
    <row r="183" spans="2:51" s="7" customFormat="1" x14ac:dyDescent="0.2">
      <c r="B183" s="103"/>
      <c r="D183" s="104" t="s">
        <v>86</v>
      </c>
      <c r="E183" s="105" t="s">
        <v>0</v>
      </c>
      <c r="F183" s="106" t="s">
        <v>153</v>
      </c>
      <c r="H183" s="105" t="s">
        <v>0</v>
      </c>
      <c r="I183" s="107"/>
      <c r="L183" s="103"/>
      <c r="M183" s="108"/>
      <c r="T183" s="109"/>
      <c r="AT183" s="105" t="s">
        <v>86</v>
      </c>
      <c r="AU183" s="105" t="s">
        <v>84</v>
      </c>
      <c r="AV183" s="7" t="s">
        <v>46</v>
      </c>
      <c r="AW183" s="7" t="s">
        <v>18</v>
      </c>
      <c r="AX183" s="7" t="s">
        <v>45</v>
      </c>
      <c r="AY183" s="105" t="s">
        <v>77</v>
      </c>
    </row>
    <row r="184" spans="2:51" s="8" customFormat="1" x14ac:dyDescent="0.2">
      <c r="B184" s="110"/>
      <c r="D184" s="104" t="s">
        <v>86</v>
      </c>
      <c r="E184" s="111" t="s">
        <v>0</v>
      </c>
      <c r="F184" s="112" t="s">
        <v>154</v>
      </c>
      <c r="H184" s="113">
        <v>13.74</v>
      </c>
      <c r="I184" s="114"/>
      <c r="L184" s="110"/>
      <c r="M184" s="115"/>
      <c r="T184" s="116"/>
      <c r="AT184" s="111" t="s">
        <v>86</v>
      </c>
      <c r="AU184" s="111" t="s">
        <v>84</v>
      </c>
      <c r="AV184" s="8" t="s">
        <v>84</v>
      </c>
      <c r="AW184" s="8" t="s">
        <v>18</v>
      </c>
      <c r="AX184" s="8" t="s">
        <v>45</v>
      </c>
      <c r="AY184" s="111" t="s">
        <v>77</v>
      </c>
    </row>
    <row r="185" spans="2:51" s="7" customFormat="1" x14ac:dyDescent="0.2">
      <c r="B185" s="103"/>
      <c r="D185" s="104" t="s">
        <v>86</v>
      </c>
      <c r="E185" s="105" t="s">
        <v>0</v>
      </c>
      <c r="F185" s="106" t="s">
        <v>155</v>
      </c>
      <c r="H185" s="105" t="s">
        <v>0</v>
      </c>
      <c r="I185" s="107"/>
      <c r="L185" s="103"/>
      <c r="M185" s="108"/>
      <c r="T185" s="109"/>
      <c r="AT185" s="105" t="s">
        <v>86</v>
      </c>
      <c r="AU185" s="105" t="s">
        <v>84</v>
      </c>
      <c r="AV185" s="7" t="s">
        <v>46</v>
      </c>
      <c r="AW185" s="7" t="s">
        <v>18</v>
      </c>
      <c r="AX185" s="7" t="s">
        <v>45</v>
      </c>
      <c r="AY185" s="105" t="s">
        <v>77</v>
      </c>
    </row>
    <row r="186" spans="2:51" s="8" customFormat="1" x14ac:dyDescent="0.2">
      <c r="B186" s="110"/>
      <c r="D186" s="104" t="s">
        <v>86</v>
      </c>
      <c r="E186" s="111" t="s">
        <v>0</v>
      </c>
      <c r="F186" s="112" t="s">
        <v>156</v>
      </c>
      <c r="H186" s="113">
        <v>13.785</v>
      </c>
      <c r="I186" s="114"/>
      <c r="L186" s="110"/>
      <c r="M186" s="115"/>
      <c r="T186" s="116"/>
      <c r="AT186" s="111" t="s">
        <v>86</v>
      </c>
      <c r="AU186" s="111" t="s">
        <v>84</v>
      </c>
      <c r="AV186" s="8" t="s">
        <v>84</v>
      </c>
      <c r="AW186" s="8" t="s">
        <v>18</v>
      </c>
      <c r="AX186" s="8" t="s">
        <v>45</v>
      </c>
      <c r="AY186" s="111" t="s">
        <v>77</v>
      </c>
    </row>
    <row r="187" spans="2:51" s="7" customFormat="1" x14ac:dyDescent="0.2">
      <c r="B187" s="103"/>
      <c r="D187" s="104" t="s">
        <v>86</v>
      </c>
      <c r="E187" s="105" t="s">
        <v>0</v>
      </c>
      <c r="F187" s="106" t="s">
        <v>157</v>
      </c>
      <c r="H187" s="105" t="s">
        <v>0</v>
      </c>
      <c r="I187" s="107"/>
      <c r="L187" s="103"/>
      <c r="M187" s="108"/>
      <c r="T187" s="109"/>
      <c r="AT187" s="105" t="s">
        <v>86</v>
      </c>
      <c r="AU187" s="105" t="s">
        <v>84</v>
      </c>
      <c r="AV187" s="7" t="s">
        <v>46</v>
      </c>
      <c r="AW187" s="7" t="s">
        <v>18</v>
      </c>
      <c r="AX187" s="7" t="s">
        <v>45</v>
      </c>
      <c r="AY187" s="105" t="s">
        <v>77</v>
      </c>
    </row>
    <row r="188" spans="2:51" s="8" customFormat="1" x14ac:dyDescent="0.2">
      <c r="B188" s="110"/>
      <c r="D188" s="104" t="s">
        <v>86</v>
      </c>
      <c r="E188" s="111" t="s">
        <v>0</v>
      </c>
      <c r="F188" s="112" t="s">
        <v>158</v>
      </c>
      <c r="H188" s="113">
        <v>14.227</v>
      </c>
      <c r="I188" s="114"/>
      <c r="L188" s="110"/>
      <c r="M188" s="115"/>
      <c r="T188" s="116"/>
      <c r="AT188" s="111" t="s">
        <v>86</v>
      </c>
      <c r="AU188" s="111" t="s">
        <v>84</v>
      </c>
      <c r="AV188" s="8" t="s">
        <v>84</v>
      </c>
      <c r="AW188" s="8" t="s">
        <v>18</v>
      </c>
      <c r="AX188" s="8" t="s">
        <v>45</v>
      </c>
      <c r="AY188" s="111" t="s">
        <v>77</v>
      </c>
    </row>
    <row r="189" spans="2:51" s="7" customFormat="1" x14ac:dyDescent="0.2">
      <c r="B189" s="103"/>
      <c r="D189" s="104" t="s">
        <v>86</v>
      </c>
      <c r="E189" s="105" t="s">
        <v>0</v>
      </c>
      <c r="F189" s="106" t="s">
        <v>159</v>
      </c>
      <c r="H189" s="105" t="s">
        <v>0</v>
      </c>
      <c r="I189" s="107"/>
      <c r="L189" s="103"/>
      <c r="M189" s="108"/>
      <c r="T189" s="109"/>
      <c r="AT189" s="105" t="s">
        <v>86</v>
      </c>
      <c r="AU189" s="105" t="s">
        <v>84</v>
      </c>
      <c r="AV189" s="7" t="s">
        <v>46</v>
      </c>
      <c r="AW189" s="7" t="s">
        <v>18</v>
      </c>
      <c r="AX189" s="7" t="s">
        <v>45</v>
      </c>
      <c r="AY189" s="105" t="s">
        <v>77</v>
      </c>
    </row>
    <row r="190" spans="2:51" s="8" customFormat="1" x14ac:dyDescent="0.2">
      <c r="B190" s="110"/>
      <c r="D190" s="104" t="s">
        <v>86</v>
      </c>
      <c r="E190" s="111" t="s">
        <v>0</v>
      </c>
      <c r="F190" s="112" t="s">
        <v>160</v>
      </c>
      <c r="H190" s="113">
        <v>14.374000000000001</v>
      </c>
      <c r="I190" s="114"/>
      <c r="L190" s="110"/>
      <c r="M190" s="115"/>
      <c r="T190" s="116"/>
      <c r="AT190" s="111" t="s">
        <v>86</v>
      </c>
      <c r="AU190" s="111" t="s">
        <v>84</v>
      </c>
      <c r="AV190" s="8" t="s">
        <v>84</v>
      </c>
      <c r="AW190" s="8" t="s">
        <v>18</v>
      </c>
      <c r="AX190" s="8" t="s">
        <v>45</v>
      </c>
      <c r="AY190" s="111" t="s">
        <v>77</v>
      </c>
    </row>
    <row r="191" spans="2:51" s="7" customFormat="1" x14ac:dyDescent="0.2">
      <c r="B191" s="103"/>
      <c r="D191" s="104" t="s">
        <v>86</v>
      </c>
      <c r="E191" s="105" t="s">
        <v>0</v>
      </c>
      <c r="F191" s="106" t="s">
        <v>161</v>
      </c>
      <c r="H191" s="105" t="s">
        <v>0</v>
      </c>
      <c r="I191" s="107"/>
      <c r="L191" s="103"/>
      <c r="M191" s="108"/>
      <c r="T191" s="109"/>
      <c r="AT191" s="105" t="s">
        <v>86</v>
      </c>
      <c r="AU191" s="105" t="s">
        <v>84</v>
      </c>
      <c r="AV191" s="7" t="s">
        <v>46</v>
      </c>
      <c r="AW191" s="7" t="s">
        <v>18</v>
      </c>
      <c r="AX191" s="7" t="s">
        <v>45</v>
      </c>
      <c r="AY191" s="105" t="s">
        <v>77</v>
      </c>
    </row>
    <row r="192" spans="2:51" s="8" customFormat="1" x14ac:dyDescent="0.2">
      <c r="B192" s="110"/>
      <c r="D192" s="104" t="s">
        <v>86</v>
      </c>
      <c r="E192" s="111" t="s">
        <v>0</v>
      </c>
      <c r="F192" s="112" t="s">
        <v>162</v>
      </c>
      <c r="H192" s="113">
        <v>14.188000000000001</v>
      </c>
      <c r="I192" s="114"/>
      <c r="L192" s="110"/>
      <c r="M192" s="115"/>
      <c r="T192" s="116"/>
      <c r="AT192" s="111" t="s">
        <v>86</v>
      </c>
      <c r="AU192" s="111" t="s">
        <v>84</v>
      </c>
      <c r="AV192" s="8" t="s">
        <v>84</v>
      </c>
      <c r="AW192" s="8" t="s">
        <v>18</v>
      </c>
      <c r="AX192" s="8" t="s">
        <v>45</v>
      </c>
      <c r="AY192" s="111" t="s">
        <v>77</v>
      </c>
    </row>
    <row r="193" spans="2:65" s="7" customFormat="1" x14ac:dyDescent="0.2">
      <c r="B193" s="103"/>
      <c r="D193" s="104" t="s">
        <v>86</v>
      </c>
      <c r="E193" s="105" t="s">
        <v>0</v>
      </c>
      <c r="F193" s="106" t="s">
        <v>163</v>
      </c>
      <c r="H193" s="105" t="s">
        <v>0</v>
      </c>
      <c r="I193" s="107"/>
      <c r="L193" s="103"/>
      <c r="M193" s="108"/>
      <c r="T193" s="109"/>
      <c r="AT193" s="105" t="s">
        <v>86</v>
      </c>
      <c r="AU193" s="105" t="s">
        <v>84</v>
      </c>
      <c r="AV193" s="7" t="s">
        <v>46</v>
      </c>
      <c r="AW193" s="7" t="s">
        <v>18</v>
      </c>
      <c r="AX193" s="7" t="s">
        <v>45</v>
      </c>
      <c r="AY193" s="105" t="s">
        <v>77</v>
      </c>
    </row>
    <row r="194" spans="2:65" s="8" customFormat="1" x14ac:dyDescent="0.2">
      <c r="B194" s="110"/>
      <c r="D194" s="104" t="s">
        <v>86</v>
      </c>
      <c r="E194" s="111" t="s">
        <v>0</v>
      </c>
      <c r="F194" s="112" t="s">
        <v>158</v>
      </c>
      <c r="H194" s="113">
        <v>14.227</v>
      </c>
      <c r="I194" s="114"/>
      <c r="L194" s="110"/>
      <c r="M194" s="115"/>
      <c r="T194" s="116"/>
      <c r="AT194" s="111" t="s">
        <v>86</v>
      </c>
      <c r="AU194" s="111" t="s">
        <v>84</v>
      </c>
      <c r="AV194" s="8" t="s">
        <v>84</v>
      </c>
      <c r="AW194" s="8" t="s">
        <v>18</v>
      </c>
      <c r="AX194" s="8" t="s">
        <v>45</v>
      </c>
      <c r="AY194" s="111" t="s">
        <v>77</v>
      </c>
    </row>
    <row r="195" spans="2:65" s="7" customFormat="1" x14ac:dyDescent="0.2">
      <c r="B195" s="103"/>
      <c r="D195" s="104" t="s">
        <v>86</v>
      </c>
      <c r="E195" s="105" t="s">
        <v>0</v>
      </c>
      <c r="F195" s="106" t="s">
        <v>164</v>
      </c>
      <c r="H195" s="105" t="s">
        <v>0</v>
      </c>
      <c r="I195" s="107"/>
      <c r="L195" s="103"/>
      <c r="M195" s="108"/>
      <c r="T195" s="109"/>
      <c r="AT195" s="105" t="s">
        <v>86</v>
      </c>
      <c r="AU195" s="105" t="s">
        <v>84</v>
      </c>
      <c r="AV195" s="7" t="s">
        <v>46</v>
      </c>
      <c r="AW195" s="7" t="s">
        <v>18</v>
      </c>
      <c r="AX195" s="7" t="s">
        <v>45</v>
      </c>
      <c r="AY195" s="105" t="s">
        <v>77</v>
      </c>
    </row>
    <row r="196" spans="2:65" s="8" customFormat="1" x14ac:dyDescent="0.2">
      <c r="B196" s="110"/>
      <c r="D196" s="104" t="s">
        <v>86</v>
      </c>
      <c r="E196" s="111" t="s">
        <v>0</v>
      </c>
      <c r="F196" s="112" t="s">
        <v>165</v>
      </c>
      <c r="H196" s="113">
        <v>3.74</v>
      </c>
      <c r="I196" s="114"/>
      <c r="L196" s="110"/>
      <c r="M196" s="115"/>
      <c r="T196" s="116"/>
      <c r="AT196" s="111" t="s">
        <v>86</v>
      </c>
      <c r="AU196" s="111" t="s">
        <v>84</v>
      </c>
      <c r="AV196" s="8" t="s">
        <v>84</v>
      </c>
      <c r="AW196" s="8" t="s">
        <v>18</v>
      </c>
      <c r="AX196" s="8" t="s">
        <v>45</v>
      </c>
      <c r="AY196" s="111" t="s">
        <v>77</v>
      </c>
    </row>
    <row r="197" spans="2:65" s="7" customFormat="1" x14ac:dyDescent="0.2">
      <c r="B197" s="103"/>
      <c r="D197" s="104" t="s">
        <v>86</v>
      </c>
      <c r="E197" s="105" t="s">
        <v>0</v>
      </c>
      <c r="F197" s="106" t="s">
        <v>166</v>
      </c>
      <c r="H197" s="105" t="s">
        <v>0</v>
      </c>
      <c r="I197" s="107"/>
      <c r="L197" s="103"/>
      <c r="M197" s="108"/>
      <c r="T197" s="109"/>
      <c r="AT197" s="105" t="s">
        <v>86</v>
      </c>
      <c r="AU197" s="105" t="s">
        <v>84</v>
      </c>
      <c r="AV197" s="7" t="s">
        <v>46</v>
      </c>
      <c r="AW197" s="7" t="s">
        <v>18</v>
      </c>
      <c r="AX197" s="7" t="s">
        <v>45</v>
      </c>
      <c r="AY197" s="105" t="s">
        <v>77</v>
      </c>
    </row>
    <row r="198" spans="2:65" s="8" customFormat="1" x14ac:dyDescent="0.2">
      <c r="B198" s="110"/>
      <c r="D198" s="104" t="s">
        <v>86</v>
      </c>
      <c r="E198" s="111" t="s">
        <v>0</v>
      </c>
      <c r="F198" s="112" t="s">
        <v>167</v>
      </c>
      <c r="H198" s="113">
        <v>7.9820000000000002</v>
      </c>
      <c r="I198" s="114"/>
      <c r="L198" s="110"/>
      <c r="M198" s="115"/>
      <c r="T198" s="116"/>
      <c r="AT198" s="111" t="s">
        <v>86</v>
      </c>
      <c r="AU198" s="111" t="s">
        <v>84</v>
      </c>
      <c r="AV198" s="8" t="s">
        <v>84</v>
      </c>
      <c r="AW198" s="8" t="s">
        <v>18</v>
      </c>
      <c r="AX198" s="8" t="s">
        <v>45</v>
      </c>
      <c r="AY198" s="111" t="s">
        <v>77</v>
      </c>
    </row>
    <row r="199" spans="2:65" s="9" customFormat="1" x14ac:dyDescent="0.2">
      <c r="B199" s="117"/>
      <c r="D199" s="104" t="s">
        <v>86</v>
      </c>
      <c r="E199" s="118" t="s">
        <v>0</v>
      </c>
      <c r="F199" s="119" t="s">
        <v>96</v>
      </c>
      <c r="H199" s="120">
        <v>180.93299999999999</v>
      </c>
      <c r="I199" s="121"/>
      <c r="L199" s="117"/>
      <c r="M199" s="122"/>
      <c r="T199" s="123"/>
      <c r="AT199" s="118" t="s">
        <v>86</v>
      </c>
      <c r="AU199" s="118" t="s">
        <v>84</v>
      </c>
      <c r="AV199" s="9" t="s">
        <v>83</v>
      </c>
      <c r="AW199" s="9" t="s">
        <v>18</v>
      </c>
      <c r="AX199" s="9" t="s">
        <v>46</v>
      </c>
      <c r="AY199" s="118" t="s">
        <v>77</v>
      </c>
    </row>
    <row r="200" spans="2:65" s="1" customFormat="1" ht="24.2" customHeight="1" x14ac:dyDescent="0.2">
      <c r="B200" s="88"/>
      <c r="C200" s="89" t="s">
        <v>168</v>
      </c>
      <c r="D200" s="89" t="s">
        <v>79</v>
      </c>
      <c r="E200" s="90" t="s">
        <v>169</v>
      </c>
      <c r="F200" s="91" t="s">
        <v>170</v>
      </c>
      <c r="G200" s="92" t="s">
        <v>118</v>
      </c>
      <c r="H200" s="93">
        <v>180.93299999999999</v>
      </c>
      <c r="I200" s="94"/>
      <c r="J200" s="95">
        <f>ROUND(I200*H200,2)</f>
        <v>0</v>
      </c>
      <c r="K200" s="96"/>
      <c r="L200" s="19"/>
      <c r="M200" s="97" t="s">
        <v>0</v>
      </c>
      <c r="N200" s="98" t="s">
        <v>28</v>
      </c>
      <c r="P200" s="99">
        <f>O200*H200</f>
        <v>0</v>
      </c>
      <c r="Q200" s="99">
        <v>0</v>
      </c>
      <c r="R200" s="99">
        <f>Q200*H200</f>
        <v>0</v>
      </c>
      <c r="S200" s="99">
        <v>0</v>
      </c>
      <c r="T200" s="100">
        <f>S200*H200</f>
        <v>0</v>
      </c>
      <c r="AR200" s="101" t="s">
        <v>83</v>
      </c>
      <c r="AT200" s="101" t="s">
        <v>79</v>
      </c>
      <c r="AU200" s="101" t="s">
        <v>84</v>
      </c>
      <c r="AY200" s="10" t="s">
        <v>77</v>
      </c>
      <c r="BE200" s="102">
        <f>IF(N200="základná",J200,0)</f>
        <v>0</v>
      </c>
      <c r="BF200" s="102">
        <f>IF(N200="znížená",J200,0)</f>
        <v>0</v>
      </c>
      <c r="BG200" s="102">
        <f>IF(N200="zákl. prenesená",J200,0)</f>
        <v>0</v>
      </c>
      <c r="BH200" s="102">
        <f>IF(N200="zníž. prenesená",J200,0)</f>
        <v>0</v>
      </c>
      <c r="BI200" s="102">
        <f>IF(N200="nulová",J200,0)</f>
        <v>0</v>
      </c>
      <c r="BJ200" s="10" t="s">
        <v>84</v>
      </c>
      <c r="BK200" s="102">
        <f>ROUND(I200*H200,2)</f>
        <v>0</v>
      </c>
      <c r="BL200" s="10" t="s">
        <v>83</v>
      </c>
      <c r="BM200" s="101" t="s">
        <v>171</v>
      </c>
    </row>
    <row r="201" spans="2:65" s="1" customFormat="1" ht="24.2" customHeight="1" x14ac:dyDescent="0.2">
      <c r="B201" s="88"/>
      <c r="C201" s="89" t="s">
        <v>172</v>
      </c>
      <c r="D201" s="89" t="s">
        <v>79</v>
      </c>
      <c r="E201" s="90" t="s">
        <v>173</v>
      </c>
      <c r="F201" s="91" t="s">
        <v>174</v>
      </c>
      <c r="G201" s="92" t="s">
        <v>82</v>
      </c>
      <c r="H201" s="93">
        <v>59.292000000000002</v>
      </c>
      <c r="I201" s="94"/>
      <c r="J201" s="95">
        <f>ROUND(I201*H201,2)</f>
        <v>0</v>
      </c>
      <c r="K201" s="96"/>
      <c r="L201" s="19"/>
      <c r="M201" s="97" t="s">
        <v>0</v>
      </c>
      <c r="N201" s="98" t="s">
        <v>28</v>
      </c>
      <c r="P201" s="99">
        <f>O201*H201</f>
        <v>0</v>
      </c>
      <c r="Q201" s="99">
        <v>2.6516999999999999E-2</v>
      </c>
      <c r="R201" s="99">
        <f>Q201*H201</f>
        <v>1.5722459639999999</v>
      </c>
      <c r="S201" s="99">
        <v>0</v>
      </c>
      <c r="T201" s="100">
        <f>S201*H201</f>
        <v>0</v>
      </c>
      <c r="AR201" s="101" t="s">
        <v>83</v>
      </c>
      <c r="AT201" s="101" t="s">
        <v>79</v>
      </c>
      <c r="AU201" s="101" t="s">
        <v>84</v>
      </c>
      <c r="AY201" s="10" t="s">
        <v>77</v>
      </c>
      <c r="BE201" s="102">
        <f>IF(N201="základná",J201,0)</f>
        <v>0</v>
      </c>
      <c r="BF201" s="102">
        <f>IF(N201="znížená",J201,0)</f>
        <v>0</v>
      </c>
      <c r="BG201" s="102">
        <f>IF(N201="zákl. prenesená",J201,0)</f>
        <v>0</v>
      </c>
      <c r="BH201" s="102">
        <f>IF(N201="zníž. prenesená",J201,0)</f>
        <v>0</v>
      </c>
      <c r="BI201" s="102">
        <f>IF(N201="nulová",J201,0)</f>
        <v>0</v>
      </c>
      <c r="BJ201" s="10" t="s">
        <v>84</v>
      </c>
      <c r="BK201" s="102">
        <f>ROUND(I201*H201,2)</f>
        <v>0</v>
      </c>
      <c r="BL201" s="10" t="s">
        <v>83</v>
      </c>
      <c r="BM201" s="101" t="s">
        <v>175</v>
      </c>
    </row>
    <row r="202" spans="2:65" s="7" customFormat="1" x14ac:dyDescent="0.2">
      <c r="B202" s="103"/>
      <c r="D202" s="104" t="s">
        <v>86</v>
      </c>
      <c r="E202" s="105" t="s">
        <v>0</v>
      </c>
      <c r="F202" s="106" t="s">
        <v>176</v>
      </c>
      <c r="H202" s="105" t="s">
        <v>0</v>
      </c>
      <c r="I202" s="107"/>
      <c r="L202" s="103"/>
      <c r="M202" s="108"/>
      <c r="T202" s="109"/>
      <c r="AT202" s="105" t="s">
        <v>86</v>
      </c>
      <c r="AU202" s="105" t="s">
        <v>84</v>
      </c>
      <c r="AV202" s="7" t="s">
        <v>46</v>
      </c>
      <c r="AW202" s="7" t="s">
        <v>18</v>
      </c>
      <c r="AX202" s="7" t="s">
        <v>45</v>
      </c>
      <c r="AY202" s="105" t="s">
        <v>77</v>
      </c>
    </row>
    <row r="203" spans="2:65" s="7" customFormat="1" x14ac:dyDescent="0.2">
      <c r="B203" s="103"/>
      <c r="D203" s="104" t="s">
        <v>86</v>
      </c>
      <c r="E203" s="105" t="s">
        <v>0</v>
      </c>
      <c r="F203" s="106" t="s">
        <v>127</v>
      </c>
      <c r="H203" s="105" t="s">
        <v>0</v>
      </c>
      <c r="I203" s="107"/>
      <c r="L203" s="103"/>
      <c r="M203" s="108"/>
      <c r="T203" s="109"/>
      <c r="AT203" s="105" t="s">
        <v>86</v>
      </c>
      <c r="AU203" s="105" t="s">
        <v>84</v>
      </c>
      <c r="AV203" s="7" t="s">
        <v>46</v>
      </c>
      <c r="AW203" s="7" t="s">
        <v>18</v>
      </c>
      <c r="AX203" s="7" t="s">
        <v>45</v>
      </c>
      <c r="AY203" s="105" t="s">
        <v>77</v>
      </c>
    </row>
    <row r="204" spans="2:65" s="8" customFormat="1" ht="22.5" x14ac:dyDescent="0.2">
      <c r="B204" s="110"/>
      <c r="D204" s="104" t="s">
        <v>86</v>
      </c>
      <c r="E204" s="111" t="s">
        <v>0</v>
      </c>
      <c r="F204" s="112" t="s">
        <v>177</v>
      </c>
      <c r="H204" s="113">
        <v>39.533999999999999</v>
      </c>
      <c r="I204" s="114"/>
      <c r="L204" s="110"/>
      <c r="M204" s="115"/>
      <c r="T204" s="116"/>
      <c r="AT204" s="111" t="s">
        <v>86</v>
      </c>
      <c r="AU204" s="111" t="s">
        <v>84</v>
      </c>
      <c r="AV204" s="8" t="s">
        <v>84</v>
      </c>
      <c r="AW204" s="8" t="s">
        <v>18</v>
      </c>
      <c r="AX204" s="8" t="s">
        <v>45</v>
      </c>
      <c r="AY204" s="111" t="s">
        <v>77</v>
      </c>
    </row>
    <row r="205" spans="2:65" s="7" customFormat="1" x14ac:dyDescent="0.2">
      <c r="B205" s="103"/>
      <c r="D205" s="104" t="s">
        <v>86</v>
      </c>
      <c r="E205" s="105" t="s">
        <v>0</v>
      </c>
      <c r="F205" s="106" t="s">
        <v>129</v>
      </c>
      <c r="H205" s="105" t="s">
        <v>0</v>
      </c>
      <c r="I205" s="107"/>
      <c r="L205" s="103"/>
      <c r="M205" s="108"/>
      <c r="T205" s="109"/>
      <c r="AT205" s="105" t="s">
        <v>86</v>
      </c>
      <c r="AU205" s="105" t="s">
        <v>84</v>
      </c>
      <c r="AV205" s="7" t="s">
        <v>46</v>
      </c>
      <c r="AW205" s="7" t="s">
        <v>18</v>
      </c>
      <c r="AX205" s="7" t="s">
        <v>45</v>
      </c>
      <c r="AY205" s="105" t="s">
        <v>77</v>
      </c>
    </row>
    <row r="206" spans="2:65" s="8" customFormat="1" ht="22.5" x14ac:dyDescent="0.2">
      <c r="B206" s="110"/>
      <c r="D206" s="104" t="s">
        <v>86</v>
      </c>
      <c r="E206" s="111" t="s">
        <v>0</v>
      </c>
      <c r="F206" s="112" t="s">
        <v>178</v>
      </c>
      <c r="H206" s="113">
        <v>19.757999999999999</v>
      </c>
      <c r="I206" s="114"/>
      <c r="L206" s="110"/>
      <c r="M206" s="115"/>
      <c r="T206" s="116"/>
      <c r="AT206" s="111" t="s">
        <v>86</v>
      </c>
      <c r="AU206" s="111" t="s">
        <v>84</v>
      </c>
      <c r="AV206" s="8" t="s">
        <v>84</v>
      </c>
      <c r="AW206" s="8" t="s">
        <v>18</v>
      </c>
      <c r="AX206" s="8" t="s">
        <v>45</v>
      </c>
      <c r="AY206" s="111" t="s">
        <v>77</v>
      </c>
    </row>
    <row r="207" spans="2:65" s="9" customFormat="1" x14ac:dyDescent="0.2">
      <c r="B207" s="117"/>
      <c r="D207" s="104" t="s">
        <v>86</v>
      </c>
      <c r="E207" s="118" t="s">
        <v>0</v>
      </c>
      <c r="F207" s="119" t="s">
        <v>96</v>
      </c>
      <c r="H207" s="120">
        <v>59.292000000000002</v>
      </c>
      <c r="I207" s="121"/>
      <c r="L207" s="117"/>
      <c r="M207" s="122"/>
      <c r="T207" s="123"/>
      <c r="AT207" s="118" t="s">
        <v>86</v>
      </c>
      <c r="AU207" s="118" t="s">
        <v>84</v>
      </c>
      <c r="AV207" s="9" t="s">
        <v>83</v>
      </c>
      <c r="AW207" s="9" t="s">
        <v>18</v>
      </c>
      <c r="AX207" s="9" t="s">
        <v>46</v>
      </c>
      <c r="AY207" s="118" t="s">
        <v>77</v>
      </c>
    </row>
    <row r="208" spans="2:65" s="1" customFormat="1" ht="24.2" customHeight="1" x14ac:dyDescent="0.2">
      <c r="B208" s="88"/>
      <c r="C208" s="89" t="s">
        <v>179</v>
      </c>
      <c r="D208" s="89" t="s">
        <v>79</v>
      </c>
      <c r="E208" s="90" t="s">
        <v>180</v>
      </c>
      <c r="F208" s="91" t="s">
        <v>181</v>
      </c>
      <c r="G208" s="92" t="s">
        <v>82</v>
      </c>
      <c r="H208" s="93">
        <v>59.292000000000002</v>
      </c>
      <c r="I208" s="94"/>
      <c r="J208" s="95">
        <f>ROUND(I208*H208,2)</f>
        <v>0</v>
      </c>
      <c r="K208" s="96"/>
      <c r="L208" s="19"/>
      <c r="M208" s="97" t="s">
        <v>0</v>
      </c>
      <c r="N208" s="98" t="s">
        <v>28</v>
      </c>
      <c r="P208" s="99">
        <f>O208*H208</f>
        <v>0</v>
      </c>
      <c r="Q208" s="99">
        <v>0</v>
      </c>
      <c r="R208" s="99">
        <f>Q208*H208</f>
        <v>0</v>
      </c>
      <c r="S208" s="99">
        <v>0</v>
      </c>
      <c r="T208" s="100">
        <f>S208*H208</f>
        <v>0</v>
      </c>
      <c r="AR208" s="101" t="s">
        <v>83</v>
      </c>
      <c r="AT208" s="101" t="s">
        <v>79</v>
      </c>
      <c r="AU208" s="101" t="s">
        <v>84</v>
      </c>
      <c r="AY208" s="10" t="s">
        <v>77</v>
      </c>
      <c r="BE208" s="102">
        <f>IF(N208="základná",J208,0)</f>
        <v>0</v>
      </c>
      <c r="BF208" s="102">
        <f>IF(N208="znížená",J208,0)</f>
        <v>0</v>
      </c>
      <c r="BG208" s="102">
        <f>IF(N208="zákl. prenesená",J208,0)</f>
        <v>0</v>
      </c>
      <c r="BH208" s="102">
        <f>IF(N208="zníž. prenesená",J208,0)</f>
        <v>0</v>
      </c>
      <c r="BI208" s="102">
        <f>IF(N208="nulová",J208,0)</f>
        <v>0</v>
      </c>
      <c r="BJ208" s="10" t="s">
        <v>84</v>
      </c>
      <c r="BK208" s="102">
        <f>ROUND(I208*H208,2)</f>
        <v>0</v>
      </c>
      <c r="BL208" s="10" t="s">
        <v>83</v>
      </c>
      <c r="BM208" s="101" t="s">
        <v>182</v>
      </c>
    </row>
    <row r="209" spans="2:65" s="1" customFormat="1" ht="21.75" customHeight="1" x14ac:dyDescent="0.2">
      <c r="B209" s="88"/>
      <c r="C209" s="89" t="s">
        <v>183</v>
      </c>
      <c r="D209" s="89" t="s">
        <v>79</v>
      </c>
      <c r="E209" s="90" t="s">
        <v>184</v>
      </c>
      <c r="F209" s="91" t="s">
        <v>185</v>
      </c>
      <c r="G209" s="92" t="s">
        <v>82</v>
      </c>
      <c r="H209" s="93">
        <v>313.899</v>
      </c>
      <c r="I209" s="94"/>
      <c r="J209" s="95">
        <f>ROUND(I209*H209,2)</f>
        <v>0</v>
      </c>
      <c r="K209" s="96"/>
      <c r="L209" s="19"/>
      <c r="M209" s="97" t="s">
        <v>0</v>
      </c>
      <c r="N209" s="98" t="s">
        <v>28</v>
      </c>
      <c r="P209" s="99">
        <f>O209*H209</f>
        <v>0</v>
      </c>
      <c r="Q209" s="99">
        <v>0</v>
      </c>
      <c r="R209" s="99">
        <f>Q209*H209</f>
        <v>0</v>
      </c>
      <c r="S209" s="99">
        <v>0</v>
      </c>
      <c r="T209" s="100">
        <f>S209*H209</f>
        <v>0</v>
      </c>
      <c r="AR209" s="101" t="s">
        <v>83</v>
      </c>
      <c r="AT209" s="101" t="s">
        <v>79</v>
      </c>
      <c r="AU209" s="101" t="s">
        <v>84</v>
      </c>
      <c r="AY209" s="10" t="s">
        <v>77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0" t="s">
        <v>84</v>
      </c>
      <c r="BK209" s="102">
        <f>ROUND(I209*H209,2)</f>
        <v>0</v>
      </c>
      <c r="BL209" s="10" t="s">
        <v>83</v>
      </c>
      <c r="BM209" s="101" t="s">
        <v>186</v>
      </c>
    </row>
    <row r="210" spans="2:65" s="1" customFormat="1" ht="24.2" customHeight="1" x14ac:dyDescent="0.2">
      <c r="B210" s="88"/>
      <c r="C210" s="89" t="s">
        <v>187</v>
      </c>
      <c r="D210" s="89" t="s">
        <v>79</v>
      </c>
      <c r="E210" s="90" t="s">
        <v>188</v>
      </c>
      <c r="F210" s="91" t="s">
        <v>189</v>
      </c>
      <c r="G210" s="92" t="s">
        <v>118</v>
      </c>
      <c r="H210" s="93">
        <v>197.459</v>
      </c>
      <c r="I210" s="94"/>
      <c r="J210" s="95">
        <f>ROUND(I210*H210,2)</f>
        <v>0</v>
      </c>
      <c r="K210" s="96"/>
      <c r="L210" s="19"/>
      <c r="M210" s="97" t="s">
        <v>0</v>
      </c>
      <c r="N210" s="98" t="s">
        <v>28</v>
      </c>
      <c r="P210" s="99">
        <f>O210*H210</f>
        <v>0</v>
      </c>
      <c r="Q210" s="99">
        <v>9.2639999999999997E-3</v>
      </c>
      <c r="R210" s="99">
        <f>Q210*H210</f>
        <v>1.829260176</v>
      </c>
      <c r="S210" s="99">
        <v>0</v>
      </c>
      <c r="T210" s="100">
        <f>S210*H210</f>
        <v>0</v>
      </c>
      <c r="AR210" s="101" t="s">
        <v>83</v>
      </c>
      <c r="AT210" s="101" t="s">
        <v>79</v>
      </c>
      <c r="AU210" s="101" t="s">
        <v>84</v>
      </c>
      <c r="AY210" s="10" t="s">
        <v>77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0" t="s">
        <v>84</v>
      </c>
      <c r="BK210" s="102">
        <f>ROUND(I210*H210,2)</f>
        <v>0</v>
      </c>
      <c r="BL210" s="10" t="s">
        <v>83</v>
      </c>
      <c r="BM210" s="101" t="s">
        <v>190</v>
      </c>
    </row>
    <row r="211" spans="2:65" s="7" customFormat="1" x14ac:dyDescent="0.2">
      <c r="B211" s="103"/>
      <c r="D211" s="104" t="s">
        <v>86</v>
      </c>
      <c r="E211" s="105" t="s">
        <v>0</v>
      </c>
      <c r="F211" s="106" t="s">
        <v>191</v>
      </c>
      <c r="H211" s="105" t="s">
        <v>0</v>
      </c>
      <c r="I211" s="107"/>
      <c r="L211" s="103"/>
      <c r="M211" s="108"/>
      <c r="T211" s="109"/>
      <c r="AT211" s="105" t="s">
        <v>86</v>
      </c>
      <c r="AU211" s="105" t="s">
        <v>84</v>
      </c>
      <c r="AV211" s="7" t="s">
        <v>46</v>
      </c>
      <c r="AW211" s="7" t="s">
        <v>18</v>
      </c>
      <c r="AX211" s="7" t="s">
        <v>45</v>
      </c>
      <c r="AY211" s="105" t="s">
        <v>77</v>
      </c>
    </row>
    <row r="212" spans="2:65" s="7" customFormat="1" x14ac:dyDescent="0.2">
      <c r="B212" s="103"/>
      <c r="D212" s="104" t="s">
        <v>86</v>
      </c>
      <c r="E212" s="105" t="s">
        <v>0</v>
      </c>
      <c r="F212" s="106" t="s">
        <v>140</v>
      </c>
      <c r="H212" s="105" t="s">
        <v>0</v>
      </c>
      <c r="I212" s="107"/>
      <c r="L212" s="103"/>
      <c r="M212" s="108"/>
      <c r="T212" s="109"/>
      <c r="AT212" s="105" t="s">
        <v>86</v>
      </c>
      <c r="AU212" s="105" t="s">
        <v>84</v>
      </c>
      <c r="AV212" s="7" t="s">
        <v>46</v>
      </c>
      <c r="AW212" s="7" t="s">
        <v>18</v>
      </c>
      <c r="AX212" s="7" t="s">
        <v>45</v>
      </c>
      <c r="AY212" s="105" t="s">
        <v>77</v>
      </c>
    </row>
    <row r="213" spans="2:65" s="7" customFormat="1" x14ac:dyDescent="0.2">
      <c r="B213" s="103"/>
      <c r="D213" s="104" t="s">
        <v>86</v>
      </c>
      <c r="E213" s="105" t="s">
        <v>0</v>
      </c>
      <c r="F213" s="106" t="s">
        <v>141</v>
      </c>
      <c r="H213" s="105" t="s">
        <v>0</v>
      </c>
      <c r="I213" s="107"/>
      <c r="L213" s="103"/>
      <c r="M213" s="108"/>
      <c r="T213" s="109"/>
      <c r="AT213" s="105" t="s">
        <v>86</v>
      </c>
      <c r="AU213" s="105" t="s">
        <v>84</v>
      </c>
      <c r="AV213" s="7" t="s">
        <v>46</v>
      </c>
      <c r="AW213" s="7" t="s">
        <v>18</v>
      </c>
      <c r="AX213" s="7" t="s">
        <v>45</v>
      </c>
      <c r="AY213" s="105" t="s">
        <v>77</v>
      </c>
    </row>
    <row r="214" spans="2:65" s="8" customFormat="1" x14ac:dyDescent="0.2">
      <c r="B214" s="110"/>
      <c r="D214" s="104" t="s">
        <v>86</v>
      </c>
      <c r="E214" s="111" t="s">
        <v>0</v>
      </c>
      <c r="F214" s="112" t="s">
        <v>192</v>
      </c>
      <c r="H214" s="113">
        <v>15.679</v>
      </c>
      <c r="I214" s="114"/>
      <c r="L214" s="110"/>
      <c r="M214" s="115"/>
      <c r="T214" s="116"/>
      <c r="AT214" s="111" t="s">
        <v>86</v>
      </c>
      <c r="AU214" s="111" t="s">
        <v>84</v>
      </c>
      <c r="AV214" s="8" t="s">
        <v>84</v>
      </c>
      <c r="AW214" s="8" t="s">
        <v>18</v>
      </c>
      <c r="AX214" s="8" t="s">
        <v>45</v>
      </c>
      <c r="AY214" s="111" t="s">
        <v>77</v>
      </c>
    </row>
    <row r="215" spans="2:65" s="7" customFormat="1" x14ac:dyDescent="0.2">
      <c r="B215" s="103"/>
      <c r="D215" s="104" t="s">
        <v>86</v>
      </c>
      <c r="E215" s="105" t="s">
        <v>0</v>
      </c>
      <c r="F215" s="106" t="s">
        <v>143</v>
      </c>
      <c r="H215" s="105" t="s">
        <v>0</v>
      </c>
      <c r="I215" s="107"/>
      <c r="L215" s="103"/>
      <c r="M215" s="108"/>
      <c r="T215" s="109"/>
      <c r="AT215" s="105" t="s">
        <v>86</v>
      </c>
      <c r="AU215" s="105" t="s">
        <v>84</v>
      </c>
      <c r="AV215" s="7" t="s">
        <v>46</v>
      </c>
      <c r="AW215" s="7" t="s">
        <v>18</v>
      </c>
      <c r="AX215" s="7" t="s">
        <v>45</v>
      </c>
      <c r="AY215" s="105" t="s">
        <v>77</v>
      </c>
    </row>
    <row r="216" spans="2:65" s="8" customFormat="1" x14ac:dyDescent="0.2">
      <c r="B216" s="110"/>
      <c r="D216" s="104" t="s">
        <v>86</v>
      </c>
      <c r="E216" s="111" t="s">
        <v>0</v>
      </c>
      <c r="F216" s="112" t="s">
        <v>193</v>
      </c>
      <c r="H216" s="113">
        <v>15.635999999999999</v>
      </c>
      <c r="I216" s="114"/>
      <c r="L216" s="110"/>
      <c r="M216" s="115"/>
      <c r="T216" s="116"/>
      <c r="AT216" s="111" t="s">
        <v>86</v>
      </c>
      <c r="AU216" s="111" t="s">
        <v>84</v>
      </c>
      <c r="AV216" s="8" t="s">
        <v>84</v>
      </c>
      <c r="AW216" s="8" t="s">
        <v>18</v>
      </c>
      <c r="AX216" s="8" t="s">
        <v>45</v>
      </c>
      <c r="AY216" s="111" t="s">
        <v>77</v>
      </c>
    </row>
    <row r="217" spans="2:65" s="7" customFormat="1" x14ac:dyDescent="0.2">
      <c r="B217" s="103"/>
      <c r="D217" s="104" t="s">
        <v>86</v>
      </c>
      <c r="E217" s="105" t="s">
        <v>0</v>
      </c>
      <c r="F217" s="106" t="s">
        <v>145</v>
      </c>
      <c r="H217" s="105" t="s">
        <v>0</v>
      </c>
      <c r="I217" s="107"/>
      <c r="L217" s="103"/>
      <c r="M217" s="108"/>
      <c r="T217" s="109"/>
      <c r="AT217" s="105" t="s">
        <v>86</v>
      </c>
      <c r="AU217" s="105" t="s">
        <v>84</v>
      </c>
      <c r="AV217" s="7" t="s">
        <v>46</v>
      </c>
      <c r="AW217" s="7" t="s">
        <v>18</v>
      </c>
      <c r="AX217" s="7" t="s">
        <v>45</v>
      </c>
      <c r="AY217" s="105" t="s">
        <v>77</v>
      </c>
    </row>
    <row r="218" spans="2:65" s="8" customFormat="1" x14ac:dyDescent="0.2">
      <c r="B218" s="110"/>
      <c r="D218" s="104" t="s">
        <v>86</v>
      </c>
      <c r="E218" s="111" t="s">
        <v>0</v>
      </c>
      <c r="F218" s="112" t="s">
        <v>194</v>
      </c>
      <c r="H218" s="113">
        <v>15.132999999999999</v>
      </c>
      <c r="I218" s="114"/>
      <c r="L218" s="110"/>
      <c r="M218" s="115"/>
      <c r="T218" s="116"/>
      <c r="AT218" s="111" t="s">
        <v>86</v>
      </c>
      <c r="AU218" s="111" t="s">
        <v>84</v>
      </c>
      <c r="AV218" s="8" t="s">
        <v>84</v>
      </c>
      <c r="AW218" s="8" t="s">
        <v>18</v>
      </c>
      <c r="AX218" s="8" t="s">
        <v>45</v>
      </c>
      <c r="AY218" s="111" t="s">
        <v>77</v>
      </c>
    </row>
    <row r="219" spans="2:65" s="7" customFormat="1" x14ac:dyDescent="0.2">
      <c r="B219" s="103"/>
      <c r="D219" s="104" t="s">
        <v>86</v>
      </c>
      <c r="E219" s="105" t="s">
        <v>0</v>
      </c>
      <c r="F219" s="106" t="s">
        <v>147</v>
      </c>
      <c r="H219" s="105" t="s">
        <v>0</v>
      </c>
      <c r="I219" s="107"/>
      <c r="L219" s="103"/>
      <c r="M219" s="108"/>
      <c r="T219" s="109"/>
      <c r="AT219" s="105" t="s">
        <v>86</v>
      </c>
      <c r="AU219" s="105" t="s">
        <v>84</v>
      </c>
      <c r="AV219" s="7" t="s">
        <v>46</v>
      </c>
      <c r="AW219" s="7" t="s">
        <v>18</v>
      </c>
      <c r="AX219" s="7" t="s">
        <v>45</v>
      </c>
      <c r="AY219" s="105" t="s">
        <v>77</v>
      </c>
    </row>
    <row r="220" spans="2:65" s="8" customFormat="1" x14ac:dyDescent="0.2">
      <c r="B220" s="110"/>
      <c r="D220" s="104" t="s">
        <v>86</v>
      </c>
      <c r="E220" s="111" t="s">
        <v>0</v>
      </c>
      <c r="F220" s="112" t="s">
        <v>195</v>
      </c>
      <c r="H220" s="113">
        <v>14.744999999999999</v>
      </c>
      <c r="I220" s="114"/>
      <c r="L220" s="110"/>
      <c r="M220" s="115"/>
      <c r="T220" s="116"/>
      <c r="AT220" s="111" t="s">
        <v>86</v>
      </c>
      <c r="AU220" s="111" t="s">
        <v>84</v>
      </c>
      <c r="AV220" s="8" t="s">
        <v>84</v>
      </c>
      <c r="AW220" s="8" t="s">
        <v>18</v>
      </c>
      <c r="AX220" s="8" t="s">
        <v>45</v>
      </c>
      <c r="AY220" s="111" t="s">
        <v>77</v>
      </c>
    </row>
    <row r="221" spans="2:65" s="7" customFormat="1" x14ac:dyDescent="0.2">
      <c r="B221" s="103"/>
      <c r="D221" s="104" t="s">
        <v>86</v>
      </c>
      <c r="E221" s="105" t="s">
        <v>0</v>
      </c>
      <c r="F221" s="106" t="s">
        <v>149</v>
      </c>
      <c r="H221" s="105" t="s">
        <v>0</v>
      </c>
      <c r="I221" s="107"/>
      <c r="L221" s="103"/>
      <c r="M221" s="108"/>
      <c r="T221" s="109"/>
      <c r="AT221" s="105" t="s">
        <v>86</v>
      </c>
      <c r="AU221" s="105" t="s">
        <v>84</v>
      </c>
      <c r="AV221" s="7" t="s">
        <v>46</v>
      </c>
      <c r="AW221" s="7" t="s">
        <v>18</v>
      </c>
      <c r="AX221" s="7" t="s">
        <v>45</v>
      </c>
      <c r="AY221" s="105" t="s">
        <v>77</v>
      </c>
    </row>
    <row r="222" spans="2:65" s="8" customFormat="1" x14ac:dyDescent="0.2">
      <c r="B222" s="110"/>
      <c r="D222" s="104" t="s">
        <v>86</v>
      </c>
      <c r="E222" s="111" t="s">
        <v>0</v>
      </c>
      <c r="F222" s="112" t="s">
        <v>196</v>
      </c>
      <c r="H222" s="113">
        <v>15.837</v>
      </c>
      <c r="I222" s="114"/>
      <c r="L222" s="110"/>
      <c r="M222" s="115"/>
      <c r="T222" s="116"/>
      <c r="AT222" s="111" t="s">
        <v>86</v>
      </c>
      <c r="AU222" s="111" t="s">
        <v>84</v>
      </c>
      <c r="AV222" s="8" t="s">
        <v>84</v>
      </c>
      <c r="AW222" s="8" t="s">
        <v>18</v>
      </c>
      <c r="AX222" s="8" t="s">
        <v>45</v>
      </c>
      <c r="AY222" s="111" t="s">
        <v>77</v>
      </c>
    </row>
    <row r="223" spans="2:65" s="7" customFormat="1" x14ac:dyDescent="0.2">
      <c r="B223" s="103"/>
      <c r="D223" s="104" t="s">
        <v>86</v>
      </c>
      <c r="E223" s="105" t="s">
        <v>0</v>
      </c>
      <c r="F223" s="106" t="s">
        <v>151</v>
      </c>
      <c r="H223" s="105" t="s">
        <v>0</v>
      </c>
      <c r="I223" s="107"/>
      <c r="L223" s="103"/>
      <c r="M223" s="108"/>
      <c r="T223" s="109"/>
      <c r="AT223" s="105" t="s">
        <v>86</v>
      </c>
      <c r="AU223" s="105" t="s">
        <v>84</v>
      </c>
      <c r="AV223" s="7" t="s">
        <v>46</v>
      </c>
      <c r="AW223" s="7" t="s">
        <v>18</v>
      </c>
      <c r="AX223" s="7" t="s">
        <v>45</v>
      </c>
      <c r="AY223" s="105" t="s">
        <v>77</v>
      </c>
    </row>
    <row r="224" spans="2:65" s="8" customFormat="1" x14ac:dyDescent="0.2">
      <c r="B224" s="110"/>
      <c r="D224" s="104" t="s">
        <v>86</v>
      </c>
      <c r="E224" s="111" t="s">
        <v>0</v>
      </c>
      <c r="F224" s="112" t="s">
        <v>197</v>
      </c>
      <c r="H224" s="113">
        <v>16.425999999999998</v>
      </c>
      <c r="I224" s="114"/>
      <c r="L224" s="110"/>
      <c r="M224" s="115"/>
      <c r="T224" s="116"/>
      <c r="AT224" s="111" t="s">
        <v>86</v>
      </c>
      <c r="AU224" s="111" t="s">
        <v>84</v>
      </c>
      <c r="AV224" s="8" t="s">
        <v>84</v>
      </c>
      <c r="AW224" s="8" t="s">
        <v>18</v>
      </c>
      <c r="AX224" s="8" t="s">
        <v>45</v>
      </c>
      <c r="AY224" s="111" t="s">
        <v>77</v>
      </c>
    </row>
    <row r="225" spans="2:51" s="7" customFormat="1" x14ac:dyDescent="0.2">
      <c r="B225" s="103"/>
      <c r="D225" s="104" t="s">
        <v>86</v>
      </c>
      <c r="E225" s="105" t="s">
        <v>0</v>
      </c>
      <c r="F225" s="106" t="s">
        <v>153</v>
      </c>
      <c r="H225" s="105" t="s">
        <v>0</v>
      </c>
      <c r="I225" s="107"/>
      <c r="L225" s="103"/>
      <c r="M225" s="108"/>
      <c r="T225" s="109"/>
      <c r="AT225" s="105" t="s">
        <v>86</v>
      </c>
      <c r="AU225" s="105" t="s">
        <v>84</v>
      </c>
      <c r="AV225" s="7" t="s">
        <v>46</v>
      </c>
      <c r="AW225" s="7" t="s">
        <v>18</v>
      </c>
      <c r="AX225" s="7" t="s">
        <v>45</v>
      </c>
      <c r="AY225" s="105" t="s">
        <v>77</v>
      </c>
    </row>
    <row r="226" spans="2:51" s="8" customFormat="1" x14ac:dyDescent="0.2">
      <c r="B226" s="110"/>
      <c r="D226" s="104" t="s">
        <v>86</v>
      </c>
      <c r="E226" s="111" t="s">
        <v>0</v>
      </c>
      <c r="F226" s="112" t="s">
        <v>198</v>
      </c>
      <c r="H226" s="113">
        <v>15.162000000000001</v>
      </c>
      <c r="I226" s="114"/>
      <c r="L226" s="110"/>
      <c r="M226" s="115"/>
      <c r="T226" s="116"/>
      <c r="AT226" s="111" t="s">
        <v>86</v>
      </c>
      <c r="AU226" s="111" t="s">
        <v>84</v>
      </c>
      <c r="AV226" s="8" t="s">
        <v>84</v>
      </c>
      <c r="AW226" s="8" t="s">
        <v>18</v>
      </c>
      <c r="AX226" s="8" t="s">
        <v>45</v>
      </c>
      <c r="AY226" s="111" t="s">
        <v>77</v>
      </c>
    </row>
    <row r="227" spans="2:51" s="7" customFormat="1" x14ac:dyDescent="0.2">
      <c r="B227" s="103"/>
      <c r="D227" s="104" t="s">
        <v>86</v>
      </c>
      <c r="E227" s="105" t="s">
        <v>0</v>
      </c>
      <c r="F227" s="106" t="s">
        <v>155</v>
      </c>
      <c r="H227" s="105" t="s">
        <v>0</v>
      </c>
      <c r="I227" s="107"/>
      <c r="L227" s="103"/>
      <c r="M227" s="108"/>
      <c r="T227" s="109"/>
      <c r="AT227" s="105" t="s">
        <v>86</v>
      </c>
      <c r="AU227" s="105" t="s">
        <v>84</v>
      </c>
      <c r="AV227" s="7" t="s">
        <v>46</v>
      </c>
      <c r="AW227" s="7" t="s">
        <v>18</v>
      </c>
      <c r="AX227" s="7" t="s">
        <v>45</v>
      </c>
      <c r="AY227" s="105" t="s">
        <v>77</v>
      </c>
    </row>
    <row r="228" spans="2:51" s="8" customFormat="1" x14ac:dyDescent="0.2">
      <c r="B228" s="110"/>
      <c r="D228" s="104" t="s">
        <v>86</v>
      </c>
      <c r="E228" s="111" t="s">
        <v>0</v>
      </c>
      <c r="F228" s="112" t="s">
        <v>199</v>
      </c>
      <c r="H228" s="113">
        <v>15.212</v>
      </c>
      <c r="I228" s="114"/>
      <c r="L228" s="110"/>
      <c r="M228" s="115"/>
      <c r="T228" s="116"/>
      <c r="AT228" s="111" t="s">
        <v>86</v>
      </c>
      <c r="AU228" s="111" t="s">
        <v>84</v>
      </c>
      <c r="AV228" s="8" t="s">
        <v>84</v>
      </c>
      <c r="AW228" s="8" t="s">
        <v>18</v>
      </c>
      <c r="AX228" s="8" t="s">
        <v>45</v>
      </c>
      <c r="AY228" s="111" t="s">
        <v>77</v>
      </c>
    </row>
    <row r="229" spans="2:51" s="7" customFormat="1" x14ac:dyDescent="0.2">
      <c r="B229" s="103"/>
      <c r="D229" s="104" t="s">
        <v>86</v>
      </c>
      <c r="E229" s="105" t="s">
        <v>0</v>
      </c>
      <c r="F229" s="106" t="s">
        <v>157</v>
      </c>
      <c r="H229" s="105" t="s">
        <v>0</v>
      </c>
      <c r="I229" s="107"/>
      <c r="L229" s="103"/>
      <c r="M229" s="108"/>
      <c r="T229" s="109"/>
      <c r="AT229" s="105" t="s">
        <v>86</v>
      </c>
      <c r="AU229" s="105" t="s">
        <v>84</v>
      </c>
      <c r="AV229" s="7" t="s">
        <v>46</v>
      </c>
      <c r="AW229" s="7" t="s">
        <v>18</v>
      </c>
      <c r="AX229" s="7" t="s">
        <v>45</v>
      </c>
      <c r="AY229" s="105" t="s">
        <v>77</v>
      </c>
    </row>
    <row r="230" spans="2:51" s="8" customFormat="1" x14ac:dyDescent="0.2">
      <c r="B230" s="110"/>
      <c r="D230" s="104" t="s">
        <v>86</v>
      </c>
      <c r="E230" s="111" t="s">
        <v>0</v>
      </c>
      <c r="F230" s="112" t="s">
        <v>200</v>
      </c>
      <c r="H230" s="113">
        <v>15.708</v>
      </c>
      <c r="I230" s="114"/>
      <c r="L230" s="110"/>
      <c r="M230" s="115"/>
      <c r="T230" s="116"/>
      <c r="AT230" s="111" t="s">
        <v>86</v>
      </c>
      <c r="AU230" s="111" t="s">
        <v>84</v>
      </c>
      <c r="AV230" s="8" t="s">
        <v>84</v>
      </c>
      <c r="AW230" s="8" t="s">
        <v>18</v>
      </c>
      <c r="AX230" s="8" t="s">
        <v>45</v>
      </c>
      <c r="AY230" s="111" t="s">
        <v>77</v>
      </c>
    </row>
    <row r="231" spans="2:51" s="7" customFormat="1" x14ac:dyDescent="0.2">
      <c r="B231" s="103"/>
      <c r="D231" s="104" t="s">
        <v>86</v>
      </c>
      <c r="E231" s="105" t="s">
        <v>0</v>
      </c>
      <c r="F231" s="106" t="s">
        <v>159</v>
      </c>
      <c r="H231" s="105" t="s">
        <v>0</v>
      </c>
      <c r="I231" s="107"/>
      <c r="L231" s="103"/>
      <c r="M231" s="108"/>
      <c r="T231" s="109"/>
      <c r="AT231" s="105" t="s">
        <v>86</v>
      </c>
      <c r="AU231" s="105" t="s">
        <v>84</v>
      </c>
      <c r="AV231" s="7" t="s">
        <v>46</v>
      </c>
      <c r="AW231" s="7" t="s">
        <v>18</v>
      </c>
      <c r="AX231" s="7" t="s">
        <v>45</v>
      </c>
      <c r="AY231" s="105" t="s">
        <v>77</v>
      </c>
    </row>
    <row r="232" spans="2:51" s="8" customFormat="1" x14ac:dyDescent="0.2">
      <c r="B232" s="110"/>
      <c r="D232" s="104" t="s">
        <v>86</v>
      </c>
      <c r="E232" s="111" t="s">
        <v>0</v>
      </c>
      <c r="F232" s="112" t="s">
        <v>201</v>
      </c>
      <c r="H232" s="113">
        <v>15.872999999999999</v>
      </c>
      <c r="I232" s="114"/>
      <c r="L232" s="110"/>
      <c r="M232" s="115"/>
      <c r="T232" s="116"/>
      <c r="AT232" s="111" t="s">
        <v>86</v>
      </c>
      <c r="AU232" s="111" t="s">
        <v>84</v>
      </c>
      <c r="AV232" s="8" t="s">
        <v>84</v>
      </c>
      <c r="AW232" s="8" t="s">
        <v>18</v>
      </c>
      <c r="AX232" s="8" t="s">
        <v>45</v>
      </c>
      <c r="AY232" s="111" t="s">
        <v>77</v>
      </c>
    </row>
    <row r="233" spans="2:51" s="7" customFormat="1" x14ac:dyDescent="0.2">
      <c r="B233" s="103"/>
      <c r="D233" s="104" t="s">
        <v>86</v>
      </c>
      <c r="E233" s="105" t="s">
        <v>0</v>
      </c>
      <c r="F233" s="106" t="s">
        <v>161</v>
      </c>
      <c r="H233" s="105" t="s">
        <v>0</v>
      </c>
      <c r="I233" s="107"/>
      <c r="L233" s="103"/>
      <c r="M233" s="108"/>
      <c r="T233" s="109"/>
      <c r="AT233" s="105" t="s">
        <v>86</v>
      </c>
      <c r="AU233" s="105" t="s">
        <v>84</v>
      </c>
      <c r="AV233" s="7" t="s">
        <v>46</v>
      </c>
      <c r="AW233" s="7" t="s">
        <v>18</v>
      </c>
      <c r="AX233" s="7" t="s">
        <v>45</v>
      </c>
      <c r="AY233" s="105" t="s">
        <v>77</v>
      </c>
    </row>
    <row r="234" spans="2:51" s="8" customFormat="1" x14ac:dyDescent="0.2">
      <c r="B234" s="110"/>
      <c r="D234" s="104" t="s">
        <v>86</v>
      </c>
      <c r="E234" s="111" t="s">
        <v>0</v>
      </c>
      <c r="F234" s="112" t="s">
        <v>202</v>
      </c>
      <c r="H234" s="113">
        <v>15.664999999999999</v>
      </c>
      <c r="I234" s="114"/>
      <c r="L234" s="110"/>
      <c r="M234" s="115"/>
      <c r="T234" s="116"/>
      <c r="AT234" s="111" t="s">
        <v>86</v>
      </c>
      <c r="AU234" s="111" t="s">
        <v>84</v>
      </c>
      <c r="AV234" s="8" t="s">
        <v>84</v>
      </c>
      <c r="AW234" s="8" t="s">
        <v>18</v>
      </c>
      <c r="AX234" s="8" t="s">
        <v>45</v>
      </c>
      <c r="AY234" s="111" t="s">
        <v>77</v>
      </c>
    </row>
    <row r="235" spans="2:51" s="7" customFormat="1" x14ac:dyDescent="0.2">
      <c r="B235" s="103"/>
      <c r="D235" s="104" t="s">
        <v>86</v>
      </c>
      <c r="E235" s="105" t="s">
        <v>0</v>
      </c>
      <c r="F235" s="106" t="s">
        <v>163</v>
      </c>
      <c r="H235" s="105" t="s">
        <v>0</v>
      </c>
      <c r="I235" s="107"/>
      <c r="L235" s="103"/>
      <c r="M235" s="108"/>
      <c r="T235" s="109"/>
      <c r="AT235" s="105" t="s">
        <v>86</v>
      </c>
      <c r="AU235" s="105" t="s">
        <v>84</v>
      </c>
      <c r="AV235" s="7" t="s">
        <v>46</v>
      </c>
      <c r="AW235" s="7" t="s">
        <v>18</v>
      </c>
      <c r="AX235" s="7" t="s">
        <v>45</v>
      </c>
      <c r="AY235" s="105" t="s">
        <v>77</v>
      </c>
    </row>
    <row r="236" spans="2:51" s="8" customFormat="1" x14ac:dyDescent="0.2">
      <c r="B236" s="110"/>
      <c r="D236" s="104" t="s">
        <v>86</v>
      </c>
      <c r="E236" s="111" t="s">
        <v>0</v>
      </c>
      <c r="F236" s="112" t="s">
        <v>200</v>
      </c>
      <c r="H236" s="113">
        <v>15.708</v>
      </c>
      <c r="I236" s="114"/>
      <c r="L236" s="110"/>
      <c r="M236" s="115"/>
      <c r="T236" s="116"/>
      <c r="AT236" s="111" t="s">
        <v>86</v>
      </c>
      <c r="AU236" s="111" t="s">
        <v>84</v>
      </c>
      <c r="AV236" s="8" t="s">
        <v>84</v>
      </c>
      <c r="AW236" s="8" t="s">
        <v>18</v>
      </c>
      <c r="AX236" s="8" t="s">
        <v>45</v>
      </c>
      <c r="AY236" s="111" t="s">
        <v>77</v>
      </c>
    </row>
    <row r="237" spans="2:51" s="7" customFormat="1" x14ac:dyDescent="0.2">
      <c r="B237" s="103"/>
      <c r="D237" s="104" t="s">
        <v>86</v>
      </c>
      <c r="E237" s="105" t="s">
        <v>0</v>
      </c>
      <c r="F237" s="106" t="s">
        <v>164</v>
      </c>
      <c r="H237" s="105" t="s">
        <v>0</v>
      </c>
      <c r="I237" s="107"/>
      <c r="L237" s="103"/>
      <c r="M237" s="108"/>
      <c r="T237" s="109"/>
      <c r="AT237" s="105" t="s">
        <v>86</v>
      </c>
      <c r="AU237" s="105" t="s">
        <v>84</v>
      </c>
      <c r="AV237" s="7" t="s">
        <v>46</v>
      </c>
      <c r="AW237" s="7" t="s">
        <v>18</v>
      </c>
      <c r="AX237" s="7" t="s">
        <v>45</v>
      </c>
      <c r="AY237" s="105" t="s">
        <v>77</v>
      </c>
    </row>
    <row r="238" spans="2:51" s="8" customFormat="1" x14ac:dyDescent="0.2">
      <c r="B238" s="110"/>
      <c r="D238" s="104" t="s">
        <v>86</v>
      </c>
      <c r="E238" s="111" t="s">
        <v>0</v>
      </c>
      <c r="F238" s="112" t="s">
        <v>203</v>
      </c>
      <c r="H238" s="113">
        <v>2.6930000000000001</v>
      </c>
      <c r="I238" s="114"/>
      <c r="L238" s="110"/>
      <c r="M238" s="115"/>
      <c r="T238" s="116"/>
      <c r="AT238" s="111" t="s">
        <v>86</v>
      </c>
      <c r="AU238" s="111" t="s">
        <v>84</v>
      </c>
      <c r="AV238" s="8" t="s">
        <v>84</v>
      </c>
      <c r="AW238" s="8" t="s">
        <v>18</v>
      </c>
      <c r="AX238" s="8" t="s">
        <v>45</v>
      </c>
      <c r="AY238" s="111" t="s">
        <v>77</v>
      </c>
    </row>
    <row r="239" spans="2:51" s="7" customFormat="1" x14ac:dyDescent="0.2">
      <c r="B239" s="103"/>
      <c r="D239" s="104" t="s">
        <v>86</v>
      </c>
      <c r="E239" s="105" t="s">
        <v>0</v>
      </c>
      <c r="F239" s="106" t="s">
        <v>166</v>
      </c>
      <c r="H239" s="105" t="s">
        <v>0</v>
      </c>
      <c r="I239" s="107"/>
      <c r="L239" s="103"/>
      <c r="M239" s="108"/>
      <c r="T239" s="109"/>
      <c r="AT239" s="105" t="s">
        <v>86</v>
      </c>
      <c r="AU239" s="105" t="s">
        <v>84</v>
      </c>
      <c r="AV239" s="7" t="s">
        <v>46</v>
      </c>
      <c r="AW239" s="7" t="s">
        <v>18</v>
      </c>
      <c r="AX239" s="7" t="s">
        <v>45</v>
      </c>
      <c r="AY239" s="105" t="s">
        <v>77</v>
      </c>
    </row>
    <row r="240" spans="2:51" s="8" customFormat="1" x14ac:dyDescent="0.2">
      <c r="B240" s="110"/>
      <c r="D240" s="104" t="s">
        <v>86</v>
      </c>
      <c r="E240" s="111" t="s">
        <v>0</v>
      </c>
      <c r="F240" s="112" t="s">
        <v>204</v>
      </c>
      <c r="H240" s="113">
        <v>7.9820000000000002</v>
      </c>
      <c r="I240" s="114"/>
      <c r="L240" s="110"/>
      <c r="M240" s="115"/>
      <c r="T240" s="116"/>
      <c r="AT240" s="111" t="s">
        <v>86</v>
      </c>
      <c r="AU240" s="111" t="s">
        <v>84</v>
      </c>
      <c r="AV240" s="8" t="s">
        <v>84</v>
      </c>
      <c r="AW240" s="8" t="s">
        <v>18</v>
      </c>
      <c r="AX240" s="8" t="s">
        <v>45</v>
      </c>
      <c r="AY240" s="111" t="s">
        <v>77</v>
      </c>
    </row>
    <row r="241" spans="2:65" s="9" customFormat="1" x14ac:dyDescent="0.2">
      <c r="B241" s="117"/>
      <c r="D241" s="104" t="s">
        <v>86</v>
      </c>
      <c r="E241" s="118" t="s">
        <v>0</v>
      </c>
      <c r="F241" s="119" t="s">
        <v>96</v>
      </c>
      <c r="H241" s="120">
        <v>197.459</v>
      </c>
      <c r="I241" s="121"/>
      <c r="L241" s="117"/>
      <c r="M241" s="122"/>
      <c r="T241" s="123"/>
      <c r="AT241" s="118" t="s">
        <v>86</v>
      </c>
      <c r="AU241" s="118" t="s">
        <v>84</v>
      </c>
      <c r="AV241" s="9" t="s">
        <v>83</v>
      </c>
      <c r="AW241" s="9" t="s">
        <v>18</v>
      </c>
      <c r="AX241" s="9" t="s">
        <v>46</v>
      </c>
      <c r="AY241" s="118" t="s">
        <v>77</v>
      </c>
    </row>
    <row r="242" spans="2:65" s="1" customFormat="1" ht="24.2" customHeight="1" x14ac:dyDescent="0.2">
      <c r="B242" s="88"/>
      <c r="C242" s="89" t="s">
        <v>205</v>
      </c>
      <c r="D242" s="89" t="s">
        <v>79</v>
      </c>
      <c r="E242" s="90" t="s">
        <v>206</v>
      </c>
      <c r="F242" s="91" t="s">
        <v>207</v>
      </c>
      <c r="G242" s="92" t="s">
        <v>118</v>
      </c>
      <c r="H242" s="93">
        <v>197.459</v>
      </c>
      <c r="I242" s="94"/>
      <c r="J242" s="95">
        <f>ROUND(I242*H242,2)</f>
        <v>0</v>
      </c>
      <c r="K242" s="96"/>
      <c r="L242" s="19"/>
      <c r="M242" s="97" t="s">
        <v>0</v>
      </c>
      <c r="N242" s="98" t="s">
        <v>28</v>
      </c>
      <c r="P242" s="99">
        <f>O242*H242</f>
        <v>0</v>
      </c>
      <c r="Q242" s="99">
        <v>0</v>
      </c>
      <c r="R242" s="99">
        <f>Q242*H242</f>
        <v>0</v>
      </c>
      <c r="S242" s="99">
        <v>0</v>
      </c>
      <c r="T242" s="100">
        <f>S242*H242</f>
        <v>0</v>
      </c>
      <c r="AR242" s="101" t="s">
        <v>83</v>
      </c>
      <c r="AT242" s="101" t="s">
        <v>79</v>
      </c>
      <c r="AU242" s="101" t="s">
        <v>84</v>
      </c>
      <c r="AY242" s="10" t="s">
        <v>77</v>
      </c>
      <c r="BE242" s="102">
        <f>IF(N242="základná",J242,0)</f>
        <v>0</v>
      </c>
      <c r="BF242" s="102">
        <f>IF(N242="znížená",J242,0)</f>
        <v>0</v>
      </c>
      <c r="BG242" s="102">
        <f>IF(N242="zákl. prenesená",J242,0)</f>
        <v>0</v>
      </c>
      <c r="BH242" s="102">
        <f>IF(N242="zníž. prenesená",J242,0)</f>
        <v>0</v>
      </c>
      <c r="BI242" s="102">
        <f>IF(N242="nulová",J242,0)</f>
        <v>0</v>
      </c>
      <c r="BJ242" s="10" t="s">
        <v>84</v>
      </c>
      <c r="BK242" s="102">
        <f>ROUND(I242*H242,2)</f>
        <v>0</v>
      </c>
      <c r="BL242" s="10" t="s">
        <v>83</v>
      </c>
      <c r="BM242" s="101" t="s">
        <v>208</v>
      </c>
    </row>
    <row r="243" spans="2:65" s="1" customFormat="1" ht="24.2" customHeight="1" x14ac:dyDescent="0.2">
      <c r="B243" s="88"/>
      <c r="C243" s="89" t="s">
        <v>209</v>
      </c>
      <c r="D243" s="89" t="s">
        <v>79</v>
      </c>
      <c r="E243" s="90" t="s">
        <v>210</v>
      </c>
      <c r="F243" s="91" t="s">
        <v>211</v>
      </c>
      <c r="G243" s="92" t="s">
        <v>82</v>
      </c>
      <c r="H243" s="93">
        <v>313.899</v>
      </c>
      <c r="I243" s="94"/>
      <c r="J243" s="95">
        <f>ROUND(I243*H243,2)</f>
        <v>0</v>
      </c>
      <c r="K243" s="96"/>
      <c r="L243" s="19"/>
      <c r="M243" s="97" t="s">
        <v>0</v>
      </c>
      <c r="N243" s="98" t="s">
        <v>28</v>
      </c>
      <c r="P243" s="99">
        <f>O243*H243</f>
        <v>0</v>
      </c>
      <c r="Q243" s="99">
        <v>3.3000000000000002E-2</v>
      </c>
      <c r="R243" s="99">
        <f>Q243*H243</f>
        <v>10.358667000000001</v>
      </c>
      <c r="S243" s="99">
        <v>0</v>
      </c>
      <c r="T243" s="100">
        <f>S243*H243</f>
        <v>0</v>
      </c>
      <c r="AR243" s="101" t="s">
        <v>83</v>
      </c>
      <c r="AT243" s="101" t="s">
        <v>79</v>
      </c>
      <c r="AU243" s="101" t="s">
        <v>84</v>
      </c>
      <c r="AY243" s="10" t="s">
        <v>77</v>
      </c>
      <c r="BE243" s="102">
        <f>IF(N243="základná",J243,0)</f>
        <v>0</v>
      </c>
      <c r="BF243" s="102">
        <f>IF(N243="znížená",J243,0)</f>
        <v>0</v>
      </c>
      <c r="BG243" s="102">
        <f>IF(N243="zákl. prenesená",J243,0)</f>
        <v>0</v>
      </c>
      <c r="BH243" s="102">
        <f>IF(N243="zníž. prenesená",J243,0)</f>
        <v>0</v>
      </c>
      <c r="BI243" s="102">
        <f>IF(N243="nulová",J243,0)</f>
        <v>0</v>
      </c>
      <c r="BJ243" s="10" t="s">
        <v>84</v>
      </c>
      <c r="BK243" s="102">
        <f>ROUND(I243*H243,2)</f>
        <v>0</v>
      </c>
      <c r="BL243" s="10" t="s">
        <v>83</v>
      </c>
      <c r="BM243" s="101" t="s">
        <v>212</v>
      </c>
    </row>
    <row r="244" spans="2:65" s="7" customFormat="1" x14ac:dyDescent="0.2">
      <c r="B244" s="103"/>
      <c r="D244" s="104" t="s">
        <v>86</v>
      </c>
      <c r="E244" s="105" t="s">
        <v>0</v>
      </c>
      <c r="F244" s="106" t="s">
        <v>213</v>
      </c>
      <c r="H244" s="105" t="s">
        <v>0</v>
      </c>
      <c r="I244" s="107"/>
      <c r="L244" s="103"/>
      <c r="M244" s="108"/>
      <c r="T244" s="109"/>
      <c r="AT244" s="105" t="s">
        <v>86</v>
      </c>
      <c r="AU244" s="105" t="s">
        <v>84</v>
      </c>
      <c r="AV244" s="7" t="s">
        <v>46</v>
      </c>
      <c r="AW244" s="7" t="s">
        <v>18</v>
      </c>
      <c r="AX244" s="7" t="s">
        <v>45</v>
      </c>
      <c r="AY244" s="105" t="s">
        <v>77</v>
      </c>
    </row>
    <row r="245" spans="2:65" s="7" customFormat="1" x14ac:dyDescent="0.2">
      <c r="B245" s="103"/>
      <c r="D245" s="104" t="s">
        <v>86</v>
      </c>
      <c r="E245" s="105" t="s">
        <v>0</v>
      </c>
      <c r="F245" s="106" t="s">
        <v>140</v>
      </c>
      <c r="H245" s="105" t="s">
        <v>0</v>
      </c>
      <c r="I245" s="107"/>
      <c r="L245" s="103"/>
      <c r="M245" s="108"/>
      <c r="T245" s="109"/>
      <c r="AT245" s="105" t="s">
        <v>86</v>
      </c>
      <c r="AU245" s="105" t="s">
        <v>84</v>
      </c>
      <c r="AV245" s="7" t="s">
        <v>46</v>
      </c>
      <c r="AW245" s="7" t="s">
        <v>18</v>
      </c>
      <c r="AX245" s="7" t="s">
        <v>45</v>
      </c>
      <c r="AY245" s="105" t="s">
        <v>77</v>
      </c>
    </row>
    <row r="246" spans="2:65" s="7" customFormat="1" x14ac:dyDescent="0.2">
      <c r="B246" s="103"/>
      <c r="D246" s="104" t="s">
        <v>86</v>
      </c>
      <c r="E246" s="105" t="s">
        <v>0</v>
      </c>
      <c r="F246" s="106" t="s">
        <v>141</v>
      </c>
      <c r="H246" s="105" t="s">
        <v>0</v>
      </c>
      <c r="I246" s="107"/>
      <c r="L246" s="103"/>
      <c r="M246" s="108"/>
      <c r="T246" s="109"/>
      <c r="AT246" s="105" t="s">
        <v>86</v>
      </c>
      <c r="AU246" s="105" t="s">
        <v>84</v>
      </c>
      <c r="AV246" s="7" t="s">
        <v>46</v>
      </c>
      <c r="AW246" s="7" t="s">
        <v>18</v>
      </c>
      <c r="AX246" s="7" t="s">
        <v>45</v>
      </c>
      <c r="AY246" s="105" t="s">
        <v>77</v>
      </c>
    </row>
    <row r="247" spans="2:65" s="8" customFormat="1" x14ac:dyDescent="0.2">
      <c r="B247" s="110"/>
      <c r="D247" s="104" t="s">
        <v>86</v>
      </c>
      <c r="E247" s="111" t="s">
        <v>0</v>
      </c>
      <c r="F247" s="112" t="s">
        <v>214</v>
      </c>
      <c r="H247" s="113">
        <v>23.402000000000001</v>
      </c>
      <c r="I247" s="114"/>
      <c r="L247" s="110"/>
      <c r="M247" s="115"/>
      <c r="T247" s="116"/>
      <c r="AT247" s="111" t="s">
        <v>86</v>
      </c>
      <c r="AU247" s="111" t="s">
        <v>84</v>
      </c>
      <c r="AV247" s="8" t="s">
        <v>84</v>
      </c>
      <c r="AW247" s="8" t="s">
        <v>18</v>
      </c>
      <c r="AX247" s="8" t="s">
        <v>45</v>
      </c>
      <c r="AY247" s="111" t="s">
        <v>77</v>
      </c>
    </row>
    <row r="248" spans="2:65" s="7" customFormat="1" x14ac:dyDescent="0.2">
      <c r="B248" s="103"/>
      <c r="D248" s="104" t="s">
        <v>86</v>
      </c>
      <c r="E248" s="105" t="s">
        <v>0</v>
      </c>
      <c r="F248" s="106" t="s">
        <v>143</v>
      </c>
      <c r="H248" s="105" t="s">
        <v>0</v>
      </c>
      <c r="I248" s="107"/>
      <c r="L248" s="103"/>
      <c r="M248" s="108"/>
      <c r="T248" s="109"/>
      <c r="AT248" s="105" t="s">
        <v>86</v>
      </c>
      <c r="AU248" s="105" t="s">
        <v>84</v>
      </c>
      <c r="AV248" s="7" t="s">
        <v>46</v>
      </c>
      <c r="AW248" s="7" t="s">
        <v>18</v>
      </c>
      <c r="AX248" s="7" t="s">
        <v>45</v>
      </c>
      <c r="AY248" s="105" t="s">
        <v>77</v>
      </c>
    </row>
    <row r="249" spans="2:65" s="8" customFormat="1" x14ac:dyDescent="0.2">
      <c r="B249" s="110"/>
      <c r="D249" s="104" t="s">
        <v>86</v>
      </c>
      <c r="E249" s="111" t="s">
        <v>0</v>
      </c>
      <c r="F249" s="112" t="s">
        <v>215</v>
      </c>
      <c r="H249" s="113">
        <v>23.337</v>
      </c>
      <c r="I249" s="114"/>
      <c r="L249" s="110"/>
      <c r="M249" s="115"/>
      <c r="T249" s="116"/>
      <c r="AT249" s="111" t="s">
        <v>86</v>
      </c>
      <c r="AU249" s="111" t="s">
        <v>84</v>
      </c>
      <c r="AV249" s="8" t="s">
        <v>84</v>
      </c>
      <c r="AW249" s="8" t="s">
        <v>18</v>
      </c>
      <c r="AX249" s="8" t="s">
        <v>45</v>
      </c>
      <c r="AY249" s="111" t="s">
        <v>77</v>
      </c>
    </row>
    <row r="250" spans="2:65" s="7" customFormat="1" x14ac:dyDescent="0.2">
      <c r="B250" s="103"/>
      <c r="D250" s="104" t="s">
        <v>86</v>
      </c>
      <c r="E250" s="105" t="s">
        <v>0</v>
      </c>
      <c r="F250" s="106" t="s">
        <v>145</v>
      </c>
      <c r="H250" s="105" t="s">
        <v>0</v>
      </c>
      <c r="I250" s="107"/>
      <c r="L250" s="103"/>
      <c r="M250" s="108"/>
      <c r="T250" s="109"/>
      <c r="AT250" s="105" t="s">
        <v>86</v>
      </c>
      <c r="AU250" s="105" t="s">
        <v>84</v>
      </c>
      <c r="AV250" s="7" t="s">
        <v>46</v>
      </c>
      <c r="AW250" s="7" t="s">
        <v>18</v>
      </c>
      <c r="AX250" s="7" t="s">
        <v>45</v>
      </c>
      <c r="AY250" s="105" t="s">
        <v>77</v>
      </c>
    </row>
    <row r="251" spans="2:65" s="8" customFormat="1" x14ac:dyDescent="0.2">
      <c r="B251" s="110"/>
      <c r="D251" s="104" t="s">
        <v>86</v>
      </c>
      <c r="E251" s="111" t="s">
        <v>0</v>
      </c>
      <c r="F251" s="112" t="s">
        <v>216</v>
      </c>
      <c r="H251" s="113">
        <v>22.587</v>
      </c>
      <c r="I251" s="114"/>
      <c r="L251" s="110"/>
      <c r="M251" s="115"/>
      <c r="T251" s="116"/>
      <c r="AT251" s="111" t="s">
        <v>86</v>
      </c>
      <c r="AU251" s="111" t="s">
        <v>84</v>
      </c>
      <c r="AV251" s="8" t="s">
        <v>84</v>
      </c>
      <c r="AW251" s="8" t="s">
        <v>18</v>
      </c>
      <c r="AX251" s="8" t="s">
        <v>45</v>
      </c>
      <c r="AY251" s="111" t="s">
        <v>77</v>
      </c>
    </row>
    <row r="252" spans="2:65" s="7" customFormat="1" x14ac:dyDescent="0.2">
      <c r="B252" s="103"/>
      <c r="D252" s="104" t="s">
        <v>86</v>
      </c>
      <c r="E252" s="105" t="s">
        <v>0</v>
      </c>
      <c r="F252" s="106" t="s">
        <v>147</v>
      </c>
      <c r="H252" s="105" t="s">
        <v>0</v>
      </c>
      <c r="I252" s="107"/>
      <c r="L252" s="103"/>
      <c r="M252" s="108"/>
      <c r="T252" s="109"/>
      <c r="AT252" s="105" t="s">
        <v>86</v>
      </c>
      <c r="AU252" s="105" t="s">
        <v>84</v>
      </c>
      <c r="AV252" s="7" t="s">
        <v>46</v>
      </c>
      <c r="AW252" s="7" t="s">
        <v>18</v>
      </c>
      <c r="AX252" s="7" t="s">
        <v>45</v>
      </c>
      <c r="AY252" s="105" t="s">
        <v>77</v>
      </c>
    </row>
    <row r="253" spans="2:65" s="8" customFormat="1" x14ac:dyDescent="0.2">
      <c r="B253" s="110"/>
      <c r="D253" s="104" t="s">
        <v>86</v>
      </c>
      <c r="E253" s="111" t="s">
        <v>0</v>
      </c>
      <c r="F253" s="112" t="s">
        <v>217</v>
      </c>
      <c r="H253" s="113">
        <v>22.007999999999999</v>
      </c>
      <c r="I253" s="114"/>
      <c r="L253" s="110"/>
      <c r="M253" s="115"/>
      <c r="T253" s="116"/>
      <c r="AT253" s="111" t="s">
        <v>86</v>
      </c>
      <c r="AU253" s="111" t="s">
        <v>84</v>
      </c>
      <c r="AV253" s="8" t="s">
        <v>84</v>
      </c>
      <c r="AW253" s="8" t="s">
        <v>18</v>
      </c>
      <c r="AX253" s="8" t="s">
        <v>45</v>
      </c>
      <c r="AY253" s="111" t="s">
        <v>77</v>
      </c>
    </row>
    <row r="254" spans="2:65" s="7" customFormat="1" x14ac:dyDescent="0.2">
      <c r="B254" s="103"/>
      <c r="D254" s="104" t="s">
        <v>86</v>
      </c>
      <c r="E254" s="105" t="s">
        <v>0</v>
      </c>
      <c r="F254" s="106" t="s">
        <v>149</v>
      </c>
      <c r="H254" s="105" t="s">
        <v>0</v>
      </c>
      <c r="I254" s="107"/>
      <c r="L254" s="103"/>
      <c r="M254" s="108"/>
      <c r="T254" s="109"/>
      <c r="AT254" s="105" t="s">
        <v>86</v>
      </c>
      <c r="AU254" s="105" t="s">
        <v>84</v>
      </c>
      <c r="AV254" s="7" t="s">
        <v>46</v>
      </c>
      <c r="AW254" s="7" t="s">
        <v>18</v>
      </c>
      <c r="AX254" s="7" t="s">
        <v>45</v>
      </c>
      <c r="AY254" s="105" t="s">
        <v>77</v>
      </c>
    </row>
    <row r="255" spans="2:65" s="8" customFormat="1" x14ac:dyDescent="0.2">
      <c r="B255" s="110"/>
      <c r="D255" s="104" t="s">
        <v>86</v>
      </c>
      <c r="E255" s="111" t="s">
        <v>0</v>
      </c>
      <c r="F255" s="112" t="s">
        <v>218</v>
      </c>
      <c r="H255" s="113">
        <v>23.638000000000002</v>
      </c>
      <c r="I255" s="114"/>
      <c r="L255" s="110"/>
      <c r="M255" s="115"/>
      <c r="T255" s="116"/>
      <c r="AT255" s="111" t="s">
        <v>86</v>
      </c>
      <c r="AU255" s="111" t="s">
        <v>84</v>
      </c>
      <c r="AV255" s="8" t="s">
        <v>84</v>
      </c>
      <c r="AW255" s="8" t="s">
        <v>18</v>
      </c>
      <c r="AX255" s="8" t="s">
        <v>45</v>
      </c>
      <c r="AY255" s="111" t="s">
        <v>77</v>
      </c>
    </row>
    <row r="256" spans="2:65" s="7" customFormat="1" x14ac:dyDescent="0.2">
      <c r="B256" s="103"/>
      <c r="D256" s="104" t="s">
        <v>86</v>
      </c>
      <c r="E256" s="105" t="s">
        <v>0</v>
      </c>
      <c r="F256" s="106" t="s">
        <v>151</v>
      </c>
      <c r="H256" s="105" t="s">
        <v>0</v>
      </c>
      <c r="I256" s="107"/>
      <c r="L256" s="103"/>
      <c r="M256" s="108"/>
      <c r="T256" s="109"/>
      <c r="AT256" s="105" t="s">
        <v>86</v>
      </c>
      <c r="AU256" s="105" t="s">
        <v>84</v>
      </c>
      <c r="AV256" s="7" t="s">
        <v>46</v>
      </c>
      <c r="AW256" s="7" t="s">
        <v>18</v>
      </c>
      <c r="AX256" s="7" t="s">
        <v>45</v>
      </c>
      <c r="AY256" s="105" t="s">
        <v>77</v>
      </c>
    </row>
    <row r="257" spans="2:51" s="8" customFormat="1" x14ac:dyDescent="0.2">
      <c r="B257" s="110"/>
      <c r="D257" s="104" t="s">
        <v>86</v>
      </c>
      <c r="E257" s="111" t="s">
        <v>0</v>
      </c>
      <c r="F257" s="112" t="s">
        <v>219</v>
      </c>
      <c r="H257" s="113">
        <v>24.516999999999999</v>
      </c>
      <c r="I257" s="114"/>
      <c r="L257" s="110"/>
      <c r="M257" s="115"/>
      <c r="T257" s="116"/>
      <c r="AT257" s="111" t="s">
        <v>86</v>
      </c>
      <c r="AU257" s="111" t="s">
        <v>84</v>
      </c>
      <c r="AV257" s="8" t="s">
        <v>84</v>
      </c>
      <c r="AW257" s="8" t="s">
        <v>18</v>
      </c>
      <c r="AX257" s="8" t="s">
        <v>45</v>
      </c>
      <c r="AY257" s="111" t="s">
        <v>77</v>
      </c>
    </row>
    <row r="258" spans="2:51" s="7" customFormat="1" x14ac:dyDescent="0.2">
      <c r="B258" s="103"/>
      <c r="D258" s="104" t="s">
        <v>86</v>
      </c>
      <c r="E258" s="105" t="s">
        <v>0</v>
      </c>
      <c r="F258" s="106" t="s">
        <v>153</v>
      </c>
      <c r="H258" s="105" t="s">
        <v>0</v>
      </c>
      <c r="I258" s="107"/>
      <c r="L258" s="103"/>
      <c r="M258" s="108"/>
      <c r="T258" s="109"/>
      <c r="AT258" s="105" t="s">
        <v>86</v>
      </c>
      <c r="AU258" s="105" t="s">
        <v>84</v>
      </c>
      <c r="AV258" s="7" t="s">
        <v>46</v>
      </c>
      <c r="AW258" s="7" t="s">
        <v>18</v>
      </c>
      <c r="AX258" s="7" t="s">
        <v>45</v>
      </c>
      <c r="AY258" s="105" t="s">
        <v>77</v>
      </c>
    </row>
    <row r="259" spans="2:51" s="8" customFormat="1" x14ac:dyDescent="0.2">
      <c r="B259" s="110"/>
      <c r="D259" s="104" t="s">
        <v>86</v>
      </c>
      <c r="E259" s="111" t="s">
        <v>0</v>
      </c>
      <c r="F259" s="112" t="s">
        <v>220</v>
      </c>
      <c r="H259" s="113">
        <v>22.63</v>
      </c>
      <c r="I259" s="114"/>
      <c r="L259" s="110"/>
      <c r="M259" s="115"/>
      <c r="T259" s="116"/>
      <c r="AT259" s="111" t="s">
        <v>86</v>
      </c>
      <c r="AU259" s="111" t="s">
        <v>84</v>
      </c>
      <c r="AV259" s="8" t="s">
        <v>84</v>
      </c>
      <c r="AW259" s="8" t="s">
        <v>18</v>
      </c>
      <c r="AX259" s="8" t="s">
        <v>45</v>
      </c>
      <c r="AY259" s="111" t="s">
        <v>77</v>
      </c>
    </row>
    <row r="260" spans="2:51" s="7" customFormat="1" x14ac:dyDescent="0.2">
      <c r="B260" s="103"/>
      <c r="D260" s="104" t="s">
        <v>86</v>
      </c>
      <c r="E260" s="105" t="s">
        <v>0</v>
      </c>
      <c r="F260" s="106" t="s">
        <v>155</v>
      </c>
      <c r="H260" s="105" t="s">
        <v>0</v>
      </c>
      <c r="I260" s="107"/>
      <c r="L260" s="103"/>
      <c r="M260" s="108"/>
      <c r="T260" s="109"/>
      <c r="AT260" s="105" t="s">
        <v>86</v>
      </c>
      <c r="AU260" s="105" t="s">
        <v>84</v>
      </c>
      <c r="AV260" s="7" t="s">
        <v>46</v>
      </c>
      <c r="AW260" s="7" t="s">
        <v>18</v>
      </c>
      <c r="AX260" s="7" t="s">
        <v>45</v>
      </c>
      <c r="AY260" s="105" t="s">
        <v>77</v>
      </c>
    </row>
    <row r="261" spans="2:51" s="8" customFormat="1" x14ac:dyDescent="0.2">
      <c r="B261" s="110"/>
      <c r="D261" s="104" t="s">
        <v>86</v>
      </c>
      <c r="E261" s="111" t="s">
        <v>0</v>
      </c>
      <c r="F261" s="112" t="s">
        <v>221</v>
      </c>
      <c r="H261" s="113">
        <v>22.704999999999998</v>
      </c>
      <c r="I261" s="114"/>
      <c r="L261" s="110"/>
      <c r="M261" s="115"/>
      <c r="T261" s="116"/>
      <c r="AT261" s="111" t="s">
        <v>86</v>
      </c>
      <c r="AU261" s="111" t="s">
        <v>84</v>
      </c>
      <c r="AV261" s="8" t="s">
        <v>84</v>
      </c>
      <c r="AW261" s="8" t="s">
        <v>18</v>
      </c>
      <c r="AX261" s="8" t="s">
        <v>45</v>
      </c>
      <c r="AY261" s="111" t="s">
        <v>77</v>
      </c>
    </row>
    <row r="262" spans="2:51" s="7" customFormat="1" x14ac:dyDescent="0.2">
      <c r="B262" s="103"/>
      <c r="D262" s="104" t="s">
        <v>86</v>
      </c>
      <c r="E262" s="105" t="s">
        <v>0</v>
      </c>
      <c r="F262" s="106" t="s">
        <v>157</v>
      </c>
      <c r="H262" s="105" t="s">
        <v>0</v>
      </c>
      <c r="I262" s="107"/>
      <c r="L262" s="103"/>
      <c r="M262" s="108"/>
      <c r="T262" s="109"/>
      <c r="AT262" s="105" t="s">
        <v>86</v>
      </c>
      <c r="AU262" s="105" t="s">
        <v>84</v>
      </c>
      <c r="AV262" s="7" t="s">
        <v>46</v>
      </c>
      <c r="AW262" s="7" t="s">
        <v>18</v>
      </c>
      <c r="AX262" s="7" t="s">
        <v>45</v>
      </c>
      <c r="AY262" s="105" t="s">
        <v>77</v>
      </c>
    </row>
    <row r="263" spans="2:51" s="8" customFormat="1" x14ac:dyDescent="0.2">
      <c r="B263" s="110"/>
      <c r="D263" s="104" t="s">
        <v>86</v>
      </c>
      <c r="E263" s="111" t="s">
        <v>0</v>
      </c>
      <c r="F263" s="112" t="s">
        <v>222</v>
      </c>
      <c r="H263" s="113">
        <v>23.445</v>
      </c>
      <c r="I263" s="114"/>
      <c r="L263" s="110"/>
      <c r="M263" s="115"/>
      <c r="T263" s="116"/>
      <c r="AT263" s="111" t="s">
        <v>86</v>
      </c>
      <c r="AU263" s="111" t="s">
        <v>84</v>
      </c>
      <c r="AV263" s="8" t="s">
        <v>84</v>
      </c>
      <c r="AW263" s="8" t="s">
        <v>18</v>
      </c>
      <c r="AX263" s="8" t="s">
        <v>45</v>
      </c>
      <c r="AY263" s="111" t="s">
        <v>77</v>
      </c>
    </row>
    <row r="264" spans="2:51" s="7" customFormat="1" x14ac:dyDescent="0.2">
      <c r="B264" s="103"/>
      <c r="D264" s="104" t="s">
        <v>86</v>
      </c>
      <c r="E264" s="105" t="s">
        <v>0</v>
      </c>
      <c r="F264" s="106" t="s">
        <v>159</v>
      </c>
      <c r="H264" s="105" t="s">
        <v>0</v>
      </c>
      <c r="I264" s="107"/>
      <c r="L264" s="103"/>
      <c r="M264" s="108"/>
      <c r="T264" s="109"/>
      <c r="AT264" s="105" t="s">
        <v>86</v>
      </c>
      <c r="AU264" s="105" t="s">
        <v>84</v>
      </c>
      <c r="AV264" s="7" t="s">
        <v>46</v>
      </c>
      <c r="AW264" s="7" t="s">
        <v>18</v>
      </c>
      <c r="AX264" s="7" t="s">
        <v>45</v>
      </c>
      <c r="AY264" s="105" t="s">
        <v>77</v>
      </c>
    </row>
    <row r="265" spans="2:51" s="8" customFormat="1" x14ac:dyDescent="0.2">
      <c r="B265" s="110"/>
      <c r="D265" s="104" t="s">
        <v>86</v>
      </c>
      <c r="E265" s="111" t="s">
        <v>0</v>
      </c>
      <c r="F265" s="112" t="s">
        <v>223</v>
      </c>
      <c r="H265" s="113">
        <v>23.690999999999999</v>
      </c>
      <c r="I265" s="114"/>
      <c r="L265" s="110"/>
      <c r="M265" s="115"/>
      <c r="T265" s="116"/>
      <c r="AT265" s="111" t="s">
        <v>86</v>
      </c>
      <c r="AU265" s="111" t="s">
        <v>84</v>
      </c>
      <c r="AV265" s="8" t="s">
        <v>84</v>
      </c>
      <c r="AW265" s="8" t="s">
        <v>18</v>
      </c>
      <c r="AX265" s="8" t="s">
        <v>45</v>
      </c>
      <c r="AY265" s="111" t="s">
        <v>77</v>
      </c>
    </row>
    <row r="266" spans="2:51" s="7" customFormat="1" x14ac:dyDescent="0.2">
      <c r="B266" s="103"/>
      <c r="D266" s="104" t="s">
        <v>86</v>
      </c>
      <c r="E266" s="105" t="s">
        <v>0</v>
      </c>
      <c r="F266" s="106" t="s">
        <v>161</v>
      </c>
      <c r="H266" s="105" t="s">
        <v>0</v>
      </c>
      <c r="I266" s="107"/>
      <c r="L266" s="103"/>
      <c r="M266" s="108"/>
      <c r="T266" s="109"/>
      <c r="AT266" s="105" t="s">
        <v>86</v>
      </c>
      <c r="AU266" s="105" t="s">
        <v>84</v>
      </c>
      <c r="AV266" s="7" t="s">
        <v>46</v>
      </c>
      <c r="AW266" s="7" t="s">
        <v>18</v>
      </c>
      <c r="AX266" s="7" t="s">
        <v>45</v>
      </c>
      <c r="AY266" s="105" t="s">
        <v>77</v>
      </c>
    </row>
    <row r="267" spans="2:51" s="8" customFormat="1" x14ac:dyDescent="0.2">
      <c r="B267" s="110"/>
      <c r="D267" s="104" t="s">
        <v>86</v>
      </c>
      <c r="E267" s="111" t="s">
        <v>0</v>
      </c>
      <c r="F267" s="112" t="s">
        <v>224</v>
      </c>
      <c r="H267" s="113">
        <v>23.38</v>
      </c>
      <c r="I267" s="114"/>
      <c r="L267" s="110"/>
      <c r="M267" s="115"/>
      <c r="T267" s="116"/>
      <c r="AT267" s="111" t="s">
        <v>86</v>
      </c>
      <c r="AU267" s="111" t="s">
        <v>84</v>
      </c>
      <c r="AV267" s="8" t="s">
        <v>84</v>
      </c>
      <c r="AW267" s="8" t="s">
        <v>18</v>
      </c>
      <c r="AX267" s="8" t="s">
        <v>45</v>
      </c>
      <c r="AY267" s="111" t="s">
        <v>77</v>
      </c>
    </row>
    <row r="268" spans="2:51" s="7" customFormat="1" x14ac:dyDescent="0.2">
      <c r="B268" s="103"/>
      <c r="D268" s="104" t="s">
        <v>86</v>
      </c>
      <c r="E268" s="105" t="s">
        <v>0</v>
      </c>
      <c r="F268" s="106" t="s">
        <v>163</v>
      </c>
      <c r="H268" s="105" t="s">
        <v>0</v>
      </c>
      <c r="I268" s="107"/>
      <c r="L268" s="103"/>
      <c r="M268" s="108"/>
      <c r="T268" s="109"/>
      <c r="AT268" s="105" t="s">
        <v>86</v>
      </c>
      <c r="AU268" s="105" t="s">
        <v>84</v>
      </c>
      <c r="AV268" s="7" t="s">
        <v>46</v>
      </c>
      <c r="AW268" s="7" t="s">
        <v>18</v>
      </c>
      <c r="AX268" s="7" t="s">
        <v>45</v>
      </c>
      <c r="AY268" s="105" t="s">
        <v>77</v>
      </c>
    </row>
    <row r="269" spans="2:51" s="8" customFormat="1" x14ac:dyDescent="0.2">
      <c r="B269" s="110"/>
      <c r="D269" s="104" t="s">
        <v>86</v>
      </c>
      <c r="E269" s="111" t="s">
        <v>0</v>
      </c>
      <c r="F269" s="112" t="s">
        <v>222</v>
      </c>
      <c r="H269" s="113">
        <v>23.445</v>
      </c>
      <c r="I269" s="114"/>
      <c r="L269" s="110"/>
      <c r="M269" s="115"/>
      <c r="T269" s="116"/>
      <c r="AT269" s="111" t="s">
        <v>86</v>
      </c>
      <c r="AU269" s="111" t="s">
        <v>84</v>
      </c>
      <c r="AV269" s="8" t="s">
        <v>84</v>
      </c>
      <c r="AW269" s="8" t="s">
        <v>18</v>
      </c>
      <c r="AX269" s="8" t="s">
        <v>45</v>
      </c>
      <c r="AY269" s="111" t="s">
        <v>77</v>
      </c>
    </row>
    <row r="270" spans="2:51" s="7" customFormat="1" x14ac:dyDescent="0.2">
      <c r="B270" s="103"/>
      <c r="D270" s="104" t="s">
        <v>86</v>
      </c>
      <c r="E270" s="105" t="s">
        <v>0</v>
      </c>
      <c r="F270" s="106" t="s">
        <v>164</v>
      </c>
      <c r="H270" s="105" t="s">
        <v>0</v>
      </c>
      <c r="I270" s="107"/>
      <c r="L270" s="103"/>
      <c r="M270" s="108"/>
      <c r="T270" s="109"/>
      <c r="AT270" s="105" t="s">
        <v>86</v>
      </c>
      <c r="AU270" s="105" t="s">
        <v>84</v>
      </c>
      <c r="AV270" s="7" t="s">
        <v>46</v>
      </c>
      <c r="AW270" s="7" t="s">
        <v>18</v>
      </c>
      <c r="AX270" s="7" t="s">
        <v>45</v>
      </c>
      <c r="AY270" s="105" t="s">
        <v>77</v>
      </c>
    </row>
    <row r="271" spans="2:51" s="8" customFormat="1" x14ac:dyDescent="0.2">
      <c r="B271" s="110"/>
      <c r="D271" s="104" t="s">
        <v>86</v>
      </c>
      <c r="E271" s="111" t="s">
        <v>0</v>
      </c>
      <c r="F271" s="112" t="s">
        <v>225</v>
      </c>
      <c r="H271" s="113">
        <v>12.715999999999999</v>
      </c>
      <c r="I271" s="114"/>
      <c r="L271" s="110"/>
      <c r="M271" s="115"/>
      <c r="T271" s="116"/>
      <c r="AT271" s="111" t="s">
        <v>86</v>
      </c>
      <c r="AU271" s="111" t="s">
        <v>84</v>
      </c>
      <c r="AV271" s="8" t="s">
        <v>84</v>
      </c>
      <c r="AW271" s="8" t="s">
        <v>18</v>
      </c>
      <c r="AX271" s="8" t="s">
        <v>45</v>
      </c>
      <c r="AY271" s="111" t="s">
        <v>77</v>
      </c>
    </row>
    <row r="272" spans="2:51" s="7" customFormat="1" x14ac:dyDescent="0.2">
      <c r="B272" s="103"/>
      <c r="D272" s="104" t="s">
        <v>86</v>
      </c>
      <c r="E272" s="105" t="s">
        <v>0</v>
      </c>
      <c r="F272" s="106" t="s">
        <v>166</v>
      </c>
      <c r="H272" s="105" t="s">
        <v>0</v>
      </c>
      <c r="I272" s="107"/>
      <c r="L272" s="103"/>
      <c r="M272" s="108"/>
      <c r="T272" s="109"/>
      <c r="AT272" s="105" t="s">
        <v>86</v>
      </c>
      <c r="AU272" s="105" t="s">
        <v>84</v>
      </c>
      <c r="AV272" s="7" t="s">
        <v>46</v>
      </c>
      <c r="AW272" s="7" t="s">
        <v>18</v>
      </c>
      <c r="AX272" s="7" t="s">
        <v>45</v>
      </c>
      <c r="AY272" s="105" t="s">
        <v>77</v>
      </c>
    </row>
    <row r="273" spans="2:65" s="8" customFormat="1" x14ac:dyDescent="0.2">
      <c r="B273" s="110"/>
      <c r="D273" s="104" t="s">
        <v>86</v>
      </c>
      <c r="E273" s="111" t="s">
        <v>0</v>
      </c>
      <c r="F273" s="112" t="s">
        <v>226</v>
      </c>
      <c r="H273" s="113">
        <v>22.398</v>
      </c>
      <c r="I273" s="114"/>
      <c r="L273" s="110"/>
      <c r="M273" s="115"/>
      <c r="T273" s="116"/>
      <c r="AT273" s="111" t="s">
        <v>86</v>
      </c>
      <c r="AU273" s="111" t="s">
        <v>84</v>
      </c>
      <c r="AV273" s="8" t="s">
        <v>84</v>
      </c>
      <c r="AW273" s="8" t="s">
        <v>18</v>
      </c>
      <c r="AX273" s="8" t="s">
        <v>45</v>
      </c>
      <c r="AY273" s="111" t="s">
        <v>77</v>
      </c>
    </row>
    <row r="274" spans="2:65" s="9" customFormat="1" x14ac:dyDescent="0.2">
      <c r="B274" s="117"/>
      <c r="D274" s="104" t="s">
        <v>86</v>
      </c>
      <c r="E274" s="118" t="s">
        <v>0</v>
      </c>
      <c r="F274" s="119" t="s">
        <v>96</v>
      </c>
      <c r="H274" s="120">
        <v>313.89900000000006</v>
      </c>
      <c r="I274" s="121"/>
      <c r="L274" s="117"/>
      <c r="M274" s="122"/>
      <c r="T274" s="123"/>
      <c r="AT274" s="118" t="s">
        <v>86</v>
      </c>
      <c r="AU274" s="118" t="s">
        <v>84</v>
      </c>
      <c r="AV274" s="9" t="s">
        <v>83</v>
      </c>
      <c r="AW274" s="9" t="s">
        <v>18</v>
      </c>
      <c r="AX274" s="9" t="s">
        <v>46</v>
      </c>
      <c r="AY274" s="118" t="s">
        <v>77</v>
      </c>
    </row>
    <row r="275" spans="2:65" s="1" customFormat="1" ht="37.9" customHeight="1" x14ac:dyDescent="0.2">
      <c r="B275" s="88"/>
      <c r="C275" s="89" t="s">
        <v>227</v>
      </c>
      <c r="D275" s="89" t="s">
        <v>79</v>
      </c>
      <c r="E275" s="90" t="s">
        <v>228</v>
      </c>
      <c r="F275" s="91" t="s">
        <v>229</v>
      </c>
      <c r="G275" s="92" t="s">
        <v>118</v>
      </c>
      <c r="H275" s="93">
        <v>212.08099999999999</v>
      </c>
      <c r="I275" s="94"/>
      <c r="J275" s="95">
        <f>ROUND(I275*H275,2)</f>
        <v>0</v>
      </c>
      <c r="K275" s="96"/>
      <c r="L275" s="19"/>
      <c r="M275" s="97" t="s">
        <v>0</v>
      </c>
      <c r="N275" s="98" t="s">
        <v>28</v>
      </c>
      <c r="P275" s="99">
        <f>O275*H275</f>
        <v>0</v>
      </c>
      <c r="Q275" s="99">
        <v>0</v>
      </c>
      <c r="R275" s="99">
        <f>Q275*H275</f>
        <v>0</v>
      </c>
      <c r="S275" s="99">
        <v>0</v>
      </c>
      <c r="T275" s="100">
        <f>S275*H275</f>
        <v>0</v>
      </c>
      <c r="AR275" s="101" t="s">
        <v>83</v>
      </c>
      <c r="AT275" s="101" t="s">
        <v>79</v>
      </c>
      <c r="AU275" s="101" t="s">
        <v>84</v>
      </c>
      <c r="AY275" s="10" t="s">
        <v>77</v>
      </c>
      <c r="BE275" s="102">
        <f>IF(N275="základná",J275,0)</f>
        <v>0</v>
      </c>
      <c r="BF275" s="102">
        <f>IF(N275="znížená",J275,0)</f>
        <v>0</v>
      </c>
      <c r="BG275" s="102">
        <f>IF(N275="zákl. prenesená",J275,0)</f>
        <v>0</v>
      </c>
      <c r="BH275" s="102">
        <f>IF(N275="zníž. prenesená",J275,0)</f>
        <v>0</v>
      </c>
      <c r="BI275" s="102">
        <f>IF(N275="nulová",J275,0)</f>
        <v>0</v>
      </c>
      <c r="BJ275" s="10" t="s">
        <v>84</v>
      </c>
      <c r="BK275" s="102">
        <f>ROUND(I275*H275,2)</f>
        <v>0</v>
      </c>
      <c r="BL275" s="10" t="s">
        <v>83</v>
      </c>
      <c r="BM275" s="101" t="s">
        <v>230</v>
      </c>
    </row>
    <row r="276" spans="2:65" s="7" customFormat="1" ht="22.5" x14ac:dyDescent="0.2">
      <c r="B276" s="103"/>
      <c r="D276" s="104" t="s">
        <v>86</v>
      </c>
      <c r="E276" s="105" t="s">
        <v>0</v>
      </c>
      <c r="F276" s="106" t="s">
        <v>231</v>
      </c>
      <c r="H276" s="105" t="s">
        <v>0</v>
      </c>
      <c r="I276" s="107"/>
      <c r="L276" s="103"/>
      <c r="M276" s="108"/>
      <c r="T276" s="109"/>
      <c r="AT276" s="105" t="s">
        <v>86</v>
      </c>
      <c r="AU276" s="105" t="s">
        <v>84</v>
      </c>
      <c r="AV276" s="7" t="s">
        <v>46</v>
      </c>
      <c r="AW276" s="7" t="s">
        <v>18</v>
      </c>
      <c r="AX276" s="7" t="s">
        <v>45</v>
      </c>
      <c r="AY276" s="105" t="s">
        <v>77</v>
      </c>
    </row>
    <row r="277" spans="2:65" s="7" customFormat="1" x14ac:dyDescent="0.2">
      <c r="B277" s="103"/>
      <c r="D277" s="104" t="s">
        <v>86</v>
      </c>
      <c r="E277" s="105" t="s">
        <v>0</v>
      </c>
      <c r="F277" s="106" t="s">
        <v>232</v>
      </c>
      <c r="H277" s="105" t="s">
        <v>0</v>
      </c>
      <c r="I277" s="107"/>
      <c r="L277" s="103"/>
      <c r="M277" s="108"/>
      <c r="T277" s="109"/>
      <c r="AT277" s="105" t="s">
        <v>86</v>
      </c>
      <c r="AU277" s="105" t="s">
        <v>84</v>
      </c>
      <c r="AV277" s="7" t="s">
        <v>46</v>
      </c>
      <c r="AW277" s="7" t="s">
        <v>18</v>
      </c>
      <c r="AX277" s="7" t="s">
        <v>45</v>
      </c>
      <c r="AY277" s="105" t="s">
        <v>77</v>
      </c>
    </row>
    <row r="278" spans="2:65" s="8" customFormat="1" x14ac:dyDescent="0.2">
      <c r="B278" s="110"/>
      <c r="D278" s="104" t="s">
        <v>86</v>
      </c>
      <c r="E278" s="111" t="s">
        <v>0</v>
      </c>
      <c r="F278" s="112" t="s">
        <v>233</v>
      </c>
      <c r="H278" s="113">
        <v>4.4669999999999996</v>
      </c>
      <c r="I278" s="114"/>
      <c r="L278" s="110"/>
      <c r="M278" s="115"/>
      <c r="T278" s="116"/>
      <c r="AT278" s="111" t="s">
        <v>86</v>
      </c>
      <c r="AU278" s="111" t="s">
        <v>84</v>
      </c>
      <c r="AV278" s="8" t="s">
        <v>84</v>
      </c>
      <c r="AW278" s="8" t="s">
        <v>18</v>
      </c>
      <c r="AX278" s="8" t="s">
        <v>45</v>
      </c>
      <c r="AY278" s="111" t="s">
        <v>77</v>
      </c>
    </row>
    <row r="279" spans="2:65" s="7" customFormat="1" x14ac:dyDescent="0.2">
      <c r="B279" s="103"/>
      <c r="D279" s="104" t="s">
        <v>86</v>
      </c>
      <c r="E279" s="105" t="s">
        <v>0</v>
      </c>
      <c r="F279" s="106" t="s">
        <v>234</v>
      </c>
      <c r="H279" s="105" t="s">
        <v>0</v>
      </c>
      <c r="I279" s="107"/>
      <c r="L279" s="103"/>
      <c r="M279" s="108"/>
      <c r="T279" s="109"/>
      <c r="AT279" s="105" t="s">
        <v>86</v>
      </c>
      <c r="AU279" s="105" t="s">
        <v>84</v>
      </c>
      <c r="AV279" s="7" t="s">
        <v>46</v>
      </c>
      <c r="AW279" s="7" t="s">
        <v>18</v>
      </c>
      <c r="AX279" s="7" t="s">
        <v>45</v>
      </c>
      <c r="AY279" s="105" t="s">
        <v>77</v>
      </c>
    </row>
    <row r="280" spans="2:65" s="8" customFormat="1" x14ac:dyDescent="0.2">
      <c r="B280" s="110"/>
      <c r="D280" s="104" t="s">
        <v>86</v>
      </c>
      <c r="E280" s="111" t="s">
        <v>0</v>
      </c>
      <c r="F280" s="112" t="s">
        <v>235</v>
      </c>
      <c r="H280" s="113">
        <v>26.681000000000001</v>
      </c>
      <c r="I280" s="114"/>
      <c r="L280" s="110"/>
      <c r="M280" s="115"/>
      <c r="T280" s="116"/>
      <c r="AT280" s="111" t="s">
        <v>86</v>
      </c>
      <c r="AU280" s="111" t="s">
        <v>84</v>
      </c>
      <c r="AV280" s="8" t="s">
        <v>84</v>
      </c>
      <c r="AW280" s="8" t="s">
        <v>18</v>
      </c>
      <c r="AX280" s="8" t="s">
        <v>45</v>
      </c>
      <c r="AY280" s="111" t="s">
        <v>77</v>
      </c>
    </row>
    <row r="281" spans="2:65" s="7" customFormat="1" x14ac:dyDescent="0.2">
      <c r="B281" s="103"/>
      <c r="D281" s="104" t="s">
        <v>86</v>
      </c>
      <c r="E281" s="105" t="s">
        <v>0</v>
      </c>
      <c r="F281" s="106" t="s">
        <v>236</v>
      </c>
      <c r="H281" s="105" t="s">
        <v>0</v>
      </c>
      <c r="I281" s="107"/>
      <c r="L281" s="103"/>
      <c r="M281" s="108"/>
      <c r="T281" s="109"/>
      <c r="AT281" s="105" t="s">
        <v>86</v>
      </c>
      <c r="AU281" s="105" t="s">
        <v>84</v>
      </c>
      <c r="AV281" s="7" t="s">
        <v>46</v>
      </c>
      <c r="AW281" s="7" t="s">
        <v>18</v>
      </c>
      <c r="AX281" s="7" t="s">
        <v>45</v>
      </c>
      <c r="AY281" s="105" t="s">
        <v>77</v>
      </c>
    </row>
    <row r="282" spans="2:65" s="8" customFormat="1" x14ac:dyDescent="0.2">
      <c r="B282" s="110"/>
      <c r="D282" s="104" t="s">
        <v>86</v>
      </c>
      <c r="E282" s="111" t="s">
        <v>0</v>
      </c>
      <c r="F282" s="112" t="s">
        <v>237</v>
      </c>
      <c r="H282" s="113">
        <v>180.93299999999999</v>
      </c>
      <c r="I282" s="114"/>
      <c r="L282" s="110"/>
      <c r="M282" s="115"/>
      <c r="T282" s="116"/>
      <c r="AT282" s="111" t="s">
        <v>86</v>
      </c>
      <c r="AU282" s="111" t="s">
        <v>84</v>
      </c>
      <c r="AV282" s="8" t="s">
        <v>84</v>
      </c>
      <c r="AW282" s="8" t="s">
        <v>18</v>
      </c>
      <c r="AX282" s="8" t="s">
        <v>45</v>
      </c>
      <c r="AY282" s="111" t="s">
        <v>77</v>
      </c>
    </row>
    <row r="283" spans="2:65" s="9" customFormat="1" x14ac:dyDescent="0.2">
      <c r="B283" s="117"/>
      <c r="D283" s="104" t="s">
        <v>86</v>
      </c>
      <c r="E283" s="118" t="s">
        <v>0</v>
      </c>
      <c r="F283" s="119" t="s">
        <v>96</v>
      </c>
      <c r="H283" s="120">
        <v>212.08099999999999</v>
      </c>
      <c r="I283" s="121"/>
      <c r="L283" s="117"/>
      <c r="M283" s="122"/>
      <c r="T283" s="123"/>
      <c r="AT283" s="118" t="s">
        <v>86</v>
      </c>
      <c r="AU283" s="118" t="s">
        <v>84</v>
      </c>
      <c r="AV283" s="9" t="s">
        <v>83</v>
      </c>
      <c r="AW283" s="9" t="s">
        <v>18</v>
      </c>
      <c r="AX283" s="9" t="s">
        <v>46</v>
      </c>
      <c r="AY283" s="118" t="s">
        <v>77</v>
      </c>
    </row>
    <row r="284" spans="2:65" s="1" customFormat="1" ht="24.2" customHeight="1" x14ac:dyDescent="0.2">
      <c r="B284" s="88"/>
      <c r="C284" s="89" t="s">
        <v>238</v>
      </c>
      <c r="D284" s="89" t="s">
        <v>79</v>
      </c>
      <c r="E284" s="90" t="s">
        <v>239</v>
      </c>
      <c r="F284" s="91" t="s">
        <v>240</v>
      </c>
      <c r="G284" s="92" t="s">
        <v>118</v>
      </c>
      <c r="H284" s="93">
        <v>212.08099999999999</v>
      </c>
      <c r="I284" s="94"/>
      <c r="J284" s="95">
        <f>ROUND(I284*H284,2)</f>
        <v>0</v>
      </c>
      <c r="K284" s="96"/>
      <c r="L284" s="19"/>
      <c r="M284" s="97" t="s">
        <v>0</v>
      </c>
      <c r="N284" s="98" t="s">
        <v>28</v>
      </c>
      <c r="P284" s="99">
        <f>O284*H284</f>
        <v>0</v>
      </c>
      <c r="Q284" s="99">
        <v>0</v>
      </c>
      <c r="R284" s="99">
        <f>Q284*H284</f>
        <v>0</v>
      </c>
      <c r="S284" s="99">
        <v>0</v>
      </c>
      <c r="T284" s="100">
        <f>S284*H284</f>
        <v>0</v>
      </c>
      <c r="AR284" s="101" t="s">
        <v>83</v>
      </c>
      <c r="AT284" s="101" t="s">
        <v>79</v>
      </c>
      <c r="AU284" s="101" t="s">
        <v>84</v>
      </c>
      <c r="AY284" s="10" t="s">
        <v>77</v>
      </c>
      <c r="BE284" s="102">
        <f>IF(N284="základná",J284,0)</f>
        <v>0</v>
      </c>
      <c r="BF284" s="102">
        <f>IF(N284="znížená",J284,0)</f>
        <v>0</v>
      </c>
      <c r="BG284" s="102">
        <f>IF(N284="zákl. prenesená",J284,0)</f>
        <v>0</v>
      </c>
      <c r="BH284" s="102">
        <f>IF(N284="zníž. prenesená",J284,0)</f>
        <v>0</v>
      </c>
      <c r="BI284" s="102">
        <f>IF(N284="nulová",J284,0)</f>
        <v>0</v>
      </c>
      <c r="BJ284" s="10" t="s">
        <v>84</v>
      </c>
      <c r="BK284" s="102">
        <f>ROUND(I284*H284,2)</f>
        <v>0</v>
      </c>
      <c r="BL284" s="10" t="s">
        <v>83</v>
      </c>
      <c r="BM284" s="101" t="s">
        <v>241</v>
      </c>
    </row>
    <row r="285" spans="2:65" s="1" customFormat="1" ht="33" customHeight="1" x14ac:dyDescent="0.2">
      <c r="B285" s="88"/>
      <c r="C285" s="89" t="s">
        <v>242</v>
      </c>
      <c r="D285" s="89" t="s">
        <v>79</v>
      </c>
      <c r="E285" s="90" t="s">
        <v>243</v>
      </c>
      <c r="F285" s="91" t="s">
        <v>244</v>
      </c>
      <c r="G285" s="92" t="s">
        <v>118</v>
      </c>
      <c r="H285" s="93">
        <v>212.08099999999999</v>
      </c>
      <c r="I285" s="94"/>
      <c r="J285" s="95">
        <f>ROUND(I285*H285,2)</f>
        <v>0</v>
      </c>
      <c r="K285" s="96"/>
      <c r="L285" s="19"/>
      <c r="M285" s="97" t="s">
        <v>0</v>
      </c>
      <c r="N285" s="98" t="s">
        <v>28</v>
      </c>
      <c r="P285" s="99">
        <f>O285*H285</f>
        <v>0</v>
      </c>
      <c r="Q285" s="99">
        <v>0</v>
      </c>
      <c r="R285" s="99">
        <f>Q285*H285</f>
        <v>0</v>
      </c>
      <c r="S285" s="99">
        <v>0</v>
      </c>
      <c r="T285" s="100">
        <f>S285*H285</f>
        <v>0</v>
      </c>
      <c r="AR285" s="101" t="s">
        <v>83</v>
      </c>
      <c r="AT285" s="101" t="s">
        <v>79</v>
      </c>
      <c r="AU285" s="101" t="s">
        <v>84</v>
      </c>
      <c r="AY285" s="10" t="s">
        <v>77</v>
      </c>
      <c r="BE285" s="102">
        <f>IF(N285="základná",J285,0)</f>
        <v>0</v>
      </c>
      <c r="BF285" s="102">
        <f>IF(N285="znížená",J285,0)</f>
        <v>0</v>
      </c>
      <c r="BG285" s="102">
        <f>IF(N285="zákl. prenesená",J285,0)</f>
        <v>0</v>
      </c>
      <c r="BH285" s="102">
        <f>IF(N285="zníž. prenesená",J285,0)</f>
        <v>0</v>
      </c>
      <c r="BI285" s="102">
        <f>IF(N285="nulová",J285,0)</f>
        <v>0</v>
      </c>
      <c r="BJ285" s="10" t="s">
        <v>84</v>
      </c>
      <c r="BK285" s="102">
        <f>ROUND(I285*H285,2)</f>
        <v>0</v>
      </c>
      <c r="BL285" s="10" t="s">
        <v>83</v>
      </c>
      <c r="BM285" s="101" t="s">
        <v>245</v>
      </c>
    </row>
    <row r="286" spans="2:65" s="1" customFormat="1" ht="33" customHeight="1" x14ac:dyDescent="0.2">
      <c r="B286" s="88"/>
      <c r="C286" s="89" t="s">
        <v>246</v>
      </c>
      <c r="D286" s="89" t="s">
        <v>79</v>
      </c>
      <c r="E286" s="90" t="s">
        <v>247</v>
      </c>
      <c r="F286" s="91" t="s">
        <v>248</v>
      </c>
      <c r="G286" s="92" t="s">
        <v>118</v>
      </c>
      <c r="H286" s="93">
        <v>169.94399999999999</v>
      </c>
      <c r="I286" s="94"/>
      <c r="J286" s="95">
        <f>ROUND(I286*H286,2)</f>
        <v>0</v>
      </c>
      <c r="K286" s="96"/>
      <c r="L286" s="19"/>
      <c r="M286" s="97" t="s">
        <v>0</v>
      </c>
      <c r="N286" s="98" t="s">
        <v>28</v>
      </c>
      <c r="P286" s="99">
        <f>O286*H286</f>
        <v>0</v>
      </c>
      <c r="Q286" s="99">
        <v>0</v>
      </c>
      <c r="R286" s="99">
        <f>Q286*H286</f>
        <v>0</v>
      </c>
      <c r="S286" s="99">
        <v>0</v>
      </c>
      <c r="T286" s="100">
        <f>S286*H286</f>
        <v>0</v>
      </c>
      <c r="AR286" s="101" t="s">
        <v>83</v>
      </c>
      <c r="AT286" s="101" t="s">
        <v>79</v>
      </c>
      <c r="AU286" s="101" t="s">
        <v>84</v>
      </c>
      <c r="AY286" s="10" t="s">
        <v>77</v>
      </c>
      <c r="BE286" s="102">
        <f>IF(N286="základná",J286,0)</f>
        <v>0</v>
      </c>
      <c r="BF286" s="102">
        <f>IF(N286="znížená",J286,0)</f>
        <v>0</v>
      </c>
      <c r="BG286" s="102">
        <f>IF(N286="zákl. prenesená",J286,0)</f>
        <v>0</v>
      </c>
      <c r="BH286" s="102">
        <f>IF(N286="zníž. prenesená",J286,0)</f>
        <v>0</v>
      </c>
      <c r="BI286" s="102">
        <f>IF(N286="nulová",J286,0)</f>
        <v>0</v>
      </c>
      <c r="BJ286" s="10" t="s">
        <v>84</v>
      </c>
      <c r="BK286" s="102">
        <f>ROUND(I286*H286,2)</f>
        <v>0</v>
      </c>
      <c r="BL286" s="10" t="s">
        <v>83</v>
      </c>
      <c r="BM286" s="101" t="s">
        <v>249</v>
      </c>
    </row>
    <row r="287" spans="2:65" s="7" customFormat="1" x14ac:dyDescent="0.2">
      <c r="B287" s="103"/>
      <c r="D287" s="104" t="s">
        <v>86</v>
      </c>
      <c r="E287" s="105" t="s">
        <v>0</v>
      </c>
      <c r="F287" s="106" t="s">
        <v>250</v>
      </c>
      <c r="H287" s="105" t="s">
        <v>0</v>
      </c>
      <c r="I287" s="107"/>
      <c r="L287" s="103"/>
      <c r="M287" s="108"/>
      <c r="T287" s="109"/>
      <c r="AT287" s="105" t="s">
        <v>86</v>
      </c>
      <c r="AU287" s="105" t="s">
        <v>84</v>
      </c>
      <c r="AV287" s="7" t="s">
        <v>46</v>
      </c>
      <c r="AW287" s="7" t="s">
        <v>18</v>
      </c>
      <c r="AX287" s="7" t="s">
        <v>45</v>
      </c>
      <c r="AY287" s="105" t="s">
        <v>77</v>
      </c>
    </row>
    <row r="288" spans="2:65" s="8" customFormat="1" ht="22.5" x14ac:dyDescent="0.2">
      <c r="B288" s="110"/>
      <c r="D288" s="104" t="s">
        <v>86</v>
      </c>
      <c r="E288" s="111" t="s">
        <v>0</v>
      </c>
      <c r="F288" s="112" t="s">
        <v>251</v>
      </c>
      <c r="H288" s="113">
        <v>173.857</v>
      </c>
      <c r="I288" s="114"/>
      <c r="L288" s="110"/>
      <c r="M288" s="115"/>
      <c r="T288" s="116"/>
      <c r="AT288" s="111" t="s">
        <v>86</v>
      </c>
      <c r="AU288" s="111" t="s">
        <v>84</v>
      </c>
      <c r="AV288" s="8" t="s">
        <v>84</v>
      </c>
      <c r="AW288" s="8" t="s">
        <v>18</v>
      </c>
      <c r="AX288" s="8" t="s">
        <v>45</v>
      </c>
      <c r="AY288" s="111" t="s">
        <v>77</v>
      </c>
    </row>
    <row r="289" spans="2:51" s="7" customFormat="1" x14ac:dyDescent="0.2">
      <c r="B289" s="103"/>
      <c r="D289" s="104" t="s">
        <v>86</v>
      </c>
      <c r="E289" s="105" t="s">
        <v>0</v>
      </c>
      <c r="F289" s="106" t="s">
        <v>252</v>
      </c>
      <c r="H289" s="105" t="s">
        <v>0</v>
      </c>
      <c r="I289" s="107"/>
      <c r="L289" s="103"/>
      <c r="M289" s="108"/>
      <c r="T289" s="109"/>
      <c r="AT289" s="105" t="s">
        <v>86</v>
      </c>
      <c r="AU289" s="105" t="s">
        <v>84</v>
      </c>
      <c r="AV289" s="7" t="s">
        <v>46</v>
      </c>
      <c r="AW289" s="7" t="s">
        <v>18</v>
      </c>
      <c r="AX289" s="7" t="s">
        <v>45</v>
      </c>
      <c r="AY289" s="105" t="s">
        <v>77</v>
      </c>
    </row>
    <row r="290" spans="2:51" s="8" customFormat="1" x14ac:dyDescent="0.2">
      <c r="B290" s="110"/>
      <c r="D290" s="104" t="s">
        <v>86</v>
      </c>
      <c r="E290" s="111" t="s">
        <v>0</v>
      </c>
      <c r="F290" s="112" t="s">
        <v>253</v>
      </c>
      <c r="H290" s="113">
        <v>-15.771000000000001</v>
      </c>
      <c r="I290" s="114"/>
      <c r="L290" s="110"/>
      <c r="M290" s="115"/>
      <c r="T290" s="116"/>
      <c r="AT290" s="111" t="s">
        <v>86</v>
      </c>
      <c r="AU290" s="111" t="s">
        <v>84</v>
      </c>
      <c r="AV290" s="8" t="s">
        <v>84</v>
      </c>
      <c r="AW290" s="8" t="s">
        <v>18</v>
      </c>
      <c r="AX290" s="8" t="s">
        <v>45</v>
      </c>
      <c r="AY290" s="111" t="s">
        <v>77</v>
      </c>
    </row>
    <row r="291" spans="2:51" s="7" customFormat="1" x14ac:dyDescent="0.2">
      <c r="B291" s="103"/>
      <c r="D291" s="104" t="s">
        <v>86</v>
      </c>
      <c r="E291" s="105" t="s">
        <v>0</v>
      </c>
      <c r="F291" s="106" t="s">
        <v>254</v>
      </c>
      <c r="H291" s="105" t="s">
        <v>0</v>
      </c>
      <c r="I291" s="107"/>
      <c r="L291" s="103"/>
      <c r="M291" s="108"/>
      <c r="T291" s="109"/>
      <c r="AT291" s="105" t="s">
        <v>86</v>
      </c>
      <c r="AU291" s="105" t="s">
        <v>84</v>
      </c>
      <c r="AV291" s="7" t="s">
        <v>46</v>
      </c>
      <c r="AW291" s="7" t="s">
        <v>18</v>
      </c>
      <c r="AX291" s="7" t="s">
        <v>45</v>
      </c>
      <c r="AY291" s="105" t="s">
        <v>77</v>
      </c>
    </row>
    <row r="292" spans="2:51" s="8" customFormat="1" ht="33.75" x14ac:dyDescent="0.2">
      <c r="B292" s="110"/>
      <c r="D292" s="104" t="s">
        <v>86</v>
      </c>
      <c r="E292" s="111" t="s">
        <v>0</v>
      </c>
      <c r="F292" s="112" t="s">
        <v>255</v>
      </c>
      <c r="H292" s="113">
        <v>-13.35</v>
      </c>
      <c r="I292" s="114"/>
      <c r="L292" s="110"/>
      <c r="M292" s="115"/>
      <c r="T292" s="116"/>
      <c r="AT292" s="111" t="s">
        <v>86</v>
      </c>
      <c r="AU292" s="111" t="s">
        <v>84</v>
      </c>
      <c r="AV292" s="8" t="s">
        <v>84</v>
      </c>
      <c r="AW292" s="8" t="s">
        <v>18</v>
      </c>
      <c r="AX292" s="8" t="s">
        <v>45</v>
      </c>
      <c r="AY292" s="111" t="s">
        <v>77</v>
      </c>
    </row>
    <row r="293" spans="2:51" s="7" customFormat="1" x14ac:dyDescent="0.2">
      <c r="B293" s="103"/>
      <c r="D293" s="104" t="s">
        <v>86</v>
      </c>
      <c r="E293" s="105" t="s">
        <v>0</v>
      </c>
      <c r="F293" s="106" t="s">
        <v>256</v>
      </c>
      <c r="H293" s="105" t="s">
        <v>0</v>
      </c>
      <c r="I293" s="107"/>
      <c r="L293" s="103"/>
      <c r="M293" s="108"/>
      <c r="T293" s="109"/>
      <c r="AT293" s="105" t="s">
        <v>86</v>
      </c>
      <c r="AU293" s="105" t="s">
        <v>84</v>
      </c>
      <c r="AV293" s="7" t="s">
        <v>46</v>
      </c>
      <c r="AW293" s="7" t="s">
        <v>18</v>
      </c>
      <c r="AX293" s="7" t="s">
        <v>45</v>
      </c>
      <c r="AY293" s="105" t="s">
        <v>77</v>
      </c>
    </row>
    <row r="294" spans="2:51" s="8" customFormat="1" x14ac:dyDescent="0.2">
      <c r="B294" s="110"/>
      <c r="D294" s="104" t="s">
        <v>86</v>
      </c>
      <c r="E294" s="111" t="s">
        <v>0</v>
      </c>
      <c r="F294" s="112" t="s">
        <v>257</v>
      </c>
      <c r="H294" s="113">
        <v>3.54</v>
      </c>
      <c r="I294" s="114"/>
      <c r="L294" s="110"/>
      <c r="M294" s="115"/>
      <c r="T294" s="116"/>
      <c r="AT294" s="111" t="s">
        <v>86</v>
      </c>
      <c r="AU294" s="111" t="s">
        <v>84</v>
      </c>
      <c r="AV294" s="8" t="s">
        <v>84</v>
      </c>
      <c r="AW294" s="8" t="s">
        <v>18</v>
      </c>
      <c r="AX294" s="8" t="s">
        <v>45</v>
      </c>
      <c r="AY294" s="111" t="s">
        <v>77</v>
      </c>
    </row>
    <row r="295" spans="2:51" s="7" customFormat="1" x14ac:dyDescent="0.2">
      <c r="B295" s="103"/>
      <c r="D295" s="104" t="s">
        <v>86</v>
      </c>
      <c r="E295" s="105" t="s">
        <v>0</v>
      </c>
      <c r="F295" s="106" t="s">
        <v>258</v>
      </c>
      <c r="H295" s="105" t="s">
        <v>0</v>
      </c>
      <c r="I295" s="107"/>
      <c r="L295" s="103"/>
      <c r="M295" s="108"/>
      <c r="T295" s="109"/>
      <c r="AT295" s="105" t="s">
        <v>86</v>
      </c>
      <c r="AU295" s="105" t="s">
        <v>84</v>
      </c>
      <c r="AV295" s="7" t="s">
        <v>46</v>
      </c>
      <c r="AW295" s="7" t="s">
        <v>18</v>
      </c>
      <c r="AX295" s="7" t="s">
        <v>45</v>
      </c>
      <c r="AY295" s="105" t="s">
        <v>77</v>
      </c>
    </row>
    <row r="296" spans="2:51" s="8" customFormat="1" x14ac:dyDescent="0.2">
      <c r="B296" s="110"/>
      <c r="D296" s="104" t="s">
        <v>86</v>
      </c>
      <c r="E296" s="111" t="s">
        <v>0</v>
      </c>
      <c r="F296" s="112" t="s">
        <v>259</v>
      </c>
      <c r="H296" s="113">
        <v>-1</v>
      </c>
      <c r="I296" s="114"/>
      <c r="L296" s="110"/>
      <c r="M296" s="115"/>
      <c r="T296" s="116"/>
      <c r="AT296" s="111" t="s">
        <v>86</v>
      </c>
      <c r="AU296" s="111" t="s">
        <v>84</v>
      </c>
      <c r="AV296" s="8" t="s">
        <v>84</v>
      </c>
      <c r="AW296" s="8" t="s">
        <v>18</v>
      </c>
      <c r="AX296" s="8" t="s">
        <v>45</v>
      </c>
      <c r="AY296" s="111" t="s">
        <v>77</v>
      </c>
    </row>
    <row r="297" spans="2:51" s="7" customFormat="1" x14ac:dyDescent="0.2">
      <c r="B297" s="103"/>
      <c r="D297" s="104" t="s">
        <v>86</v>
      </c>
      <c r="E297" s="105" t="s">
        <v>0</v>
      </c>
      <c r="F297" s="106" t="s">
        <v>260</v>
      </c>
      <c r="H297" s="105" t="s">
        <v>0</v>
      </c>
      <c r="I297" s="107"/>
      <c r="L297" s="103"/>
      <c r="M297" s="108"/>
      <c r="T297" s="109"/>
      <c r="AT297" s="105" t="s">
        <v>86</v>
      </c>
      <c r="AU297" s="105" t="s">
        <v>84</v>
      </c>
      <c r="AV297" s="7" t="s">
        <v>46</v>
      </c>
      <c r="AW297" s="7" t="s">
        <v>18</v>
      </c>
      <c r="AX297" s="7" t="s">
        <v>45</v>
      </c>
      <c r="AY297" s="105" t="s">
        <v>77</v>
      </c>
    </row>
    <row r="298" spans="2:51" s="8" customFormat="1" x14ac:dyDescent="0.2">
      <c r="B298" s="110"/>
      <c r="D298" s="104" t="s">
        <v>86</v>
      </c>
      <c r="E298" s="111" t="s">
        <v>0</v>
      </c>
      <c r="F298" s="112" t="s">
        <v>261</v>
      </c>
      <c r="H298" s="113">
        <v>7.5570000000000004</v>
      </c>
      <c r="I298" s="114"/>
      <c r="L298" s="110"/>
      <c r="M298" s="115"/>
      <c r="T298" s="116"/>
      <c r="AT298" s="111" t="s">
        <v>86</v>
      </c>
      <c r="AU298" s="111" t="s">
        <v>84</v>
      </c>
      <c r="AV298" s="8" t="s">
        <v>84</v>
      </c>
      <c r="AW298" s="8" t="s">
        <v>18</v>
      </c>
      <c r="AX298" s="8" t="s">
        <v>45</v>
      </c>
      <c r="AY298" s="111" t="s">
        <v>77</v>
      </c>
    </row>
    <row r="299" spans="2:51" s="7" customFormat="1" x14ac:dyDescent="0.2">
      <c r="B299" s="103"/>
      <c r="D299" s="104" t="s">
        <v>86</v>
      </c>
      <c r="E299" s="105" t="s">
        <v>0</v>
      </c>
      <c r="F299" s="106" t="s">
        <v>262</v>
      </c>
      <c r="H299" s="105" t="s">
        <v>0</v>
      </c>
      <c r="I299" s="107"/>
      <c r="L299" s="103"/>
      <c r="M299" s="108"/>
      <c r="T299" s="109"/>
      <c r="AT299" s="105" t="s">
        <v>86</v>
      </c>
      <c r="AU299" s="105" t="s">
        <v>84</v>
      </c>
      <c r="AV299" s="7" t="s">
        <v>46</v>
      </c>
      <c r="AW299" s="7" t="s">
        <v>18</v>
      </c>
      <c r="AX299" s="7" t="s">
        <v>45</v>
      </c>
      <c r="AY299" s="105" t="s">
        <v>77</v>
      </c>
    </row>
    <row r="300" spans="2:51" s="8" customFormat="1" x14ac:dyDescent="0.2">
      <c r="B300" s="110"/>
      <c r="D300" s="104" t="s">
        <v>86</v>
      </c>
      <c r="E300" s="111" t="s">
        <v>0</v>
      </c>
      <c r="F300" s="112" t="s">
        <v>263</v>
      </c>
      <c r="H300" s="113">
        <v>-4.6970000000000001</v>
      </c>
      <c r="I300" s="114"/>
      <c r="L300" s="110"/>
      <c r="M300" s="115"/>
      <c r="T300" s="116"/>
      <c r="AT300" s="111" t="s">
        <v>86</v>
      </c>
      <c r="AU300" s="111" t="s">
        <v>84</v>
      </c>
      <c r="AV300" s="8" t="s">
        <v>84</v>
      </c>
      <c r="AW300" s="8" t="s">
        <v>18</v>
      </c>
      <c r="AX300" s="8" t="s">
        <v>45</v>
      </c>
      <c r="AY300" s="111" t="s">
        <v>77</v>
      </c>
    </row>
    <row r="301" spans="2:51" s="7" customFormat="1" x14ac:dyDescent="0.2">
      <c r="B301" s="103"/>
      <c r="D301" s="104" t="s">
        <v>86</v>
      </c>
      <c r="E301" s="105" t="s">
        <v>0</v>
      </c>
      <c r="F301" s="106" t="s">
        <v>264</v>
      </c>
      <c r="H301" s="105" t="s">
        <v>0</v>
      </c>
      <c r="I301" s="107"/>
      <c r="L301" s="103"/>
      <c r="M301" s="108"/>
      <c r="T301" s="109"/>
      <c r="AT301" s="105" t="s">
        <v>86</v>
      </c>
      <c r="AU301" s="105" t="s">
        <v>84</v>
      </c>
      <c r="AV301" s="7" t="s">
        <v>46</v>
      </c>
      <c r="AW301" s="7" t="s">
        <v>18</v>
      </c>
      <c r="AX301" s="7" t="s">
        <v>45</v>
      </c>
      <c r="AY301" s="105" t="s">
        <v>77</v>
      </c>
    </row>
    <row r="302" spans="2:51" s="8" customFormat="1" ht="33.75" x14ac:dyDescent="0.2">
      <c r="B302" s="110"/>
      <c r="D302" s="104" t="s">
        <v>86</v>
      </c>
      <c r="E302" s="111" t="s">
        <v>0</v>
      </c>
      <c r="F302" s="112" t="s">
        <v>265</v>
      </c>
      <c r="H302" s="113">
        <v>7.681</v>
      </c>
      <c r="I302" s="114"/>
      <c r="L302" s="110"/>
      <c r="M302" s="115"/>
      <c r="T302" s="116"/>
      <c r="AT302" s="111" t="s">
        <v>86</v>
      </c>
      <c r="AU302" s="111" t="s">
        <v>84</v>
      </c>
      <c r="AV302" s="8" t="s">
        <v>84</v>
      </c>
      <c r="AW302" s="8" t="s">
        <v>18</v>
      </c>
      <c r="AX302" s="8" t="s">
        <v>45</v>
      </c>
      <c r="AY302" s="111" t="s">
        <v>77</v>
      </c>
    </row>
    <row r="303" spans="2:51" s="7" customFormat="1" x14ac:dyDescent="0.2">
      <c r="B303" s="103"/>
      <c r="D303" s="104" t="s">
        <v>86</v>
      </c>
      <c r="E303" s="105" t="s">
        <v>0</v>
      </c>
      <c r="F303" s="106" t="s">
        <v>266</v>
      </c>
      <c r="H303" s="105" t="s">
        <v>0</v>
      </c>
      <c r="I303" s="107"/>
      <c r="L303" s="103"/>
      <c r="M303" s="108"/>
      <c r="T303" s="109"/>
      <c r="AT303" s="105" t="s">
        <v>86</v>
      </c>
      <c r="AU303" s="105" t="s">
        <v>84</v>
      </c>
      <c r="AV303" s="7" t="s">
        <v>46</v>
      </c>
      <c r="AW303" s="7" t="s">
        <v>18</v>
      </c>
      <c r="AX303" s="7" t="s">
        <v>45</v>
      </c>
      <c r="AY303" s="105" t="s">
        <v>77</v>
      </c>
    </row>
    <row r="304" spans="2:51" s="8" customFormat="1" ht="45" x14ac:dyDescent="0.2">
      <c r="B304" s="110"/>
      <c r="D304" s="104" t="s">
        <v>86</v>
      </c>
      <c r="E304" s="111" t="s">
        <v>0</v>
      </c>
      <c r="F304" s="112" t="s">
        <v>267</v>
      </c>
      <c r="H304" s="113">
        <v>-2.1709999999999998</v>
      </c>
      <c r="I304" s="114"/>
      <c r="L304" s="110"/>
      <c r="M304" s="115"/>
      <c r="T304" s="116"/>
      <c r="AT304" s="111" t="s">
        <v>86</v>
      </c>
      <c r="AU304" s="111" t="s">
        <v>84</v>
      </c>
      <c r="AV304" s="8" t="s">
        <v>84</v>
      </c>
      <c r="AW304" s="8" t="s">
        <v>18</v>
      </c>
      <c r="AX304" s="8" t="s">
        <v>45</v>
      </c>
      <c r="AY304" s="111" t="s">
        <v>77</v>
      </c>
    </row>
    <row r="305" spans="2:51" s="7" customFormat="1" x14ac:dyDescent="0.2">
      <c r="B305" s="103"/>
      <c r="D305" s="104" t="s">
        <v>86</v>
      </c>
      <c r="E305" s="105" t="s">
        <v>0</v>
      </c>
      <c r="F305" s="106" t="s">
        <v>268</v>
      </c>
      <c r="H305" s="105" t="s">
        <v>0</v>
      </c>
      <c r="I305" s="107"/>
      <c r="L305" s="103"/>
      <c r="M305" s="108"/>
      <c r="T305" s="109"/>
      <c r="AT305" s="105" t="s">
        <v>86</v>
      </c>
      <c r="AU305" s="105" t="s">
        <v>84</v>
      </c>
      <c r="AV305" s="7" t="s">
        <v>46</v>
      </c>
      <c r="AW305" s="7" t="s">
        <v>18</v>
      </c>
      <c r="AX305" s="7" t="s">
        <v>45</v>
      </c>
      <c r="AY305" s="105" t="s">
        <v>77</v>
      </c>
    </row>
    <row r="306" spans="2:51" s="7" customFormat="1" x14ac:dyDescent="0.2">
      <c r="B306" s="103"/>
      <c r="D306" s="104" t="s">
        <v>86</v>
      </c>
      <c r="E306" s="105" t="s">
        <v>0</v>
      </c>
      <c r="F306" s="106" t="s">
        <v>127</v>
      </c>
      <c r="H306" s="105" t="s">
        <v>0</v>
      </c>
      <c r="I306" s="107"/>
      <c r="L306" s="103"/>
      <c r="M306" s="108"/>
      <c r="T306" s="109"/>
      <c r="AT306" s="105" t="s">
        <v>86</v>
      </c>
      <c r="AU306" s="105" t="s">
        <v>84</v>
      </c>
      <c r="AV306" s="7" t="s">
        <v>46</v>
      </c>
      <c r="AW306" s="7" t="s">
        <v>18</v>
      </c>
      <c r="AX306" s="7" t="s">
        <v>45</v>
      </c>
      <c r="AY306" s="105" t="s">
        <v>77</v>
      </c>
    </row>
    <row r="307" spans="2:51" s="8" customFormat="1" ht="22.5" x14ac:dyDescent="0.2">
      <c r="B307" s="110"/>
      <c r="D307" s="104" t="s">
        <v>86</v>
      </c>
      <c r="E307" s="111" t="s">
        <v>0</v>
      </c>
      <c r="F307" s="112" t="s">
        <v>128</v>
      </c>
      <c r="H307" s="113">
        <v>17.79</v>
      </c>
      <c r="I307" s="114"/>
      <c r="L307" s="110"/>
      <c r="M307" s="115"/>
      <c r="T307" s="116"/>
      <c r="AT307" s="111" t="s">
        <v>86</v>
      </c>
      <c r="AU307" s="111" t="s">
        <v>84</v>
      </c>
      <c r="AV307" s="8" t="s">
        <v>84</v>
      </c>
      <c r="AW307" s="8" t="s">
        <v>18</v>
      </c>
      <c r="AX307" s="8" t="s">
        <v>45</v>
      </c>
      <c r="AY307" s="111" t="s">
        <v>77</v>
      </c>
    </row>
    <row r="308" spans="2:51" s="7" customFormat="1" x14ac:dyDescent="0.2">
      <c r="B308" s="103"/>
      <c r="D308" s="104" t="s">
        <v>86</v>
      </c>
      <c r="E308" s="105" t="s">
        <v>0</v>
      </c>
      <c r="F308" s="106" t="s">
        <v>129</v>
      </c>
      <c r="H308" s="105" t="s">
        <v>0</v>
      </c>
      <c r="I308" s="107"/>
      <c r="L308" s="103"/>
      <c r="M308" s="108"/>
      <c r="T308" s="109"/>
      <c r="AT308" s="105" t="s">
        <v>86</v>
      </c>
      <c r="AU308" s="105" t="s">
        <v>84</v>
      </c>
      <c r="AV308" s="7" t="s">
        <v>46</v>
      </c>
      <c r="AW308" s="7" t="s">
        <v>18</v>
      </c>
      <c r="AX308" s="7" t="s">
        <v>45</v>
      </c>
      <c r="AY308" s="105" t="s">
        <v>77</v>
      </c>
    </row>
    <row r="309" spans="2:51" s="8" customFormat="1" ht="22.5" x14ac:dyDescent="0.2">
      <c r="B309" s="110"/>
      <c r="D309" s="104" t="s">
        <v>86</v>
      </c>
      <c r="E309" s="111" t="s">
        <v>0</v>
      </c>
      <c r="F309" s="112" t="s">
        <v>130</v>
      </c>
      <c r="H309" s="113">
        <v>8.891</v>
      </c>
      <c r="I309" s="114"/>
      <c r="L309" s="110"/>
      <c r="M309" s="115"/>
      <c r="T309" s="116"/>
      <c r="AT309" s="111" t="s">
        <v>86</v>
      </c>
      <c r="AU309" s="111" t="s">
        <v>84</v>
      </c>
      <c r="AV309" s="8" t="s">
        <v>84</v>
      </c>
      <c r="AW309" s="8" t="s">
        <v>18</v>
      </c>
      <c r="AX309" s="8" t="s">
        <v>45</v>
      </c>
      <c r="AY309" s="111" t="s">
        <v>77</v>
      </c>
    </row>
    <row r="310" spans="2:51" s="7" customFormat="1" x14ac:dyDescent="0.2">
      <c r="B310" s="103"/>
      <c r="D310" s="104" t="s">
        <v>86</v>
      </c>
      <c r="E310" s="105" t="s">
        <v>0</v>
      </c>
      <c r="F310" s="106" t="s">
        <v>269</v>
      </c>
      <c r="H310" s="105" t="s">
        <v>0</v>
      </c>
      <c r="I310" s="107"/>
      <c r="L310" s="103"/>
      <c r="M310" s="108"/>
      <c r="T310" s="109"/>
      <c r="AT310" s="105" t="s">
        <v>86</v>
      </c>
      <c r="AU310" s="105" t="s">
        <v>84</v>
      </c>
      <c r="AV310" s="7" t="s">
        <v>46</v>
      </c>
      <c r="AW310" s="7" t="s">
        <v>18</v>
      </c>
      <c r="AX310" s="7" t="s">
        <v>45</v>
      </c>
      <c r="AY310" s="105" t="s">
        <v>77</v>
      </c>
    </row>
    <row r="311" spans="2:51" s="7" customFormat="1" x14ac:dyDescent="0.2">
      <c r="B311" s="103"/>
      <c r="D311" s="104" t="s">
        <v>86</v>
      </c>
      <c r="E311" s="105" t="s">
        <v>0</v>
      </c>
      <c r="F311" s="106" t="s">
        <v>127</v>
      </c>
      <c r="H311" s="105" t="s">
        <v>0</v>
      </c>
      <c r="I311" s="107"/>
      <c r="L311" s="103"/>
      <c r="M311" s="108"/>
      <c r="T311" s="109"/>
      <c r="AT311" s="105" t="s">
        <v>86</v>
      </c>
      <c r="AU311" s="105" t="s">
        <v>84</v>
      </c>
      <c r="AV311" s="7" t="s">
        <v>46</v>
      </c>
      <c r="AW311" s="7" t="s">
        <v>18</v>
      </c>
      <c r="AX311" s="7" t="s">
        <v>45</v>
      </c>
      <c r="AY311" s="105" t="s">
        <v>77</v>
      </c>
    </row>
    <row r="312" spans="2:51" s="8" customFormat="1" x14ac:dyDescent="0.2">
      <c r="B312" s="110"/>
      <c r="D312" s="104" t="s">
        <v>86</v>
      </c>
      <c r="E312" s="111" t="s">
        <v>0</v>
      </c>
      <c r="F312" s="112" t="s">
        <v>270</v>
      </c>
      <c r="H312" s="113">
        <v>-1.1459999999999999</v>
      </c>
      <c r="I312" s="114"/>
      <c r="L312" s="110"/>
      <c r="M312" s="115"/>
      <c r="T312" s="116"/>
      <c r="AT312" s="111" t="s">
        <v>86</v>
      </c>
      <c r="AU312" s="111" t="s">
        <v>84</v>
      </c>
      <c r="AV312" s="8" t="s">
        <v>84</v>
      </c>
      <c r="AW312" s="8" t="s">
        <v>18</v>
      </c>
      <c r="AX312" s="8" t="s">
        <v>45</v>
      </c>
      <c r="AY312" s="111" t="s">
        <v>77</v>
      </c>
    </row>
    <row r="313" spans="2:51" s="7" customFormat="1" x14ac:dyDescent="0.2">
      <c r="B313" s="103"/>
      <c r="D313" s="104" t="s">
        <v>86</v>
      </c>
      <c r="E313" s="105" t="s">
        <v>0</v>
      </c>
      <c r="F313" s="106" t="s">
        <v>129</v>
      </c>
      <c r="H313" s="105" t="s">
        <v>0</v>
      </c>
      <c r="I313" s="107"/>
      <c r="L313" s="103"/>
      <c r="M313" s="108"/>
      <c r="T313" s="109"/>
      <c r="AT313" s="105" t="s">
        <v>86</v>
      </c>
      <c r="AU313" s="105" t="s">
        <v>84</v>
      </c>
      <c r="AV313" s="7" t="s">
        <v>46</v>
      </c>
      <c r="AW313" s="7" t="s">
        <v>18</v>
      </c>
      <c r="AX313" s="7" t="s">
        <v>45</v>
      </c>
      <c r="AY313" s="105" t="s">
        <v>77</v>
      </c>
    </row>
    <row r="314" spans="2:51" s="8" customFormat="1" x14ac:dyDescent="0.2">
      <c r="B314" s="110"/>
      <c r="D314" s="104" t="s">
        <v>86</v>
      </c>
      <c r="E314" s="111" t="s">
        <v>0</v>
      </c>
      <c r="F314" s="112" t="s">
        <v>271</v>
      </c>
      <c r="H314" s="113">
        <v>-0.91800000000000004</v>
      </c>
      <c r="I314" s="114"/>
      <c r="L314" s="110"/>
      <c r="M314" s="115"/>
      <c r="T314" s="116"/>
      <c r="AT314" s="111" t="s">
        <v>86</v>
      </c>
      <c r="AU314" s="111" t="s">
        <v>84</v>
      </c>
      <c r="AV314" s="8" t="s">
        <v>84</v>
      </c>
      <c r="AW314" s="8" t="s">
        <v>18</v>
      </c>
      <c r="AX314" s="8" t="s">
        <v>45</v>
      </c>
      <c r="AY314" s="111" t="s">
        <v>77</v>
      </c>
    </row>
    <row r="315" spans="2:51" s="7" customFormat="1" x14ac:dyDescent="0.2">
      <c r="B315" s="103"/>
      <c r="D315" s="104" t="s">
        <v>86</v>
      </c>
      <c r="E315" s="105" t="s">
        <v>0</v>
      </c>
      <c r="F315" s="106" t="s">
        <v>272</v>
      </c>
      <c r="H315" s="105" t="s">
        <v>0</v>
      </c>
      <c r="I315" s="107"/>
      <c r="L315" s="103"/>
      <c r="M315" s="108"/>
      <c r="T315" s="109"/>
      <c r="AT315" s="105" t="s">
        <v>86</v>
      </c>
      <c r="AU315" s="105" t="s">
        <v>84</v>
      </c>
      <c r="AV315" s="7" t="s">
        <v>46</v>
      </c>
      <c r="AW315" s="7" t="s">
        <v>18</v>
      </c>
      <c r="AX315" s="7" t="s">
        <v>45</v>
      </c>
      <c r="AY315" s="105" t="s">
        <v>77</v>
      </c>
    </row>
    <row r="316" spans="2:51" s="7" customFormat="1" x14ac:dyDescent="0.2">
      <c r="B316" s="103"/>
      <c r="D316" s="104" t="s">
        <v>86</v>
      </c>
      <c r="E316" s="105" t="s">
        <v>0</v>
      </c>
      <c r="F316" s="106" t="s">
        <v>127</v>
      </c>
      <c r="H316" s="105" t="s">
        <v>0</v>
      </c>
      <c r="I316" s="107"/>
      <c r="L316" s="103"/>
      <c r="M316" s="108"/>
      <c r="T316" s="109"/>
      <c r="AT316" s="105" t="s">
        <v>86</v>
      </c>
      <c r="AU316" s="105" t="s">
        <v>84</v>
      </c>
      <c r="AV316" s="7" t="s">
        <v>46</v>
      </c>
      <c r="AW316" s="7" t="s">
        <v>18</v>
      </c>
      <c r="AX316" s="7" t="s">
        <v>45</v>
      </c>
      <c r="AY316" s="105" t="s">
        <v>77</v>
      </c>
    </row>
    <row r="317" spans="2:51" s="8" customFormat="1" x14ac:dyDescent="0.2">
      <c r="B317" s="110"/>
      <c r="D317" s="104" t="s">
        <v>86</v>
      </c>
      <c r="E317" s="111" t="s">
        <v>0</v>
      </c>
      <c r="F317" s="112" t="s">
        <v>273</v>
      </c>
      <c r="H317" s="113">
        <v>-5.3289999999999997</v>
      </c>
      <c r="I317" s="114"/>
      <c r="L317" s="110"/>
      <c r="M317" s="115"/>
      <c r="T317" s="116"/>
      <c r="AT317" s="111" t="s">
        <v>86</v>
      </c>
      <c r="AU317" s="111" t="s">
        <v>84</v>
      </c>
      <c r="AV317" s="8" t="s">
        <v>84</v>
      </c>
      <c r="AW317" s="8" t="s">
        <v>18</v>
      </c>
      <c r="AX317" s="8" t="s">
        <v>45</v>
      </c>
      <c r="AY317" s="111" t="s">
        <v>77</v>
      </c>
    </row>
    <row r="318" spans="2:51" s="7" customFormat="1" x14ac:dyDescent="0.2">
      <c r="B318" s="103"/>
      <c r="D318" s="104" t="s">
        <v>86</v>
      </c>
      <c r="E318" s="105" t="s">
        <v>0</v>
      </c>
      <c r="F318" s="106" t="s">
        <v>129</v>
      </c>
      <c r="H318" s="105" t="s">
        <v>0</v>
      </c>
      <c r="I318" s="107"/>
      <c r="L318" s="103"/>
      <c r="M318" s="108"/>
      <c r="T318" s="109"/>
      <c r="AT318" s="105" t="s">
        <v>86</v>
      </c>
      <c r="AU318" s="105" t="s">
        <v>84</v>
      </c>
      <c r="AV318" s="7" t="s">
        <v>46</v>
      </c>
      <c r="AW318" s="7" t="s">
        <v>18</v>
      </c>
      <c r="AX318" s="7" t="s">
        <v>45</v>
      </c>
      <c r="AY318" s="105" t="s">
        <v>77</v>
      </c>
    </row>
    <row r="319" spans="2:51" s="8" customFormat="1" x14ac:dyDescent="0.2">
      <c r="B319" s="110"/>
      <c r="D319" s="104" t="s">
        <v>86</v>
      </c>
      <c r="E319" s="111" t="s">
        <v>0</v>
      </c>
      <c r="F319" s="112" t="s">
        <v>274</v>
      </c>
      <c r="H319" s="113">
        <v>-4.2699999999999996</v>
      </c>
      <c r="I319" s="114"/>
      <c r="L319" s="110"/>
      <c r="M319" s="115"/>
      <c r="T319" s="116"/>
      <c r="AT319" s="111" t="s">
        <v>86</v>
      </c>
      <c r="AU319" s="111" t="s">
        <v>84</v>
      </c>
      <c r="AV319" s="8" t="s">
        <v>84</v>
      </c>
      <c r="AW319" s="8" t="s">
        <v>18</v>
      </c>
      <c r="AX319" s="8" t="s">
        <v>45</v>
      </c>
      <c r="AY319" s="111" t="s">
        <v>77</v>
      </c>
    </row>
    <row r="320" spans="2:51" s="7" customFormat="1" x14ac:dyDescent="0.2">
      <c r="B320" s="103"/>
      <c r="D320" s="104" t="s">
        <v>86</v>
      </c>
      <c r="E320" s="105" t="s">
        <v>0</v>
      </c>
      <c r="F320" s="106" t="s">
        <v>275</v>
      </c>
      <c r="H320" s="105" t="s">
        <v>0</v>
      </c>
      <c r="I320" s="107"/>
      <c r="L320" s="103"/>
      <c r="M320" s="108"/>
      <c r="T320" s="109"/>
      <c r="AT320" s="105" t="s">
        <v>86</v>
      </c>
      <c r="AU320" s="105" t="s">
        <v>84</v>
      </c>
      <c r="AV320" s="7" t="s">
        <v>46</v>
      </c>
      <c r="AW320" s="7" t="s">
        <v>18</v>
      </c>
      <c r="AX320" s="7" t="s">
        <v>45</v>
      </c>
      <c r="AY320" s="105" t="s">
        <v>77</v>
      </c>
    </row>
    <row r="321" spans="2:65" s="8" customFormat="1" x14ac:dyDescent="0.2">
      <c r="B321" s="110"/>
      <c r="D321" s="104" t="s">
        <v>86</v>
      </c>
      <c r="E321" s="111" t="s">
        <v>0</v>
      </c>
      <c r="F321" s="112" t="s">
        <v>276</v>
      </c>
      <c r="H321" s="113">
        <v>-0.72</v>
      </c>
      <c r="I321" s="114"/>
      <c r="L321" s="110"/>
      <c r="M321" s="115"/>
      <c r="T321" s="116"/>
      <c r="AT321" s="111" t="s">
        <v>86</v>
      </c>
      <c r="AU321" s="111" t="s">
        <v>84</v>
      </c>
      <c r="AV321" s="8" t="s">
        <v>84</v>
      </c>
      <c r="AW321" s="8" t="s">
        <v>18</v>
      </c>
      <c r="AX321" s="8" t="s">
        <v>45</v>
      </c>
      <c r="AY321" s="111" t="s">
        <v>77</v>
      </c>
    </row>
    <row r="322" spans="2:65" s="9" customFormat="1" x14ac:dyDescent="0.2">
      <c r="B322" s="117"/>
      <c r="D322" s="104" t="s">
        <v>86</v>
      </c>
      <c r="E322" s="118" t="s">
        <v>0</v>
      </c>
      <c r="F322" s="119" t="s">
        <v>96</v>
      </c>
      <c r="H322" s="120">
        <v>169.94399999999999</v>
      </c>
      <c r="I322" s="121"/>
      <c r="L322" s="117"/>
      <c r="M322" s="122"/>
      <c r="T322" s="123"/>
      <c r="AT322" s="118" t="s">
        <v>86</v>
      </c>
      <c r="AU322" s="118" t="s">
        <v>84</v>
      </c>
      <c r="AV322" s="9" t="s">
        <v>83</v>
      </c>
      <c r="AW322" s="9" t="s">
        <v>18</v>
      </c>
      <c r="AX322" s="9" t="s">
        <v>46</v>
      </c>
      <c r="AY322" s="118" t="s">
        <v>77</v>
      </c>
    </row>
    <row r="323" spans="2:65" s="1" customFormat="1" ht="16.5" customHeight="1" x14ac:dyDescent="0.2">
      <c r="B323" s="88"/>
      <c r="C323" s="124" t="s">
        <v>277</v>
      </c>
      <c r="D323" s="124" t="s">
        <v>278</v>
      </c>
      <c r="E323" s="125" t="s">
        <v>279</v>
      </c>
      <c r="F323" s="126" t="s">
        <v>280</v>
      </c>
      <c r="G323" s="127" t="s">
        <v>281</v>
      </c>
      <c r="H323" s="128">
        <v>288.99</v>
      </c>
      <c r="I323" s="129"/>
      <c r="J323" s="130">
        <f>ROUND(I323*H323,2)</f>
        <v>0</v>
      </c>
      <c r="K323" s="131"/>
      <c r="L323" s="132"/>
      <c r="M323" s="133" t="s">
        <v>0</v>
      </c>
      <c r="N323" s="134" t="s">
        <v>28</v>
      </c>
      <c r="P323" s="99">
        <f>O323*H323</f>
        <v>0</v>
      </c>
      <c r="Q323" s="99">
        <v>1</v>
      </c>
      <c r="R323" s="99">
        <f>Q323*H323</f>
        <v>288.99</v>
      </c>
      <c r="S323" s="99">
        <v>0</v>
      </c>
      <c r="T323" s="100">
        <f>S323*H323</f>
        <v>0</v>
      </c>
      <c r="AR323" s="101" t="s">
        <v>179</v>
      </c>
      <c r="AT323" s="101" t="s">
        <v>278</v>
      </c>
      <c r="AU323" s="101" t="s">
        <v>84</v>
      </c>
      <c r="AY323" s="10" t="s">
        <v>77</v>
      </c>
      <c r="BE323" s="102">
        <f>IF(N323="základná",J323,0)</f>
        <v>0</v>
      </c>
      <c r="BF323" s="102">
        <f>IF(N323="znížená",J323,0)</f>
        <v>0</v>
      </c>
      <c r="BG323" s="102">
        <f>IF(N323="zákl. prenesená",J323,0)</f>
        <v>0</v>
      </c>
      <c r="BH323" s="102">
        <f>IF(N323="zníž. prenesená",J323,0)</f>
        <v>0</v>
      </c>
      <c r="BI323" s="102">
        <f>IF(N323="nulová",J323,0)</f>
        <v>0</v>
      </c>
      <c r="BJ323" s="10" t="s">
        <v>84</v>
      </c>
      <c r="BK323" s="102">
        <f>ROUND(I323*H323,2)</f>
        <v>0</v>
      </c>
      <c r="BL323" s="10" t="s">
        <v>83</v>
      </c>
      <c r="BM323" s="101" t="s">
        <v>282</v>
      </c>
    </row>
    <row r="324" spans="2:65" s="8" customFormat="1" x14ac:dyDescent="0.2">
      <c r="B324" s="110"/>
      <c r="D324" s="104" t="s">
        <v>86</v>
      </c>
      <c r="E324" s="111" t="s">
        <v>0</v>
      </c>
      <c r="F324" s="112" t="s">
        <v>283</v>
      </c>
      <c r="H324" s="113">
        <v>288.99</v>
      </c>
      <c r="I324" s="114"/>
      <c r="L324" s="110"/>
      <c r="M324" s="115"/>
      <c r="T324" s="116"/>
      <c r="AT324" s="111" t="s">
        <v>86</v>
      </c>
      <c r="AU324" s="111" t="s">
        <v>84</v>
      </c>
      <c r="AV324" s="8" t="s">
        <v>84</v>
      </c>
      <c r="AW324" s="8" t="s">
        <v>18</v>
      </c>
      <c r="AX324" s="8" t="s">
        <v>45</v>
      </c>
      <c r="AY324" s="111" t="s">
        <v>77</v>
      </c>
    </row>
    <row r="325" spans="2:65" s="9" customFormat="1" x14ac:dyDescent="0.2">
      <c r="B325" s="117"/>
      <c r="D325" s="104" t="s">
        <v>86</v>
      </c>
      <c r="E325" s="118" t="s">
        <v>0</v>
      </c>
      <c r="F325" s="119" t="s">
        <v>96</v>
      </c>
      <c r="H325" s="120">
        <v>288.99</v>
      </c>
      <c r="I325" s="121"/>
      <c r="L325" s="117"/>
      <c r="M325" s="122"/>
      <c r="T325" s="123"/>
      <c r="AT325" s="118" t="s">
        <v>86</v>
      </c>
      <c r="AU325" s="118" t="s">
        <v>84</v>
      </c>
      <c r="AV325" s="9" t="s">
        <v>83</v>
      </c>
      <c r="AW325" s="9" t="s">
        <v>18</v>
      </c>
      <c r="AX325" s="9" t="s">
        <v>46</v>
      </c>
      <c r="AY325" s="118" t="s">
        <v>77</v>
      </c>
    </row>
    <row r="326" spans="2:65" s="1" customFormat="1" ht="24.2" customHeight="1" x14ac:dyDescent="0.2">
      <c r="B326" s="88"/>
      <c r="C326" s="89" t="s">
        <v>284</v>
      </c>
      <c r="D326" s="89" t="s">
        <v>79</v>
      </c>
      <c r="E326" s="90" t="s">
        <v>285</v>
      </c>
      <c r="F326" s="91" t="s">
        <v>286</v>
      </c>
      <c r="G326" s="92" t="s">
        <v>118</v>
      </c>
      <c r="H326" s="93">
        <v>9.5990000000000002</v>
      </c>
      <c r="I326" s="94"/>
      <c r="J326" s="95">
        <f>ROUND(I326*H326,2)</f>
        <v>0</v>
      </c>
      <c r="K326" s="96"/>
      <c r="L326" s="19"/>
      <c r="M326" s="97" t="s">
        <v>0</v>
      </c>
      <c r="N326" s="98" t="s">
        <v>28</v>
      </c>
      <c r="P326" s="99">
        <f>O326*H326</f>
        <v>0</v>
      </c>
      <c r="Q326" s="99">
        <v>0</v>
      </c>
      <c r="R326" s="99">
        <f>Q326*H326</f>
        <v>0</v>
      </c>
      <c r="S326" s="99">
        <v>0</v>
      </c>
      <c r="T326" s="100">
        <f>S326*H326</f>
        <v>0</v>
      </c>
      <c r="AR326" s="101" t="s">
        <v>83</v>
      </c>
      <c r="AT326" s="101" t="s">
        <v>79</v>
      </c>
      <c r="AU326" s="101" t="s">
        <v>84</v>
      </c>
      <c r="AY326" s="10" t="s">
        <v>77</v>
      </c>
      <c r="BE326" s="102">
        <f>IF(N326="základná",J326,0)</f>
        <v>0</v>
      </c>
      <c r="BF326" s="102">
        <f>IF(N326="znížená",J326,0)</f>
        <v>0</v>
      </c>
      <c r="BG326" s="102">
        <f>IF(N326="zákl. prenesená",J326,0)</f>
        <v>0</v>
      </c>
      <c r="BH326" s="102">
        <f>IF(N326="zníž. prenesená",J326,0)</f>
        <v>0</v>
      </c>
      <c r="BI326" s="102">
        <f>IF(N326="nulová",J326,0)</f>
        <v>0</v>
      </c>
      <c r="BJ326" s="10" t="s">
        <v>84</v>
      </c>
      <c r="BK326" s="102">
        <f>ROUND(I326*H326,2)</f>
        <v>0</v>
      </c>
      <c r="BL326" s="10" t="s">
        <v>83</v>
      </c>
      <c r="BM326" s="101" t="s">
        <v>287</v>
      </c>
    </row>
    <row r="327" spans="2:65" s="7" customFormat="1" x14ac:dyDescent="0.2">
      <c r="B327" s="103"/>
      <c r="D327" s="104" t="s">
        <v>86</v>
      </c>
      <c r="E327" s="105" t="s">
        <v>0</v>
      </c>
      <c r="F327" s="106" t="s">
        <v>288</v>
      </c>
      <c r="H327" s="105" t="s">
        <v>0</v>
      </c>
      <c r="I327" s="107"/>
      <c r="L327" s="103"/>
      <c r="M327" s="108"/>
      <c r="T327" s="109"/>
      <c r="AT327" s="105" t="s">
        <v>86</v>
      </c>
      <c r="AU327" s="105" t="s">
        <v>84</v>
      </c>
      <c r="AV327" s="7" t="s">
        <v>46</v>
      </c>
      <c r="AW327" s="7" t="s">
        <v>18</v>
      </c>
      <c r="AX327" s="7" t="s">
        <v>45</v>
      </c>
      <c r="AY327" s="105" t="s">
        <v>77</v>
      </c>
    </row>
    <row r="328" spans="2:65" s="7" customFormat="1" x14ac:dyDescent="0.2">
      <c r="B328" s="103"/>
      <c r="D328" s="104" t="s">
        <v>86</v>
      </c>
      <c r="E328" s="105" t="s">
        <v>0</v>
      </c>
      <c r="F328" s="106" t="s">
        <v>127</v>
      </c>
      <c r="H328" s="105" t="s">
        <v>0</v>
      </c>
      <c r="I328" s="107"/>
      <c r="L328" s="103"/>
      <c r="M328" s="108"/>
      <c r="T328" s="109"/>
      <c r="AT328" s="105" t="s">
        <v>86</v>
      </c>
      <c r="AU328" s="105" t="s">
        <v>84</v>
      </c>
      <c r="AV328" s="7" t="s">
        <v>46</v>
      </c>
      <c r="AW328" s="7" t="s">
        <v>18</v>
      </c>
      <c r="AX328" s="7" t="s">
        <v>45</v>
      </c>
      <c r="AY328" s="105" t="s">
        <v>77</v>
      </c>
    </row>
    <row r="329" spans="2:65" s="8" customFormat="1" x14ac:dyDescent="0.2">
      <c r="B329" s="110"/>
      <c r="D329" s="104" t="s">
        <v>86</v>
      </c>
      <c r="E329" s="111" t="s">
        <v>0</v>
      </c>
      <c r="F329" s="112" t="s">
        <v>289</v>
      </c>
      <c r="H329" s="113">
        <v>5.3289999999999997</v>
      </c>
      <c r="I329" s="114"/>
      <c r="L329" s="110"/>
      <c r="M329" s="115"/>
      <c r="T329" s="116"/>
      <c r="AT329" s="111" t="s">
        <v>86</v>
      </c>
      <c r="AU329" s="111" t="s">
        <v>84</v>
      </c>
      <c r="AV329" s="8" t="s">
        <v>84</v>
      </c>
      <c r="AW329" s="8" t="s">
        <v>18</v>
      </c>
      <c r="AX329" s="8" t="s">
        <v>45</v>
      </c>
      <c r="AY329" s="111" t="s">
        <v>77</v>
      </c>
    </row>
    <row r="330" spans="2:65" s="7" customFormat="1" x14ac:dyDescent="0.2">
      <c r="B330" s="103"/>
      <c r="D330" s="104" t="s">
        <v>86</v>
      </c>
      <c r="E330" s="105" t="s">
        <v>0</v>
      </c>
      <c r="F330" s="106" t="s">
        <v>129</v>
      </c>
      <c r="H330" s="105" t="s">
        <v>0</v>
      </c>
      <c r="I330" s="107"/>
      <c r="L330" s="103"/>
      <c r="M330" s="108"/>
      <c r="T330" s="109"/>
      <c r="AT330" s="105" t="s">
        <v>86</v>
      </c>
      <c r="AU330" s="105" t="s">
        <v>84</v>
      </c>
      <c r="AV330" s="7" t="s">
        <v>46</v>
      </c>
      <c r="AW330" s="7" t="s">
        <v>18</v>
      </c>
      <c r="AX330" s="7" t="s">
        <v>45</v>
      </c>
      <c r="AY330" s="105" t="s">
        <v>77</v>
      </c>
    </row>
    <row r="331" spans="2:65" s="8" customFormat="1" x14ac:dyDescent="0.2">
      <c r="B331" s="110"/>
      <c r="D331" s="104" t="s">
        <v>86</v>
      </c>
      <c r="E331" s="111" t="s">
        <v>0</v>
      </c>
      <c r="F331" s="112" t="s">
        <v>290</v>
      </c>
      <c r="H331" s="113">
        <v>4.2699999999999996</v>
      </c>
      <c r="I331" s="114"/>
      <c r="L331" s="110"/>
      <c r="M331" s="115"/>
      <c r="T331" s="116"/>
      <c r="AT331" s="111" t="s">
        <v>86</v>
      </c>
      <c r="AU331" s="111" t="s">
        <v>84</v>
      </c>
      <c r="AV331" s="8" t="s">
        <v>84</v>
      </c>
      <c r="AW331" s="8" t="s">
        <v>18</v>
      </c>
      <c r="AX331" s="8" t="s">
        <v>45</v>
      </c>
      <c r="AY331" s="111" t="s">
        <v>77</v>
      </c>
    </row>
    <row r="332" spans="2:65" s="9" customFormat="1" x14ac:dyDescent="0.2">
      <c r="B332" s="117"/>
      <c r="D332" s="104" t="s">
        <v>86</v>
      </c>
      <c r="E332" s="118" t="s">
        <v>0</v>
      </c>
      <c r="F332" s="119" t="s">
        <v>96</v>
      </c>
      <c r="H332" s="120">
        <v>9.5990000000000002</v>
      </c>
      <c r="I332" s="121"/>
      <c r="L332" s="117"/>
      <c r="M332" s="122"/>
      <c r="T332" s="123"/>
      <c r="AT332" s="118" t="s">
        <v>86</v>
      </c>
      <c r="AU332" s="118" t="s">
        <v>84</v>
      </c>
      <c r="AV332" s="9" t="s">
        <v>83</v>
      </c>
      <c r="AW332" s="9" t="s">
        <v>18</v>
      </c>
      <c r="AX332" s="9" t="s">
        <v>46</v>
      </c>
      <c r="AY332" s="118" t="s">
        <v>77</v>
      </c>
    </row>
    <row r="333" spans="2:65" s="1" customFormat="1" ht="16.5" customHeight="1" x14ac:dyDescent="0.2">
      <c r="B333" s="88"/>
      <c r="C333" s="124" t="s">
        <v>291</v>
      </c>
      <c r="D333" s="124" t="s">
        <v>278</v>
      </c>
      <c r="E333" s="125" t="s">
        <v>292</v>
      </c>
      <c r="F333" s="126" t="s">
        <v>293</v>
      </c>
      <c r="G333" s="127" t="s">
        <v>281</v>
      </c>
      <c r="H333" s="128">
        <v>16.318000000000001</v>
      </c>
      <c r="I333" s="129"/>
      <c r="J333" s="130">
        <f>ROUND(I333*H333,2)</f>
        <v>0</v>
      </c>
      <c r="K333" s="131"/>
      <c r="L333" s="132"/>
      <c r="M333" s="133" t="s">
        <v>0</v>
      </c>
      <c r="N333" s="134" t="s">
        <v>28</v>
      </c>
      <c r="P333" s="99">
        <f>O333*H333</f>
        <v>0</v>
      </c>
      <c r="Q333" s="99">
        <v>1</v>
      </c>
      <c r="R333" s="99">
        <f>Q333*H333</f>
        <v>16.318000000000001</v>
      </c>
      <c r="S333" s="99">
        <v>0</v>
      </c>
      <c r="T333" s="100">
        <f>S333*H333</f>
        <v>0</v>
      </c>
      <c r="AR333" s="101" t="s">
        <v>179</v>
      </c>
      <c r="AT333" s="101" t="s">
        <v>278</v>
      </c>
      <c r="AU333" s="101" t="s">
        <v>84</v>
      </c>
      <c r="AY333" s="10" t="s">
        <v>77</v>
      </c>
      <c r="BE333" s="102">
        <f>IF(N333="základná",J333,0)</f>
        <v>0</v>
      </c>
      <c r="BF333" s="102">
        <f>IF(N333="znížená",J333,0)</f>
        <v>0</v>
      </c>
      <c r="BG333" s="102">
        <f>IF(N333="zákl. prenesená",J333,0)</f>
        <v>0</v>
      </c>
      <c r="BH333" s="102">
        <f>IF(N333="zníž. prenesená",J333,0)</f>
        <v>0</v>
      </c>
      <c r="BI333" s="102">
        <f>IF(N333="nulová",J333,0)</f>
        <v>0</v>
      </c>
      <c r="BJ333" s="10" t="s">
        <v>84</v>
      </c>
      <c r="BK333" s="102">
        <f>ROUND(I333*H333,2)</f>
        <v>0</v>
      </c>
      <c r="BL333" s="10" t="s">
        <v>83</v>
      </c>
      <c r="BM333" s="101" t="s">
        <v>294</v>
      </c>
    </row>
    <row r="334" spans="2:65" s="8" customFormat="1" x14ac:dyDescent="0.2">
      <c r="B334" s="110"/>
      <c r="D334" s="104" t="s">
        <v>86</v>
      </c>
      <c r="E334" s="111" t="s">
        <v>0</v>
      </c>
      <c r="F334" s="112" t="s">
        <v>295</v>
      </c>
      <c r="H334" s="113">
        <v>16.318000000000001</v>
      </c>
      <c r="I334" s="114"/>
      <c r="L334" s="110"/>
      <c r="M334" s="115"/>
      <c r="T334" s="116"/>
      <c r="AT334" s="111" t="s">
        <v>86</v>
      </c>
      <c r="AU334" s="111" t="s">
        <v>84</v>
      </c>
      <c r="AV334" s="8" t="s">
        <v>84</v>
      </c>
      <c r="AW334" s="8" t="s">
        <v>18</v>
      </c>
      <c r="AX334" s="8" t="s">
        <v>45</v>
      </c>
      <c r="AY334" s="111" t="s">
        <v>77</v>
      </c>
    </row>
    <row r="335" spans="2:65" s="9" customFormat="1" x14ac:dyDescent="0.2">
      <c r="B335" s="117"/>
      <c r="D335" s="104" t="s">
        <v>86</v>
      </c>
      <c r="E335" s="118" t="s">
        <v>0</v>
      </c>
      <c r="F335" s="119" t="s">
        <v>96</v>
      </c>
      <c r="H335" s="120">
        <v>16.318000000000001</v>
      </c>
      <c r="I335" s="121"/>
      <c r="L335" s="117"/>
      <c r="M335" s="122"/>
      <c r="T335" s="123"/>
      <c r="AT335" s="118" t="s">
        <v>86</v>
      </c>
      <c r="AU335" s="118" t="s">
        <v>84</v>
      </c>
      <c r="AV335" s="9" t="s">
        <v>83</v>
      </c>
      <c r="AW335" s="9" t="s">
        <v>18</v>
      </c>
      <c r="AX335" s="9" t="s">
        <v>46</v>
      </c>
      <c r="AY335" s="118" t="s">
        <v>77</v>
      </c>
    </row>
    <row r="336" spans="2:65" s="6" customFormat="1" ht="22.9" customHeight="1" x14ac:dyDescent="0.2">
      <c r="B336" s="76"/>
      <c r="D336" s="77" t="s">
        <v>44</v>
      </c>
      <c r="E336" s="86" t="s">
        <v>84</v>
      </c>
      <c r="F336" s="86" t="s">
        <v>296</v>
      </c>
      <c r="I336" s="79"/>
      <c r="J336" s="87">
        <f>BK336</f>
        <v>0</v>
      </c>
      <c r="L336" s="76"/>
      <c r="M336" s="81"/>
      <c r="P336" s="82">
        <f>SUM(P337:P351)</f>
        <v>0</v>
      </c>
      <c r="R336" s="82">
        <f>SUM(R337:R351)</f>
        <v>26.760960000000001</v>
      </c>
      <c r="T336" s="83">
        <f>SUM(T337:T351)</f>
        <v>0</v>
      </c>
      <c r="AR336" s="77" t="s">
        <v>46</v>
      </c>
      <c r="AT336" s="84" t="s">
        <v>44</v>
      </c>
      <c r="AU336" s="84" t="s">
        <v>46</v>
      </c>
      <c r="AY336" s="77" t="s">
        <v>77</v>
      </c>
      <c r="BK336" s="85">
        <f>SUM(BK337:BK351)</f>
        <v>0</v>
      </c>
    </row>
    <row r="337" spans="2:65" s="1" customFormat="1" ht="33" customHeight="1" x14ac:dyDescent="0.2">
      <c r="B337" s="88"/>
      <c r="C337" s="89" t="s">
        <v>297</v>
      </c>
      <c r="D337" s="89" t="s">
        <v>79</v>
      </c>
      <c r="E337" s="90" t="s">
        <v>298</v>
      </c>
      <c r="F337" s="91" t="s">
        <v>299</v>
      </c>
      <c r="G337" s="92" t="s">
        <v>82</v>
      </c>
      <c r="H337" s="93">
        <v>112.514</v>
      </c>
      <c r="I337" s="94"/>
      <c r="J337" s="95">
        <f>ROUND(I337*H337,2)</f>
        <v>0</v>
      </c>
      <c r="K337" s="96"/>
      <c r="L337" s="19"/>
      <c r="M337" s="97" t="s">
        <v>0</v>
      </c>
      <c r="N337" s="98" t="s">
        <v>28</v>
      </c>
      <c r="P337" s="99">
        <f>O337*H337</f>
        <v>0</v>
      </c>
      <c r="Q337" s="99">
        <v>0</v>
      </c>
      <c r="R337" s="99">
        <f>Q337*H337</f>
        <v>0</v>
      </c>
      <c r="S337" s="99">
        <v>0</v>
      </c>
      <c r="T337" s="100">
        <f>S337*H337</f>
        <v>0</v>
      </c>
      <c r="AR337" s="101" t="s">
        <v>83</v>
      </c>
      <c r="AT337" s="101" t="s">
        <v>79</v>
      </c>
      <c r="AU337" s="101" t="s">
        <v>84</v>
      </c>
      <c r="AY337" s="10" t="s">
        <v>77</v>
      </c>
      <c r="BE337" s="102">
        <f>IF(N337="základná",J337,0)</f>
        <v>0</v>
      </c>
      <c r="BF337" s="102">
        <f>IF(N337="znížená",J337,0)</f>
        <v>0</v>
      </c>
      <c r="BG337" s="102">
        <f>IF(N337="zákl. prenesená",J337,0)</f>
        <v>0</v>
      </c>
      <c r="BH337" s="102">
        <f>IF(N337="zníž. prenesená",J337,0)</f>
        <v>0</v>
      </c>
      <c r="BI337" s="102">
        <f>IF(N337="nulová",J337,0)</f>
        <v>0</v>
      </c>
      <c r="BJ337" s="10" t="s">
        <v>84</v>
      </c>
      <c r="BK337" s="102">
        <f>ROUND(I337*H337,2)</f>
        <v>0</v>
      </c>
      <c r="BL337" s="10" t="s">
        <v>83</v>
      </c>
      <c r="BM337" s="101" t="s">
        <v>300</v>
      </c>
    </row>
    <row r="338" spans="2:65" s="7" customFormat="1" x14ac:dyDescent="0.2">
      <c r="B338" s="103"/>
      <c r="D338" s="104" t="s">
        <v>86</v>
      </c>
      <c r="E338" s="105" t="s">
        <v>0</v>
      </c>
      <c r="F338" s="106" t="s">
        <v>301</v>
      </c>
      <c r="H338" s="105" t="s">
        <v>0</v>
      </c>
      <c r="I338" s="107"/>
      <c r="L338" s="103"/>
      <c r="M338" s="108"/>
      <c r="T338" s="109"/>
      <c r="AT338" s="105" t="s">
        <v>86</v>
      </c>
      <c r="AU338" s="105" t="s">
        <v>84</v>
      </c>
      <c r="AV338" s="7" t="s">
        <v>46</v>
      </c>
      <c r="AW338" s="7" t="s">
        <v>18</v>
      </c>
      <c r="AX338" s="7" t="s">
        <v>45</v>
      </c>
      <c r="AY338" s="105" t="s">
        <v>77</v>
      </c>
    </row>
    <row r="339" spans="2:65" s="7" customFormat="1" x14ac:dyDescent="0.2">
      <c r="B339" s="103"/>
      <c r="D339" s="104" t="s">
        <v>86</v>
      </c>
      <c r="E339" s="105" t="s">
        <v>0</v>
      </c>
      <c r="F339" s="106" t="s">
        <v>302</v>
      </c>
      <c r="H339" s="105" t="s">
        <v>0</v>
      </c>
      <c r="I339" s="107"/>
      <c r="L339" s="103"/>
      <c r="M339" s="108"/>
      <c r="T339" s="109"/>
      <c r="AT339" s="105" t="s">
        <v>86</v>
      </c>
      <c r="AU339" s="105" t="s">
        <v>84</v>
      </c>
      <c r="AV339" s="7" t="s">
        <v>46</v>
      </c>
      <c r="AW339" s="7" t="s">
        <v>18</v>
      </c>
      <c r="AX339" s="7" t="s">
        <v>45</v>
      </c>
      <c r="AY339" s="105" t="s">
        <v>77</v>
      </c>
    </row>
    <row r="340" spans="2:65" s="8" customFormat="1" x14ac:dyDescent="0.2">
      <c r="B340" s="110"/>
      <c r="D340" s="104" t="s">
        <v>86</v>
      </c>
      <c r="E340" s="111" t="s">
        <v>0</v>
      </c>
      <c r="F340" s="112" t="s">
        <v>303</v>
      </c>
      <c r="H340" s="113">
        <v>86.188999999999993</v>
      </c>
      <c r="I340" s="114"/>
      <c r="L340" s="110"/>
      <c r="M340" s="115"/>
      <c r="T340" s="116"/>
      <c r="AT340" s="111" t="s">
        <v>86</v>
      </c>
      <c r="AU340" s="111" t="s">
        <v>84</v>
      </c>
      <c r="AV340" s="8" t="s">
        <v>84</v>
      </c>
      <c r="AW340" s="8" t="s">
        <v>18</v>
      </c>
      <c r="AX340" s="8" t="s">
        <v>45</v>
      </c>
      <c r="AY340" s="111" t="s">
        <v>77</v>
      </c>
    </row>
    <row r="341" spans="2:65" s="7" customFormat="1" x14ac:dyDescent="0.2">
      <c r="B341" s="103"/>
      <c r="D341" s="104" t="s">
        <v>86</v>
      </c>
      <c r="E341" s="105" t="s">
        <v>0</v>
      </c>
      <c r="F341" s="106" t="s">
        <v>304</v>
      </c>
      <c r="H341" s="105" t="s">
        <v>0</v>
      </c>
      <c r="I341" s="107"/>
      <c r="L341" s="103"/>
      <c r="M341" s="108"/>
      <c r="T341" s="109"/>
      <c r="AT341" s="105" t="s">
        <v>86</v>
      </c>
      <c r="AU341" s="105" t="s">
        <v>84</v>
      </c>
      <c r="AV341" s="7" t="s">
        <v>46</v>
      </c>
      <c r="AW341" s="7" t="s">
        <v>18</v>
      </c>
      <c r="AX341" s="7" t="s">
        <v>45</v>
      </c>
      <c r="AY341" s="105" t="s">
        <v>77</v>
      </c>
    </row>
    <row r="342" spans="2:65" s="8" customFormat="1" x14ac:dyDescent="0.2">
      <c r="B342" s="110"/>
      <c r="D342" s="104" t="s">
        <v>86</v>
      </c>
      <c r="E342" s="111" t="s">
        <v>0</v>
      </c>
      <c r="F342" s="112" t="s">
        <v>305</v>
      </c>
      <c r="H342" s="113">
        <v>20.637</v>
      </c>
      <c r="I342" s="114"/>
      <c r="L342" s="110"/>
      <c r="M342" s="115"/>
      <c r="T342" s="116"/>
      <c r="AT342" s="111" t="s">
        <v>86</v>
      </c>
      <c r="AU342" s="111" t="s">
        <v>84</v>
      </c>
      <c r="AV342" s="8" t="s">
        <v>84</v>
      </c>
      <c r="AW342" s="8" t="s">
        <v>18</v>
      </c>
      <c r="AX342" s="8" t="s">
        <v>45</v>
      </c>
      <c r="AY342" s="111" t="s">
        <v>77</v>
      </c>
    </row>
    <row r="343" spans="2:65" s="7" customFormat="1" x14ac:dyDescent="0.2">
      <c r="B343" s="103"/>
      <c r="D343" s="104" t="s">
        <v>86</v>
      </c>
      <c r="E343" s="105" t="s">
        <v>0</v>
      </c>
      <c r="F343" s="106" t="s">
        <v>306</v>
      </c>
      <c r="H343" s="105" t="s">
        <v>0</v>
      </c>
      <c r="I343" s="107"/>
      <c r="L343" s="103"/>
      <c r="M343" s="108"/>
      <c r="T343" s="109"/>
      <c r="AT343" s="105" t="s">
        <v>86</v>
      </c>
      <c r="AU343" s="105" t="s">
        <v>84</v>
      </c>
      <c r="AV343" s="7" t="s">
        <v>46</v>
      </c>
      <c r="AW343" s="7" t="s">
        <v>18</v>
      </c>
      <c r="AX343" s="7" t="s">
        <v>45</v>
      </c>
      <c r="AY343" s="105" t="s">
        <v>77</v>
      </c>
    </row>
    <row r="344" spans="2:65" s="8" customFormat="1" x14ac:dyDescent="0.2">
      <c r="B344" s="110"/>
      <c r="D344" s="104" t="s">
        <v>86</v>
      </c>
      <c r="E344" s="111" t="s">
        <v>0</v>
      </c>
      <c r="F344" s="112" t="s">
        <v>307</v>
      </c>
      <c r="H344" s="113">
        <v>1.44</v>
      </c>
      <c r="I344" s="114"/>
      <c r="L344" s="110"/>
      <c r="M344" s="115"/>
      <c r="T344" s="116"/>
      <c r="AT344" s="111" t="s">
        <v>86</v>
      </c>
      <c r="AU344" s="111" t="s">
        <v>84</v>
      </c>
      <c r="AV344" s="8" t="s">
        <v>84</v>
      </c>
      <c r="AW344" s="8" t="s">
        <v>18</v>
      </c>
      <c r="AX344" s="8" t="s">
        <v>45</v>
      </c>
      <c r="AY344" s="111" t="s">
        <v>77</v>
      </c>
    </row>
    <row r="345" spans="2:65" s="7" customFormat="1" x14ac:dyDescent="0.2">
      <c r="B345" s="103"/>
      <c r="D345" s="104" t="s">
        <v>86</v>
      </c>
      <c r="E345" s="105" t="s">
        <v>0</v>
      </c>
      <c r="F345" s="106" t="s">
        <v>308</v>
      </c>
      <c r="H345" s="105" t="s">
        <v>0</v>
      </c>
      <c r="I345" s="107"/>
      <c r="L345" s="103"/>
      <c r="M345" s="108"/>
      <c r="T345" s="109"/>
      <c r="AT345" s="105" t="s">
        <v>86</v>
      </c>
      <c r="AU345" s="105" t="s">
        <v>84</v>
      </c>
      <c r="AV345" s="7" t="s">
        <v>46</v>
      </c>
      <c r="AW345" s="7" t="s">
        <v>18</v>
      </c>
      <c r="AX345" s="7" t="s">
        <v>45</v>
      </c>
      <c r="AY345" s="105" t="s">
        <v>77</v>
      </c>
    </row>
    <row r="346" spans="2:65" s="8" customFormat="1" x14ac:dyDescent="0.2">
      <c r="B346" s="110"/>
      <c r="D346" s="104" t="s">
        <v>86</v>
      </c>
      <c r="E346" s="111" t="s">
        <v>0</v>
      </c>
      <c r="F346" s="112" t="s">
        <v>309</v>
      </c>
      <c r="H346" s="113">
        <v>4.2480000000000002</v>
      </c>
      <c r="I346" s="114"/>
      <c r="L346" s="110"/>
      <c r="M346" s="115"/>
      <c r="T346" s="116"/>
      <c r="AT346" s="111" t="s">
        <v>86</v>
      </c>
      <c r="AU346" s="111" t="s">
        <v>84</v>
      </c>
      <c r="AV346" s="8" t="s">
        <v>84</v>
      </c>
      <c r="AW346" s="8" t="s">
        <v>18</v>
      </c>
      <c r="AX346" s="8" t="s">
        <v>45</v>
      </c>
      <c r="AY346" s="111" t="s">
        <v>77</v>
      </c>
    </row>
    <row r="347" spans="2:65" s="9" customFormat="1" x14ac:dyDescent="0.2">
      <c r="B347" s="117"/>
      <c r="D347" s="104" t="s">
        <v>86</v>
      </c>
      <c r="E347" s="118" t="s">
        <v>0</v>
      </c>
      <c r="F347" s="119" t="s">
        <v>96</v>
      </c>
      <c r="H347" s="120">
        <v>112.514</v>
      </c>
      <c r="I347" s="121"/>
      <c r="L347" s="117"/>
      <c r="M347" s="122"/>
      <c r="T347" s="123"/>
      <c r="AT347" s="118" t="s">
        <v>86</v>
      </c>
      <c r="AU347" s="118" t="s">
        <v>84</v>
      </c>
      <c r="AV347" s="9" t="s">
        <v>83</v>
      </c>
      <c r="AW347" s="9" t="s">
        <v>18</v>
      </c>
      <c r="AX347" s="9" t="s">
        <v>46</v>
      </c>
      <c r="AY347" s="118" t="s">
        <v>77</v>
      </c>
    </row>
    <row r="348" spans="2:65" s="1" customFormat="1" ht="24.2" customHeight="1" x14ac:dyDescent="0.2">
      <c r="B348" s="88"/>
      <c r="C348" s="89" t="s">
        <v>310</v>
      </c>
      <c r="D348" s="89" t="s">
        <v>79</v>
      </c>
      <c r="E348" s="90" t="s">
        <v>311</v>
      </c>
      <c r="F348" s="91" t="s">
        <v>312</v>
      </c>
      <c r="G348" s="92" t="s">
        <v>118</v>
      </c>
      <c r="H348" s="93">
        <v>12.928000000000001</v>
      </c>
      <c r="I348" s="94"/>
      <c r="J348" s="95">
        <f>ROUND(I348*H348,2)</f>
        <v>0</v>
      </c>
      <c r="K348" s="96"/>
      <c r="L348" s="19"/>
      <c r="M348" s="97" t="s">
        <v>0</v>
      </c>
      <c r="N348" s="98" t="s">
        <v>28</v>
      </c>
      <c r="P348" s="99">
        <f>O348*H348</f>
        <v>0</v>
      </c>
      <c r="Q348" s="99">
        <v>2.0699999999999998</v>
      </c>
      <c r="R348" s="99">
        <f>Q348*H348</f>
        <v>26.760960000000001</v>
      </c>
      <c r="S348" s="99">
        <v>0</v>
      </c>
      <c r="T348" s="100">
        <f>S348*H348</f>
        <v>0</v>
      </c>
      <c r="AR348" s="101" t="s">
        <v>83</v>
      </c>
      <c r="AT348" s="101" t="s">
        <v>79</v>
      </c>
      <c r="AU348" s="101" t="s">
        <v>84</v>
      </c>
      <c r="AY348" s="10" t="s">
        <v>77</v>
      </c>
      <c r="BE348" s="102">
        <f>IF(N348="základná",J348,0)</f>
        <v>0</v>
      </c>
      <c r="BF348" s="102">
        <f>IF(N348="znížená",J348,0)</f>
        <v>0</v>
      </c>
      <c r="BG348" s="102">
        <f>IF(N348="zákl. prenesená",J348,0)</f>
        <v>0</v>
      </c>
      <c r="BH348" s="102">
        <f>IF(N348="zníž. prenesená",J348,0)</f>
        <v>0</v>
      </c>
      <c r="BI348" s="102">
        <f>IF(N348="nulová",J348,0)</f>
        <v>0</v>
      </c>
      <c r="BJ348" s="10" t="s">
        <v>84</v>
      </c>
      <c r="BK348" s="102">
        <f>ROUND(I348*H348,2)</f>
        <v>0</v>
      </c>
      <c r="BL348" s="10" t="s">
        <v>83</v>
      </c>
      <c r="BM348" s="101" t="s">
        <v>313</v>
      </c>
    </row>
    <row r="349" spans="2:65" s="7" customFormat="1" ht="22.5" x14ac:dyDescent="0.2">
      <c r="B349" s="103"/>
      <c r="D349" s="104" t="s">
        <v>86</v>
      </c>
      <c r="E349" s="105" t="s">
        <v>0</v>
      </c>
      <c r="F349" s="106" t="s">
        <v>314</v>
      </c>
      <c r="H349" s="105" t="s">
        <v>0</v>
      </c>
      <c r="I349" s="107"/>
      <c r="L349" s="103"/>
      <c r="M349" s="108"/>
      <c r="T349" s="109"/>
      <c r="AT349" s="105" t="s">
        <v>86</v>
      </c>
      <c r="AU349" s="105" t="s">
        <v>84</v>
      </c>
      <c r="AV349" s="7" t="s">
        <v>46</v>
      </c>
      <c r="AW349" s="7" t="s">
        <v>18</v>
      </c>
      <c r="AX349" s="7" t="s">
        <v>45</v>
      </c>
      <c r="AY349" s="105" t="s">
        <v>77</v>
      </c>
    </row>
    <row r="350" spans="2:65" s="8" customFormat="1" x14ac:dyDescent="0.2">
      <c r="B350" s="110"/>
      <c r="D350" s="104" t="s">
        <v>86</v>
      </c>
      <c r="E350" s="111" t="s">
        <v>0</v>
      </c>
      <c r="F350" s="112" t="s">
        <v>315</v>
      </c>
      <c r="H350" s="113">
        <v>12.928000000000001</v>
      </c>
      <c r="I350" s="114"/>
      <c r="L350" s="110"/>
      <c r="M350" s="115"/>
      <c r="T350" s="116"/>
      <c r="AT350" s="111" t="s">
        <v>86</v>
      </c>
      <c r="AU350" s="111" t="s">
        <v>84</v>
      </c>
      <c r="AV350" s="8" t="s">
        <v>84</v>
      </c>
      <c r="AW350" s="8" t="s">
        <v>18</v>
      </c>
      <c r="AX350" s="8" t="s">
        <v>45</v>
      </c>
      <c r="AY350" s="111" t="s">
        <v>77</v>
      </c>
    </row>
    <row r="351" spans="2:65" s="9" customFormat="1" x14ac:dyDescent="0.2">
      <c r="B351" s="117"/>
      <c r="D351" s="104" t="s">
        <v>86</v>
      </c>
      <c r="E351" s="118" t="s">
        <v>0</v>
      </c>
      <c r="F351" s="119" t="s">
        <v>96</v>
      </c>
      <c r="H351" s="120">
        <v>12.928000000000001</v>
      </c>
      <c r="I351" s="121"/>
      <c r="L351" s="117"/>
      <c r="M351" s="122"/>
      <c r="T351" s="123"/>
      <c r="AT351" s="118" t="s">
        <v>86</v>
      </c>
      <c r="AU351" s="118" t="s">
        <v>84</v>
      </c>
      <c r="AV351" s="9" t="s">
        <v>83</v>
      </c>
      <c r="AW351" s="9" t="s">
        <v>18</v>
      </c>
      <c r="AX351" s="9" t="s">
        <v>46</v>
      </c>
      <c r="AY351" s="118" t="s">
        <v>77</v>
      </c>
    </row>
    <row r="352" spans="2:65" s="6" customFormat="1" ht="22.9" customHeight="1" x14ac:dyDescent="0.2">
      <c r="B352" s="76"/>
      <c r="D352" s="77" t="s">
        <v>44</v>
      </c>
      <c r="E352" s="86" t="s">
        <v>83</v>
      </c>
      <c r="F352" s="86" t="s">
        <v>316</v>
      </c>
      <c r="I352" s="79"/>
      <c r="J352" s="87">
        <f>BK352</f>
        <v>0</v>
      </c>
      <c r="L352" s="76"/>
      <c r="M352" s="81"/>
      <c r="P352" s="82">
        <f>SUM(P353:P365)</f>
        <v>0</v>
      </c>
      <c r="R352" s="82">
        <f>SUM(R353:R365)</f>
        <v>5.1637204255000002</v>
      </c>
      <c r="T352" s="83">
        <f>SUM(T353:T365)</f>
        <v>0</v>
      </c>
      <c r="AR352" s="77" t="s">
        <v>46</v>
      </c>
      <c r="AT352" s="84" t="s">
        <v>44</v>
      </c>
      <c r="AU352" s="84" t="s">
        <v>46</v>
      </c>
      <c r="AY352" s="77" t="s">
        <v>77</v>
      </c>
      <c r="BK352" s="85">
        <f>SUM(BK353:BK365)</f>
        <v>0</v>
      </c>
    </row>
    <row r="353" spans="2:65" s="1" customFormat="1" ht="37.9" customHeight="1" x14ac:dyDescent="0.2">
      <c r="B353" s="88"/>
      <c r="C353" s="89" t="s">
        <v>3</v>
      </c>
      <c r="D353" s="89" t="s">
        <v>79</v>
      </c>
      <c r="E353" s="90" t="s">
        <v>317</v>
      </c>
      <c r="F353" s="91" t="s">
        <v>318</v>
      </c>
      <c r="G353" s="92" t="s">
        <v>118</v>
      </c>
      <c r="H353" s="93">
        <v>2.0640000000000001</v>
      </c>
      <c r="I353" s="94"/>
      <c r="J353" s="95">
        <f>ROUND(I353*H353,2)</f>
        <v>0</v>
      </c>
      <c r="K353" s="96"/>
      <c r="L353" s="19"/>
      <c r="M353" s="97" t="s">
        <v>0</v>
      </c>
      <c r="N353" s="98" t="s">
        <v>28</v>
      </c>
      <c r="P353" s="99">
        <f>O353*H353</f>
        <v>0</v>
      </c>
      <c r="Q353" s="99">
        <v>1.8907700000000001</v>
      </c>
      <c r="R353" s="99">
        <f>Q353*H353</f>
        <v>3.9025492800000001</v>
      </c>
      <c r="S353" s="99">
        <v>0</v>
      </c>
      <c r="T353" s="100">
        <f>S353*H353</f>
        <v>0</v>
      </c>
      <c r="AR353" s="101" t="s">
        <v>83</v>
      </c>
      <c r="AT353" s="101" t="s">
        <v>79</v>
      </c>
      <c r="AU353" s="101" t="s">
        <v>84</v>
      </c>
      <c r="AY353" s="10" t="s">
        <v>77</v>
      </c>
      <c r="BE353" s="102">
        <f>IF(N353="základná",J353,0)</f>
        <v>0</v>
      </c>
      <c r="BF353" s="102">
        <f>IF(N353="znížená",J353,0)</f>
        <v>0</v>
      </c>
      <c r="BG353" s="102">
        <f>IF(N353="zákl. prenesená",J353,0)</f>
        <v>0</v>
      </c>
      <c r="BH353" s="102">
        <f>IF(N353="zníž. prenesená",J353,0)</f>
        <v>0</v>
      </c>
      <c r="BI353" s="102">
        <f>IF(N353="nulová",J353,0)</f>
        <v>0</v>
      </c>
      <c r="BJ353" s="10" t="s">
        <v>84</v>
      </c>
      <c r="BK353" s="102">
        <f>ROUND(I353*H353,2)</f>
        <v>0</v>
      </c>
      <c r="BL353" s="10" t="s">
        <v>83</v>
      </c>
      <c r="BM353" s="101" t="s">
        <v>319</v>
      </c>
    </row>
    <row r="354" spans="2:65" s="7" customFormat="1" x14ac:dyDescent="0.2">
      <c r="B354" s="103"/>
      <c r="D354" s="104" t="s">
        <v>86</v>
      </c>
      <c r="E354" s="105" t="s">
        <v>0</v>
      </c>
      <c r="F354" s="106" t="s">
        <v>320</v>
      </c>
      <c r="H354" s="105" t="s">
        <v>0</v>
      </c>
      <c r="I354" s="107"/>
      <c r="L354" s="103"/>
      <c r="M354" s="108"/>
      <c r="T354" s="109"/>
      <c r="AT354" s="105" t="s">
        <v>86</v>
      </c>
      <c r="AU354" s="105" t="s">
        <v>84</v>
      </c>
      <c r="AV354" s="7" t="s">
        <v>46</v>
      </c>
      <c r="AW354" s="7" t="s">
        <v>18</v>
      </c>
      <c r="AX354" s="7" t="s">
        <v>45</v>
      </c>
      <c r="AY354" s="105" t="s">
        <v>77</v>
      </c>
    </row>
    <row r="355" spans="2:65" s="7" customFormat="1" x14ac:dyDescent="0.2">
      <c r="B355" s="103"/>
      <c r="D355" s="104" t="s">
        <v>86</v>
      </c>
      <c r="E355" s="105" t="s">
        <v>0</v>
      </c>
      <c r="F355" s="106" t="s">
        <v>127</v>
      </c>
      <c r="H355" s="105" t="s">
        <v>0</v>
      </c>
      <c r="I355" s="107"/>
      <c r="L355" s="103"/>
      <c r="M355" s="108"/>
      <c r="T355" s="109"/>
      <c r="AT355" s="105" t="s">
        <v>86</v>
      </c>
      <c r="AU355" s="105" t="s">
        <v>84</v>
      </c>
      <c r="AV355" s="7" t="s">
        <v>46</v>
      </c>
      <c r="AW355" s="7" t="s">
        <v>18</v>
      </c>
      <c r="AX355" s="7" t="s">
        <v>45</v>
      </c>
      <c r="AY355" s="105" t="s">
        <v>77</v>
      </c>
    </row>
    <row r="356" spans="2:65" s="8" customFormat="1" x14ac:dyDescent="0.2">
      <c r="B356" s="110"/>
      <c r="D356" s="104" t="s">
        <v>86</v>
      </c>
      <c r="E356" s="111" t="s">
        <v>0</v>
      </c>
      <c r="F356" s="112" t="s">
        <v>321</v>
      </c>
      <c r="H356" s="113">
        <v>1.1459999999999999</v>
      </c>
      <c r="I356" s="114"/>
      <c r="L356" s="110"/>
      <c r="M356" s="115"/>
      <c r="T356" s="116"/>
      <c r="AT356" s="111" t="s">
        <v>86</v>
      </c>
      <c r="AU356" s="111" t="s">
        <v>84</v>
      </c>
      <c r="AV356" s="8" t="s">
        <v>84</v>
      </c>
      <c r="AW356" s="8" t="s">
        <v>18</v>
      </c>
      <c r="AX356" s="8" t="s">
        <v>45</v>
      </c>
      <c r="AY356" s="111" t="s">
        <v>77</v>
      </c>
    </row>
    <row r="357" spans="2:65" s="7" customFormat="1" x14ac:dyDescent="0.2">
      <c r="B357" s="103"/>
      <c r="D357" s="104" t="s">
        <v>86</v>
      </c>
      <c r="E357" s="105" t="s">
        <v>0</v>
      </c>
      <c r="F357" s="106" t="s">
        <v>129</v>
      </c>
      <c r="H357" s="105" t="s">
        <v>0</v>
      </c>
      <c r="I357" s="107"/>
      <c r="L357" s="103"/>
      <c r="M357" s="108"/>
      <c r="T357" s="109"/>
      <c r="AT357" s="105" t="s">
        <v>86</v>
      </c>
      <c r="AU357" s="105" t="s">
        <v>84</v>
      </c>
      <c r="AV357" s="7" t="s">
        <v>46</v>
      </c>
      <c r="AW357" s="7" t="s">
        <v>18</v>
      </c>
      <c r="AX357" s="7" t="s">
        <v>45</v>
      </c>
      <c r="AY357" s="105" t="s">
        <v>77</v>
      </c>
    </row>
    <row r="358" spans="2:65" s="8" customFormat="1" x14ac:dyDescent="0.2">
      <c r="B358" s="110"/>
      <c r="D358" s="104" t="s">
        <v>86</v>
      </c>
      <c r="E358" s="111" t="s">
        <v>0</v>
      </c>
      <c r="F358" s="112" t="s">
        <v>322</v>
      </c>
      <c r="H358" s="113">
        <v>0.91800000000000004</v>
      </c>
      <c r="I358" s="114"/>
      <c r="L358" s="110"/>
      <c r="M358" s="115"/>
      <c r="T358" s="116"/>
      <c r="AT358" s="111" t="s">
        <v>86</v>
      </c>
      <c r="AU358" s="111" t="s">
        <v>84</v>
      </c>
      <c r="AV358" s="8" t="s">
        <v>84</v>
      </c>
      <c r="AW358" s="8" t="s">
        <v>18</v>
      </c>
      <c r="AX358" s="8" t="s">
        <v>45</v>
      </c>
      <c r="AY358" s="111" t="s">
        <v>77</v>
      </c>
    </row>
    <row r="359" spans="2:65" s="9" customFormat="1" x14ac:dyDescent="0.2">
      <c r="B359" s="117"/>
      <c r="D359" s="104" t="s">
        <v>86</v>
      </c>
      <c r="E359" s="118" t="s">
        <v>0</v>
      </c>
      <c r="F359" s="119" t="s">
        <v>96</v>
      </c>
      <c r="H359" s="120">
        <v>2.0640000000000001</v>
      </c>
      <c r="I359" s="121"/>
      <c r="L359" s="117"/>
      <c r="M359" s="122"/>
      <c r="T359" s="123"/>
      <c r="AT359" s="118" t="s">
        <v>86</v>
      </c>
      <c r="AU359" s="118" t="s">
        <v>84</v>
      </c>
      <c r="AV359" s="9" t="s">
        <v>83</v>
      </c>
      <c r="AW359" s="9" t="s">
        <v>18</v>
      </c>
      <c r="AX359" s="9" t="s">
        <v>46</v>
      </c>
      <c r="AY359" s="118" t="s">
        <v>77</v>
      </c>
    </row>
    <row r="360" spans="2:65" s="1" customFormat="1" ht="16.5" customHeight="1" x14ac:dyDescent="0.2">
      <c r="B360" s="88"/>
      <c r="C360" s="89" t="s">
        <v>323</v>
      </c>
      <c r="D360" s="89" t="s">
        <v>79</v>
      </c>
      <c r="E360" s="90" t="s">
        <v>324</v>
      </c>
      <c r="F360" s="91" t="s">
        <v>325</v>
      </c>
      <c r="G360" s="92" t="s">
        <v>118</v>
      </c>
      <c r="H360" s="93">
        <v>0.56899999999999995</v>
      </c>
      <c r="I360" s="94"/>
      <c r="J360" s="95">
        <f>ROUND(I360*H360,2)</f>
        <v>0</v>
      </c>
      <c r="K360" s="96"/>
      <c r="L360" s="19"/>
      <c r="M360" s="97" t="s">
        <v>0</v>
      </c>
      <c r="N360" s="98" t="s">
        <v>28</v>
      </c>
      <c r="P360" s="99">
        <f>O360*H360</f>
        <v>0</v>
      </c>
      <c r="Q360" s="99">
        <v>2.2164695000000001</v>
      </c>
      <c r="R360" s="99">
        <f>Q360*H360</f>
        <v>1.2611711454999999</v>
      </c>
      <c r="S360" s="99">
        <v>0</v>
      </c>
      <c r="T360" s="100">
        <f>S360*H360</f>
        <v>0</v>
      </c>
      <c r="AR360" s="101" t="s">
        <v>83</v>
      </c>
      <c r="AT360" s="101" t="s">
        <v>79</v>
      </c>
      <c r="AU360" s="101" t="s">
        <v>84</v>
      </c>
      <c r="AY360" s="10" t="s">
        <v>77</v>
      </c>
      <c r="BE360" s="102">
        <f>IF(N360="základná",J360,0)</f>
        <v>0</v>
      </c>
      <c r="BF360" s="102">
        <f>IF(N360="znížená",J360,0)</f>
        <v>0</v>
      </c>
      <c r="BG360" s="102">
        <f>IF(N360="zákl. prenesená",J360,0)</f>
        <v>0</v>
      </c>
      <c r="BH360" s="102">
        <f>IF(N360="zníž. prenesená",J360,0)</f>
        <v>0</v>
      </c>
      <c r="BI360" s="102">
        <f>IF(N360="nulová",J360,0)</f>
        <v>0</v>
      </c>
      <c r="BJ360" s="10" t="s">
        <v>84</v>
      </c>
      <c r="BK360" s="102">
        <f>ROUND(I360*H360,2)</f>
        <v>0</v>
      </c>
      <c r="BL360" s="10" t="s">
        <v>83</v>
      </c>
      <c r="BM360" s="101" t="s">
        <v>326</v>
      </c>
    </row>
    <row r="361" spans="2:65" s="7" customFormat="1" x14ac:dyDescent="0.2">
      <c r="B361" s="103"/>
      <c r="D361" s="104" t="s">
        <v>86</v>
      </c>
      <c r="E361" s="105" t="s">
        <v>0</v>
      </c>
      <c r="F361" s="106" t="s">
        <v>327</v>
      </c>
      <c r="H361" s="105" t="s">
        <v>0</v>
      </c>
      <c r="I361" s="107"/>
      <c r="L361" s="103"/>
      <c r="M361" s="108"/>
      <c r="T361" s="109"/>
      <c r="AT361" s="105" t="s">
        <v>86</v>
      </c>
      <c r="AU361" s="105" t="s">
        <v>84</v>
      </c>
      <c r="AV361" s="7" t="s">
        <v>46</v>
      </c>
      <c r="AW361" s="7" t="s">
        <v>18</v>
      </c>
      <c r="AX361" s="7" t="s">
        <v>45</v>
      </c>
      <c r="AY361" s="105" t="s">
        <v>77</v>
      </c>
    </row>
    <row r="362" spans="2:65" s="8" customFormat="1" x14ac:dyDescent="0.2">
      <c r="B362" s="110"/>
      <c r="D362" s="104" t="s">
        <v>86</v>
      </c>
      <c r="E362" s="111" t="s">
        <v>0</v>
      </c>
      <c r="F362" s="112" t="s">
        <v>328</v>
      </c>
      <c r="H362" s="113">
        <v>0.14399999999999999</v>
      </c>
      <c r="I362" s="114"/>
      <c r="L362" s="110"/>
      <c r="M362" s="115"/>
      <c r="T362" s="116"/>
      <c r="AT362" s="111" t="s">
        <v>86</v>
      </c>
      <c r="AU362" s="111" t="s">
        <v>84</v>
      </c>
      <c r="AV362" s="8" t="s">
        <v>84</v>
      </c>
      <c r="AW362" s="8" t="s">
        <v>18</v>
      </c>
      <c r="AX362" s="8" t="s">
        <v>45</v>
      </c>
      <c r="AY362" s="111" t="s">
        <v>77</v>
      </c>
    </row>
    <row r="363" spans="2:65" s="7" customFormat="1" x14ac:dyDescent="0.2">
      <c r="B363" s="103"/>
      <c r="D363" s="104" t="s">
        <v>86</v>
      </c>
      <c r="E363" s="105" t="s">
        <v>0</v>
      </c>
      <c r="F363" s="106" t="s">
        <v>308</v>
      </c>
      <c r="H363" s="105" t="s">
        <v>0</v>
      </c>
      <c r="I363" s="107"/>
      <c r="L363" s="103"/>
      <c r="M363" s="108"/>
      <c r="T363" s="109"/>
      <c r="AT363" s="105" t="s">
        <v>86</v>
      </c>
      <c r="AU363" s="105" t="s">
        <v>84</v>
      </c>
      <c r="AV363" s="7" t="s">
        <v>46</v>
      </c>
      <c r="AW363" s="7" t="s">
        <v>18</v>
      </c>
      <c r="AX363" s="7" t="s">
        <v>45</v>
      </c>
      <c r="AY363" s="105" t="s">
        <v>77</v>
      </c>
    </row>
    <row r="364" spans="2:65" s="8" customFormat="1" x14ac:dyDescent="0.2">
      <c r="B364" s="110"/>
      <c r="D364" s="104" t="s">
        <v>86</v>
      </c>
      <c r="E364" s="111" t="s">
        <v>0</v>
      </c>
      <c r="F364" s="112" t="s">
        <v>329</v>
      </c>
      <c r="H364" s="113">
        <v>0.42499999999999999</v>
      </c>
      <c r="I364" s="114"/>
      <c r="L364" s="110"/>
      <c r="M364" s="115"/>
      <c r="T364" s="116"/>
      <c r="AT364" s="111" t="s">
        <v>86</v>
      </c>
      <c r="AU364" s="111" t="s">
        <v>84</v>
      </c>
      <c r="AV364" s="8" t="s">
        <v>84</v>
      </c>
      <c r="AW364" s="8" t="s">
        <v>18</v>
      </c>
      <c r="AX364" s="8" t="s">
        <v>45</v>
      </c>
      <c r="AY364" s="111" t="s">
        <v>77</v>
      </c>
    </row>
    <row r="365" spans="2:65" s="9" customFormat="1" x14ac:dyDescent="0.2">
      <c r="B365" s="117"/>
      <c r="D365" s="104" t="s">
        <v>86</v>
      </c>
      <c r="E365" s="118" t="s">
        <v>0</v>
      </c>
      <c r="F365" s="119" t="s">
        <v>96</v>
      </c>
      <c r="H365" s="120">
        <v>0.56899999999999995</v>
      </c>
      <c r="I365" s="121"/>
      <c r="L365" s="117"/>
      <c r="M365" s="122"/>
      <c r="T365" s="123"/>
      <c r="AT365" s="118" t="s">
        <v>86</v>
      </c>
      <c r="AU365" s="118" t="s">
        <v>84</v>
      </c>
      <c r="AV365" s="9" t="s">
        <v>83</v>
      </c>
      <c r="AW365" s="9" t="s">
        <v>18</v>
      </c>
      <c r="AX365" s="9" t="s">
        <v>46</v>
      </c>
      <c r="AY365" s="118" t="s">
        <v>77</v>
      </c>
    </row>
    <row r="366" spans="2:65" s="6" customFormat="1" ht="22.9" customHeight="1" x14ac:dyDescent="0.2">
      <c r="B366" s="76"/>
      <c r="D366" s="77" t="s">
        <v>44</v>
      </c>
      <c r="E366" s="86" t="s">
        <v>179</v>
      </c>
      <c r="F366" s="86" t="s">
        <v>330</v>
      </c>
      <c r="I366" s="79"/>
      <c r="J366" s="87">
        <f>BK366</f>
        <v>0</v>
      </c>
      <c r="L366" s="76"/>
      <c r="M366" s="81"/>
      <c r="P366" s="82">
        <f>SUM(P367:P481)</f>
        <v>0</v>
      </c>
      <c r="R366" s="82">
        <f>SUM(R367:R481)</f>
        <v>66.445943020600012</v>
      </c>
      <c r="T366" s="83">
        <f>SUM(T367:T481)</f>
        <v>4.9680000000000009</v>
      </c>
      <c r="AR366" s="77" t="s">
        <v>46</v>
      </c>
      <c r="AT366" s="84" t="s">
        <v>44</v>
      </c>
      <c r="AU366" s="84" t="s">
        <v>46</v>
      </c>
      <c r="AY366" s="77" t="s">
        <v>77</v>
      </c>
      <c r="BK366" s="85">
        <f>SUM(BK367:BK481)</f>
        <v>0</v>
      </c>
    </row>
    <row r="367" spans="2:65" s="1" customFormat="1" ht="24.2" customHeight="1" x14ac:dyDescent="0.2">
      <c r="B367" s="88"/>
      <c r="C367" s="89" t="s">
        <v>331</v>
      </c>
      <c r="D367" s="89" t="s">
        <v>79</v>
      </c>
      <c r="E367" s="90" t="s">
        <v>332</v>
      </c>
      <c r="F367" s="91" t="s">
        <v>333</v>
      </c>
      <c r="G367" s="92" t="s">
        <v>100</v>
      </c>
      <c r="H367" s="93">
        <v>10.8</v>
      </c>
      <c r="I367" s="94"/>
      <c r="J367" s="95">
        <f>ROUND(I367*H367,2)</f>
        <v>0</v>
      </c>
      <c r="K367" s="96"/>
      <c r="L367" s="19"/>
      <c r="M367" s="97" t="s">
        <v>0</v>
      </c>
      <c r="N367" s="98" t="s">
        <v>28</v>
      </c>
      <c r="P367" s="99">
        <f>O367*H367</f>
        <v>0</v>
      </c>
      <c r="Q367" s="99">
        <v>0</v>
      </c>
      <c r="R367" s="99">
        <f>Q367*H367</f>
        <v>0</v>
      </c>
      <c r="S367" s="99">
        <v>0.46</v>
      </c>
      <c r="T367" s="100">
        <f>S367*H367</f>
        <v>4.9680000000000009</v>
      </c>
      <c r="AR367" s="101" t="s">
        <v>83</v>
      </c>
      <c r="AT367" s="101" t="s">
        <v>79</v>
      </c>
      <c r="AU367" s="101" t="s">
        <v>84</v>
      </c>
      <c r="AY367" s="10" t="s">
        <v>77</v>
      </c>
      <c r="BE367" s="102">
        <f>IF(N367="základná",J367,0)</f>
        <v>0</v>
      </c>
      <c r="BF367" s="102">
        <f>IF(N367="znížená",J367,0)</f>
        <v>0</v>
      </c>
      <c r="BG367" s="102">
        <f>IF(N367="zákl. prenesená",J367,0)</f>
        <v>0</v>
      </c>
      <c r="BH367" s="102">
        <f>IF(N367="zníž. prenesená",J367,0)</f>
        <v>0</v>
      </c>
      <c r="BI367" s="102">
        <f>IF(N367="nulová",J367,0)</f>
        <v>0</v>
      </c>
      <c r="BJ367" s="10" t="s">
        <v>84</v>
      </c>
      <c r="BK367" s="102">
        <f>ROUND(I367*H367,2)</f>
        <v>0</v>
      </c>
      <c r="BL367" s="10" t="s">
        <v>83</v>
      </c>
      <c r="BM367" s="101" t="s">
        <v>334</v>
      </c>
    </row>
    <row r="368" spans="2:65" s="7" customFormat="1" ht="22.5" x14ac:dyDescent="0.2">
      <c r="B368" s="103"/>
      <c r="D368" s="104" t="s">
        <v>86</v>
      </c>
      <c r="E368" s="105" t="s">
        <v>0</v>
      </c>
      <c r="F368" s="106" t="s">
        <v>335</v>
      </c>
      <c r="H368" s="105" t="s">
        <v>0</v>
      </c>
      <c r="I368" s="107"/>
      <c r="L368" s="103"/>
      <c r="M368" s="108"/>
      <c r="T368" s="109"/>
      <c r="AT368" s="105" t="s">
        <v>86</v>
      </c>
      <c r="AU368" s="105" t="s">
        <v>84</v>
      </c>
      <c r="AV368" s="7" t="s">
        <v>46</v>
      </c>
      <c r="AW368" s="7" t="s">
        <v>18</v>
      </c>
      <c r="AX368" s="7" t="s">
        <v>45</v>
      </c>
      <c r="AY368" s="105" t="s">
        <v>77</v>
      </c>
    </row>
    <row r="369" spans="2:65" s="8" customFormat="1" x14ac:dyDescent="0.2">
      <c r="B369" s="110"/>
      <c r="D369" s="104" t="s">
        <v>86</v>
      </c>
      <c r="E369" s="111" t="s">
        <v>0</v>
      </c>
      <c r="F369" s="112" t="s">
        <v>336</v>
      </c>
      <c r="H369" s="113">
        <v>10.8</v>
      </c>
      <c r="I369" s="114"/>
      <c r="L369" s="110"/>
      <c r="M369" s="115"/>
      <c r="T369" s="116"/>
      <c r="AT369" s="111" t="s">
        <v>86</v>
      </c>
      <c r="AU369" s="111" t="s">
        <v>84</v>
      </c>
      <c r="AV369" s="8" t="s">
        <v>84</v>
      </c>
      <c r="AW369" s="8" t="s">
        <v>18</v>
      </c>
      <c r="AX369" s="8" t="s">
        <v>45</v>
      </c>
      <c r="AY369" s="111" t="s">
        <v>77</v>
      </c>
    </row>
    <row r="370" spans="2:65" s="9" customFormat="1" x14ac:dyDescent="0.2">
      <c r="B370" s="117"/>
      <c r="D370" s="104" t="s">
        <v>86</v>
      </c>
      <c r="E370" s="118" t="s">
        <v>0</v>
      </c>
      <c r="F370" s="119" t="s">
        <v>96</v>
      </c>
      <c r="H370" s="120">
        <v>10.8</v>
      </c>
      <c r="I370" s="121"/>
      <c r="L370" s="117"/>
      <c r="M370" s="122"/>
      <c r="T370" s="123"/>
      <c r="AT370" s="118" t="s">
        <v>86</v>
      </c>
      <c r="AU370" s="118" t="s">
        <v>84</v>
      </c>
      <c r="AV370" s="9" t="s">
        <v>83</v>
      </c>
      <c r="AW370" s="9" t="s">
        <v>18</v>
      </c>
      <c r="AX370" s="9" t="s">
        <v>46</v>
      </c>
      <c r="AY370" s="118" t="s">
        <v>77</v>
      </c>
    </row>
    <row r="371" spans="2:65" s="1" customFormat="1" ht="24.2" customHeight="1" x14ac:dyDescent="0.2">
      <c r="B371" s="88"/>
      <c r="C371" s="89" t="s">
        <v>337</v>
      </c>
      <c r="D371" s="89" t="s">
        <v>79</v>
      </c>
      <c r="E371" s="90" t="s">
        <v>338</v>
      </c>
      <c r="F371" s="91" t="s">
        <v>339</v>
      </c>
      <c r="G371" s="92" t="s">
        <v>100</v>
      </c>
      <c r="H371" s="93">
        <v>22.93</v>
      </c>
      <c r="I371" s="94"/>
      <c r="J371" s="95">
        <f>ROUND(I371*H371,2)</f>
        <v>0</v>
      </c>
      <c r="K371" s="96"/>
      <c r="L371" s="19"/>
      <c r="M371" s="97" t="s">
        <v>0</v>
      </c>
      <c r="N371" s="98" t="s">
        <v>28</v>
      </c>
      <c r="P371" s="99">
        <f>O371*H371</f>
        <v>0</v>
      </c>
      <c r="Q371" s="99">
        <v>1.4E-5</v>
      </c>
      <c r="R371" s="99">
        <f>Q371*H371</f>
        <v>3.2101999999999999E-4</v>
      </c>
      <c r="S371" s="99">
        <v>0</v>
      </c>
      <c r="T371" s="100">
        <f>S371*H371</f>
        <v>0</v>
      </c>
      <c r="AR371" s="101" t="s">
        <v>83</v>
      </c>
      <c r="AT371" s="101" t="s">
        <v>79</v>
      </c>
      <c r="AU371" s="101" t="s">
        <v>84</v>
      </c>
      <c r="AY371" s="10" t="s">
        <v>77</v>
      </c>
      <c r="BE371" s="102">
        <f>IF(N371="základná",J371,0)</f>
        <v>0</v>
      </c>
      <c r="BF371" s="102">
        <f>IF(N371="znížená",J371,0)</f>
        <v>0</v>
      </c>
      <c r="BG371" s="102">
        <f>IF(N371="zákl. prenesená",J371,0)</f>
        <v>0</v>
      </c>
      <c r="BH371" s="102">
        <f>IF(N371="zníž. prenesená",J371,0)</f>
        <v>0</v>
      </c>
      <c r="BI371" s="102">
        <f>IF(N371="nulová",J371,0)</f>
        <v>0</v>
      </c>
      <c r="BJ371" s="10" t="s">
        <v>84</v>
      </c>
      <c r="BK371" s="102">
        <f>ROUND(I371*H371,2)</f>
        <v>0</v>
      </c>
      <c r="BL371" s="10" t="s">
        <v>83</v>
      </c>
      <c r="BM371" s="101" t="s">
        <v>340</v>
      </c>
    </row>
    <row r="372" spans="2:65" s="7" customFormat="1" x14ac:dyDescent="0.2">
      <c r="B372" s="103"/>
      <c r="D372" s="104" t="s">
        <v>86</v>
      </c>
      <c r="E372" s="105" t="s">
        <v>0</v>
      </c>
      <c r="F372" s="106" t="s">
        <v>341</v>
      </c>
      <c r="H372" s="105" t="s">
        <v>0</v>
      </c>
      <c r="I372" s="107"/>
      <c r="L372" s="103"/>
      <c r="M372" s="108"/>
      <c r="T372" s="109"/>
      <c r="AT372" s="105" t="s">
        <v>86</v>
      </c>
      <c r="AU372" s="105" t="s">
        <v>84</v>
      </c>
      <c r="AV372" s="7" t="s">
        <v>46</v>
      </c>
      <c r="AW372" s="7" t="s">
        <v>18</v>
      </c>
      <c r="AX372" s="7" t="s">
        <v>45</v>
      </c>
      <c r="AY372" s="105" t="s">
        <v>77</v>
      </c>
    </row>
    <row r="373" spans="2:65" s="7" customFormat="1" x14ac:dyDescent="0.2">
      <c r="B373" s="103"/>
      <c r="D373" s="104" t="s">
        <v>86</v>
      </c>
      <c r="E373" s="105" t="s">
        <v>0</v>
      </c>
      <c r="F373" s="106" t="s">
        <v>127</v>
      </c>
      <c r="H373" s="105" t="s">
        <v>0</v>
      </c>
      <c r="I373" s="107"/>
      <c r="L373" s="103"/>
      <c r="M373" s="108"/>
      <c r="T373" s="109"/>
      <c r="AT373" s="105" t="s">
        <v>86</v>
      </c>
      <c r="AU373" s="105" t="s">
        <v>84</v>
      </c>
      <c r="AV373" s="7" t="s">
        <v>46</v>
      </c>
      <c r="AW373" s="7" t="s">
        <v>18</v>
      </c>
      <c r="AX373" s="7" t="s">
        <v>45</v>
      </c>
      <c r="AY373" s="105" t="s">
        <v>77</v>
      </c>
    </row>
    <row r="374" spans="2:65" s="8" customFormat="1" x14ac:dyDescent="0.2">
      <c r="B374" s="110"/>
      <c r="D374" s="104" t="s">
        <v>86</v>
      </c>
      <c r="E374" s="111" t="s">
        <v>0</v>
      </c>
      <c r="F374" s="112" t="s">
        <v>342</v>
      </c>
      <c r="H374" s="113">
        <v>12.73</v>
      </c>
      <c r="I374" s="114"/>
      <c r="L374" s="110"/>
      <c r="M374" s="115"/>
      <c r="T374" s="116"/>
      <c r="AT374" s="111" t="s">
        <v>86</v>
      </c>
      <c r="AU374" s="111" t="s">
        <v>84</v>
      </c>
      <c r="AV374" s="8" t="s">
        <v>84</v>
      </c>
      <c r="AW374" s="8" t="s">
        <v>18</v>
      </c>
      <c r="AX374" s="8" t="s">
        <v>45</v>
      </c>
      <c r="AY374" s="111" t="s">
        <v>77</v>
      </c>
    </row>
    <row r="375" spans="2:65" s="7" customFormat="1" x14ac:dyDescent="0.2">
      <c r="B375" s="103"/>
      <c r="D375" s="104" t="s">
        <v>86</v>
      </c>
      <c r="E375" s="105" t="s">
        <v>0</v>
      </c>
      <c r="F375" s="106" t="s">
        <v>129</v>
      </c>
      <c r="H375" s="105" t="s">
        <v>0</v>
      </c>
      <c r="I375" s="107"/>
      <c r="L375" s="103"/>
      <c r="M375" s="108"/>
      <c r="T375" s="109"/>
      <c r="AT375" s="105" t="s">
        <v>86</v>
      </c>
      <c r="AU375" s="105" t="s">
        <v>84</v>
      </c>
      <c r="AV375" s="7" t="s">
        <v>46</v>
      </c>
      <c r="AW375" s="7" t="s">
        <v>18</v>
      </c>
      <c r="AX375" s="7" t="s">
        <v>45</v>
      </c>
      <c r="AY375" s="105" t="s">
        <v>77</v>
      </c>
    </row>
    <row r="376" spans="2:65" s="8" customFormat="1" x14ac:dyDescent="0.2">
      <c r="B376" s="110"/>
      <c r="D376" s="104" t="s">
        <v>86</v>
      </c>
      <c r="E376" s="111" t="s">
        <v>0</v>
      </c>
      <c r="F376" s="112" t="s">
        <v>343</v>
      </c>
      <c r="H376" s="113">
        <v>10.199999999999999</v>
      </c>
      <c r="I376" s="114"/>
      <c r="L376" s="110"/>
      <c r="M376" s="115"/>
      <c r="T376" s="116"/>
      <c r="AT376" s="111" t="s">
        <v>86</v>
      </c>
      <c r="AU376" s="111" t="s">
        <v>84</v>
      </c>
      <c r="AV376" s="8" t="s">
        <v>84</v>
      </c>
      <c r="AW376" s="8" t="s">
        <v>18</v>
      </c>
      <c r="AX376" s="8" t="s">
        <v>45</v>
      </c>
      <c r="AY376" s="111" t="s">
        <v>77</v>
      </c>
    </row>
    <row r="377" spans="2:65" s="9" customFormat="1" x14ac:dyDescent="0.2">
      <c r="B377" s="117"/>
      <c r="D377" s="104" t="s">
        <v>86</v>
      </c>
      <c r="E377" s="118" t="s">
        <v>0</v>
      </c>
      <c r="F377" s="119" t="s">
        <v>96</v>
      </c>
      <c r="H377" s="120">
        <v>22.93</v>
      </c>
      <c r="I377" s="121"/>
      <c r="L377" s="117"/>
      <c r="M377" s="122"/>
      <c r="T377" s="123"/>
      <c r="AT377" s="118" t="s">
        <v>86</v>
      </c>
      <c r="AU377" s="118" t="s">
        <v>84</v>
      </c>
      <c r="AV377" s="9" t="s">
        <v>83</v>
      </c>
      <c r="AW377" s="9" t="s">
        <v>18</v>
      </c>
      <c r="AX377" s="9" t="s">
        <v>46</v>
      </c>
      <c r="AY377" s="118" t="s">
        <v>77</v>
      </c>
    </row>
    <row r="378" spans="2:65" s="1" customFormat="1" ht="24.2" customHeight="1" x14ac:dyDescent="0.2">
      <c r="B378" s="88"/>
      <c r="C378" s="124" t="s">
        <v>344</v>
      </c>
      <c r="D378" s="124" t="s">
        <v>278</v>
      </c>
      <c r="E378" s="125" t="s">
        <v>345</v>
      </c>
      <c r="F378" s="126" t="s">
        <v>346</v>
      </c>
      <c r="G378" s="127" t="s">
        <v>347</v>
      </c>
      <c r="H378" s="128">
        <v>5</v>
      </c>
      <c r="I378" s="129"/>
      <c r="J378" s="130">
        <f>ROUND(I378*H378,2)</f>
        <v>0</v>
      </c>
      <c r="K378" s="131"/>
      <c r="L378" s="132"/>
      <c r="M378" s="133" t="s">
        <v>0</v>
      </c>
      <c r="N378" s="134" t="s">
        <v>28</v>
      </c>
      <c r="P378" s="99">
        <f>O378*H378</f>
        <v>0</v>
      </c>
      <c r="Q378" s="99">
        <v>2.6009999999999998E-2</v>
      </c>
      <c r="R378" s="99">
        <f>Q378*H378</f>
        <v>0.13005</v>
      </c>
      <c r="S378" s="99">
        <v>0</v>
      </c>
      <c r="T378" s="100">
        <f>S378*H378</f>
        <v>0</v>
      </c>
      <c r="AR378" s="101" t="s">
        <v>179</v>
      </c>
      <c r="AT378" s="101" t="s">
        <v>278</v>
      </c>
      <c r="AU378" s="101" t="s">
        <v>84</v>
      </c>
      <c r="AY378" s="10" t="s">
        <v>77</v>
      </c>
      <c r="BE378" s="102">
        <f>IF(N378="základná",J378,0)</f>
        <v>0</v>
      </c>
      <c r="BF378" s="102">
        <f>IF(N378="znížená",J378,0)</f>
        <v>0</v>
      </c>
      <c r="BG378" s="102">
        <f>IF(N378="zákl. prenesená",J378,0)</f>
        <v>0</v>
      </c>
      <c r="BH378" s="102">
        <f>IF(N378="zníž. prenesená",J378,0)</f>
        <v>0</v>
      </c>
      <c r="BI378" s="102">
        <f>IF(N378="nulová",J378,0)</f>
        <v>0</v>
      </c>
      <c r="BJ378" s="10" t="s">
        <v>84</v>
      </c>
      <c r="BK378" s="102">
        <f>ROUND(I378*H378,2)</f>
        <v>0</v>
      </c>
      <c r="BL378" s="10" t="s">
        <v>83</v>
      </c>
      <c r="BM378" s="101" t="s">
        <v>348</v>
      </c>
    </row>
    <row r="379" spans="2:65" s="7" customFormat="1" x14ac:dyDescent="0.2">
      <c r="B379" s="103"/>
      <c r="D379" s="104" t="s">
        <v>86</v>
      </c>
      <c r="E379" s="105" t="s">
        <v>0</v>
      </c>
      <c r="F379" s="106" t="s">
        <v>349</v>
      </c>
      <c r="H379" s="105" t="s">
        <v>0</v>
      </c>
      <c r="I379" s="107"/>
      <c r="L379" s="103"/>
      <c r="M379" s="108"/>
      <c r="T379" s="109"/>
      <c r="AT379" s="105" t="s">
        <v>86</v>
      </c>
      <c r="AU379" s="105" t="s">
        <v>84</v>
      </c>
      <c r="AV379" s="7" t="s">
        <v>46</v>
      </c>
      <c r="AW379" s="7" t="s">
        <v>18</v>
      </c>
      <c r="AX379" s="7" t="s">
        <v>45</v>
      </c>
      <c r="AY379" s="105" t="s">
        <v>77</v>
      </c>
    </row>
    <row r="380" spans="2:65" s="7" customFormat="1" x14ac:dyDescent="0.2">
      <c r="B380" s="103"/>
      <c r="D380" s="104" t="s">
        <v>86</v>
      </c>
      <c r="E380" s="105" t="s">
        <v>0</v>
      </c>
      <c r="F380" s="106" t="s">
        <v>350</v>
      </c>
      <c r="H380" s="105" t="s">
        <v>0</v>
      </c>
      <c r="I380" s="107"/>
      <c r="L380" s="103"/>
      <c r="M380" s="108"/>
      <c r="T380" s="109"/>
      <c r="AT380" s="105" t="s">
        <v>86</v>
      </c>
      <c r="AU380" s="105" t="s">
        <v>84</v>
      </c>
      <c r="AV380" s="7" t="s">
        <v>46</v>
      </c>
      <c r="AW380" s="7" t="s">
        <v>18</v>
      </c>
      <c r="AX380" s="7" t="s">
        <v>45</v>
      </c>
      <c r="AY380" s="105" t="s">
        <v>77</v>
      </c>
    </row>
    <row r="381" spans="2:65" s="7" customFormat="1" x14ac:dyDescent="0.2">
      <c r="B381" s="103"/>
      <c r="D381" s="104" t="s">
        <v>86</v>
      </c>
      <c r="E381" s="105" t="s">
        <v>0</v>
      </c>
      <c r="F381" s="106" t="s">
        <v>351</v>
      </c>
      <c r="H381" s="105" t="s">
        <v>0</v>
      </c>
      <c r="I381" s="107"/>
      <c r="L381" s="103"/>
      <c r="M381" s="108"/>
      <c r="T381" s="109"/>
      <c r="AT381" s="105" t="s">
        <v>86</v>
      </c>
      <c r="AU381" s="105" t="s">
        <v>84</v>
      </c>
      <c r="AV381" s="7" t="s">
        <v>46</v>
      </c>
      <c r="AW381" s="7" t="s">
        <v>18</v>
      </c>
      <c r="AX381" s="7" t="s">
        <v>45</v>
      </c>
      <c r="AY381" s="105" t="s">
        <v>77</v>
      </c>
    </row>
    <row r="382" spans="2:65" s="8" customFormat="1" x14ac:dyDescent="0.2">
      <c r="B382" s="110"/>
      <c r="D382" s="104" t="s">
        <v>86</v>
      </c>
      <c r="E382" s="111" t="s">
        <v>0</v>
      </c>
      <c r="F382" s="112" t="s">
        <v>352</v>
      </c>
      <c r="H382" s="113">
        <v>5</v>
      </c>
      <c r="I382" s="114"/>
      <c r="L382" s="110"/>
      <c r="M382" s="115"/>
      <c r="T382" s="116"/>
      <c r="AT382" s="111" t="s">
        <v>86</v>
      </c>
      <c r="AU382" s="111" t="s">
        <v>84</v>
      </c>
      <c r="AV382" s="8" t="s">
        <v>84</v>
      </c>
      <c r="AW382" s="8" t="s">
        <v>18</v>
      </c>
      <c r="AX382" s="8" t="s">
        <v>45</v>
      </c>
      <c r="AY382" s="111" t="s">
        <v>77</v>
      </c>
    </row>
    <row r="383" spans="2:65" s="9" customFormat="1" x14ac:dyDescent="0.2">
      <c r="B383" s="117"/>
      <c r="D383" s="104" t="s">
        <v>86</v>
      </c>
      <c r="E383" s="118" t="s">
        <v>0</v>
      </c>
      <c r="F383" s="119" t="s">
        <v>96</v>
      </c>
      <c r="H383" s="120">
        <v>5</v>
      </c>
      <c r="I383" s="121"/>
      <c r="L383" s="117"/>
      <c r="M383" s="122"/>
      <c r="T383" s="123"/>
      <c r="AT383" s="118" t="s">
        <v>86</v>
      </c>
      <c r="AU383" s="118" t="s">
        <v>84</v>
      </c>
      <c r="AV383" s="9" t="s">
        <v>83</v>
      </c>
      <c r="AW383" s="9" t="s">
        <v>18</v>
      </c>
      <c r="AX383" s="9" t="s">
        <v>46</v>
      </c>
      <c r="AY383" s="118" t="s">
        <v>77</v>
      </c>
    </row>
    <row r="384" spans="2:65" s="1" customFormat="1" ht="16.5" customHeight="1" x14ac:dyDescent="0.2">
      <c r="B384" s="88"/>
      <c r="C384" s="89" t="s">
        <v>353</v>
      </c>
      <c r="D384" s="89" t="s">
        <v>79</v>
      </c>
      <c r="E384" s="90" t="s">
        <v>354</v>
      </c>
      <c r="F384" s="91" t="s">
        <v>355</v>
      </c>
      <c r="G384" s="92" t="s">
        <v>347</v>
      </c>
      <c r="H384" s="93">
        <v>4</v>
      </c>
      <c r="I384" s="94"/>
      <c r="J384" s="95">
        <f>ROUND(I384*H384,2)</f>
        <v>0</v>
      </c>
      <c r="K384" s="96"/>
      <c r="L384" s="19"/>
      <c r="M384" s="97" t="s">
        <v>0</v>
      </c>
      <c r="N384" s="98" t="s">
        <v>28</v>
      </c>
      <c r="P384" s="99">
        <f>O384*H384</f>
        <v>0</v>
      </c>
      <c r="Q384" s="99">
        <v>6.9999999999999994E-5</v>
      </c>
      <c r="R384" s="99">
        <f>Q384*H384</f>
        <v>2.7999999999999998E-4</v>
      </c>
      <c r="S384" s="99">
        <v>0</v>
      </c>
      <c r="T384" s="100">
        <f>S384*H384</f>
        <v>0</v>
      </c>
      <c r="AR384" s="101" t="s">
        <v>83</v>
      </c>
      <c r="AT384" s="101" t="s">
        <v>79</v>
      </c>
      <c r="AU384" s="101" t="s">
        <v>84</v>
      </c>
      <c r="AY384" s="10" t="s">
        <v>77</v>
      </c>
      <c r="BE384" s="102">
        <f>IF(N384="základná",J384,0)</f>
        <v>0</v>
      </c>
      <c r="BF384" s="102">
        <f>IF(N384="znížená",J384,0)</f>
        <v>0</v>
      </c>
      <c r="BG384" s="102">
        <f>IF(N384="zákl. prenesená",J384,0)</f>
        <v>0</v>
      </c>
      <c r="BH384" s="102">
        <f>IF(N384="zníž. prenesená",J384,0)</f>
        <v>0</v>
      </c>
      <c r="BI384" s="102">
        <f>IF(N384="nulová",J384,0)</f>
        <v>0</v>
      </c>
      <c r="BJ384" s="10" t="s">
        <v>84</v>
      </c>
      <c r="BK384" s="102">
        <f>ROUND(I384*H384,2)</f>
        <v>0</v>
      </c>
      <c r="BL384" s="10" t="s">
        <v>83</v>
      </c>
      <c r="BM384" s="101" t="s">
        <v>356</v>
      </c>
    </row>
    <row r="385" spans="2:65" s="1" customFormat="1" ht="24.2" customHeight="1" x14ac:dyDescent="0.2">
      <c r="B385" s="88"/>
      <c r="C385" s="124" t="s">
        <v>357</v>
      </c>
      <c r="D385" s="124" t="s">
        <v>278</v>
      </c>
      <c r="E385" s="125" t="s">
        <v>358</v>
      </c>
      <c r="F385" s="126" t="s">
        <v>359</v>
      </c>
      <c r="G385" s="127" t="s">
        <v>347</v>
      </c>
      <c r="H385" s="128">
        <v>4</v>
      </c>
      <c r="I385" s="129"/>
      <c r="J385" s="130">
        <f>ROUND(I385*H385,2)</f>
        <v>0</v>
      </c>
      <c r="K385" s="131"/>
      <c r="L385" s="132"/>
      <c r="M385" s="133" t="s">
        <v>0</v>
      </c>
      <c r="N385" s="134" t="s">
        <v>28</v>
      </c>
      <c r="P385" s="99">
        <f>O385*H385</f>
        <v>0</v>
      </c>
      <c r="Q385" s="99">
        <v>1.7600000000000001E-3</v>
      </c>
      <c r="R385" s="99">
        <f>Q385*H385</f>
        <v>7.0400000000000003E-3</v>
      </c>
      <c r="S385" s="99">
        <v>0</v>
      </c>
      <c r="T385" s="100">
        <f>S385*H385</f>
        <v>0</v>
      </c>
      <c r="AR385" s="101" t="s">
        <v>179</v>
      </c>
      <c r="AT385" s="101" t="s">
        <v>278</v>
      </c>
      <c r="AU385" s="101" t="s">
        <v>84</v>
      </c>
      <c r="AY385" s="10" t="s">
        <v>77</v>
      </c>
      <c r="BE385" s="102">
        <f>IF(N385="základná",J385,0)</f>
        <v>0</v>
      </c>
      <c r="BF385" s="102">
        <f>IF(N385="znížená",J385,0)</f>
        <v>0</v>
      </c>
      <c r="BG385" s="102">
        <f>IF(N385="zákl. prenesená",J385,0)</f>
        <v>0</v>
      </c>
      <c r="BH385" s="102">
        <f>IF(N385="zníž. prenesená",J385,0)</f>
        <v>0</v>
      </c>
      <c r="BI385" s="102">
        <f>IF(N385="nulová",J385,0)</f>
        <v>0</v>
      </c>
      <c r="BJ385" s="10" t="s">
        <v>84</v>
      </c>
      <c r="BK385" s="102">
        <f>ROUND(I385*H385,2)</f>
        <v>0</v>
      </c>
      <c r="BL385" s="10" t="s">
        <v>83</v>
      </c>
      <c r="BM385" s="101" t="s">
        <v>360</v>
      </c>
    </row>
    <row r="386" spans="2:65" s="1" customFormat="1" ht="16.5" customHeight="1" x14ac:dyDescent="0.2">
      <c r="B386" s="88"/>
      <c r="C386" s="89" t="s">
        <v>361</v>
      </c>
      <c r="D386" s="89" t="s">
        <v>79</v>
      </c>
      <c r="E386" s="90" t="s">
        <v>362</v>
      </c>
      <c r="F386" s="91" t="s">
        <v>363</v>
      </c>
      <c r="G386" s="92" t="s">
        <v>347</v>
      </c>
      <c r="H386" s="93">
        <v>4</v>
      </c>
      <c r="I386" s="94"/>
      <c r="J386" s="95">
        <f>ROUND(I386*H386,2)</f>
        <v>0</v>
      </c>
      <c r="K386" s="96"/>
      <c r="L386" s="19"/>
      <c r="M386" s="97" t="s">
        <v>0</v>
      </c>
      <c r="N386" s="98" t="s">
        <v>28</v>
      </c>
      <c r="P386" s="99">
        <f>O386*H386</f>
        <v>0</v>
      </c>
      <c r="Q386" s="99">
        <v>6.9999999999999994E-5</v>
      </c>
      <c r="R386" s="99">
        <f>Q386*H386</f>
        <v>2.7999999999999998E-4</v>
      </c>
      <c r="S386" s="99">
        <v>0</v>
      </c>
      <c r="T386" s="100">
        <f>S386*H386</f>
        <v>0</v>
      </c>
      <c r="AR386" s="101" t="s">
        <v>83</v>
      </c>
      <c r="AT386" s="101" t="s">
        <v>79</v>
      </c>
      <c r="AU386" s="101" t="s">
        <v>84</v>
      </c>
      <c r="AY386" s="10" t="s">
        <v>77</v>
      </c>
      <c r="BE386" s="102">
        <f>IF(N386="základná",J386,0)</f>
        <v>0</v>
      </c>
      <c r="BF386" s="102">
        <f>IF(N386="znížená",J386,0)</f>
        <v>0</v>
      </c>
      <c r="BG386" s="102">
        <f>IF(N386="zákl. prenesená",J386,0)</f>
        <v>0</v>
      </c>
      <c r="BH386" s="102">
        <f>IF(N386="zníž. prenesená",J386,0)</f>
        <v>0</v>
      </c>
      <c r="BI386" s="102">
        <f>IF(N386="nulová",J386,0)</f>
        <v>0</v>
      </c>
      <c r="BJ386" s="10" t="s">
        <v>84</v>
      </c>
      <c r="BK386" s="102">
        <f>ROUND(I386*H386,2)</f>
        <v>0</v>
      </c>
      <c r="BL386" s="10" t="s">
        <v>83</v>
      </c>
      <c r="BM386" s="101" t="s">
        <v>364</v>
      </c>
    </row>
    <row r="387" spans="2:65" s="1" customFormat="1" ht="16.5" customHeight="1" x14ac:dyDescent="0.2">
      <c r="B387" s="88"/>
      <c r="C387" s="124" t="s">
        <v>365</v>
      </c>
      <c r="D387" s="124" t="s">
        <v>278</v>
      </c>
      <c r="E387" s="125" t="s">
        <v>366</v>
      </c>
      <c r="F387" s="126" t="s">
        <v>367</v>
      </c>
      <c r="G387" s="127" t="s">
        <v>347</v>
      </c>
      <c r="H387" s="128">
        <v>4</v>
      </c>
      <c r="I387" s="129"/>
      <c r="J387" s="130">
        <f>ROUND(I387*H387,2)</f>
        <v>0</v>
      </c>
      <c r="K387" s="131"/>
      <c r="L387" s="132"/>
      <c r="M387" s="133" t="s">
        <v>0</v>
      </c>
      <c r="N387" s="134" t="s">
        <v>28</v>
      </c>
      <c r="P387" s="99">
        <f>O387*H387</f>
        <v>0</v>
      </c>
      <c r="Q387" s="99">
        <v>1.0500000000000001E-2</v>
      </c>
      <c r="R387" s="99">
        <f>Q387*H387</f>
        <v>4.2000000000000003E-2</v>
      </c>
      <c r="S387" s="99">
        <v>0</v>
      </c>
      <c r="T387" s="100">
        <f>S387*H387</f>
        <v>0</v>
      </c>
      <c r="AR387" s="101" t="s">
        <v>179</v>
      </c>
      <c r="AT387" s="101" t="s">
        <v>278</v>
      </c>
      <c r="AU387" s="101" t="s">
        <v>84</v>
      </c>
      <c r="AY387" s="10" t="s">
        <v>77</v>
      </c>
      <c r="BE387" s="102">
        <f>IF(N387="základná",J387,0)</f>
        <v>0</v>
      </c>
      <c r="BF387" s="102">
        <f>IF(N387="znížená",J387,0)</f>
        <v>0</v>
      </c>
      <c r="BG387" s="102">
        <f>IF(N387="zákl. prenesená",J387,0)</f>
        <v>0</v>
      </c>
      <c r="BH387" s="102">
        <f>IF(N387="zníž. prenesená",J387,0)</f>
        <v>0</v>
      </c>
      <c r="BI387" s="102">
        <f>IF(N387="nulová",J387,0)</f>
        <v>0</v>
      </c>
      <c r="BJ387" s="10" t="s">
        <v>84</v>
      </c>
      <c r="BK387" s="102">
        <f>ROUND(I387*H387,2)</f>
        <v>0</v>
      </c>
      <c r="BL387" s="10" t="s">
        <v>83</v>
      </c>
      <c r="BM387" s="101" t="s">
        <v>368</v>
      </c>
    </row>
    <row r="388" spans="2:65" s="1" customFormat="1" ht="24.2" customHeight="1" x14ac:dyDescent="0.2">
      <c r="B388" s="88"/>
      <c r="C388" s="89" t="s">
        <v>369</v>
      </c>
      <c r="D388" s="89" t="s">
        <v>79</v>
      </c>
      <c r="E388" s="90" t="s">
        <v>370</v>
      </c>
      <c r="F388" s="91" t="s">
        <v>371</v>
      </c>
      <c r="G388" s="92" t="s">
        <v>372</v>
      </c>
      <c r="H388" s="93">
        <v>12</v>
      </c>
      <c r="I388" s="94"/>
      <c r="J388" s="95">
        <f>ROUND(I388*H388,2)</f>
        <v>0</v>
      </c>
      <c r="K388" s="96"/>
      <c r="L388" s="19"/>
      <c r="M388" s="97" t="s">
        <v>0</v>
      </c>
      <c r="N388" s="98" t="s">
        <v>28</v>
      </c>
      <c r="P388" s="99">
        <f>O388*H388</f>
        <v>0</v>
      </c>
      <c r="Q388" s="99">
        <v>2.9999999999999997E-4</v>
      </c>
      <c r="R388" s="99">
        <f>Q388*H388</f>
        <v>3.5999999999999999E-3</v>
      </c>
      <c r="S388" s="99">
        <v>0</v>
      </c>
      <c r="T388" s="100">
        <f>S388*H388</f>
        <v>0</v>
      </c>
      <c r="AR388" s="101" t="s">
        <v>83</v>
      </c>
      <c r="AT388" s="101" t="s">
        <v>79</v>
      </c>
      <c r="AU388" s="101" t="s">
        <v>84</v>
      </c>
      <c r="AY388" s="10" t="s">
        <v>77</v>
      </c>
      <c r="BE388" s="102">
        <f>IF(N388="základná",J388,0)</f>
        <v>0</v>
      </c>
      <c r="BF388" s="102">
        <f>IF(N388="znížená",J388,0)</f>
        <v>0</v>
      </c>
      <c r="BG388" s="102">
        <f>IF(N388="zákl. prenesená",J388,0)</f>
        <v>0</v>
      </c>
      <c r="BH388" s="102">
        <f>IF(N388="zníž. prenesená",J388,0)</f>
        <v>0</v>
      </c>
      <c r="BI388" s="102">
        <f>IF(N388="nulová",J388,0)</f>
        <v>0</v>
      </c>
      <c r="BJ388" s="10" t="s">
        <v>84</v>
      </c>
      <c r="BK388" s="102">
        <f>ROUND(I388*H388,2)</f>
        <v>0</v>
      </c>
      <c r="BL388" s="10" t="s">
        <v>83</v>
      </c>
      <c r="BM388" s="101" t="s">
        <v>373</v>
      </c>
    </row>
    <row r="389" spans="2:65" s="7" customFormat="1" x14ac:dyDescent="0.2">
      <c r="B389" s="103"/>
      <c r="D389" s="104" t="s">
        <v>86</v>
      </c>
      <c r="E389" s="105" t="s">
        <v>0</v>
      </c>
      <c r="F389" s="106" t="s">
        <v>374</v>
      </c>
      <c r="H389" s="105" t="s">
        <v>0</v>
      </c>
      <c r="I389" s="107"/>
      <c r="L389" s="103"/>
      <c r="M389" s="108"/>
      <c r="T389" s="109"/>
      <c r="AT389" s="105" t="s">
        <v>86</v>
      </c>
      <c r="AU389" s="105" t="s">
        <v>84</v>
      </c>
      <c r="AV389" s="7" t="s">
        <v>46</v>
      </c>
      <c r="AW389" s="7" t="s">
        <v>18</v>
      </c>
      <c r="AX389" s="7" t="s">
        <v>45</v>
      </c>
      <c r="AY389" s="105" t="s">
        <v>77</v>
      </c>
    </row>
    <row r="390" spans="2:65" s="8" customFormat="1" x14ac:dyDescent="0.2">
      <c r="B390" s="110"/>
      <c r="D390" s="104" t="s">
        <v>86</v>
      </c>
      <c r="E390" s="111" t="s">
        <v>0</v>
      </c>
      <c r="F390" s="112" t="s">
        <v>246</v>
      </c>
      <c r="H390" s="113">
        <v>12</v>
      </c>
      <c r="I390" s="114"/>
      <c r="L390" s="110"/>
      <c r="M390" s="115"/>
      <c r="T390" s="116"/>
      <c r="AT390" s="111" t="s">
        <v>86</v>
      </c>
      <c r="AU390" s="111" t="s">
        <v>84</v>
      </c>
      <c r="AV390" s="8" t="s">
        <v>84</v>
      </c>
      <c r="AW390" s="8" t="s">
        <v>18</v>
      </c>
      <c r="AX390" s="8" t="s">
        <v>45</v>
      </c>
      <c r="AY390" s="111" t="s">
        <v>77</v>
      </c>
    </row>
    <row r="391" spans="2:65" s="9" customFormat="1" x14ac:dyDescent="0.2">
      <c r="B391" s="117"/>
      <c r="D391" s="104" t="s">
        <v>86</v>
      </c>
      <c r="E391" s="118" t="s">
        <v>0</v>
      </c>
      <c r="F391" s="119" t="s">
        <v>96</v>
      </c>
      <c r="H391" s="120">
        <v>12</v>
      </c>
      <c r="I391" s="121"/>
      <c r="L391" s="117"/>
      <c r="M391" s="122"/>
      <c r="T391" s="123"/>
      <c r="AT391" s="118" t="s">
        <v>86</v>
      </c>
      <c r="AU391" s="118" t="s">
        <v>84</v>
      </c>
      <c r="AV391" s="9" t="s">
        <v>83</v>
      </c>
      <c r="AW391" s="9" t="s">
        <v>18</v>
      </c>
      <c r="AX391" s="9" t="s">
        <v>46</v>
      </c>
      <c r="AY391" s="118" t="s">
        <v>77</v>
      </c>
    </row>
    <row r="392" spans="2:65" s="1" customFormat="1" ht="24.2" customHeight="1" x14ac:dyDescent="0.2">
      <c r="B392" s="88"/>
      <c r="C392" s="89" t="s">
        <v>375</v>
      </c>
      <c r="D392" s="89" t="s">
        <v>79</v>
      </c>
      <c r="E392" s="90" t="s">
        <v>376</v>
      </c>
      <c r="F392" s="91" t="s">
        <v>377</v>
      </c>
      <c r="G392" s="92" t="s">
        <v>100</v>
      </c>
      <c r="H392" s="93">
        <v>560.86</v>
      </c>
      <c r="I392" s="94"/>
      <c r="J392" s="95">
        <f>ROUND(I392*H392,2)</f>
        <v>0</v>
      </c>
      <c r="K392" s="96"/>
      <c r="L392" s="19"/>
      <c r="M392" s="97" t="s">
        <v>0</v>
      </c>
      <c r="N392" s="98" t="s">
        <v>28</v>
      </c>
      <c r="P392" s="99">
        <f>O392*H392</f>
        <v>0</v>
      </c>
      <c r="Q392" s="99">
        <v>0</v>
      </c>
      <c r="R392" s="99">
        <f>Q392*H392</f>
        <v>0</v>
      </c>
      <c r="S392" s="99">
        <v>0</v>
      </c>
      <c r="T392" s="100">
        <f>S392*H392</f>
        <v>0</v>
      </c>
      <c r="AR392" s="101" t="s">
        <v>83</v>
      </c>
      <c r="AT392" s="101" t="s">
        <v>79</v>
      </c>
      <c r="AU392" s="101" t="s">
        <v>84</v>
      </c>
      <c r="AY392" s="10" t="s">
        <v>77</v>
      </c>
      <c r="BE392" s="102">
        <f>IF(N392="základná",J392,0)</f>
        <v>0</v>
      </c>
      <c r="BF392" s="102">
        <f>IF(N392="znížená",J392,0)</f>
        <v>0</v>
      </c>
      <c r="BG392" s="102">
        <f>IF(N392="zákl. prenesená",J392,0)</f>
        <v>0</v>
      </c>
      <c r="BH392" s="102">
        <f>IF(N392="zníž. prenesená",J392,0)</f>
        <v>0</v>
      </c>
      <c r="BI392" s="102">
        <f>IF(N392="nulová",J392,0)</f>
        <v>0</v>
      </c>
      <c r="BJ392" s="10" t="s">
        <v>84</v>
      </c>
      <c r="BK392" s="102">
        <f>ROUND(I392*H392,2)</f>
        <v>0</v>
      </c>
      <c r="BL392" s="10" t="s">
        <v>83</v>
      </c>
      <c r="BM392" s="101" t="s">
        <v>378</v>
      </c>
    </row>
    <row r="393" spans="2:65" s="7" customFormat="1" ht="22.5" x14ac:dyDescent="0.2">
      <c r="B393" s="103"/>
      <c r="D393" s="104" t="s">
        <v>86</v>
      </c>
      <c r="E393" s="105" t="s">
        <v>0</v>
      </c>
      <c r="F393" s="106" t="s">
        <v>379</v>
      </c>
      <c r="H393" s="105" t="s">
        <v>0</v>
      </c>
      <c r="I393" s="107"/>
      <c r="L393" s="103"/>
      <c r="M393" s="108"/>
      <c r="T393" s="109"/>
      <c r="AT393" s="105" t="s">
        <v>86</v>
      </c>
      <c r="AU393" s="105" t="s">
        <v>84</v>
      </c>
      <c r="AV393" s="7" t="s">
        <v>46</v>
      </c>
      <c r="AW393" s="7" t="s">
        <v>18</v>
      </c>
      <c r="AX393" s="7" t="s">
        <v>45</v>
      </c>
      <c r="AY393" s="105" t="s">
        <v>77</v>
      </c>
    </row>
    <row r="394" spans="2:65" s="8" customFormat="1" x14ac:dyDescent="0.2">
      <c r="B394" s="110"/>
      <c r="D394" s="104" t="s">
        <v>86</v>
      </c>
      <c r="E394" s="111" t="s">
        <v>0</v>
      </c>
      <c r="F394" s="112" t="s">
        <v>380</v>
      </c>
      <c r="H394" s="113">
        <v>560.86</v>
      </c>
      <c r="I394" s="114"/>
      <c r="L394" s="110"/>
      <c r="M394" s="115"/>
      <c r="T394" s="116"/>
      <c r="AT394" s="111" t="s">
        <v>86</v>
      </c>
      <c r="AU394" s="111" t="s">
        <v>84</v>
      </c>
      <c r="AV394" s="8" t="s">
        <v>84</v>
      </c>
      <c r="AW394" s="8" t="s">
        <v>18</v>
      </c>
      <c r="AX394" s="8" t="s">
        <v>45</v>
      </c>
      <c r="AY394" s="111" t="s">
        <v>77</v>
      </c>
    </row>
    <row r="395" spans="2:65" s="9" customFormat="1" x14ac:dyDescent="0.2">
      <c r="B395" s="117"/>
      <c r="D395" s="104" t="s">
        <v>86</v>
      </c>
      <c r="E395" s="118" t="s">
        <v>0</v>
      </c>
      <c r="F395" s="119" t="s">
        <v>96</v>
      </c>
      <c r="H395" s="120">
        <v>560.86</v>
      </c>
      <c r="I395" s="121"/>
      <c r="L395" s="117"/>
      <c r="M395" s="122"/>
      <c r="T395" s="123"/>
      <c r="AT395" s="118" t="s">
        <v>86</v>
      </c>
      <c r="AU395" s="118" t="s">
        <v>84</v>
      </c>
      <c r="AV395" s="9" t="s">
        <v>83</v>
      </c>
      <c r="AW395" s="9" t="s">
        <v>18</v>
      </c>
      <c r="AX395" s="9" t="s">
        <v>46</v>
      </c>
      <c r="AY395" s="118" t="s">
        <v>77</v>
      </c>
    </row>
    <row r="396" spans="2:65" s="1" customFormat="1" ht="16.5" customHeight="1" x14ac:dyDescent="0.2">
      <c r="B396" s="88"/>
      <c r="C396" s="89" t="s">
        <v>381</v>
      </c>
      <c r="D396" s="89" t="s">
        <v>79</v>
      </c>
      <c r="E396" s="90" t="s">
        <v>382</v>
      </c>
      <c r="F396" s="91" t="s">
        <v>383</v>
      </c>
      <c r="G396" s="92" t="s">
        <v>100</v>
      </c>
      <c r="H396" s="93">
        <v>560.86</v>
      </c>
      <c r="I396" s="94"/>
      <c r="J396" s="95">
        <f>ROUND(I396*H396,2)</f>
        <v>0</v>
      </c>
      <c r="K396" s="96"/>
      <c r="L396" s="19"/>
      <c r="M396" s="97" t="s">
        <v>0</v>
      </c>
      <c r="N396" s="98" t="s">
        <v>28</v>
      </c>
      <c r="P396" s="99">
        <f>O396*H396</f>
        <v>0</v>
      </c>
      <c r="Q396" s="99">
        <v>0</v>
      </c>
      <c r="R396" s="99">
        <f>Q396*H396</f>
        <v>0</v>
      </c>
      <c r="S396" s="99">
        <v>0</v>
      </c>
      <c r="T396" s="100">
        <f>S396*H396</f>
        <v>0</v>
      </c>
      <c r="AR396" s="101" t="s">
        <v>384</v>
      </c>
      <c r="AT396" s="101" t="s">
        <v>79</v>
      </c>
      <c r="AU396" s="101" t="s">
        <v>84</v>
      </c>
      <c r="AY396" s="10" t="s">
        <v>77</v>
      </c>
      <c r="BE396" s="102">
        <f>IF(N396="základná",J396,0)</f>
        <v>0</v>
      </c>
      <c r="BF396" s="102">
        <f>IF(N396="znížená",J396,0)</f>
        <v>0</v>
      </c>
      <c r="BG396" s="102">
        <f>IF(N396="zákl. prenesená",J396,0)</f>
        <v>0</v>
      </c>
      <c r="BH396" s="102">
        <f>IF(N396="zníž. prenesená",J396,0)</f>
        <v>0</v>
      </c>
      <c r="BI396" s="102">
        <f>IF(N396="nulová",J396,0)</f>
        <v>0</v>
      </c>
      <c r="BJ396" s="10" t="s">
        <v>84</v>
      </c>
      <c r="BK396" s="102">
        <f>ROUND(I396*H396,2)</f>
        <v>0</v>
      </c>
      <c r="BL396" s="10" t="s">
        <v>384</v>
      </c>
      <c r="BM396" s="101" t="s">
        <v>385</v>
      </c>
    </row>
    <row r="397" spans="2:65" s="1" customFormat="1" ht="24.2" customHeight="1" x14ac:dyDescent="0.2">
      <c r="B397" s="88"/>
      <c r="C397" s="89" t="s">
        <v>386</v>
      </c>
      <c r="D397" s="89" t="s">
        <v>79</v>
      </c>
      <c r="E397" s="90" t="s">
        <v>387</v>
      </c>
      <c r="F397" s="91" t="s">
        <v>388</v>
      </c>
      <c r="G397" s="92" t="s">
        <v>118</v>
      </c>
      <c r="H397" s="93">
        <v>14.417</v>
      </c>
      <c r="I397" s="94"/>
      <c r="J397" s="95">
        <f>ROUND(I397*H397,2)</f>
        <v>0</v>
      </c>
      <c r="K397" s="96"/>
      <c r="L397" s="19"/>
      <c r="M397" s="97" t="s">
        <v>0</v>
      </c>
      <c r="N397" s="98" t="s">
        <v>28</v>
      </c>
      <c r="P397" s="99">
        <f>O397*H397</f>
        <v>0</v>
      </c>
      <c r="Q397" s="99">
        <v>2.3859840000000001</v>
      </c>
      <c r="R397" s="99">
        <f>Q397*H397</f>
        <v>34.398731328000004</v>
      </c>
      <c r="S397" s="99">
        <v>0</v>
      </c>
      <c r="T397" s="100">
        <f>S397*H397</f>
        <v>0</v>
      </c>
      <c r="AR397" s="101" t="s">
        <v>83</v>
      </c>
      <c r="AT397" s="101" t="s">
        <v>79</v>
      </c>
      <c r="AU397" s="101" t="s">
        <v>84</v>
      </c>
      <c r="AY397" s="10" t="s">
        <v>77</v>
      </c>
      <c r="BE397" s="102">
        <f>IF(N397="základná",J397,0)</f>
        <v>0</v>
      </c>
      <c r="BF397" s="102">
        <f>IF(N397="znížená",J397,0)</f>
        <v>0</v>
      </c>
      <c r="BG397" s="102">
        <f>IF(N397="zákl. prenesená",J397,0)</f>
        <v>0</v>
      </c>
      <c r="BH397" s="102">
        <f>IF(N397="zníž. prenesená",J397,0)</f>
        <v>0</v>
      </c>
      <c r="BI397" s="102">
        <f>IF(N397="nulová",J397,0)</f>
        <v>0</v>
      </c>
      <c r="BJ397" s="10" t="s">
        <v>84</v>
      </c>
      <c r="BK397" s="102">
        <f>ROUND(I397*H397,2)</f>
        <v>0</v>
      </c>
      <c r="BL397" s="10" t="s">
        <v>83</v>
      </c>
      <c r="BM397" s="101" t="s">
        <v>389</v>
      </c>
    </row>
    <row r="398" spans="2:65" s="7" customFormat="1" ht="22.5" x14ac:dyDescent="0.2">
      <c r="B398" s="103"/>
      <c r="D398" s="104" t="s">
        <v>86</v>
      </c>
      <c r="E398" s="105" t="s">
        <v>0</v>
      </c>
      <c r="F398" s="106" t="s">
        <v>390</v>
      </c>
      <c r="H398" s="105" t="s">
        <v>0</v>
      </c>
      <c r="I398" s="107"/>
      <c r="L398" s="103"/>
      <c r="M398" s="108"/>
      <c r="T398" s="109"/>
      <c r="AT398" s="105" t="s">
        <v>86</v>
      </c>
      <c r="AU398" s="105" t="s">
        <v>84</v>
      </c>
      <c r="AV398" s="7" t="s">
        <v>46</v>
      </c>
      <c r="AW398" s="7" t="s">
        <v>18</v>
      </c>
      <c r="AX398" s="7" t="s">
        <v>45</v>
      </c>
      <c r="AY398" s="105" t="s">
        <v>77</v>
      </c>
    </row>
    <row r="399" spans="2:65" s="8" customFormat="1" x14ac:dyDescent="0.2">
      <c r="B399" s="110"/>
      <c r="D399" s="104" t="s">
        <v>86</v>
      </c>
      <c r="E399" s="111" t="s">
        <v>0</v>
      </c>
      <c r="F399" s="112" t="s">
        <v>391</v>
      </c>
      <c r="H399" s="113">
        <v>14.417</v>
      </c>
      <c r="I399" s="114"/>
      <c r="L399" s="110"/>
      <c r="M399" s="115"/>
      <c r="T399" s="116"/>
      <c r="AT399" s="111" t="s">
        <v>86</v>
      </c>
      <c r="AU399" s="111" t="s">
        <v>84</v>
      </c>
      <c r="AV399" s="8" t="s">
        <v>84</v>
      </c>
      <c r="AW399" s="8" t="s">
        <v>18</v>
      </c>
      <c r="AX399" s="8" t="s">
        <v>45</v>
      </c>
      <c r="AY399" s="111" t="s">
        <v>77</v>
      </c>
    </row>
    <row r="400" spans="2:65" s="9" customFormat="1" x14ac:dyDescent="0.2">
      <c r="B400" s="117"/>
      <c r="D400" s="104" t="s">
        <v>86</v>
      </c>
      <c r="E400" s="118" t="s">
        <v>0</v>
      </c>
      <c r="F400" s="119" t="s">
        <v>96</v>
      </c>
      <c r="H400" s="120">
        <v>14.417</v>
      </c>
      <c r="I400" s="121"/>
      <c r="L400" s="117"/>
      <c r="M400" s="122"/>
      <c r="T400" s="123"/>
      <c r="AT400" s="118" t="s">
        <v>86</v>
      </c>
      <c r="AU400" s="118" t="s">
        <v>84</v>
      </c>
      <c r="AV400" s="9" t="s">
        <v>83</v>
      </c>
      <c r="AW400" s="9" t="s">
        <v>18</v>
      </c>
      <c r="AX400" s="9" t="s">
        <v>46</v>
      </c>
      <c r="AY400" s="118" t="s">
        <v>77</v>
      </c>
    </row>
    <row r="401" spans="2:65" s="1" customFormat="1" ht="16.5" customHeight="1" x14ac:dyDescent="0.2">
      <c r="B401" s="88"/>
      <c r="C401" s="89" t="s">
        <v>392</v>
      </c>
      <c r="D401" s="89" t="s">
        <v>79</v>
      </c>
      <c r="E401" s="90" t="s">
        <v>393</v>
      </c>
      <c r="F401" s="91" t="s">
        <v>394</v>
      </c>
      <c r="G401" s="92" t="s">
        <v>347</v>
      </c>
      <c r="H401" s="93">
        <v>12</v>
      </c>
      <c r="I401" s="94"/>
      <c r="J401" s="95">
        <f>ROUND(I401*H401,2)</f>
        <v>0</v>
      </c>
      <c r="K401" s="96"/>
      <c r="L401" s="19"/>
      <c r="M401" s="97" t="s">
        <v>0</v>
      </c>
      <c r="N401" s="98" t="s">
        <v>28</v>
      </c>
      <c r="P401" s="99">
        <f>O401*H401</f>
        <v>0</v>
      </c>
      <c r="Q401" s="99">
        <v>4.9500000000000002E-2</v>
      </c>
      <c r="R401" s="99">
        <f>Q401*H401</f>
        <v>0.59400000000000008</v>
      </c>
      <c r="S401" s="99">
        <v>0</v>
      </c>
      <c r="T401" s="100">
        <f>S401*H401</f>
        <v>0</v>
      </c>
      <c r="AR401" s="101" t="s">
        <v>83</v>
      </c>
      <c r="AT401" s="101" t="s">
        <v>79</v>
      </c>
      <c r="AU401" s="101" t="s">
        <v>84</v>
      </c>
      <c r="AY401" s="10" t="s">
        <v>77</v>
      </c>
      <c r="BE401" s="102">
        <f>IF(N401="základná",J401,0)</f>
        <v>0</v>
      </c>
      <c r="BF401" s="102">
        <f>IF(N401="znížená",J401,0)</f>
        <v>0</v>
      </c>
      <c r="BG401" s="102">
        <f>IF(N401="zákl. prenesená",J401,0)</f>
        <v>0</v>
      </c>
      <c r="BH401" s="102">
        <f>IF(N401="zníž. prenesená",J401,0)</f>
        <v>0</v>
      </c>
      <c r="BI401" s="102">
        <f>IF(N401="nulová",J401,0)</f>
        <v>0</v>
      </c>
      <c r="BJ401" s="10" t="s">
        <v>84</v>
      </c>
      <c r="BK401" s="102">
        <f>ROUND(I401*H401,2)</f>
        <v>0</v>
      </c>
      <c r="BL401" s="10" t="s">
        <v>83</v>
      </c>
      <c r="BM401" s="101" t="s">
        <v>395</v>
      </c>
    </row>
    <row r="402" spans="2:65" s="7" customFormat="1" x14ac:dyDescent="0.2">
      <c r="B402" s="103"/>
      <c r="D402" s="104" t="s">
        <v>86</v>
      </c>
      <c r="E402" s="105" t="s">
        <v>0</v>
      </c>
      <c r="F402" s="106" t="s">
        <v>396</v>
      </c>
      <c r="H402" s="105" t="s">
        <v>0</v>
      </c>
      <c r="I402" s="107"/>
      <c r="L402" s="103"/>
      <c r="M402" s="108"/>
      <c r="T402" s="109"/>
      <c r="AT402" s="105" t="s">
        <v>86</v>
      </c>
      <c r="AU402" s="105" t="s">
        <v>84</v>
      </c>
      <c r="AV402" s="7" t="s">
        <v>46</v>
      </c>
      <c r="AW402" s="7" t="s">
        <v>18</v>
      </c>
      <c r="AX402" s="7" t="s">
        <v>45</v>
      </c>
      <c r="AY402" s="105" t="s">
        <v>77</v>
      </c>
    </row>
    <row r="403" spans="2:65" s="8" customFormat="1" x14ac:dyDescent="0.2">
      <c r="B403" s="110"/>
      <c r="D403" s="104" t="s">
        <v>86</v>
      </c>
      <c r="E403" s="111" t="s">
        <v>0</v>
      </c>
      <c r="F403" s="112" t="s">
        <v>246</v>
      </c>
      <c r="H403" s="113">
        <v>12</v>
      </c>
      <c r="I403" s="114"/>
      <c r="L403" s="110"/>
      <c r="M403" s="115"/>
      <c r="T403" s="116"/>
      <c r="AT403" s="111" t="s">
        <v>86</v>
      </c>
      <c r="AU403" s="111" t="s">
        <v>84</v>
      </c>
      <c r="AV403" s="8" t="s">
        <v>84</v>
      </c>
      <c r="AW403" s="8" t="s">
        <v>18</v>
      </c>
      <c r="AX403" s="8" t="s">
        <v>45</v>
      </c>
      <c r="AY403" s="111" t="s">
        <v>77</v>
      </c>
    </row>
    <row r="404" spans="2:65" s="9" customFormat="1" x14ac:dyDescent="0.2">
      <c r="B404" s="117"/>
      <c r="D404" s="104" t="s">
        <v>86</v>
      </c>
      <c r="E404" s="118" t="s">
        <v>0</v>
      </c>
      <c r="F404" s="119" t="s">
        <v>96</v>
      </c>
      <c r="H404" s="120">
        <v>12</v>
      </c>
      <c r="I404" s="121"/>
      <c r="L404" s="117"/>
      <c r="M404" s="122"/>
      <c r="T404" s="123"/>
      <c r="AT404" s="118" t="s">
        <v>86</v>
      </c>
      <c r="AU404" s="118" t="s">
        <v>84</v>
      </c>
      <c r="AV404" s="9" t="s">
        <v>83</v>
      </c>
      <c r="AW404" s="9" t="s">
        <v>18</v>
      </c>
      <c r="AX404" s="9" t="s">
        <v>46</v>
      </c>
      <c r="AY404" s="118" t="s">
        <v>77</v>
      </c>
    </row>
    <row r="405" spans="2:65" s="1" customFormat="1" ht="16.5" customHeight="1" x14ac:dyDescent="0.2">
      <c r="B405" s="88"/>
      <c r="C405" s="124" t="s">
        <v>397</v>
      </c>
      <c r="D405" s="124" t="s">
        <v>278</v>
      </c>
      <c r="E405" s="125" t="s">
        <v>398</v>
      </c>
      <c r="F405" s="126" t="s">
        <v>399</v>
      </c>
      <c r="G405" s="127" t="s">
        <v>347</v>
      </c>
      <c r="H405" s="128">
        <v>12</v>
      </c>
      <c r="I405" s="129"/>
      <c r="J405" s="130">
        <f t="shared" ref="J405:J411" si="0">ROUND(I405*H405,2)</f>
        <v>0</v>
      </c>
      <c r="K405" s="131"/>
      <c r="L405" s="132"/>
      <c r="M405" s="133" t="s">
        <v>0</v>
      </c>
      <c r="N405" s="134" t="s">
        <v>28</v>
      </c>
      <c r="P405" s="99">
        <f t="shared" ref="P405:P411" si="1">O405*H405</f>
        <v>0</v>
      </c>
      <c r="Q405" s="99">
        <v>0</v>
      </c>
      <c r="R405" s="99">
        <f t="shared" ref="R405:R411" si="2">Q405*H405</f>
        <v>0</v>
      </c>
      <c r="S405" s="99">
        <v>0</v>
      </c>
      <c r="T405" s="100">
        <f t="shared" ref="T405:T411" si="3">S405*H405</f>
        <v>0</v>
      </c>
      <c r="AR405" s="101" t="s">
        <v>179</v>
      </c>
      <c r="AT405" s="101" t="s">
        <v>278</v>
      </c>
      <c r="AU405" s="101" t="s">
        <v>84</v>
      </c>
      <c r="AY405" s="10" t="s">
        <v>77</v>
      </c>
      <c r="BE405" s="102">
        <f t="shared" ref="BE405:BE411" si="4">IF(N405="základná",J405,0)</f>
        <v>0</v>
      </c>
      <c r="BF405" s="102">
        <f t="shared" ref="BF405:BF411" si="5">IF(N405="znížená",J405,0)</f>
        <v>0</v>
      </c>
      <c r="BG405" s="102">
        <f t="shared" ref="BG405:BG411" si="6">IF(N405="zákl. prenesená",J405,0)</f>
        <v>0</v>
      </c>
      <c r="BH405" s="102">
        <f t="shared" ref="BH405:BH411" si="7">IF(N405="zníž. prenesená",J405,0)</f>
        <v>0</v>
      </c>
      <c r="BI405" s="102">
        <f t="shared" ref="BI405:BI411" si="8">IF(N405="nulová",J405,0)</f>
        <v>0</v>
      </c>
      <c r="BJ405" s="10" t="s">
        <v>84</v>
      </c>
      <c r="BK405" s="102">
        <f t="shared" ref="BK405:BK411" si="9">ROUND(I405*H405,2)</f>
        <v>0</v>
      </c>
      <c r="BL405" s="10" t="s">
        <v>83</v>
      </c>
      <c r="BM405" s="101" t="s">
        <v>400</v>
      </c>
    </row>
    <row r="406" spans="2:65" s="1" customFormat="1" ht="24.2" customHeight="1" x14ac:dyDescent="0.2">
      <c r="B406" s="88"/>
      <c r="C406" s="124" t="s">
        <v>401</v>
      </c>
      <c r="D406" s="124" t="s">
        <v>278</v>
      </c>
      <c r="E406" s="125" t="s">
        <v>402</v>
      </c>
      <c r="F406" s="126" t="s">
        <v>403</v>
      </c>
      <c r="G406" s="127" t="s">
        <v>347</v>
      </c>
      <c r="H406" s="128">
        <v>12</v>
      </c>
      <c r="I406" s="129"/>
      <c r="J406" s="130">
        <f t="shared" si="0"/>
        <v>0</v>
      </c>
      <c r="K406" s="131"/>
      <c r="L406" s="132"/>
      <c r="M406" s="133" t="s">
        <v>0</v>
      </c>
      <c r="N406" s="134" t="s">
        <v>28</v>
      </c>
      <c r="P406" s="99">
        <f t="shared" si="1"/>
        <v>0</v>
      </c>
      <c r="Q406" s="99">
        <v>0</v>
      </c>
      <c r="R406" s="99">
        <f t="shared" si="2"/>
        <v>0</v>
      </c>
      <c r="S406" s="99">
        <v>0</v>
      </c>
      <c r="T406" s="100">
        <f t="shared" si="3"/>
        <v>0</v>
      </c>
      <c r="AR406" s="101" t="s">
        <v>179</v>
      </c>
      <c r="AT406" s="101" t="s">
        <v>278</v>
      </c>
      <c r="AU406" s="101" t="s">
        <v>84</v>
      </c>
      <c r="AY406" s="10" t="s">
        <v>77</v>
      </c>
      <c r="BE406" s="102">
        <f t="shared" si="4"/>
        <v>0</v>
      </c>
      <c r="BF406" s="102">
        <f t="shared" si="5"/>
        <v>0</v>
      </c>
      <c r="BG406" s="102">
        <f t="shared" si="6"/>
        <v>0</v>
      </c>
      <c r="BH406" s="102">
        <f t="shared" si="7"/>
        <v>0</v>
      </c>
      <c r="BI406" s="102">
        <f t="shared" si="8"/>
        <v>0</v>
      </c>
      <c r="BJ406" s="10" t="s">
        <v>84</v>
      </c>
      <c r="BK406" s="102">
        <f t="shared" si="9"/>
        <v>0</v>
      </c>
      <c r="BL406" s="10" t="s">
        <v>83</v>
      </c>
      <c r="BM406" s="101" t="s">
        <v>404</v>
      </c>
    </row>
    <row r="407" spans="2:65" s="1" customFormat="1" ht="16.5" customHeight="1" x14ac:dyDescent="0.2">
      <c r="B407" s="88"/>
      <c r="C407" s="124" t="s">
        <v>405</v>
      </c>
      <c r="D407" s="124" t="s">
        <v>278</v>
      </c>
      <c r="E407" s="125" t="s">
        <v>406</v>
      </c>
      <c r="F407" s="126" t="s">
        <v>407</v>
      </c>
      <c r="G407" s="127" t="s">
        <v>347</v>
      </c>
      <c r="H407" s="128">
        <v>1</v>
      </c>
      <c r="I407" s="129"/>
      <c r="J407" s="130">
        <f t="shared" si="0"/>
        <v>0</v>
      </c>
      <c r="K407" s="131"/>
      <c r="L407" s="132"/>
      <c r="M407" s="133" t="s">
        <v>0</v>
      </c>
      <c r="N407" s="134" t="s">
        <v>28</v>
      </c>
      <c r="P407" s="99">
        <f t="shared" si="1"/>
        <v>0</v>
      </c>
      <c r="Q407" s="99">
        <v>0</v>
      </c>
      <c r="R407" s="99">
        <f t="shared" si="2"/>
        <v>0</v>
      </c>
      <c r="S407" s="99">
        <v>0</v>
      </c>
      <c r="T407" s="100">
        <f t="shared" si="3"/>
        <v>0</v>
      </c>
      <c r="AR407" s="101" t="s">
        <v>179</v>
      </c>
      <c r="AT407" s="101" t="s">
        <v>278</v>
      </c>
      <c r="AU407" s="101" t="s">
        <v>84</v>
      </c>
      <c r="AY407" s="10" t="s">
        <v>77</v>
      </c>
      <c r="BE407" s="102">
        <f t="shared" si="4"/>
        <v>0</v>
      </c>
      <c r="BF407" s="102">
        <f t="shared" si="5"/>
        <v>0</v>
      </c>
      <c r="BG407" s="102">
        <f t="shared" si="6"/>
        <v>0</v>
      </c>
      <c r="BH407" s="102">
        <f t="shared" si="7"/>
        <v>0</v>
      </c>
      <c r="BI407" s="102">
        <f t="shared" si="8"/>
        <v>0</v>
      </c>
      <c r="BJ407" s="10" t="s">
        <v>84</v>
      </c>
      <c r="BK407" s="102">
        <f t="shared" si="9"/>
        <v>0</v>
      </c>
      <c r="BL407" s="10" t="s">
        <v>83</v>
      </c>
      <c r="BM407" s="101" t="s">
        <v>408</v>
      </c>
    </row>
    <row r="408" spans="2:65" s="1" customFormat="1" ht="16.5" customHeight="1" x14ac:dyDescent="0.2">
      <c r="B408" s="88"/>
      <c r="C408" s="124" t="s">
        <v>409</v>
      </c>
      <c r="D408" s="124" t="s">
        <v>278</v>
      </c>
      <c r="E408" s="125" t="s">
        <v>410</v>
      </c>
      <c r="F408" s="126" t="s">
        <v>411</v>
      </c>
      <c r="G408" s="127" t="s">
        <v>347</v>
      </c>
      <c r="H408" s="128">
        <v>6</v>
      </c>
      <c r="I408" s="129"/>
      <c r="J408" s="130">
        <f t="shared" si="0"/>
        <v>0</v>
      </c>
      <c r="K408" s="131"/>
      <c r="L408" s="132"/>
      <c r="M408" s="133" t="s">
        <v>0</v>
      </c>
      <c r="N408" s="134" t="s">
        <v>28</v>
      </c>
      <c r="P408" s="99">
        <f t="shared" si="1"/>
        <v>0</v>
      </c>
      <c r="Q408" s="99">
        <v>0</v>
      </c>
      <c r="R408" s="99">
        <f t="shared" si="2"/>
        <v>0</v>
      </c>
      <c r="S408" s="99">
        <v>0</v>
      </c>
      <c r="T408" s="100">
        <f t="shared" si="3"/>
        <v>0</v>
      </c>
      <c r="AR408" s="101" t="s">
        <v>179</v>
      </c>
      <c r="AT408" s="101" t="s">
        <v>278</v>
      </c>
      <c r="AU408" s="101" t="s">
        <v>84</v>
      </c>
      <c r="AY408" s="10" t="s">
        <v>77</v>
      </c>
      <c r="BE408" s="102">
        <f t="shared" si="4"/>
        <v>0</v>
      </c>
      <c r="BF408" s="102">
        <f t="shared" si="5"/>
        <v>0</v>
      </c>
      <c r="BG408" s="102">
        <f t="shared" si="6"/>
        <v>0</v>
      </c>
      <c r="BH408" s="102">
        <f t="shared" si="7"/>
        <v>0</v>
      </c>
      <c r="BI408" s="102">
        <f t="shared" si="8"/>
        <v>0</v>
      </c>
      <c r="BJ408" s="10" t="s">
        <v>84</v>
      </c>
      <c r="BK408" s="102">
        <f t="shared" si="9"/>
        <v>0</v>
      </c>
      <c r="BL408" s="10" t="s">
        <v>83</v>
      </c>
      <c r="BM408" s="101" t="s">
        <v>412</v>
      </c>
    </row>
    <row r="409" spans="2:65" s="1" customFormat="1" ht="16.5" customHeight="1" x14ac:dyDescent="0.2">
      <c r="B409" s="88"/>
      <c r="C409" s="124" t="s">
        <v>413</v>
      </c>
      <c r="D409" s="124" t="s">
        <v>278</v>
      </c>
      <c r="E409" s="125" t="s">
        <v>414</v>
      </c>
      <c r="F409" s="126" t="s">
        <v>415</v>
      </c>
      <c r="G409" s="127" t="s">
        <v>347</v>
      </c>
      <c r="H409" s="128">
        <v>2</v>
      </c>
      <c r="I409" s="129"/>
      <c r="J409" s="130">
        <f t="shared" si="0"/>
        <v>0</v>
      </c>
      <c r="K409" s="131"/>
      <c r="L409" s="132"/>
      <c r="M409" s="133" t="s">
        <v>0</v>
      </c>
      <c r="N409" s="134" t="s">
        <v>28</v>
      </c>
      <c r="P409" s="99">
        <f t="shared" si="1"/>
        <v>0</v>
      </c>
      <c r="Q409" s="99">
        <v>0</v>
      </c>
      <c r="R409" s="99">
        <f t="shared" si="2"/>
        <v>0</v>
      </c>
      <c r="S409" s="99">
        <v>0</v>
      </c>
      <c r="T409" s="100">
        <f t="shared" si="3"/>
        <v>0</v>
      </c>
      <c r="AR409" s="101" t="s">
        <v>179</v>
      </c>
      <c r="AT409" s="101" t="s">
        <v>278</v>
      </c>
      <c r="AU409" s="101" t="s">
        <v>84</v>
      </c>
      <c r="AY409" s="10" t="s">
        <v>77</v>
      </c>
      <c r="BE409" s="102">
        <f t="shared" si="4"/>
        <v>0</v>
      </c>
      <c r="BF409" s="102">
        <f t="shared" si="5"/>
        <v>0</v>
      </c>
      <c r="BG409" s="102">
        <f t="shared" si="6"/>
        <v>0</v>
      </c>
      <c r="BH409" s="102">
        <f t="shared" si="7"/>
        <v>0</v>
      </c>
      <c r="BI409" s="102">
        <f t="shared" si="8"/>
        <v>0</v>
      </c>
      <c r="BJ409" s="10" t="s">
        <v>84</v>
      </c>
      <c r="BK409" s="102">
        <f t="shared" si="9"/>
        <v>0</v>
      </c>
      <c r="BL409" s="10" t="s">
        <v>83</v>
      </c>
      <c r="BM409" s="101" t="s">
        <v>416</v>
      </c>
    </row>
    <row r="410" spans="2:65" s="1" customFormat="1" ht="16.5" customHeight="1" x14ac:dyDescent="0.2">
      <c r="B410" s="88"/>
      <c r="C410" s="124" t="s">
        <v>417</v>
      </c>
      <c r="D410" s="124" t="s">
        <v>278</v>
      </c>
      <c r="E410" s="125" t="s">
        <v>418</v>
      </c>
      <c r="F410" s="126" t="s">
        <v>419</v>
      </c>
      <c r="G410" s="127" t="s">
        <v>347</v>
      </c>
      <c r="H410" s="128">
        <v>11</v>
      </c>
      <c r="I410" s="129"/>
      <c r="J410" s="130">
        <f t="shared" si="0"/>
        <v>0</v>
      </c>
      <c r="K410" s="131"/>
      <c r="L410" s="132"/>
      <c r="M410" s="133" t="s">
        <v>0</v>
      </c>
      <c r="N410" s="134" t="s">
        <v>28</v>
      </c>
      <c r="P410" s="99">
        <f t="shared" si="1"/>
        <v>0</v>
      </c>
      <c r="Q410" s="99">
        <v>0</v>
      </c>
      <c r="R410" s="99">
        <f t="shared" si="2"/>
        <v>0</v>
      </c>
      <c r="S410" s="99">
        <v>0</v>
      </c>
      <c r="T410" s="100">
        <f t="shared" si="3"/>
        <v>0</v>
      </c>
      <c r="AR410" s="101" t="s">
        <v>179</v>
      </c>
      <c r="AT410" s="101" t="s">
        <v>278</v>
      </c>
      <c r="AU410" s="101" t="s">
        <v>84</v>
      </c>
      <c r="AY410" s="10" t="s">
        <v>77</v>
      </c>
      <c r="BE410" s="102">
        <f t="shared" si="4"/>
        <v>0</v>
      </c>
      <c r="BF410" s="102">
        <f t="shared" si="5"/>
        <v>0</v>
      </c>
      <c r="BG410" s="102">
        <f t="shared" si="6"/>
        <v>0</v>
      </c>
      <c r="BH410" s="102">
        <f t="shared" si="7"/>
        <v>0</v>
      </c>
      <c r="BI410" s="102">
        <f t="shared" si="8"/>
        <v>0</v>
      </c>
      <c r="BJ410" s="10" t="s">
        <v>84</v>
      </c>
      <c r="BK410" s="102">
        <f t="shared" si="9"/>
        <v>0</v>
      </c>
      <c r="BL410" s="10" t="s">
        <v>83</v>
      </c>
      <c r="BM410" s="101" t="s">
        <v>420</v>
      </c>
    </row>
    <row r="411" spans="2:65" s="1" customFormat="1" ht="33" customHeight="1" x14ac:dyDescent="0.2">
      <c r="B411" s="88"/>
      <c r="C411" s="124" t="s">
        <v>421</v>
      </c>
      <c r="D411" s="124" t="s">
        <v>278</v>
      </c>
      <c r="E411" s="125" t="s">
        <v>422</v>
      </c>
      <c r="F411" s="126" t="s">
        <v>423</v>
      </c>
      <c r="G411" s="127" t="s">
        <v>347</v>
      </c>
      <c r="H411" s="128">
        <v>68</v>
      </c>
      <c r="I411" s="129"/>
      <c r="J411" s="130">
        <f t="shared" si="0"/>
        <v>0</v>
      </c>
      <c r="K411" s="131"/>
      <c r="L411" s="132"/>
      <c r="M411" s="133" t="s">
        <v>0</v>
      </c>
      <c r="N411" s="134" t="s">
        <v>28</v>
      </c>
      <c r="P411" s="99">
        <f t="shared" si="1"/>
        <v>0</v>
      </c>
      <c r="Q411" s="99">
        <v>2E-3</v>
      </c>
      <c r="R411" s="99">
        <f t="shared" si="2"/>
        <v>0.13600000000000001</v>
      </c>
      <c r="S411" s="99">
        <v>0</v>
      </c>
      <c r="T411" s="100">
        <f t="shared" si="3"/>
        <v>0</v>
      </c>
      <c r="AR411" s="101" t="s">
        <v>179</v>
      </c>
      <c r="AT411" s="101" t="s">
        <v>278</v>
      </c>
      <c r="AU411" s="101" t="s">
        <v>84</v>
      </c>
      <c r="AY411" s="10" t="s">
        <v>77</v>
      </c>
      <c r="BE411" s="102">
        <f t="shared" si="4"/>
        <v>0</v>
      </c>
      <c r="BF411" s="102">
        <f t="shared" si="5"/>
        <v>0</v>
      </c>
      <c r="BG411" s="102">
        <f t="shared" si="6"/>
        <v>0</v>
      </c>
      <c r="BH411" s="102">
        <f t="shared" si="7"/>
        <v>0</v>
      </c>
      <c r="BI411" s="102">
        <f t="shared" si="8"/>
        <v>0</v>
      </c>
      <c r="BJ411" s="10" t="s">
        <v>84</v>
      </c>
      <c r="BK411" s="102">
        <f t="shared" si="9"/>
        <v>0</v>
      </c>
      <c r="BL411" s="10" t="s">
        <v>83</v>
      </c>
      <c r="BM411" s="101" t="s">
        <v>424</v>
      </c>
    </row>
    <row r="412" spans="2:65" s="8" customFormat="1" x14ac:dyDescent="0.2">
      <c r="B412" s="110"/>
      <c r="D412" s="104" t="s">
        <v>86</v>
      </c>
      <c r="E412" s="111" t="s">
        <v>0</v>
      </c>
      <c r="F412" s="112" t="s">
        <v>425</v>
      </c>
      <c r="H412" s="113">
        <v>68</v>
      </c>
      <c r="I412" s="114"/>
      <c r="L412" s="110"/>
      <c r="M412" s="115"/>
      <c r="T412" s="116"/>
      <c r="AT412" s="111" t="s">
        <v>86</v>
      </c>
      <c r="AU412" s="111" t="s">
        <v>84</v>
      </c>
      <c r="AV412" s="8" t="s">
        <v>84</v>
      </c>
      <c r="AW412" s="8" t="s">
        <v>18</v>
      </c>
      <c r="AX412" s="8" t="s">
        <v>45</v>
      </c>
      <c r="AY412" s="111" t="s">
        <v>77</v>
      </c>
    </row>
    <row r="413" spans="2:65" s="9" customFormat="1" x14ac:dyDescent="0.2">
      <c r="B413" s="117"/>
      <c r="D413" s="104" t="s">
        <v>86</v>
      </c>
      <c r="E413" s="118" t="s">
        <v>0</v>
      </c>
      <c r="F413" s="119" t="s">
        <v>96</v>
      </c>
      <c r="H413" s="120">
        <v>68</v>
      </c>
      <c r="I413" s="121"/>
      <c r="L413" s="117"/>
      <c r="M413" s="122"/>
      <c r="T413" s="123"/>
      <c r="AT413" s="118" t="s">
        <v>86</v>
      </c>
      <c r="AU413" s="118" t="s">
        <v>84</v>
      </c>
      <c r="AV413" s="9" t="s">
        <v>83</v>
      </c>
      <c r="AW413" s="9" t="s">
        <v>18</v>
      </c>
      <c r="AX413" s="9" t="s">
        <v>46</v>
      </c>
      <c r="AY413" s="118" t="s">
        <v>77</v>
      </c>
    </row>
    <row r="414" spans="2:65" s="1" customFormat="1" ht="24.2" customHeight="1" x14ac:dyDescent="0.2">
      <c r="B414" s="88"/>
      <c r="C414" s="89" t="s">
        <v>426</v>
      </c>
      <c r="D414" s="89" t="s">
        <v>79</v>
      </c>
      <c r="E414" s="90" t="s">
        <v>427</v>
      </c>
      <c r="F414" s="91" t="s">
        <v>428</v>
      </c>
      <c r="G414" s="92" t="s">
        <v>82</v>
      </c>
      <c r="H414" s="93">
        <v>42.624000000000002</v>
      </c>
      <c r="I414" s="94"/>
      <c r="J414" s="95">
        <f>ROUND(I414*H414,2)</f>
        <v>0</v>
      </c>
      <c r="K414" s="96"/>
      <c r="L414" s="19"/>
      <c r="M414" s="97" t="s">
        <v>0</v>
      </c>
      <c r="N414" s="98" t="s">
        <v>28</v>
      </c>
      <c r="P414" s="99">
        <f>O414*H414</f>
        <v>0</v>
      </c>
      <c r="Q414" s="99">
        <v>2.162125E-3</v>
      </c>
      <c r="R414" s="99">
        <f>Q414*H414</f>
        <v>9.2158416000000007E-2</v>
      </c>
      <c r="S414" s="99">
        <v>0</v>
      </c>
      <c r="T414" s="100">
        <f>S414*H414</f>
        <v>0</v>
      </c>
      <c r="AR414" s="101" t="s">
        <v>83</v>
      </c>
      <c r="AT414" s="101" t="s">
        <v>79</v>
      </c>
      <c r="AU414" s="101" t="s">
        <v>84</v>
      </c>
      <c r="AY414" s="10" t="s">
        <v>77</v>
      </c>
      <c r="BE414" s="102">
        <f>IF(N414="základná",J414,0)</f>
        <v>0</v>
      </c>
      <c r="BF414" s="102">
        <f>IF(N414="znížená",J414,0)</f>
        <v>0</v>
      </c>
      <c r="BG414" s="102">
        <f>IF(N414="zákl. prenesená",J414,0)</f>
        <v>0</v>
      </c>
      <c r="BH414" s="102">
        <f>IF(N414="zníž. prenesená",J414,0)</f>
        <v>0</v>
      </c>
      <c r="BI414" s="102">
        <f>IF(N414="nulová",J414,0)</f>
        <v>0</v>
      </c>
      <c r="BJ414" s="10" t="s">
        <v>84</v>
      </c>
      <c r="BK414" s="102">
        <f>ROUND(I414*H414,2)</f>
        <v>0</v>
      </c>
      <c r="BL414" s="10" t="s">
        <v>83</v>
      </c>
      <c r="BM414" s="101" t="s">
        <v>429</v>
      </c>
    </row>
    <row r="415" spans="2:65" s="7" customFormat="1" x14ac:dyDescent="0.2">
      <c r="B415" s="103"/>
      <c r="D415" s="104" t="s">
        <v>86</v>
      </c>
      <c r="E415" s="105" t="s">
        <v>0</v>
      </c>
      <c r="F415" s="106" t="s">
        <v>430</v>
      </c>
      <c r="H415" s="105" t="s">
        <v>0</v>
      </c>
      <c r="I415" s="107"/>
      <c r="L415" s="103"/>
      <c r="M415" s="108"/>
      <c r="T415" s="109"/>
      <c r="AT415" s="105" t="s">
        <v>86</v>
      </c>
      <c r="AU415" s="105" t="s">
        <v>84</v>
      </c>
      <c r="AV415" s="7" t="s">
        <v>46</v>
      </c>
      <c r="AW415" s="7" t="s">
        <v>18</v>
      </c>
      <c r="AX415" s="7" t="s">
        <v>45</v>
      </c>
      <c r="AY415" s="105" t="s">
        <v>77</v>
      </c>
    </row>
    <row r="416" spans="2:65" s="8" customFormat="1" x14ac:dyDescent="0.2">
      <c r="B416" s="110"/>
      <c r="D416" s="104" t="s">
        <v>86</v>
      </c>
      <c r="E416" s="111" t="s">
        <v>0</v>
      </c>
      <c r="F416" s="112" t="s">
        <v>431</v>
      </c>
      <c r="H416" s="113">
        <v>42.624000000000002</v>
      </c>
      <c r="I416" s="114"/>
      <c r="L416" s="110"/>
      <c r="M416" s="115"/>
      <c r="T416" s="116"/>
      <c r="AT416" s="111" t="s">
        <v>86</v>
      </c>
      <c r="AU416" s="111" t="s">
        <v>84</v>
      </c>
      <c r="AV416" s="8" t="s">
        <v>84</v>
      </c>
      <c r="AW416" s="8" t="s">
        <v>18</v>
      </c>
      <c r="AX416" s="8" t="s">
        <v>45</v>
      </c>
      <c r="AY416" s="111" t="s">
        <v>77</v>
      </c>
    </row>
    <row r="417" spans="2:65" s="9" customFormat="1" x14ac:dyDescent="0.2">
      <c r="B417" s="117"/>
      <c r="D417" s="104" t="s">
        <v>86</v>
      </c>
      <c r="E417" s="118" t="s">
        <v>0</v>
      </c>
      <c r="F417" s="119" t="s">
        <v>96</v>
      </c>
      <c r="H417" s="120">
        <v>42.624000000000002</v>
      </c>
      <c r="I417" s="121"/>
      <c r="L417" s="117"/>
      <c r="M417" s="122"/>
      <c r="T417" s="123"/>
      <c r="AT417" s="118" t="s">
        <v>86</v>
      </c>
      <c r="AU417" s="118" t="s">
        <v>84</v>
      </c>
      <c r="AV417" s="9" t="s">
        <v>83</v>
      </c>
      <c r="AW417" s="9" t="s">
        <v>18</v>
      </c>
      <c r="AX417" s="9" t="s">
        <v>46</v>
      </c>
      <c r="AY417" s="118" t="s">
        <v>77</v>
      </c>
    </row>
    <row r="418" spans="2:65" s="1" customFormat="1" ht="33" customHeight="1" x14ac:dyDescent="0.2">
      <c r="B418" s="88"/>
      <c r="C418" s="89" t="s">
        <v>432</v>
      </c>
      <c r="D418" s="89" t="s">
        <v>79</v>
      </c>
      <c r="E418" s="90" t="s">
        <v>433</v>
      </c>
      <c r="F418" s="91" t="s">
        <v>434</v>
      </c>
      <c r="G418" s="92" t="s">
        <v>82</v>
      </c>
      <c r="H418" s="93">
        <v>16.654</v>
      </c>
      <c r="I418" s="94"/>
      <c r="J418" s="95">
        <f>ROUND(I418*H418,2)</f>
        <v>0</v>
      </c>
      <c r="K418" s="96"/>
      <c r="L418" s="19"/>
      <c r="M418" s="97" t="s">
        <v>0</v>
      </c>
      <c r="N418" s="98" t="s">
        <v>28</v>
      </c>
      <c r="P418" s="99">
        <f>O418*H418</f>
        <v>0</v>
      </c>
      <c r="Q418" s="99">
        <v>1.8655100000000001E-2</v>
      </c>
      <c r="R418" s="99">
        <f>Q418*H418</f>
        <v>0.3106820354</v>
      </c>
      <c r="S418" s="99">
        <v>0</v>
      </c>
      <c r="T418" s="100">
        <f>S418*H418</f>
        <v>0</v>
      </c>
      <c r="AR418" s="101" t="s">
        <v>83</v>
      </c>
      <c r="AT418" s="101" t="s">
        <v>79</v>
      </c>
      <c r="AU418" s="101" t="s">
        <v>84</v>
      </c>
      <c r="AY418" s="10" t="s">
        <v>77</v>
      </c>
      <c r="BE418" s="102">
        <f>IF(N418="základná",J418,0)</f>
        <v>0</v>
      </c>
      <c r="BF418" s="102">
        <f>IF(N418="znížená",J418,0)</f>
        <v>0</v>
      </c>
      <c r="BG418" s="102">
        <f>IF(N418="zákl. prenesená",J418,0)</f>
        <v>0</v>
      </c>
      <c r="BH418" s="102">
        <f>IF(N418="zníž. prenesená",J418,0)</f>
        <v>0</v>
      </c>
      <c r="BI418" s="102">
        <f>IF(N418="nulová",J418,0)</f>
        <v>0</v>
      </c>
      <c r="BJ418" s="10" t="s">
        <v>84</v>
      </c>
      <c r="BK418" s="102">
        <f>ROUND(I418*H418,2)</f>
        <v>0</v>
      </c>
      <c r="BL418" s="10" t="s">
        <v>83</v>
      </c>
      <c r="BM418" s="101" t="s">
        <v>435</v>
      </c>
    </row>
    <row r="419" spans="2:65" s="7" customFormat="1" x14ac:dyDescent="0.2">
      <c r="B419" s="103"/>
      <c r="D419" s="104" t="s">
        <v>86</v>
      </c>
      <c r="E419" s="105" t="s">
        <v>0</v>
      </c>
      <c r="F419" s="106" t="s">
        <v>436</v>
      </c>
      <c r="H419" s="105" t="s">
        <v>0</v>
      </c>
      <c r="I419" s="107"/>
      <c r="L419" s="103"/>
      <c r="M419" s="108"/>
      <c r="T419" s="109"/>
      <c r="AT419" s="105" t="s">
        <v>86</v>
      </c>
      <c r="AU419" s="105" t="s">
        <v>84</v>
      </c>
      <c r="AV419" s="7" t="s">
        <v>46</v>
      </c>
      <c r="AW419" s="7" t="s">
        <v>18</v>
      </c>
      <c r="AX419" s="7" t="s">
        <v>45</v>
      </c>
      <c r="AY419" s="105" t="s">
        <v>77</v>
      </c>
    </row>
    <row r="420" spans="2:65" s="8" customFormat="1" x14ac:dyDescent="0.2">
      <c r="B420" s="110"/>
      <c r="D420" s="104" t="s">
        <v>86</v>
      </c>
      <c r="E420" s="111" t="s">
        <v>0</v>
      </c>
      <c r="F420" s="112" t="s">
        <v>437</v>
      </c>
      <c r="H420" s="113">
        <v>16.654</v>
      </c>
      <c r="I420" s="114"/>
      <c r="L420" s="110"/>
      <c r="M420" s="115"/>
      <c r="T420" s="116"/>
      <c r="AT420" s="111" t="s">
        <v>86</v>
      </c>
      <c r="AU420" s="111" t="s">
        <v>84</v>
      </c>
      <c r="AV420" s="8" t="s">
        <v>84</v>
      </c>
      <c r="AW420" s="8" t="s">
        <v>18</v>
      </c>
      <c r="AX420" s="8" t="s">
        <v>45</v>
      </c>
      <c r="AY420" s="111" t="s">
        <v>77</v>
      </c>
    </row>
    <row r="421" spans="2:65" s="9" customFormat="1" x14ac:dyDescent="0.2">
      <c r="B421" s="117"/>
      <c r="D421" s="104" t="s">
        <v>86</v>
      </c>
      <c r="E421" s="118" t="s">
        <v>0</v>
      </c>
      <c r="F421" s="119" t="s">
        <v>96</v>
      </c>
      <c r="H421" s="120">
        <v>16.654</v>
      </c>
      <c r="I421" s="121"/>
      <c r="L421" s="117"/>
      <c r="M421" s="122"/>
      <c r="T421" s="123"/>
      <c r="AT421" s="118" t="s">
        <v>86</v>
      </c>
      <c r="AU421" s="118" t="s">
        <v>84</v>
      </c>
      <c r="AV421" s="9" t="s">
        <v>83</v>
      </c>
      <c r="AW421" s="9" t="s">
        <v>18</v>
      </c>
      <c r="AX421" s="9" t="s">
        <v>46</v>
      </c>
      <c r="AY421" s="118" t="s">
        <v>77</v>
      </c>
    </row>
    <row r="422" spans="2:65" s="1" customFormat="1" ht="24.2" customHeight="1" x14ac:dyDescent="0.2">
      <c r="B422" s="88"/>
      <c r="C422" s="89" t="s">
        <v>438</v>
      </c>
      <c r="D422" s="89" t="s">
        <v>79</v>
      </c>
      <c r="E422" s="90" t="s">
        <v>439</v>
      </c>
      <c r="F422" s="91" t="s">
        <v>440</v>
      </c>
      <c r="G422" s="92" t="s">
        <v>347</v>
      </c>
      <c r="H422" s="93">
        <v>2</v>
      </c>
      <c r="I422" s="94"/>
      <c r="J422" s="95">
        <f>ROUND(I422*H422,2)</f>
        <v>0</v>
      </c>
      <c r="K422" s="96"/>
      <c r="L422" s="19"/>
      <c r="M422" s="97" t="s">
        <v>0</v>
      </c>
      <c r="N422" s="98" t="s">
        <v>28</v>
      </c>
      <c r="P422" s="99">
        <f>O422*H422</f>
        <v>0</v>
      </c>
      <c r="Q422" s="99">
        <v>2.5969097606</v>
      </c>
      <c r="R422" s="99">
        <f>Q422*H422</f>
        <v>5.1938195212</v>
      </c>
      <c r="S422" s="99">
        <v>0</v>
      </c>
      <c r="T422" s="100">
        <f>S422*H422</f>
        <v>0</v>
      </c>
      <c r="AR422" s="101" t="s">
        <v>83</v>
      </c>
      <c r="AT422" s="101" t="s">
        <v>79</v>
      </c>
      <c r="AU422" s="101" t="s">
        <v>84</v>
      </c>
      <c r="AY422" s="10" t="s">
        <v>77</v>
      </c>
      <c r="BE422" s="102">
        <f>IF(N422="základná",J422,0)</f>
        <v>0</v>
      </c>
      <c r="BF422" s="102">
        <f>IF(N422="znížená",J422,0)</f>
        <v>0</v>
      </c>
      <c r="BG422" s="102">
        <f>IF(N422="zákl. prenesená",J422,0)</f>
        <v>0</v>
      </c>
      <c r="BH422" s="102">
        <f>IF(N422="zníž. prenesená",J422,0)</f>
        <v>0</v>
      </c>
      <c r="BI422" s="102">
        <f>IF(N422="nulová",J422,0)</f>
        <v>0</v>
      </c>
      <c r="BJ422" s="10" t="s">
        <v>84</v>
      </c>
      <c r="BK422" s="102">
        <f>ROUND(I422*H422,2)</f>
        <v>0</v>
      </c>
      <c r="BL422" s="10" t="s">
        <v>83</v>
      </c>
      <c r="BM422" s="101" t="s">
        <v>441</v>
      </c>
    </row>
    <row r="423" spans="2:65" s="7" customFormat="1" x14ac:dyDescent="0.2">
      <c r="B423" s="103"/>
      <c r="D423" s="104" t="s">
        <v>86</v>
      </c>
      <c r="E423" s="105" t="s">
        <v>0</v>
      </c>
      <c r="F423" s="106" t="s">
        <v>442</v>
      </c>
      <c r="H423" s="105" t="s">
        <v>0</v>
      </c>
      <c r="I423" s="107"/>
      <c r="L423" s="103"/>
      <c r="M423" s="108"/>
      <c r="T423" s="109"/>
      <c r="AT423" s="105" t="s">
        <v>86</v>
      </c>
      <c r="AU423" s="105" t="s">
        <v>84</v>
      </c>
      <c r="AV423" s="7" t="s">
        <v>46</v>
      </c>
      <c r="AW423" s="7" t="s">
        <v>18</v>
      </c>
      <c r="AX423" s="7" t="s">
        <v>45</v>
      </c>
      <c r="AY423" s="105" t="s">
        <v>77</v>
      </c>
    </row>
    <row r="424" spans="2:65" s="8" customFormat="1" x14ac:dyDescent="0.2">
      <c r="B424" s="110"/>
      <c r="D424" s="104" t="s">
        <v>86</v>
      </c>
      <c r="E424" s="111" t="s">
        <v>0</v>
      </c>
      <c r="F424" s="112" t="s">
        <v>104</v>
      </c>
      <c r="H424" s="113">
        <v>2</v>
      </c>
      <c r="I424" s="114"/>
      <c r="L424" s="110"/>
      <c r="M424" s="115"/>
      <c r="T424" s="116"/>
      <c r="AT424" s="111" t="s">
        <v>86</v>
      </c>
      <c r="AU424" s="111" t="s">
        <v>84</v>
      </c>
      <c r="AV424" s="8" t="s">
        <v>84</v>
      </c>
      <c r="AW424" s="8" t="s">
        <v>18</v>
      </c>
      <c r="AX424" s="8" t="s">
        <v>45</v>
      </c>
      <c r="AY424" s="111" t="s">
        <v>77</v>
      </c>
    </row>
    <row r="425" spans="2:65" s="9" customFormat="1" x14ac:dyDescent="0.2">
      <c r="B425" s="117"/>
      <c r="D425" s="104" t="s">
        <v>86</v>
      </c>
      <c r="E425" s="118" t="s">
        <v>0</v>
      </c>
      <c r="F425" s="119" t="s">
        <v>96</v>
      </c>
      <c r="H425" s="120">
        <v>2</v>
      </c>
      <c r="I425" s="121"/>
      <c r="L425" s="117"/>
      <c r="M425" s="122"/>
      <c r="T425" s="123"/>
      <c r="AT425" s="118" t="s">
        <v>86</v>
      </c>
      <c r="AU425" s="118" t="s">
        <v>84</v>
      </c>
      <c r="AV425" s="9" t="s">
        <v>83</v>
      </c>
      <c r="AW425" s="9" t="s">
        <v>18</v>
      </c>
      <c r="AX425" s="9" t="s">
        <v>46</v>
      </c>
      <c r="AY425" s="118" t="s">
        <v>77</v>
      </c>
    </row>
    <row r="426" spans="2:65" s="1" customFormat="1" ht="24.2" customHeight="1" x14ac:dyDescent="0.2">
      <c r="B426" s="88"/>
      <c r="C426" s="89" t="s">
        <v>443</v>
      </c>
      <c r="D426" s="89" t="s">
        <v>79</v>
      </c>
      <c r="E426" s="90" t="s">
        <v>444</v>
      </c>
      <c r="F426" s="91" t="s">
        <v>445</v>
      </c>
      <c r="G426" s="92" t="s">
        <v>347</v>
      </c>
      <c r="H426" s="93">
        <v>22</v>
      </c>
      <c r="I426" s="94"/>
      <c r="J426" s="95">
        <f>ROUND(I426*H426,2)</f>
        <v>0</v>
      </c>
      <c r="K426" s="96"/>
      <c r="L426" s="19"/>
      <c r="M426" s="97" t="s">
        <v>0</v>
      </c>
      <c r="N426" s="98" t="s">
        <v>28</v>
      </c>
      <c r="P426" s="99">
        <f>O426*H426</f>
        <v>0</v>
      </c>
      <c r="Q426" s="99">
        <v>0.34098800000000001</v>
      </c>
      <c r="R426" s="99">
        <f>Q426*H426</f>
        <v>7.5017360000000002</v>
      </c>
      <c r="S426" s="99">
        <v>0</v>
      </c>
      <c r="T426" s="100">
        <f>S426*H426</f>
        <v>0</v>
      </c>
      <c r="AR426" s="101" t="s">
        <v>83</v>
      </c>
      <c r="AT426" s="101" t="s">
        <v>79</v>
      </c>
      <c r="AU426" s="101" t="s">
        <v>84</v>
      </c>
      <c r="AY426" s="10" t="s">
        <v>77</v>
      </c>
      <c r="BE426" s="102">
        <f>IF(N426="základná",J426,0)</f>
        <v>0</v>
      </c>
      <c r="BF426" s="102">
        <f>IF(N426="znížená",J426,0)</f>
        <v>0</v>
      </c>
      <c r="BG426" s="102">
        <f>IF(N426="zákl. prenesená",J426,0)</f>
        <v>0</v>
      </c>
      <c r="BH426" s="102">
        <f>IF(N426="zníž. prenesená",J426,0)</f>
        <v>0</v>
      </c>
      <c r="BI426" s="102">
        <f>IF(N426="nulová",J426,0)</f>
        <v>0</v>
      </c>
      <c r="BJ426" s="10" t="s">
        <v>84</v>
      </c>
      <c r="BK426" s="102">
        <f>ROUND(I426*H426,2)</f>
        <v>0</v>
      </c>
      <c r="BL426" s="10" t="s">
        <v>83</v>
      </c>
      <c r="BM426" s="101" t="s">
        <v>446</v>
      </c>
    </row>
    <row r="427" spans="2:65" s="7" customFormat="1" x14ac:dyDescent="0.2">
      <c r="B427" s="103"/>
      <c r="D427" s="104" t="s">
        <v>86</v>
      </c>
      <c r="E427" s="105" t="s">
        <v>0</v>
      </c>
      <c r="F427" s="106" t="s">
        <v>447</v>
      </c>
      <c r="H427" s="105" t="s">
        <v>0</v>
      </c>
      <c r="I427" s="107"/>
      <c r="L427" s="103"/>
      <c r="M427" s="108"/>
      <c r="T427" s="109"/>
      <c r="AT427" s="105" t="s">
        <v>86</v>
      </c>
      <c r="AU427" s="105" t="s">
        <v>84</v>
      </c>
      <c r="AV427" s="7" t="s">
        <v>46</v>
      </c>
      <c r="AW427" s="7" t="s">
        <v>18</v>
      </c>
      <c r="AX427" s="7" t="s">
        <v>45</v>
      </c>
      <c r="AY427" s="105" t="s">
        <v>77</v>
      </c>
    </row>
    <row r="428" spans="2:65" s="7" customFormat="1" x14ac:dyDescent="0.2">
      <c r="B428" s="103"/>
      <c r="D428" s="104" t="s">
        <v>86</v>
      </c>
      <c r="E428" s="105" t="s">
        <v>0</v>
      </c>
      <c r="F428" s="106" t="s">
        <v>448</v>
      </c>
      <c r="H428" s="105" t="s">
        <v>0</v>
      </c>
      <c r="I428" s="107"/>
      <c r="L428" s="103"/>
      <c r="M428" s="108"/>
      <c r="T428" s="109"/>
      <c r="AT428" s="105" t="s">
        <v>86</v>
      </c>
      <c r="AU428" s="105" t="s">
        <v>84</v>
      </c>
      <c r="AV428" s="7" t="s">
        <v>46</v>
      </c>
      <c r="AW428" s="7" t="s">
        <v>18</v>
      </c>
      <c r="AX428" s="7" t="s">
        <v>45</v>
      </c>
      <c r="AY428" s="105" t="s">
        <v>77</v>
      </c>
    </row>
    <row r="429" spans="2:65" s="8" customFormat="1" x14ac:dyDescent="0.2">
      <c r="B429" s="110"/>
      <c r="D429" s="104" t="s">
        <v>86</v>
      </c>
      <c r="E429" s="111" t="s">
        <v>0</v>
      </c>
      <c r="F429" s="112" t="s">
        <v>104</v>
      </c>
      <c r="H429" s="113">
        <v>2</v>
      </c>
      <c r="I429" s="114"/>
      <c r="L429" s="110"/>
      <c r="M429" s="115"/>
      <c r="T429" s="116"/>
      <c r="AT429" s="111" t="s">
        <v>86</v>
      </c>
      <c r="AU429" s="111" t="s">
        <v>84</v>
      </c>
      <c r="AV429" s="8" t="s">
        <v>84</v>
      </c>
      <c r="AW429" s="8" t="s">
        <v>18</v>
      </c>
      <c r="AX429" s="8" t="s">
        <v>45</v>
      </c>
      <c r="AY429" s="111" t="s">
        <v>77</v>
      </c>
    </row>
    <row r="430" spans="2:65" s="7" customFormat="1" x14ac:dyDescent="0.2">
      <c r="B430" s="103"/>
      <c r="D430" s="104" t="s">
        <v>86</v>
      </c>
      <c r="E430" s="105" t="s">
        <v>0</v>
      </c>
      <c r="F430" s="106" t="s">
        <v>449</v>
      </c>
      <c r="H430" s="105" t="s">
        <v>0</v>
      </c>
      <c r="I430" s="107"/>
      <c r="L430" s="103"/>
      <c r="M430" s="108"/>
      <c r="T430" s="109"/>
      <c r="AT430" s="105" t="s">
        <v>86</v>
      </c>
      <c r="AU430" s="105" t="s">
        <v>84</v>
      </c>
      <c r="AV430" s="7" t="s">
        <v>46</v>
      </c>
      <c r="AW430" s="7" t="s">
        <v>18</v>
      </c>
      <c r="AX430" s="7" t="s">
        <v>45</v>
      </c>
      <c r="AY430" s="105" t="s">
        <v>77</v>
      </c>
    </row>
    <row r="431" spans="2:65" s="8" customFormat="1" x14ac:dyDescent="0.2">
      <c r="B431" s="110"/>
      <c r="D431" s="104" t="s">
        <v>86</v>
      </c>
      <c r="E431" s="111" t="s">
        <v>0</v>
      </c>
      <c r="F431" s="112" t="s">
        <v>107</v>
      </c>
      <c r="H431" s="113">
        <v>20</v>
      </c>
      <c r="I431" s="114"/>
      <c r="L431" s="110"/>
      <c r="M431" s="115"/>
      <c r="T431" s="116"/>
      <c r="AT431" s="111" t="s">
        <v>86</v>
      </c>
      <c r="AU431" s="111" t="s">
        <v>84</v>
      </c>
      <c r="AV431" s="8" t="s">
        <v>84</v>
      </c>
      <c r="AW431" s="8" t="s">
        <v>18</v>
      </c>
      <c r="AX431" s="8" t="s">
        <v>45</v>
      </c>
      <c r="AY431" s="111" t="s">
        <v>77</v>
      </c>
    </row>
    <row r="432" spans="2:65" s="9" customFormat="1" x14ac:dyDescent="0.2">
      <c r="B432" s="117"/>
      <c r="D432" s="104" t="s">
        <v>86</v>
      </c>
      <c r="E432" s="118" t="s">
        <v>0</v>
      </c>
      <c r="F432" s="119" t="s">
        <v>96</v>
      </c>
      <c r="H432" s="120">
        <v>22</v>
      </c>
      <c r="I432" s="121"/>
      <c r="L432" s="117"/>
      <c r="M432" s="122"/>
      <c r="T432" s="123"/>
      <c r="AT432" s="118" t="s">
        <v>86</v>
      </c>
      <c r="AU432" s="118" t="s">
        <v>84</v>
      </c>
      <c r="AV432" s="9" t="s">
        <v>83</v>
      </c>
      <c r="AW432" s="9" t="s">
        <v>18</v>
      </c>
      <c r="AX432" s="9" t="s">
        <v>46</v>
      </c>
      <c r="AY432" s="118" t="s">
        <v>77</v>
      </c>
    </row>
    <row r="433" spans="2:65" s="1" customFormat="1" ht="24.2" customHeight="1" x14ac:dyDescent="0.2">
      <c r="B433" s="88"/>
      <c r="C433" s="124" t="s">
        <v>450</v>
      </c>
      <c r="D433" s="124" t="s">
        <v>278</v>
      </c>
      <c r="E433" s="125" t="s">
        <v>451</v>
      </c>
      <c r="F433" s="126" t="s">
        <v>452</v>
      </c>
      <c r="G433" s="127" t="s">
        <v>347</v>
      </c>
      <c r="H433" s="128">
        <v>2</v>
      </c>
      <c r="I433" s="129"/>
      <c r="J433" s="130">
        <f>ROUND(I433*H433,2)</f>
        <v>0</v>
      </c>
      <c r="K433" s="131"/>
      <c r="L433" s="132"/>
      <c r="M433" s="133" t="s">
        <v>0</v>
      </c>
      <c r="N433" s="134" t="s">
        <v>28</v>
      </c>
      <c r="P433" s="99">
        <f>O433*H433</f>
        <v>0</v>
      </c>
      <c r="Q433" s="99">
        <v>6.5000000000000002E-2</v>
      </c>
      <c r="R433" s="99">
        <f>Q433*H433</f>
        <v>0.13</v>
      </c>
      <c r="S433" s="99">
        <v>0</v>
      </c>
      <c r="T433" s="100">
        <f>S433*H433</f>
        <v>0</v>
      </c>
      <c r="AR433" s="101" t="s">
        <v>179</v>
      </c>
      <c r="AT433" s="101" t="s">
        <v>278</v>
      </c>
      <c r="AU433" s="101" t="s">
        <v>84</v>
      </c>
      <c r="AY433" s="10" t="s">
        <v>77</v>
      </c>
      <c r="BE433" s="102">
        <f>IF(N433="základná",J433,0)</f>
        <v>0</v>
      </c>
      <c r="BF433" s="102">
        <f>IF(N433="znížená",J433,0)</f>
        <v>0</v>
      </c>
      <c r="BG433" s="102">
        <f>IF(N433="zákl. prenesená",J433,0)</f>
        <v>0</v>
      </c>
      <c r="BH433" s="102">
        <f>IF(N433="zníž. prenesená",J433,0)</f>
        <v>0</v>
      </c>
      <c r="BI433" s="102">
        <f>IF(N433="nulová",J433,0)</f>
        <v>0</v>
      </c>
      <c r="BJ433" s="10" t="s">
        <v>84</v>
      </c>
      <c r="BK433" s="102">
        <f>ROUND(I433*H433,2)</f>
        <v>0</v>
      </c>
      <c r="BL433" s="10" t="s">
        <v>83</v>
      </c>
      <c r="BM433" s="101" t="s">
        <v>453</v>
      </c>
    </row>
    <row r="434" spans="2:65" s="7" customFormat="1" x14ac:dyDescent="0.2">
      <c r="B434" s="103"/>
      <c r="D434" s="104" t="s">
        <v>86</v>
      </c>
      <c r="E434" s="105" t="s">
        <v>0</v>
      </c>
      <c r="F434" s="106" t="s">
        <v>454</v>
      </c>
      <c r="H434" s="105" t="s">
        <v>0</v>
      </c>
      <c r="I434" s="107"/>
      <c r="L434" s="103"/>
      <c r="M434" s="108"/>
      <c r="T434" s="109"/>
      <c r="AT434" s="105" t="s">
        <v>86</v>
      </c>
      <c r="AU434" s="105" t="s">
        <v>84</v>
      </c>
      <c r="AV434" s="7" t="s">
        <v>46</v>
      </c>
      <c r="AW434" s="7" t="s">
        <v>18</v>
      </c>
      <c r="AX434" s="7" t="s">
        <v>45</v>
      </c>
      <c r="AY434" s="105" t="s">
        <v>77</v>
      </c>
    </row>
    <row r="435" spans="2:65" s="7" customFormat="1" x14ac:dyDescent="0.2">
      <c r="B435" s="103"/>
      <c r="D435" s="104" t="s">
        <v>86</v>
      </c>
      <c r="E435" s="105" t="s">
        <v>0</v>
      </c>
      <c r="F435" s="106" t="s">
        <v>448</v>
      </c>
      <c r="H435" s="105" t="s">
        <v>0</v>
      </c>
      <c r="I435" s="107"/>
      <c r="L435" s="103"/>
      <c r="M435" s="108"/>
      <c r="T435" s="109"/>
      <c r="AT435" s="105" t="s">
        <v>86</v>
      </c>
      <c r="AU435" s="105" t="s">
        <v>84</v>
      </c>
      <c r="AV435" s="7" t="s">
        <v>46</v>
      </c>
      <c r="AW435" s="7" t="s">
        <v>18</v>
      </c>
      <c r="AX435" s="7" t="s">
        <v>45</v>
      </c>
      <c r="AY435" s="105" t="s">
        <v>77</v>
      </c>
    </row>
    <row r="436" spans="2:65" s="8" customFormat="1" x14ac:dyDescent="0.2">
      <c r="B436" s="110"/>
      <c r="D436" s="104" t="s">
        <v>86</v>
      </c>
      <c r="E436" s="111" t="s">
        <v>0</v>
      </c>
      <c r="F436" s="112" t="s">
        <v>104</v>
      </c>
      <c r="H436" s="113">
        <v>2</v>
      </c>
      <c r="I436" s="114"/>
      <c r="L436" s="110"/>
      <c r="M436" s="115"/>
      <c r="T436" s="116"/>
      <c r="AT436" s="111" t="s">
        <v>86</v>
      </c>
      <c r="AU436" s="111" t="s">
        <v>84</v>
      </c>
      <c r="AV436" s="8" t="s">
        <v>84</v>
      </c>
      <c r="AW436" s="8" t="s">
        <v>18</v>
      </c>
      <c r="AX436" s="8" t="s">
        <v>45</v>
      </c>
      <c r="AY436" s="111" t="s">
        <v>77</v>
      </c>
    </row>
    <row r="437" spans="2:65" s="7" customFormat="1" x14ac:dyDescent="0.2">
      <c r="B437" s="103"/>
      <c r="D437" s="104" t="s">
        <v>86</v>
      </c>
      <c r="E437" s="105" t="s">
        <v>0</v>
      </c>
      <c r="F437" s="106" t="s">
        <v>449</v>
      </c>
      <c r="H437" s="105" t="s">
        <v>0</v>
      </c>
      <c r="I437" s="107"/>
      <c r="L437" s="103"/>
      <c r="M437" s="108"/>
      <c r="T437" s="109"/>
      <c r="AT437" s="105" t="s">
        <v>86</v>
      </c>
      <c r="AU437" s="105" t="s">
        <v>84</v>
      </c>
      <c r="AV437" s="7" t="s">
        <v>46</v>
      </c>
      <c r="AW437" s="7" t="s">
        <v>18</v>
      </c>
      <c r="AX437" s="7" t="s">
        <v>45</v>
      </c>
      <c r="AY437" s="105" t="s">
        <v>77</v>
      </c>
    </row>
    <row r="438" spans="2:65" s="8" customFormat="1" x14ac:dyDescent="0.2">
      <c r="B438" s="110"/>
      <c r="D438" s="104" t="s">
        <v>86</v>
      </c>
      <c r="E438" s="111" t="s">
        <v>0</v>
      </c>
      <c r="F438" s="112" t="s">
        <v>45</v>
      </c>
      <c r="H438" s="113">
        <v>0</v>
      </c>
      <c r="I438" s="114"/>
      <c r="L438" s="110"/>
      <c r="M438" s="115"/>
      <c r="T438" s="116"/>
      <c r="AT438" s="111" t="s">
        <v>86</v>
      </c>
      <c r="AU438" s="111" t="s">
        <v>84</v>
      </c>
      <c r="AV438" s="8" t="s">
        <v>84</v>
      </c>
      <c r="AW438" s="8" t="s">
        <v>18</v>
      </c>
      <c r="AX438" s="8" t="s">
        <v>45</v>
      </c>
      <c r="AY438" s="111" t="s">
        <v>77</v>
      </c>
    </row>
    <row r="439" spans="2:65" s="9" customFormat="1" x14ac:dyDescent="0.2">
      <c r="B439" s="117"/>
      <c r="D439" s="104" t="s">
        <v>86</v>
      </c>
      <c r="E439" s="118" t="s">
        <v>0</v>
      </c>
      <c r="F439" s="119" t="s">
        <v>96</v>
      </c>
      <c r="H439" s="120">
        <v>2</v>
      </c>
      <c r="I439" s="121"/>
      <c r="L439" s="117"/>
      <c r="M439" s="122"/>
      <c r="T439" s="123"/>
      <c r="AT439" s="118" t="s">
        <v>86</v>
      </c>
      <c r="AU439" s="118" t="s">
        <v>84</v>
      </c>
      <c r="AV439" s="9" t="s">
        <v>83</v>
      </c>
      <c r="AW439" s="9" t="s">
        <v>18</v>
      </c>
      <c r="AX439" s="9" t="s">
        <v>46</v>
      </c>
      <c r="AY439" s="118" t="s">
        <v>77</v>
      </c>
    </row>
    <row r="440" spans="2:65" s="1" customFormat="1" ht="24.2" customHeight="1" x14ac:dyDescent="0.2">
      <c r="B440" s="88"/>
      <c r="C440" s="124" t="s">
        <v>455</v>
      </c>
      <c r="D440" s="124" t="s">
        <v>278</v>
      </c>
      <c r="E440" s="125" t="s">
        <v>456</v>
      </c>
      <c r="F440" s="126" t="s">
        <v>457</v>
      </c>
      <c r="G440" s="127" t="s">
        <v>347</v>
      </c>
      <c r="H440" s="128">
        <v>2</v>
      </c>
      <c r="I440" s="129"/>
      <c r="J440" s="130">
        <f>ROUND(I440*H440,2)</f>
        <v>0</v>
      </c>
      <c r="K440" s="131"/>
      <c r="L440" s="132"/>
      <c r="M440" s="133" t="s">
        <v>0</v>
      </c>
      <c r="N440" s="134" t="s">
        <v>28</v>
      </c>
      <c r="P440" s="99">
        <f>O440*H440</f>
        <v>0</v>
      </c>
      <c r="Q440" s="99">
        <v>6.5000000000000002E-2</v>
      </c>
      <c r="R440" s="99">
        <f>Q440*H440</f>
        <v>0.13</v>
      </c>
      <c r="S440" s="99">
        <v>0</v>
      </c>
      <c r="T440" s="100">
        <f>S440*H440</f>
        <v>0</v>
      </c>
      <c r="AR440" s="101" t="s">
        <v>179</v>
      </c>
      <c r="AT440" s="101" t="s">
        <v>278</v>
      </c>
      <c r="AU440" s="101" t="s">
        <v>84</v>
      </c>
      <c r="AY440" s="10" t="s">
        <v>77</v>
      </c>
      <c r="BE440" s="102">
        <f>IF(N440="základná",J440,0)</f>
        <v>0</v>
      </c>
      <c r="BF440" s="102">
        <f>IF(N440="znížená",J440,0)</f>
        <v>0</v>
      </c>
      <c r="BG440" s="102">
        <f>IF(N440="zákl. prenesená",J440,0)</f>
        <v>0</v>
      </c>
      <c r="BH440" s="102">
        <f>IF(N440="zníž. prenesená",J440,0)</f>
        <v>0</v>
      </c>
      <c r="BI440" s="102">
        <f>IF(N440="nulová",J440,0)</f>
        <v>0</v>
      </c>
      <c r="BJ440" s="10" t="s">
        <v>84</v>
      </c>
      <c r="BK440" s="102">
        <f>ROUND(I440*H440,2)</f>
        <v>0</v>
      </c>
      <c r="BL440" s="10" t="s">
        <v>83</v>
      </c>
      <c r="BM440" s="101" t="s">
        <v>458</v>
      </c>
    </row>
    <row r="441" spans="2:65" s="7" customFormat="1" x14ac:dyDescent="0.2">
      <c r="B441" s="103"/>
      <c r="D441" s="104" t="s">
        <v>86</v>
      </c>
      <c r="E441" s="105" t="s">
        <v>0</v>
      </c>
      <c r="F441" s="106" t="s">
        <v>454</v>
      </c>
      <c r="H441" s="105" t="s">
        <v>0</v>
      </c>
      <c r="I441" s="107"/>
      <c r="L441" s="103"/>
      <c r="M441" s="108"/>
      <c r="T441" s="109"/>
      <c r="AT441" s="105" t="s">
        <v>86</v>
      </c>
      <c r="AU441" s="105" t="s">
        <v>84</v>
      </c>
      <c r="AV441" s="7" t="s">
        <v>46</v>
      </c>
      <c r="AW441" s="7" t="s">
        <v>18</v>
      </c>
      <c r="AX441" s="7" t="s">
        <v>45</v>
      </c>
      <c r="AY441" s="105" t="s">
        <v>77</v>
      </c>
    </row>
    <row r="442" spans="2:65" s="7" customFormat="1" x14ac:dyDescent="0.2">
      <c r="B442" s="103"/>
      <c r="D442" s="104" t="s">
        <v>86</v>
      </c>
      <c r="E442" s="105" t="s">
        <v>0</v>
      </c>
      <c r="F442" s="106" t="s">
        <v>448</v>
      </c>
      <c r="H442" s="105" t="s">
        <v>0</v>
      </c>
      <c r="I442" s="107"/>
      <c r="L442" s="103"/>
      <c r="M442" s="108"/>
      <c r="T442" s="109"/>
      <c r="AT442" s="105" t="s">
        <v>86</v>
      </c>
      <c r="AU442" s="105" t="s">
        <v>84</v>
      </c>
      <c r="AV442" s="7" t="s">
        <v>46</v>
      </c>
      <c r="AW442" s="7" t="s">
        <v>18</v>
      </c>
      <c r="AX442" s="7" t="s">
        <v>45</v>
      </c>
      <c r="AY442" s="105" t="s">
        <v>77</v>
      </c>
    </row>
    <row r="443" spans="2:65" s="8" customFormat="1" x14ac:dyDescent="0.2">
      <c r="B443" s="110"/>
      <c r="D443" s="104" t="s">
        <v>86</v>
      </c>
      <c r="E443" s="111" t="s">
        <v>0</v>
      </c>
      <c r="F443" s="112" t="s">
        <v>104</v>
      </c>
      <c r="H443" s="113">
        <v>2</v>
      </c>
      <c r="I443" s="114"/>
      <c r="L443" s="110"/>
      <c r="M443" s="115"/>
      <c r="T443" s="116"/>
      <c r="AT443" s="111" t="s">
        <v>86</v>
      </c>
      <c r="AU443" s="111" t="s">
        <v>84</v>
      </c>
      <c r="AV443" s="8" t="s">
        <v>84</v>
      </c>
      <c r="AW443" s="8" t="s">
        <v>18</v>
      </c>
      <c r="AX443" s="8" t="s">
        <v>45</v>
      </c>
      <c r="AY443" s="111" t="s">
        <v>77</v>
      </c>
    </row>
    <row r="444" spans="2:65" s="7" customFormat="1" x14ac:dyDescent="0.2">
      <c r="B444" s="103"/>
      <c r="D444" s="104" t="s">
        <v>86</v>
      </c>
      <c r="E444" s="105" t="s">
        <v>0</v>
      </c>
      <c r="F444" s="106" t="s">
        <v>449</v>
      </c>
      <c r="H444" s="105" t="s">
        <v>0</v>
      </c>
      <c r="I444" s="107"/>
      <c r="L444" s="103"/>
      <c r="M444" s="108"/>
      <c r="T444" s="109"/>
      <c r="AT444" s="105" t="s">
        <v>86</v>
      </c>
      <c r="AU444" s="105" t="s">
        <v>84</v>
      </c>
      <c r="AV444" s="7" t="s">
        <v>46</v>
      </c>
      <c r="AW444" s="7" t="s">
        <v>18</v>
      </c>
      <c r="AX444" s="7" t="s">
        <v>45</v>
      </c>
      <c r="AY444" s="105" t="s">
        <v>77</v>
      </c>
    </row>
    <row r="445" spans="2:65" s="8" customFormat="1" x14ac:dyDescent="0.2">
      <c r="B445" s="110"/>
      <c r="D445" s="104" t="s">
        <v>86</v>
      </c>
      <c r="E445" s="111" t="s">
        <v>0</v>
      </c>
      <c r="F445" s="112" t="s">
        <v>45</v>
      </c>
      <c r="H445" s="113">
        <v>0</v>
      </c>
      <c r="I445" s="114"/>
      <c r="L445" s="110"/>
      <c r="M445" s="115"/>
      <c r="T445" s="116"/>
      <c r="AT445" s="111" t="s">
        <v>86</v>
      </c>
      <c r="AU445" s="111" t="s">
        <v>84</v>
      </c>
      <c r="AV445" s="8" t="s">
        <v>84</v>
      </c>
      <c r="AW445" s="8" t="s">
        <v>18</v>
      </c>
      <c r="AX445" s="8" t="s">
        <v>45</v>
      </c>
      <c r="AY445" s="111" t="s">
        <v>77</v>
      </c>
    </row>
    <row r="446" spans="2:65" s="9" customFormat="1" x14ac:dyDescent="0.2">
      <c r="B446" s="117"/>
      <c r="D446" s="104" t="s">
        <v>86</v>
      </c>
      <c r="E446" s="118" t="s">
        <v>0</v>
      </c>
      <c r="F446" s="119" t="s">
        <v>96</v>
      </c>
      <c r="H446" s="120">
        <v>2</v>
      </c>
      <c r="I446" s="121"/>
      <c r="L446" s="117"/>
      <c r="M446" s="122"/>
      <c r="T446" s="123"/>
      <c r="AT446" s="118" t="s">
        <v>86</v>
      </c>
      <c r="AU446" s="118" t="s">
        <v>84</v>
      </c>
      <c r="AV446" s="9" t="s">
        <v>83</v>
      </c>
      <c r="AW446" s="9" t="s">
        <v>18</v>
      </c>
      <c r="AX446" s="9" t="s">
        <v>46</v>
      </c>
      <c r="AY446" s="118" t="s">
        <v>77</v>
      </c>
    </row>
    <row r="447" spans="2:65" s="1" customFormat="1" ht="24.2" customHeight="1" x14ac:dyDescent="0.2">
      <c r="B447" s="88"/>
      <c r="C447" s="124" t="s">
        <v>459</v>
      </c>
      <c r="D447" s="124" t="s">
        <v>278</v>
      </c>
      <c r="E447" s="125" t="s">
        <v>460</v>
      </c>
      <c r="F447" s="126" t="s">
        <v>461</v>
      </c>
      <c r="G447" s="127" t="s">
        <v>347</v>
      </c>
      <c r="H447" s="128">
        <v>15</v>
      </c>
      <c r="I447" s="129"/>
      <c r="J447" s="130">
        <f>ROUND(I447*H447,2)</f>
        <v>0</v>
      </c>
      <c r="K447" s="131"/>
      <c r="L447" s="132"/>
      <c r="M447" s="133" t="s">
        <v>0</v>
      </c>
      <c r="N447" s="134" t="s">
        <v>28</v>
      </c>
      <c r="P447" s="99">
        <f>O447*H447</f>
        <v>0</v>
      </c>
      <c r="Q447" s="99">
        <v>6.5000000000000002E-2</v>
      </c>
      <c r="R447" s="99">
        <f>Q447*H447</f>
        <v>0.97500000000000009</v>
      </c>
      <c r="S447" s="99">
        <v>0</v>
      </c>
      <c r="T447" s="100">
        <f>S447*H447</f>
        <v>0</v>
      </c>
      <c r="AR447" s="101" t="s">
        <v>179</v>
      </c>
      <c r="AT447" s="101" t="s">
        <v>278</v>
      </c>
      <c r="AU447" s="101" t="s">
        <v>84</v>
      </c>
      <c r="AY447" s="10" t="s">
        <v>77</v>
      </c>
      <c r="BE447" s="102">
        <f>IF(N447="základná",J447,0)</f>
        <v>0</v>
      </c>
      <c r="BF447" s="102">
        <f>IF(N447="znížená",J447,0)</f>
        <v>0</v>
      </c>
      <c r="BG447" s="102">
        <f>IF(N447="zákl. prenesená",J447,0)</f>
        <v>0</v>
      </c>
      <c r="BH447" s="102">
        <f>IF(N447="zníž. prenesená",J447,0)</f>
        <v>0</v>
      </c>
      <c r="BI447" s="102">
        <f>IF(N447="nulová",J447,0)</f>
        <v>0</v>
      </c>
      <c r="BJ447" s="10" t="s">
        <v>84</v>
      </c>
      <c r="BK447" s="102">
        <f>ROUND(I447*H447,2)</f>
        <v>0</v>
      </c>
      <c r="BL447" s="10" t="s">
        <v>83</v>
      </c>
      <c r="BM447" s="101" t="s">
        <v>462</v>
      </c>
    </row>
    <row r="448" spans="2:65" s="7" customFormat="1" x14ac:dyDescent="0.2">
      <c r="B448" s="103"/>
      <c r="D448" s="104" t="s">
        <v>86</v>
      </c>
      <c r="E448" s="105" t="s">
        <v>0</v>
      </c>
      <c r="F448" s="106" t="s">
        <v>454</v>
      </c>
      <c r="H448" s="105" t="s">
        <v>0</v>
      </c>
      <c r="I448" s="107"/>
      <c r="L448" s="103"/>
      <c r="M448" s="108"/>
      <c r="T448" s="109"/>
      <c r="AT448" s="105" t="s">
        <v>86</v>
      </c>
      <c r="AU448" s="105" t="s">
        <v>84</v>
      </c>
      <c r="AV448" s="7" t="s">
        <v>46</v>
      </c>
      <c r="AW448" s="7" t="s">
        <v>18</v>
      </c>
      <c r="AX448" s="7" t="s">
        <v>45</v>
      </c>
      <c r="AY448" s="105" t="s">
        <v>77</v>
      </c>
    </row>
    <row r="449" spans="2:65" s="7" customFormat="1" x14ac:dyDescent="0.2">
      <c r="B449" s="103"/>
      <c r="D449" s="104" t="s">
        <v>86</v>
      </c>
      <c r="E449" s="105" t="s">
        <v>0</v>
      </c>
      <c r="F449" s="106" t="s">
        <v>448</v>
      </c>
      <c r="H449" s="105" t="s">
        <v>0</v>
      </c>
      <c r="I449" s="107"/>
      <c r="L449" s="103"/>
      <c r="M449" s="108"/>
      <c r="T449" s="109"/>
      <c r="AT449" s="105" t="s">
        <v>86</v>
      </c>
      <c r="AU449" s="105" t="s">
        <v>84</v>
      </c>
      <c r="AV449" s="7" t="s">
        <v>46</v>
      </c>
      <c r="AW449" s="7" t="s">
        <v>18</v>
      </c>
      <c r="AX449" s="7" t="s">
        <v>45</v>
      </c>
      <c r="AY449" s="105" t="s">
        <v>77</v>
      </c>
    </row>
    <row r="450" spans="2:65" s="8" customFormat="1" x14ac:dyDescent="0.2">
      <c r="B450" s="110"/>
      <c r="D450" s="104" t="s">
        <v>86</v>
      </c>
      <c r="E450" s="111" t="s">
        <v>0</v>
      </c>
      <c r="F450" s="112" t="s">
        <v>104</v>
      </c>
      <c r="H450" s="113">
        <v>2</v>
      </c>
      <c r="I450" s="114"/>
      <c r="L450" s="110"/>
      <c r="M450" s="115"/>
      <c r="T450" s="116"/>
      <c r="AT450" s="111" t="s">
        <v>86</v>
      </c>
      <c r="AU450" s="111" t="s">
        <v>84</v>
      </c>
      <c r="AV450" s="8" t="s">
        <v>84</v>
      </c>
      <c r="AW450" s="8" t="s">
        <v>18</v>
      </c>
      <c r="AX450" s="8" t="s">
        <v>45</v>
      </c>
      <c r="AY450" s="111" t="s">
        <v>77</v>
      </c>
    </row>
    <row r="451" spans="2:65" s="7" customFormat="1" x14ac:dyDescent="0.2">
      <c r="B451" s="103"/>
      <c r="D451" s="104" t="s">
        <v>86</v>
      </c>
      <c r="E451" s="105" t="s">
        <v>0</v>
      </c>
      <c r="F451" s="106" t="s">
        <v>449</v>
      </c>
      <c r="H451" s="105" t="s">
        <v>0</v>
      </c>
      <c r="I451" s="107"/>
      <c r="L451" s="103"/>
      <c r="M451" s="108"/>
      <c r="T451" s="109"/>
      <c r="AT451" s="105" t="s">
        <v>86</v>
      </c>
      <c r="AU451" s="105" t="s">
        <v>84</v>
      </c>
      <c r="AV451" s="7" t="s">
        <v>46</v>
      </c>
      <c r="AW451" s="7" t="s">
        <v>18</v>
      </c>
      <c r="AX451" s="7" t="s">
        <v>45</v>
      </c>
      <c r="AY451" s="105" t="s">
        <v>77</v>
      </c>
    </row>
    <row r="452" spans="2:65" s="8" customFormat="1" x14ac:dyDescent="0.2">
      <c r="B452" s="110"/>
      <c r="D452" s="104" t="s">
        <v>86</v>
      </c>
      <c r="E452" s="111" t="s">
        <v>0</v>
      </c>
      <c r="F452" s="112" t="s">
        <v>463</v>
      </c>
      <c r="H452" s="113">
        <v>13</v>
      </c>
      <c r="I452" s="114"/>
      <c r="L452" s="110"/>
      <c r="M452" s="115"/>
      <c r="T452" s="116"/>
      <c r="AT452" s="111" t="s">
        <v>86</v>
      </c>
      <c r="AU452" s="111" t="s">
        <v>84</v>
      </c>
      <c r="AV452" s="8" t="s">
        <v>84</v>
      </c>
      <c r="AW452" s="8" t="s">
        <v>18</v>
      </c>
      <c r="AX452" s="8" t="s">
        <v>45</v>
      </c>
      <c r="AY452" s="111" t="s">
        <v>77</v>
      </c>
    </row>
    <row r="453" spans="2:65" s="9" customFormat="1" x14ac:dyDescent="0.2">
      <c r="B453" s="117"/>
      <c r="D453" s="104" t="s">
        <v>86</v>
      </c>
      <c r="E453" s="118" t="s">
        <v>0</v>
      </c>
      <c r="F453" s="119" t="s">
        <v>96</v>
      </c>
      <c r="H453" s="120">
        <v>15</v>
      </c>
      <c r="I453" s="121"/>
      <c r="L453" s="117"/>
      <c r="M453" s="122"/>
      <c r="T453" s="123"/>
      <c r="AT453" s="118" t="s">
        <v>86</v>
      </c>
      <c r="AU453" s="118" t="s">
        <v>84</v>
      </c>
      <c r="AV453" s="9" t="s">
        <v>83</v>
      </c>
      <c r="AW453" s="9" t="s">
        <v>18</v>
      </c>
      <c r="AX453" s="9" t="s">
        <v>46</v>
      </c>
      <c r="AY453" s="118" t="s">
        <v>77</v>
      </c>
    </row>
    <row r="454" spans="2:65" s="1" customFormat="1" ht="24.2" customHeight="1" x14ac:dyDescent="0.2">
      <c r="B454" s="88"/>
      <c r="C454" s="124" t="s">
        <v>464</v>
      </c>
      <c r="D454" s="124" t="s">
        <v>278</v>
      </c>
      <c r="E454" s="125" t="s">
        <v>465</v>
      </c>
      <c r="F454" s="126" t="s">
        <v>466</v>
      </c>
      <c r="G454" s="127" t="s">
        <v>347</v>
      </c>
      <c r="H454" s="128">
        <v>8</v>
      </c>
      <c r="I454" s="129"/>
      <c r="J454" s="130">
        <f>ROUND(I454*H454,2)</f>
        <v>0</v>
      </c>
      <c r="K454" s="131"/>
      <c r="L454" s="132"/>
      <c r="M454" s="133" t="s">
        <v>0</v>
      </c>
      <c r="N454" s="134" t="s">
        <v>28</v>
      </c>
      <c r="P454" s="99">
        <f>O454*H454</f>
        <v>0</v>
      </c>
      <c r="Q454" s="99">
        <v>6.5000000000000002E-2</v>
      </c>
      <c r="R454" s="99">
        <f>Q454*H454</f>
        <v>0.52</v>
      </c>
      <c r="S454" s="99">
        <v>0</v>
      </c>
      <c r="T454" s="100">
        <f>S454*H454</f>
        <v>0</v>
      </c>
      <c r="AR454" s="101" t="s">
        <v>179</v>
      </c>
      <c r="AT454" s="101" t="s">
        <v>278</v>
      </c>
      <c r="AU454" s="101" t="s">
        <v>84</v>
      </c>
      <c r="AY454" s="10" t="s">
        <v>77</v>
      </c>
      <c r="BE454" s="102">
        <f>IF(N454="základná",J454,0)</f>
        <v>0</v>
      </c>
      <c r="BF454" s="102">
        <f>IF(N454="znížená",J454,0)</f>
        <v>0</v>
      </c>
      <c r="BG454" s="102">
        <f>IF(N454="zákl. prenesená",J454,0)</f>
        <v>0</v>
      </c>
      <c r="BH454" s="102">
        <f>IF(N454="zníž. prenesená",J454,0)</f>
        <v>0</v>
      </c>
      <c r="BI454" s="102">
        <f>IF(N454="nulová",J454,0)</f>
        <v>0</v>
      </c>
      <c r="BJ454" s="10" t="s">
        <v>84</v>
      </c>
      <c r="BK454" s="102">
        <f>ROUND(I454*H454,2)</f>
        <v>0</v>
      </c>
      <c r="BL454" s="10" t="s">
        <v>83</v>
      </c>
      <c r="BM454" s="101" t="s">
        <v>467</v>
      </c>
    </row>
    <row r="455" spans="2:65" s="7" customFormat="1" x14ac:dyDescent="0.2">
      <c r="B455" s="103"/>
      <c r="D455" s="104" t="s">
        <v>86</v>
      </c>
      <c r="E455" s="105" t="s">
        <v>0</v>
      </c>
      <c r="F455" s="106" t="s">
        <v>454</v>
      </c>
      <c r="H455" s="105" t="s">
        <v>0</v>
      </c>
      <c r="I455" s="107"/>
      <c r="L455" s="103"/>
      <c r="M455" s="108"/>
      <c r="T455" s="109"/>
      <c r="AT455" s="105" t="s">
        <v>86</v>
      </c>
      <c r="AU455" s="105" t="s">
        <v>84</v>
      </c>
      <c r="AV455" s="7" t="s">
        <v>46</v>
      </c>
      <c r="AW455" s="7" t="s">
        <v>18</v>
      </c>
      <c r="AX455" s="7" t="s">
        <v>45</v>
      </c>
      <c r="AY455" s="105" t="s">
        <v>77</v>
      </c>
    </row>
    <row r="456" spans="2:65" s="7" customFormat="1" x14ac:dyDescent="0.2">
      <c r="B456" s="103"/>
      <c r="D456" s="104" t="s">
        <v>86</v>
      </c>
      <c r="E456" s="105" t="s">
        <v>0</v>
      </c>
      <c r="F456" s="106" t="s">
        <v>448</v>
      </c>
      <c r="H456" s="105" t="s">
        <v>0</v>
      </c>
      <c r="I456" s="107"/>
      <c r="L456" s="103"/>
      <c r="M456" s="108"/>
      <c r="T456" s="109"/>
      <c r="AT456" s="105" t="s">
        <v>86</v>
      </c>
      <c r="AU456" s="105" t="s">
        <v>84</v>
      </c>
      <c r="AV456" s="7" t="s">
        <v>46</v>
      </c>
      <c r="AW456" s="7" t="s">
        <v>18</v>
      </c>
      <c r="AX456" s="7" t="s">
        <v>45</v>
      </c>
      <c r="AY456" s="105" t="s">
        <v>77</v>
      </c>
    </row>
    <row r="457" spans="2:65" s="8" customFormat="1" x14ac:dyDescent="0.2">
      <c r="B457" s="110"/>
      <c r="D457" s="104" t="s">
        <v>86</v>
      </c>
      <c r="E457" s="111" t="s">
        <v>0</v>
      </c>
      <c r="F457" s="112" t="s">
        <v>104</v>
      </c>
      <c r="H457" s="113">
        <v>2</v>
      </c>
      <c r="I457" s="114"/>
      <c r="L457" s="110"/>
      <c r="M457" s="115"/>
      <c r="T457" s="116"/>
      <c r="AT457" s="111" t="s">
        <v>86</v>
      </c>
      <c r="AU457" s="111" t="s">
        <v>84</v>
      </c>
      <c r="AV457" s="8" t="s">
        <v>84</v>
      </c>
      <c r="AW457" s="8" t="s">
        <v>18</v>
      </c>
      <c r="AX457" s="8" t="s">
        <v>45</v>
      </c>
      <c r="AY457" s="111" t="s">
        <v>77</v>
      </c>
    </row>
    <row r="458" spans="2:65" s="7" customFormat="1" x14ac:dyDescent="0.2">
      <c r="B458" s="103"/>
      <c r="D458" s="104" t="s">
        <v>86</v>
      </c>
      <c r="E458" s="105" t="s">
        <v>0</v>
      </c>
      <c r="F458" s="106" t="s">
        <v>449</v>
      </c>
      <c r="H458" s="105" t="s">
        <v>0</v>
      </c>
      <c r="I458" s="107"/>
      <c r="L458" s="103"/>
      <c r="M458" s="108"/>
      <c r="T458" s="109"/>
      <c r="AT458" s="105" t="s">
        <v>86</v>
      </c>
      <c r="AU458" s="105" t="s">
        <v>84</v>
      </c>
      <c r="AV458" s="7" t="s">
        <v>46</v>
      </c>
      <c r="AW458" s="7" t="s">
        <v>18</v>
      </c>
      <c r="AX458" s="7" t="s">
        <v>45</v>
      </c>
      <c r="AY458" s="105" t="s">
        <v>77</v>
      </c>
    </row>
    <row r="459" spans="2:65" s="8" customFormat="1" x14ac:dyDescent="0.2">
      <c r="B459" s="110"/>
      <c r="D459" s="104" t="s">
        <v>86</v>
      </c>
      <c r="E459" s="111" t="s">
        <v>0</v>
      </c>
      <c r="F459" s="112" t="s">
        <v>468</v>
      </c>
      <c r="H459" s="113">
        <v>6</v>
      </c>
      <c r="I459" s="114"/>
      <c r="L459" s="110"/>
      <c r="M459" s="115"/>
      <c r="T459" s="116"/>
      <c r="AT459" s="111" t="s">
        <v>86</v>
      </c>
      <c r="AU459" s="111" t="s">
        <v>84</v>
      </c>
      <c r="AV459" s="8" t="s">
        <v>84</v>
      </c>
      <c r="AW459" s="8" t="s">
        <v>18</v>
      </c>
      <c r="AX459" s="8" t="s">
        <v>45</v>
      </c>
      <c r="AY459" s="111" t="s">
        <v>77</v>
      </c>
    </row>
    <row r="460" spans="2:65" s="9" customFormat="1" x14ac:dyDescent="0.2">
      <c r="B460" s="117"/>
      <c r="D460" s="104" t="s">
        <v>86</v>
      </c>
      <c r="E460" s="118" t="s">
        <v>0</v>
      </c>
      <c r="F460" s="119" t="s">
        <v>96</v>
      </c>
      <c r="H460" s="120">
        <v>8</v>
      </c>
      <c r="I460" s="121"/>
      <c r="L460" s="117"/>
      <c r="M460" s="122"/>
      <c r="T460" s="123"/>
      <c r="AT460" s="118" t="s">
        <v>86</v>
      </c>
      <c r="AU460" s="118" t="s">
        <v>84</v>
      </c>
      <c r="AV460" s="9" t="s">
        <v>83</v>
      </c>
      <c r="AW460" s="9" t="s">
        <v>18</v>
      </c>
      <c r="AX460" s="9" t="s">
        <v>46</v>
      </c>
      <c r="AY460" s="118" t="s">
        <v>77</v>
      </c>
    </row>
    <row r="461" spans="2:65" s="1" customFormat="1" ht="24.2" customHeight="1" x14ac:dyDescent="0.2">
      <c r="B461" s="88"/>
      <c r="C461" s="124" t="s">
        <v>469</v>
      </c>
      <c r="D461" s="124" t="s">
        <v>278</v>
      </c>
      <c r="E461" s="125" t="s">
        <v>470</v>
      </c>
      <c r="F461" s="126" t="s">
        <v>471</v>
      </c>
      <c r="G461" s="127" t="s">
        <v>347</v>
      </c>
      <c r="H461" s="128">
        <v>22</v>
      </c>
      <c r="I461" s="129"/>
      <c r="J461" s="130">
        <f>ROUND(I461*H461,2)</f>
        <v>0</v>
      </c>
      <c r="K461" s="131"/>
      <c r="L461" s="132"/>
      <c r="M461" s="133" t="s">
        <v>0</v>
      </c>
      <c r="N461" s="134" t="s">
        <v>28</v>
      </c>
      <c r="P461" s="99">
        <f>O461*H461</f>
        <v>0</v>
      </c>
      <c r="Q461" s="99">
        <v>6.5000000000000002E-2</v>
      </c>
      <c r="R461" s="99">
        <f>Q461*H461</f>
        <v>1.4300000000000002</v>
      </c>
      <c r="S461" s="99">
        <v>0</v>
      </c>
      <c r="T461" s="100">
        <f>S461*H461</f>
        <v>0</v>
      </c>
      <c r="AR461" s="101" t="s">
        <v>179</v>
      </c>
      <c r="AT461" s="101" t="s">
        <v>278</v>
      </c>
      <c r="AU461" s="101" t="s">
        <v>84</v>
      </c>
      <c r="AY461" s="10" t="s">
        <v>77</v>
      </c>
      <c r="BE461" s="102">
        <f>IF(N461="základná",J461,0)</f>
        <v>0</v>
      </c>
      <c r="BF461" s="102">
        <f>IF(N461="znížená",J461,0)</f>
        <v>0</v>
      </c>
      <c r="BG461" s="102">
        <f>IF(N461="zákl. prenesená",J461,0)</f>
        <v>0</v>
      </c>
      <c r="BH461" s="102">
        <f>IF(N461="zníž. prenesená",J461,0)</f>
        <v>0</v>
      </c>
      <c r="BI461" s="102">
        <f>IF(N461="nulová",J461,0)</f>
        <v>0</v>
      </c>
      <c r="BJ461" s="10" t="s">
        <v>84</v>
      </c>
      <c r="BK461" s="102">
        <f>ROUND(I461*H461,2)</f>
        <v>0</v>
      </c>
      <c r="BL461" s="10" t="s">
        <v>83</v>
      </c>
      <c r="BM461" s="101" t="s">
        <v>472</v>
      </c>
    </row>
    <row r="462" spans="2:65" s="7" customFormat="1" x14ac:dyDescent="0.2">
      <c r="B462" s="103"/>
      <c r="D462" s="104" t="s">
        <v>86</v>
      </c>
      <c r="E462" s="105" t="s">
        <v>0</v>
      </c>
      <c r="F462" s="106" t="s">
        <v>454</v>
      </c>
      <c r="H462" s="105" t="s">
        <v>0</v>
      </c>
      <c r="I462" s="107"/>
      <c r="L462" s="103"/>
      <c r="M462" s="108"/>
      <c r="T462" s="109"/>
      <c r="AT462" s="105" t="s">
        <v>86</v>
      </c>
      <c r="AU462" s="105" t="s">
        <v>84</v>
      </c>
      <c r="AV462" s="7" t="s">
        <v>46</v>
      </c>
      <c r="AW462" s="7" t="s">
        <v>18</v>
      </c>
      <c r="AX462" s="7" t="s">
        <v>45</v>
      </c>
      <c r="AY462" s="105" t="s">
        <v>77</v>
      </c>
    </row>
    <row r="463" spans="2:65" s="7" customFormat="1" x14ac:dyDescent="0.2">
      <c r="B463" s="103"/>
      <c r="D463" s="104" t="s">
        <v>86</v>
      </c>
      <c r="E463" s="105" t="s">
        <v>0</v>
      </c>
      <c r="F463" s="106" t="s">
        <v>448</v>
      </c>
      <c r="H463" s="105" t="s">
        <v>0</v>
      </c>
      <c r="I463" s="107"/>
      <c r="L463" s="103"/>
      <c r="M463" s="108"/>
      <c r="T463" s="109"/>
      <c r="AT463" s="105" t="s">
        <v>86</v>
      </c>
      <c r="AU463" s="105" t="s">
        <v>84</v>
      </c>
      <c r="AV463" s="7" t="s">
        <v>46</v>
      </c>
      <c r="AW463" s="7" t="s">
        <v>18</v>
      </c>
      <c r="AX463" s="7" t="s">
        <v>45</v>
      </c>
      <c r="AY463" s="105" t="s">
        <v>77</v>
      </c>
    </row>
    <row r="464" spans="2:65" s="8" customFormat="1" x14ac:dyDescent="0.2">
      <c r="B464" s="110"/>
      <c r="D464" s="104" t="s">
        <v>86</v>
      </c>
      <c r="E464" s="111" t="s">
        <v>0</v>
      </c>
      <c r="F464" s="112" t="s">
        <v>104</v>
      </c>
      <c r="H464" s="113">
        <v>2</v>
      </c>
      <c r="I464" s="114"/>
      <c r="L464" s="110"/>
      <c r="M464" s="115"/>
      <c r="T464" s="116"/>
      <c r="AT464" s="111" t="s">
        <v>86</v>
      </c>
      <c r="AU464" s="111" t="s">
        <v>84</v>
      </c>
      <c r="AV464" s="8" t="s">
        <v>84</v>
      </c>
      <c r="AW464" s="8" t="s">
        <v>18</v>
      </c>
      <c r="AX464" s="8" t="s">
        <v>45</v>
      </c>
      <c r="AY464" s="111" t="s">
        <v>77</v>
      </c>
    </row>
    <row r="465" spans="2:65" s="7" customFormat="1" x14ac:dyDescent="0.2">
      <c r="B465" s="103"/>
      <c r="D465" s="104" t="s">
        <v>86</v>
      </c>
      <c r="E465" s="105" t="s">
        <v>0</v>
      </c>
      <c r="F465" s="106" t="s">
        <v>449</v>
      </c>
      <c r="H465" s="105" t="s">
        <v>0</v>
      </c>
      <c r="I465" s="107"/>
      <c r="L465" s="103"/>
      <c r="M465" s="108"/>
      <c r="T465" s="109"/>
      <c r="AT465" s="105" t="s">
        <v>86</v>
      </c>
      <c r="AU465" s="105" t="s">
        <v>84</v>
      </c>
      <c r="AV465" s="7" t="s">
        <v>46</v>
      </c>
      <c r="AW465" s="7" t="s">
        <v>18</v>
      </c>
      <c r="AX465" s="7" t="s">
        <v>45</v>
      </c>
      <c r="AY465" s="105" t="s">
        <v>77</v>
      </c>
    </row>
    <row r="466" spans="2:65" s="8" customFormat="1" x14ac:dyDescent="0.2">
      <c r="B466" s="110"/>
      <c r="D466" s="104" t="s">
        <v>86</v>
      </c>
      <c r="E466" s="111" t="s">
        <v>0</v>
      </c>
      <c r="F466" s="112" t="s">
        <v>107</v>
      </c>
      <c r="H466" s="113">
        <v>20</v>
      </c>
      <c r="I466" s="114"/>
      <c r="L466" s="110"/>
      <c r="M466" s="115"/>
      <c r="T466" s="116"/>
      <c r="AT466" s="111" t="s">
        <v>86</v>
      </c>
      <c r="AU466" s="111" t="s">
        <v>84</v>
      </c>
      <c r="AV466" s="8" t="s">
        <v>84</v>
      </c>
      <c r="AW466" s="8" t="s">
        <v>18</v>
      </c>
      <c r="AX466" s="8" t="s">
        <v>45</v>
      </c>
      <c r="AY466" s="111" t="s">
        <v>77</v>
      </c>
    </row>
    <row r="467" spans="2:65" s="9" customFormat="1" x14ac:dyDescent="0.2">
      <c r="B467" s="117"/>
      <c r="D467" s="104" t="s">
        <v>86</v>
      </c>
      <c r="E467" s="118" t="s">
        <v>0</v>
      </c>
      <c r="F467" s="119" t="s">
        <v>96</v>
      </c>
      <c r="H467" s="120">
        <v>22</v>
      </c>
      <c r="I467" s="121"/>
      <c r="L467" s="117"/>
      <c r="M467" s="122"/>
      <c r="T467" s="123"/>
      <c r="AT467" s="118" t="s">
        <v>86</v>
      </c>
      <c r="AU467" s="118" t="s">
        <v>84</v>
      </c>
      <c r="AV467" s="9" t="s">
        <v>83</v>
      </c>
      <c r="AW467" s="9" t="s">
        <v>18</v>
      </c>
      <c r="AX467" s="9" t="s">
        <v>46</v>
      </c>
      <c r="AY467" s="118" t="s">
        <v>77</v>
      </c>
    </row>
    <row r="468" spans="2:65" s="1" customFormat="1" ht="24.2" customHeight="1" x14ac:dyDescent="0.2">
      <c r="B468" s="88"/>
      <c r="C468" s="89" t="s">
        <v>473</v>
      </c>
      <c r="D468" s="89" t="s">
        <v>79</v>
      </c>
      <c r="E468" s="90" t="s">
        <v>474</v>
      </c>
      <c r="F468" s="91" t="s">
        <v>475</v>
      </c>
      <c r="G468" s="92" t="s">
        <v>347</v>
      </c>
      <c r="H468" s="93">
        <v>12</v>
      </c>
      <c r="I468" s="94"/>
      <c r="J468" s="95">
        <f t="shared" ref="J468:J474" si="10">ROUND(I468*H468,2)</f>
        <v>0</v>
      </c>
      <c r="K468" s="96"/>
      <c r="L468" s="19"/>
      <c r="M468" s="97" t="s">
        <v>0</v>
      </c>
      <c r="N468" s="98" t="s">
        <v>28</v>
      </c>
      <c r="P468" s="99">
        <f t="shared" ref="P468:P474" si="11">O468*H468</f>
        <v>0</v>
      </c>
      <c r="Q468" s="99">
        <v>4.1999999999999997E-3</v>
      </c>
      <c r="R468" s="99">
        <f t="shared" ref="R468:R474" si="12">Q468*H468</f>
        <v>5.04E-2</v>
      </c>
      <c r="S468" s="99">
        <v>0</v>
      </c>
      <c r="T468" s="100">
        <f t="shared" ref="T468:T474" si="13">S468*H468</f>
        <v>0</v>
      </c>
      <c r="AR468" s="101" t="s">
        <v>83</v>
      </c>
      <c r="AT468" s="101" t="s">
        <v>79</v>
      </c>
      <c r="AU468" s="101" t="s">
        <v>84</v>
      </c>
      <c r="AY468" s="10" t="s">
        <v>77</v>
      </c>
      <c r="BE468" s="102">
        <f t="shared" ref="BE468:BE474" si="14">IF(N468="základná",J468,0)</f>
        <v>0</v>
      </c>
      <c r="BF468" s="102">
        <f t="shared" ref="BF468:BF474" si="15">IF(N468="znížená",J468,0)</f>
        <v>0</v>
      </c>
      <c r="BG468" s="102">
        <f t="shared" ref="BG468:BG474" si="16">IF(N468="zákl. prenesená",J468,0)</f>
        <v>0</v>
      </c>
      <c r="BH468" s="102">
        <f t="shared" ref="BH468:BH474" si="17">IF(N468="zníž. prenesená",J468,0)</f>
        <v>0</v>
      </c>
      <c r="BI468" s="102">
        <f t="shared" ref="BI468:BI474" si="18">IF(N468="nulová",J468,0)</f>
        <v>0</v>
      </c>
      <c r="BJ468" s="10" t="s">
        <v>84</v>
      </c>
      <c r="BK468" s="102">
        <f t="shared" ref="BK468:BK474" si="19">ROUND(I468*H468,2)</f>
        <v>0</v>
      </c>
      <c r="BL468" s="10" t="s">
        <v>83</v>
      </c>
      <c r="BM468" s="101" t="s">
        <v>476</v>
      </c>
    </row>
    <row r="469" spans="2:65" s="1" customFormat="1" ht="16.5" customHeight="1" x14ac:dyDescent="0.2">
      <c r="B469" s="88"/>
      <c r="C469" s="124" t="s">
        <v>477</v>
      </c>
      <c r="D469" s="124" t="s">
        <v>278</v>
      </c>
      <c r="E469" s="125" t="s">
        <v>478</v>
      </c>
      <c r="F469" s="126" t="s">
        <v>479</v>
      </c>
      <c r="G469" s="127" t="s">
        <v>347</v>
      </c>
      <c r="H469" s="128">
        <v>12</v>
      </c>
      <c r="I469" s="129"/>
      <c r="J469" s="130">
        <f t="shared" si="10"/>
        <v>0</v>
      </c>
      <c r="K469" s="131"/>
      <c r="L469" s="132"/>
      <c r="M469" s="133" t="s">
        <v>0</v>
      </c>
      <c r="N469" s="134" t="s">
        <v>28</v>
      </c>
      <c r="P469" s="99">
        <f t="shared" si="11"/>
        <v>0</v>
      </c>
      <c r="Q469" s="99">
        <v>0</v>
      </c>
      <c r="R469" s="99">
        <f t="shared" si="12"/>
        <v>0</v>
      </c>
      <c r="S469" s="99">
        <v>0</v>
      </c>
      <c r="T469" s="100">
        <f t="shared" si="13"/>
        <v>0</v>
      </c>
      <c r="AR469" s="101" t="s">
        <v>179</v>
      </c>
      <c r="AT469" s="101" t="s">
        <v>278</v>
      </c>
      <c r="AU469" s="101" t="s">
        <v>84</v>
      </c>
      <c r="AY469" s="10" t="s">
        <v>77</v>
      </c>
      <c r="BE469" s="102">
        <f t="shared" si="14"/>
        <v>0</v>
      </c>
      <c r="BF469" s="102">
        <f t="shared" si="15"/>
        <v>0</v>
      </c>
      <c r="BG469" s="102">
        <f t="shared" si="16"/>
        <v>0</v>
      </c>
      <c r="BH469" s="102">
        <f t="shared" si="17"/>
        <v>0</v>
      </c>
      <c r="BI469" s="102">
        <f t="shared" si="18"/>
        <v>0</v>
      </c>
      <c r="BJ469" s="10" t="s">
        <v>84</v>
      </c>
      <c r="BK469" s="102">
        <f t="shared" si="19"/>
        <v>0</v>
      </c>
      <c r="BL469" s="10" t="s">
        <v>83</v>
      </c>
      <c r="BM469" s="101" t="s">
        <v>480</v>
      </c>
    </row>
    <row r="470" spans="2:65" s="1" customFormat="1" ht="24.2" customHeight="1" x14ac:dyDescent="0.2">
      <c r="B470" s="88"/>
      <c r="C470" s="89" t="s">
        <v>481</v>
      </c>
      <c r="D470" s="89" t="s">
        <v>79</v>
      </c>
      <c r="E470" s="90" t="s">
        <v>482</v>
      </c>
      <c r="F470" s="91" t="s">
        <v>483</v>
      </c>
      <c r="G470" s="92" t="s">
        <v>347</v>
      </c>
      <c r="H470" s="93">
        <v>20</v>
      </c>
      <c r="I470" s="94"/>
      <c r="J470" s="95">
        <f t="shared" si="10"/>
        <v>0</v>
      </c>
      <c r="K470" s="96"/>
      <c r="L470" s="19"/>
      <c r="M470" s="97" t="s">
        <v>0</v>
      </c>
      <c r="N470" s="98" t="s">
        <v>28</v>
      </c>
      <c r="P470" s="99">
        <f t="shared" si="11"/>
        <v>0</v>
      </c>
      <c r="Q470" s="99">
        <v>4.1999999999999997E-3</v>
      </c>
      <c r="R470" s="99">
        <f t="shared" si="12"/>
        <v>8.3999999999999991E-2</v>
      </c>
      <c r="S470" s="99">
        <v>0</v>
      </c>
      <c r="T470" s="100">
        <f t="shared" si="13"/>
        <v>0</v>
      </c>
      <c r="AR470" s="101" t="s">
        <v>83</v>
      </c>
      <c r="AT470" s="101" t="s">
        <v>79</v>
      </c>
      <c r="AU470" s="101" t="s">
        <v>84</v>
      </c>
      <c r="AY470" s="10" t="s">
        <v>77</v>
      </c>
      <c r="BE470" s="102">
        <f t="shared" si="14"/>
        <v>0</v>
      </c>
      <c r="BF470" s="102">
        <f t="shared" si="15"/>
        <v>0</v>
      </c>
      <c r="BG470" s="102">
        <f t="shared" si="16"/>
        <v>0</v>
      </c>
      <c r="BH470" s="102">
        <f t="shared" si="17"/>
        <v>0</v>
      </c>
      <c r="BI470" s="102">
        <f t="shared" si="18"/>
        <v>0</v>
      </c>
      <c r="BJ470" s="10" t="s">
        <v>84</v>
      </c>
      <c r="BK470" s="102">
        <f t="shared" si="19"/>
        <v>0</v>
      </c>
      <c r="BL470" s="10" t="s">
        <v>83</v>
      </c>
      <c r="BM470" s="101" t="s">
        <v>484</v>
      </c>
    </row>
    <row r="471" spans="2:65" s="1" customFormat="1" ht="24.2" customHeight="1" x14ac:dyDescent="0.2">
      <c r="B471" s="88"/>
      <c r="C471" s="124" t="s">
        <v>485</v>
      </c>
      <c r="D471" s="124" t="s">
        <v>278</v>
      </c>
      <c r="E471" s="125" t="s">
        <v>486</v>
      </c>
      <c r="F471" s="126" t="s">
        <v>487</v>
      </c>
      <c r="G471" s="127" t="s">
        <v>347</v>
      </c>
      <c r="H471" s="128">
        <v>20</v>
      </c>
      <c r="I471" s="129"/>
      <c r="J471" s="130">
        <f t="shared" si="10"/>
        <v>0</v>
      </c>
      <c r="K471" s="131"/>
      <c r="L471" s="132"/>
      <c r="M471" s="133" t="s">
        <v>0</v>
      </c>
      <c r="N471" s="134" t="s">
        <v>28</v>
      </c>
      <c r="P471" s="99">
        <f t="shared" si="11"/>
        <v>0</v>
      </c>
      <c r="Q471" s="99">
        <v>7.5999999999999998E-2</v>
      </c>
      <c r="R471" s="99">
        <f t="shared" si="12"/>
        <v>1.52</v>
      </c>
      <c r="S471" s="99">
        <v>0</v>
      </c>
      <c r="T471" s="100">
        <f t="shared" si="13"/>
        <v>0</v>
      </c>
      <c r="AR471" s="101" t="s">
        <v>179</v>
      </c>
      <c r="AT471" s="101" t="s">
        <v>278</v>
      </c>
      <c r="AU471" s="101" t="s">
        <v>84</v>
      </c>
      <c r="AY471" s="10" t="s">
        <v>77</v>
      </c>
      <c r="BE471" s="102">
        <f t="shared" si="14"/>
        <v>0</v>
      </c>
      <c r="BF471" s="102">
        <f t="shared" si="15"/>
        <v>0</v>
      </c>
      <c r="BG471" s="102">
        <f t="shared" si="16"/>
        <v>0</v>
      </c>
      <c r="BH471" s="102">
        <f t="shared" si="17"/>
        <v>0</v>
      </c>
      <c r="BI471" s="102">
        <f t="shared" si="18"/>
        <v>0</v>
      </c>
      <c r="BJ471" s="10" t="s">
        <v>84</v>
      </c>
      <c r="BK471" s="102">
        <f t="shared" si="19"/>
        <v>0</v>
      </c>
      <c r="BL471" s="10" t="s">
        <v>83</v>
      </c>
      <c r="BM471" s="101" t="s">
        <v>488</v>
      </c>
    </row>
    <row r="472" spans="2:65" s="1" customFormat="1" ht="24.2" customHeight="1" x14ac:dyDescent="0.2">
      <c r="B472" s="88"/>
      <c r="C472" s="89" t="s">
        <v>489</v>
      </c>
      <c r="D472" s="89" t="s">
        <v>79</v>
      </c>
      <c r="E472" s="90" t="s">
        <v>490</v>
      </c>
      <c r="F472" s="91" t="s">
        <v>491</v>
      </c>
      <c r="G472" s="92" t="s">
        <v>347</v>
      </c>
      <c r="H472" s="93">
        <v>20</v>
      </c>
      <c r="I472" s="94"/>
      <c r="J472" s="95">
        <f t="shared" si="10"/>
        <v>0</v>
      </c>
      <c r="K472" s="96"/>
      <c r="L472" s="19"/>
      <c r="M472" s="97" t="s">
        <v>0</v>
      </c>
      <c r="N472" s="98" t="s">
        <v>28</v>
      </c>
      <c r="P472" s="99">
        <f t="shared" si="11"/>
        <v>0</v>
      </c>
      <c r="Q472" s="99">
        <v>0.41324650000000002</v>
      </c>
      <c r="R472" s="99">
        <f t="shared" si="12"/>
        <v>8.2649299999999997</v>
      </c>
      <c r="S472" s="99">
        <v>0</v>
      </c>
      <c r="T472" s="100">
        <f t="shared" si="13"/>
        <v>0</v>
      </c>
      <c r="AR472" s="101" t="s">
        <v>83</v>
      </c>
      <c r="AT472" s="101" t="s">
        <v>79</v>
      </c>
      <c r="AU472" s="101" t="s">
        <v>84</v>
      </c>
      <c r="AY472" s="10" t="s">
        <v>77</v>
      </c>
      <c r="BE472" s="102">
        <f t="shared" si="14"/>
        <v>0</v>
      </c>
      <c r="BF472" s="102">
        <f t="shared" si="15"/>
        <v>0</v>
      </c>
      <c r="BG472" s="102">
        <f t="shared" si="16"/>
        <v>0</v>
      </c>
      <c r="BH472" s="102">
        <f t="shared" si="17"/>
        <v>0</v>
      </c>
      <c r="BI472" s="102">
        <f t="shared" si="18"/>
        <v>0</v>
      </c>
      <c r="BJ472" s="10" t="s">
        <v>84</v>
      </c>
      <c r="BK472" s="102">
        <f t="shared" si="19"/>
        <v>0</v>
      </c>
      <c r="BL472" s="10" t="s">
        <v>83</v>
      </c>
      <c r="BM472" s="101" t="s">
        <v>492</v>
      </c>
    </row>
    <row r="473" spans="2:65" s="1" customFormat="1" ht="24.2" customHeight="1" x14ac:dyDescent="0.2">
      <c r="B473" s="88"/>
      <c r="C473" s="89" t="s">
        <v>493</v>
      </c>
      <c r="D473" s="89" t="s">
        <v>79</v>
      </c>
      <c r="E473" s="90" t="s">
        <v>494</v>
      </c>
      <c r="F473" s="91" t="s">
        <v>495</v>
      </c>
      <c r="G473" s="92" t="s">
        <v>347</v>
      </c>
      <c r="H473" s="93">
        <v>12</v>
      </c>
      <c r="I473" s="94"/>
      <c r="J473" s="95">
        <f t="shared" si="10"/>
        <v>0</v>
      </c>
      <c r="K473" s="96"/>
      <c r="L473" s="19"/>
      <c r="M473" s="97" t="s">
        <v>0</v>
      </c>
      <c r="N473" s="98" t="s">
        <v>28</v>
      </c>
      <c r="P473" s="99">
        <f t="shared" si="11"/>
        <v>0</v>
      </c>
      <c r="Q473" s="99">
        <v>0.41054649999999998</v>
      </c>
      <c r="R473" s="99">
        <f t="shared" si="12"/>
        <v>4.926558</v>
      </c>
      <c r="S473" s="99">
        <v>0</v>
      </c>
      <c r="T473" s="100">
        <f t="shared" si="13"/>
        <v>0</v>
      </c>
      <c r="AR473" s="101" t="s">
        <v>83</v>
      </c>
      <c r="AT473" s="101" t="s">
        <v>79</v>
      </c>
      <c r="AU473" s="101" t="s">
        <v>84</v>
      </c>
      <c r="AY473" s="10" t="s">
        <v>77</v>
      </c>
      <c r="BE473" s="102">
        <f t="shared" si="14"/>
        <v>0</v>
      </c>
      <c r="BF473" s="102">
        <f t="shared" si="15"/>
        <v>0</v>
      </c>
      <c r="BG473" s="102">
        <f t="shared" si="16"/>
        <v>0</v>
      </c>
      <c r="BH473" s="102">
        <f t="shared" si="17"/>
        <v>0</v>
      </c>
      <c r="BI473" s="102">
        <f t="shared" si="18"/>
        <v>0</v>
      </c>
      <c r="BJ473" s="10" t="s">
        <v>84</v>
      </c>
      <c r="BK473" s="102">
        <f t="shared" si="19"/>
        <v>0</v>
      </c>
      <c r="BL473" s="10" t="s">
        <v>83</v>
      </c>
      <c r="BM473" s="101" t="s">
        <v>496</v>
      </c>
    </row>
    <row r="474" spans="2:65" s="1" customFormat="1" ht="24.2" customHeight="1" x14ac:dyDescent="0.2">
      <c r="B474" s="88"/>
      <c r="C474" s="89" t="s">
        <v>497</v>
      </c>
      <c r="D474" s="89" t="s">
        <v>79</v>
      </c>
      <c r="E474" s="90" t="s">
        <v>498</v>
      </c>
      <c r="F474" s="91" t="s">
        <v>499</v>
      </c>
      <c r="G474" s="92" t="s">
        <v>100</v>
      </c>
      <c r="H474" s="93">
        <v>22.93</v>
      </c>
      <c r="I474" s="94"/>
      <c r="J474" s="95">
        <f t="shared" si="10"/>
        <v>0</v>
      </c>
      <c r="K474" s="96"/>
      <c r="L474" s="19"/>
      <c r="M474" s="97" t="s">
        <v>0</v>
      </c>
      <c r="N474" s="98" t="s">
        <v>28</v>
      </c>
      <c r="P474" s="99">
        <f t="shared" si="11"/>
        <v>0</v>
      </c>
      <c r="Q474" s="99">
        <v>9.0000000000000006E-5</v>
      </c>
      <c r="R474" s="99">
        <f t="shared" si="12"/>
        <v>2.0636999999999999E-3</v>
      </c>
      <c r="S474" s="99">
        <v>0</v>
      </c>
      <c r="T474" s="100">
        <f t="shared" si="13"/>
        <v>0</v>
      </c>
      <c r="AR474" s="101" t="s">
        <v>83</v>
      </c>
      <c r="AT474" s="101" t="s">
        <v>79</v>
      </c>
      <c r="AU474" s="101" t="s">
        <v>84</v>
      </c>
      <c r="AY474" s="10" t="s">
        <v>77</v>
      </c>
      <c r="BE474" s="102">
        <f t="shared" si="14"/>
        <v>0</v>
      </c>
      <c r="BF474" s="102">
        <f t="shared" si="15"/>
        <v>0</v>
      </c>
      <c r="BG474" s="102">
        <f t="shared" si="16"/>
        <v>0</v>
      </c>
      <c r="BH474" s="102">
        <f t="shared" si="17"/>
        <v>0</v>
      </c>
      <c r="BI474" s="102">
        <f t="shared" si="18"/>
        <v>0</v>
      </c>
      <c r="BJ474" s="10" t="s">
        <v>84</v>
      </c>
      <c r="BK474" s="102">
        <f t="shared" si="19"/>
        <v>0</v>
      </c>
      <c r="BL474" s="10" t="s">
        <v>83</v>
      </c>
      <c r="BM474" s="101" t="s">
        <v>500</v>
      </c>
    </row>
    <row r="475" spans="2:65" s="7" customFormat="1" x14ac:dyDescent="0.2">
      <c r="B475" s="103"/>
      <c r="D475" s="104" t="s">
        <v>86</v>
      </c>
      <c r="E475" s="105" t="s">
        <v>0</v>
      </c>
      <c r="F475" s="106" t="s">
        <v>501</v>
      </c>
      <c r="H475" s="105" t="s">
        <v>0</v>
      </c>
      <c r="I475" s="107"/>
      <c r="L475" s="103"/>
      <c r="M475" s="108"/>
      <c r="T475" s="109"/>
      <c r="AT475" s="105" t="s">
        <v>86</v>
      </c>
      <c r="AU475" s="105" t="s">
        <v>84</v>
      </c>
      <c r="AV475" s="7" t="s">
        <v>46</v>
      </c>
      <c r="AW475" s="7" t="s">
        <v>18</v>
      </c>
      <c r="AX475" s="7" t="s">
        <v>45</v>
      </c>
      <c r="AY475" s="105" t="s">
        <v>77</v>
      </c>
    </row>
    <row r="476" spans="2:65" s="7" customFormat="1" x14ac:dyDescent="0.2">
      <c r="B476" s="103"/>
      <c r="D476" s="104" t="s">
        <v>86</v>
      </c>
      <c r="E476" s="105" t="s">
        <v>0</v>
      </c>
      <c r="F476" s="106" t="s">
        <v>127</v>
      </c>
      <c r="H476" s="105" t="s">
        <v>0</v>
      </c>
      <c r="I476" s="107"/>
      <c r="L476" s="103"/>
      <c r="M476" s="108"/>
      <c r="T476" s="109"/>
      <c r="AT476" s="105" t="s">
        <v>86</v>
      </c>
      <c r="AU476" s="105" t="s">
        <v>84</v>
      </c>
      <c r="AV476" s="7" t="s">
        <v>46</v>
      </c>
      <c r="AW476" s="7" t="s">
        <v>18</v>
      </c>
      <c r="AX476" s="7" t="s">
        <v>45</v>
      </c>
      <c r="AY476" s="105" t="s">
        <v>77</v>
      </c>
    </row>
    <row r="477" spans="2:65" s="8" customFormat="1" x14ac:dyDescent="0.2">
      <c r="B477" s="110"/>
      <c r="D477" s="104" t="s">
        <v>86</v>
      </c>
      <c r="E477" s="111" t="s">
        <v>0</v>
      </c>
      <c r="F477" s="112" t="s">
        <v>342</v>
      </c>
      <c r="H477" s="113">
        <v>12.73</v>
      </c>
      <c r="I477" s="114"/>
      <c r="L477" s="110"/>
      <c r="M477" s="115"/>
      <c r="T477" s="116"/>
      <c r="AT477" s="111" t="s">
        <v>86</v>
      </c>
      <c r="AU477" s="111" t="s">
        <v>84</v>
      </c>
      <c r="AV477" s="8" t="s">
        <v>84</v>
      </c>
      <c r="AW477" s="8" t="s">
        <v>18</v>
      </c>
      <c r="AX477" s="8" t="s">
        <v>45</v>
      </c>
      <c r="AY477" s="111" t="s">
        <v>77</v>
      </c>
    </row>
    <row r="478" spans="2:65" s="7" customFormat="1" x14ac:dyDescent="0.2">
      <c r="B478" s="103"/>
      <c r="D478" s="104" t="s">
        <v>86</v>
      </c>
      <c r="E478" s="105" t="s">
        <v>0</v>
      </c>
      <c r="F478" s="106" t="s">
        <v>129</v>
      </c>
      <c r="H478" s="105" t="s">
        <v>0</v>
      </c>
      <c r="I478" s="107"/>
      <c r="L478" s="103"/>
      <c r="M478" s="108"/>
      <c r="T478" s="109"/>
      <c r="AT478" s="105" t="s">
        <v>86</v>
      </c>
      <c r="AU478" s="105" t="s">
        <v>84</v>
      </c>
      <c r="AV478" s="7" t="s">
        <v>46</v>
      </c>
      <c r="AW478" s="7" t="s">
        <v>18</v>
      </c>
      <c r="AX478" s="7" t="s">
        <v>45</v>
      </c>
      <c r="AY478" s="105" t="s">
        <v>77</v>
      </c>
    </row>
    <row r="479" spans="2:65" s="8" customFormat="1" x14ac:dyDescent="0.2">
      <c r="B479" s="110"/>
      <c r="D479" s="104" t="s">
        <v>86</v>
      </c>
      <c r="E479" s="111" t="s">
        <v>0</v>
      </c>
      <c r="F479" s="112" t="s">
        <v>343</v>
      </c>
      <c r="H479" s="113">
        <v>10.199999999999999</v>
      </c>
      <c r="I479" s="114"/>
      <c r="L479" s="110"/>
      <c r="M479" s="115"/>
      <c r="T479" s="116"/>
      <c r="AT479" s="111" t="s">
        <v>86</v>
      </c>
      <c r="AU479" s="111" t="s">
        <v>84</v>
      </c>
      <c r="AV479" s="8" t="s">
        <v>84</v>
      </c>
      <c r="AW479" s="8" t="s">
        <v>18</v>
      </c>
      <c r="AX479" s="8" t="s">
        <v>45</v>
      </c>
      <c r="AY479" s="111" t="s">
        <v>77</v>
      </c>
    </row>
    <row r="480" spans="2:65" s="9" customFormat="1" x14ac:dyDescent="0.2">
      <c r="B480" s="117"/>
      <c r="D480" s="104" t="s">
        <v>86</v>
      </c>
      <c r="E480" s="118" t="s">
        <v>0</v>
      </c>
      <c r="F480" s="119" t="s">
        <v>96</v>
      </c>
      <c r="H480" s="120">
        <v>22.93</v>
      </c>
      <c r="I480" s="121"/>
      <c r="L480" s="117"/>
      <c r="M480" s="122"/>
      <c r="T480" s="123"/>
      <c r="AT480" s="118" t="s">
        <v>86</v>
      </c>
      <c r="AU480" s="118" t="s">
        <v>84</v>
      </c>
      <c r="AV480" s="9" t="s">
        <v>83</v>
      </c>
      <c r="AW480" s="9" t="s">
        <v>18</v>
      </c>
      <c r="AX480" s="9" t="s">
        <v>46</v>
      </c>
      <c r="AY480" s="118" t="s">
        <v>77</v>
      </c>
    </row>
    <row r="481" spans="2:65" s="1" customFormat="1" ht="24.2" customHeight="1" x14ac:dyDescent="0.2">
      <c r="B481" s="88"/>
      <c r="C481" s="89" t="s">
        <v>502</v>
      </c>
      <c r="D481" s="89" t="s">
        <v>79</v>
      </c>
      <c r="E481" s="90" t="s">
        <v>503</v>
      </c>
      <c r="F481" s="91" t="s">
        <v>504</v>
      </c>
      <c r="G481" s="92" t="s">
        <v>100</v>
      </c>
      <c r="H481" s="93">
        <v>22.93</v>
      </c>
      <c r="I481" s="94"/>
      <c r="J481" s="95">
        <f>ROUND(I481*H481,2)</f>
        <v>0</v>
      </c>
      <c r="K481" s="96"/>
      <c r="L481" s="19"/>
      <c r="M481" s="97" t="s">
        <v>0</v>
      </c>
      <c r="N481" s="98" t="s">
        <v>28</v>
      </c>
      <c r="P481" s="99">
        <f>O481*H481</f>
        <v>0</v>
      </c>
      <c r="Q481" s="99">
        <v>1E-4</v>
      </c>
      <c r="R481" s="99">
        <f>Q481*H481</f>
        <v>2.2929999999999999E-3</v>
      </c>
      <c r="S481" s="99">
        <v>0</v>
      </c>
      <c r="T481" s="100">
        <f>S481*H481</f>
        <v>0</v>
      </c>
      <c r="AR481" s="101" t="s">
        <v>83</v>
      </c>
      <c r="AT481" s="101" t="s">
        <v>79</v>
      </c>
      <c r="AU481" s="101" t="s">
        <v>84</v>
      </c>
      <c r="AY481" s="10" t="s">
        <v>77</v>
      </c>
      <c r="BE481" s="102">
        <f>IF(N481="základná",J481,0)</f>
        <v>0</v>
      </c>
      <c r="BF481" s="102">
        <f>IF(N481="znížená",J481,0)</f>
        <v>0</v>
      </c>
      <c r="BG481" s="102">
        <f>IF(N481="zákl. prenesená",J481,0)</f>
        <v>0</v>
      </c>
      <c r="BH481" s="102">
        <f>IF(N481="zníž. prenesená",J481,0)</f>
        <v>0</v>
      </c>
      <c r="BI481" s="102">
        <f>IF(N481="nulová",J481,0)</f>
        <v>0</v>
      </c>
      <c r="BJ481" s="10" t="s">
        <v>84</v>
      </c>
      <c r="BK481" s="102">
        <f>ROUND(I481*H481,2)</f>
        <v>0</v>
      </c>
      <c r="BL481" s="10" t="s">
        <v>83</v>
      </c>
      <c r="BM481" s="101" t="s">
        <v>505</v>
      </c>
    </row>
    <row r="482" spans="2:65" s="6" customFormat="1" ht="22.9" customHeight="1" x14ac:dyDescent="0.2">
      <c r="B482" s="76"/>
      <c r="D482" s="77" t="s">
        <v>44</v>
      </c>
      <c r="E482" s="86" t="s">
        <v>227</v>
      </c>
      <c r="F482" s="86" t="s">
        <v>506</v>
      </c>
      <c r="I482" s="79"/>
      <c r="J482" s="87">
        <f>BK482</f>
        <v>0</v>
      </c>
      <c r="L482" s="76"/>
      <c r="M482" s="81"/>
      <c r="P482" s="82">
        <f>SUM(P483:P521)</f>
        <v>0</v>
      </c>
      <c r="R482" s="82">
        <f>SUM(R483:R521)</f>
        <v>7.6349999999999999E-5</v>
      </c>
      <c r="T482" s="83">
        <f>SUM(T483:T521)</f>
        <v>3.0150000000000001</v>
      </c>
      <c r="AR482" s="77" t="s">
        <v>46</v>
      </c>
      <c r="AT482" s="84" t="s">
        <v>44</v>
      </c>
      <c r="AU482" s="84" t="s">
        <v>46</v>
      </c>
      <c r="AY482" s="77" t="s">
        <v>77</v>
      </c>
      <c r="BK482" s="85">
        <f>SUM(BK483:BK521)</f>
        <v>0</v>
      </c>
    </row>
    <row r="483" spans="2:65" s="1" customFormat="1" ht="24.2" customHeight="1" x14ac:dyDescent="0.2">
      <c r="B483" s="88"/>
      <c r="C483" s="89" t="s">
        <v>507</v>
      </c>
      <c r="D483" s="89" t="s">
        <v>79</v>
      </c>
      <c r="E483" s="90" t="s">
        <v>508</v>
      </c>
      <c r="F483" s="91" t="s">
        <v>509</v>
      </c>
      <c r="G483" s="92" t="s">
        <v>100</v>
      </c>
      <c r="H483" s="93">
        <v>254.5</v>
      </c>
      <c r="I483" s="94"/>
      <c r="J483" s="95">
        <f>ROUND(I483*H483,2)</f>
        <v>0</v>
      </c>
      <c r="K483" s="96"/>
      <c r="L483" s="19"/>
      <c r="M483" s="97" t="s">
        <v>0</v>
      </c>
      <c r="N483" s="98" t="s">
        <v>28</v>
      </c>
      <c r="P483" s="99">
        <f>O483*H483</f>
        <v>0</v>
      </c>
      <c r="Q483" s="99">
        <v>2.9999999999999999E-7</v>
      </c>
      <c r="R483" s="99">
        <f>Q483*H483</f>
        <v>7.6349999999999999E-5</v>
      </c>
      <c r="S483" s="99">
        <v>0</v>
      </c>
      <c r="T483" s="100">
        <f>S483*H483</f>
        <v>0</v>
      </c>
      <c r="AR483" s="101" t="s">
        <v>83</v>
      </c>
      <c r="AT483" s="101" t="s">
        <v>79</v>
      </c>
      <c r="AU483" s="101" t="s">
        <v>84</v>
      </c>
      <c r="AY483" s="10" t="s">
        <v>77</v>
      </c>
      <c r="BE483" s="102">
        <f>IF(N483="základná",J483,0)</f>
        <v>0</v>
      </c>
      <c r="BF483" s="102">
        <f>IF(N483="znížená",J483,0)</f>
        <v>0</v>
      </c>
      <c r="BG483" s="102">
        <f>IF(N483="zákl. prenesená",J483,0)</f>
        <v>0</v>
      </c>
      <c r="BH483" s="102">
        <f>IF(N483="zníž. prenesená",J483,0)</f>
        <v>0</v>
      </c>
      <c r="BI483" s="102">
        <f>IF(N483="nulová",J483,0)</f>
        <v>0</v>
      </c>
      <c r="BJ483" s="10" t="s">
        <v>84</v>
      </c>
      <c r="BK483" s="102">
        <f>ROUND(I483*H483,2)</f>
        <v>0</v>
      </c>
      <c r="BL483" s="10" t="s">
        <v>83</v>
      </c>
      <c r="BM483" s="101" t="s">
        <v>510</v>
      </c>
    </row>
    <row r="484" spans="2:65" s="7" customFormat="1" x14ac:dyDescent="0.2">
      <c r="B484" s="103"/>
      <c r="D484" s="104" t="s">
        <v>86</v>
      </c>
      <c r="E484" s="105" t="s">
        <v>0</v>
      </c>
      <c r="F484" s="106" t="s">
        <v>511</v>
      </c>
      <c r="H484" s="105" t="s">
        <v>0</v>
      </c>
      <c r="I484" s="107"/>
      <c r="L484" s="103"/>
      <c r="M484" s="108"/>
      <c r="T484" s="109"/>
      <c r="AT484" s="105" t="s">
        <v>86</v>
      </c>
      <c r="AU484" s="105" t="s">
        <v>84</v>
      </c>
      <c r="AV484" s="7" t="s">
        <v>46</v>
      </c>
      <c r="AW484" s="7" t="s">
        <v>18</v>
      </c>
      <c r="AX484" s="7" t="s">
        <v>45</v>
      </c>
      <c r="AY484" s="105" t="s">
        <v>77</v>
      </c>
    </row>
    <row r="485" spans="2:65" s="7" customFormat="1" x14ac:dyDescent="0.2">
      <c r="B485" s="103"/>
      <c r="D485" s="104" t="s">
        <v>86</v>
      </c>
      <c r="E485" s="105" t="s">
        <v>0</v>
      </c>
      <c r="F485" s="106" t="s">
        <v>512</v>
      </c>
      <c r="H485" s="105" t="s">
        <v>0</v>
      </c>
      <c r="I485" s="107"/>
      <c r="L485" s="103"/>
      <c r="M485" s="108"/>
      <c r="T485" s="109"/>
      <c r="AT485" s="105" t="s">
        <v>86</v>
      </c>
      <c r="AU485" s="105" t="s">
        <v>84</v>
      </c>
      <c r="AV485" s="7" t="s">
        <v>46</v>
      </c>
      <c r="AW485" s="7" t="s">
        <v>18</v>
      </c>
      <c r="AX485" s="7" t="s">
        <v>45</v>
      </c>
      <c r="AY485" s="105" t="s">
        <v>77</v>
      </c>
    </row>
    <row r="486" spans="2:65" s="8" customFormat="1" x14ac:dyDescent="0.2">
      <c r="B486" s="110"/>
      <c r="D486" s="104" t="s">
        <v>86</v>
      </c>
      <c r="E486" s="111" t="s">
        <v>0</v>
      </c>
      <c r="F486" s="112" t="s">
        <v>513</v>
      </c>
      <c r="H486" s="113">
        <v>128.63999999999999</v>
      </c>
      <c r="I486" s="114"/>
      <c r="L486" s="110"/>
      <c r="M486" s="115"/>
      <c r="T486" s="116"/>
      <c r="AT486" s="111" t="s">
        <v>86</v>
      </c>
      <c r="AU486" s="111" t="s">
        <v>84</v>
      </c>
      <c r="AV486" s="8" t="s">
        <v>84</v>
      </c>
      <c r="AW486" s="8" t="s">
        <v>18</v>
      </c>
      <c r="AX486" s="8" t="s">
        <v>45</v>
      </c>
      <c r="AY486" s="111" t="s">
        <v>77</v>
      </c>
    </row>
    <row r="487" spans="2:65" s="7" customFormat="1" x14ac:dyDescent="0.2">
      <c r="B487" s="103"/>
      <c r="D487" s="104" t="s">
        <v>86</v>
      </c>
      <c r="E487" s="105" t="s">
        <v>0</v>
      </c>
      <c r="F487" s="106" t="s">
        <v>127</v>
      </c>
      <c r="H487" s="105" t="s">
        <v>0</v>
      </c>
      <c r="I487" s="107"/>
      <c r="L487" s="103"/>
      <c r="M487" s="108"/>
      <c r="T487" s="109"/>
      <c r="AT487" s="105" t="s">
        <v>86</v>
      </c>
      <c r="AU487" s="105" t="s">
        <v>84</v>
      </c>
      <c r="AV487" s="7" t="s">
        <v>46</v>
      </c>
      <c r="AW487" s="7" t="s">
        <v>18</v>
      </c>
      <c r="AX487" s="7" t="s">
        <v>45</v>
      </c>
      <c r="AY487" s="105" t="s">
        <v>77</v>
      </c>
    </row>
    <row r="488" spans="2:65" s="8" customFormat="1" x14ac:dyDescent="0.2">
      <c r="B488" s="110"/>
      <c r="D488" s="104" t="s">
        <v>86</v>
      </c>
      <c r="E488" s="111" t="s">
        <v>0</v>
      </c>
      <c r="F488" s="112" t="s">
        <v>514</v>
      </c>
      <c r="H488" s="113">
        <v>25.46</v>
      </c>
      <c r="I488" s="114"/>
      <c r="L488" s="110"/>
      <c r="M488" s="115"/>
      <c r="T488" s="116"/>
      <c r="AT488" s="111" t="s">
        <v>86</v>
      </c>
      <c r="AU488" s="111" t="s">
        <v>84</v>
      </c>
      <c r="AV488" s="8" t="s">
        <v>84</v>
      </c>
      <c r="AW488" s="8" t="s">
        <v>18</v>
      </c>
      <c r="AX488" s="8" t="s">
        <v>45</v>
      </c>
      <c r="AY488" s="111" t="s">
        <v>77</v>
      </c>
    </row>
    <row r="489" spans="2:65" s="7" customFormat="1" x14ac:dyDescent="0.2">
      <c r="B489" s="103"/>
      <c r="D489" s="104" t="s">
        <v>86</v>
      </c>
      <c r="E489" s="105" t="s">
        <v>0</v>
      </c>
      <c r="F489" s="106" t="s">
        <v>129</v>
      </c>
      <c r="H489" s="105" t="s">
        <v>0</v>
      </c>
      <c r="I489" s="107"/>
      <c r="L489" s="103"/>
      <c r="M489" s="108"/>
      <c r="T489" s="109"/>
      <c r="AT489" s="105" t="s">
        <v>86</v>
      </c>
      <c r="AU489" s="105" t="s">
        <v>84</v>
      </c>
      <c r="AV489" s="7" t="s">
        <v>46</v>
      </c>
      <c r="AW489" s="7" t="s">
        <v>18</v>
      </c>
      <c r="AX489" s="7" t="s">
        <v>45</v>
      </c>
      <c r="AY489" s="105" t="s">
        <v>77</v>
      </c>
    </row>
    <row r="490" spans="2:65" s="8" customFormat="1" x14ac:dyDescent="0.2">
      <c r="B490" s="110"/>
      <c r="D490" s="104" t="s">
        <v>86</v>
      </c>
      <c r="E490" s="111" t="s">
        <v>0</v>
      </c>
      <c r="F490" s="112" t="s">
        <v>515</v>
      </c>
      <c r="H490" s="113">
        <v>20.399999999999999</v>
      </c>
      <c r="I490" s="114"/>
      <c r="L490" s="110"/>
      <c r="M490" s="115"/>
      <c r="T490" s="116"/>
      <c r="AT490" s="111" t="s">
        <v>86</v>
      </c>
      <c r="AU490" s="111" t="s">
        <v>84</v>
      </c>
      <c r="AV490" s="8" t="s">
        <v>84</v>
      </c>
      <c r="AW490" s="8" t="s">
        <v>18</v>
      </c>
      <c r="AX490" s="8" t="s">
        <v>45</v>
      </c>
      <c r="AY490" s="111" t="s">
        <v>77</v>
      </c>
    </row>
    <row r="491" spans="2:65" s="7" customFormat="1" x14ac:dyDescent="0.2">
      <c r="B491" s="103"/>
      <c r="D491" s="104" t="s">
        <v>86</v>
      </c>
      <c r="E491" s="105" t="s">
        <v>0</v>
      </c>
      <c r="F491" s="106" t="s">
        <v>516</v>
      </c>
      <c r="H491" s="105" t="s">
        <v>0</v>
      </c>
      <c r="I491" s="107"/>
      <c r="L491" s="103"/>
      <c r="M491" s="108"/>
      <c r="T491" s="109"/>
      <c r="AT491" s="105" t="s">
        <v>86</v>
      </c>
      <c r="AU491" s="105" t="s">
        <v>84</v>
      </c>
      <c r="AV491" s="7" t="s">
        <v>46</v>
      </c>
      <c r="AW491" s="7" t="s">
        <v>18</v>
      </c>
      <c r="AX491" s="7" t="s">
        <v>45</v>
      </c>
      <c r="AY491" s="105" t="s">
        <v>77</v>
      </c>
    </row>
    <row r="492" spans="2:65" s="8" customFormat="1" x14ac:dyDescent="0.2">
      <c r="B492" s="110"/>
      <c r="D492" s="104" t="s">
        <v>86</v>
      </c>
      <c r="E492" s="111" t="s">
        <v>0</v>
      </c>
      <c r="F492" s="112" t="s">
        <v>517</v>
      </c>
      <c r="H492" s="113">
        <v>80</v>
      </c>
      <c r="I492" s="114"/>
      <c r="L492" s="110"/>
      <c r="M492" s="115"/>
      <c r="T492" s="116"/>
      <c r="AT492" s="111" t="s">
        <v>86</v>
      </c>
      <c r="AU492" s="111" t="s">
        <v>84</v>
      </c>
      <c r="AV492" s="8" t="s">
        <v>84</v>
      </c>
      <c r="AW492" s="8" t="s">
        <v>18</v>
      </c>
      <c r="AX492" s="8" t="s">
        <v>45</v>
      </c>
      <c r="AY492" s="111" t="s">
        <v>77</v>
      </c>
    </row>
    <row r="493" spans="2:65" s="9" customFormat="1" x14ac:dyDescent="0.2">
      <c r="B493" s="117"/>
      <c r="D493" s="104" t="s">
        <v>86</v>
      </c>
      <c r="E493" s="118" t="s">
        <v>0</v>
      </c>
      <c r="F493" s="119" t="s">
        <v>96</v>
      </c>
      <c r="H493" s="120">
        <v>254.5</v>
      </c>
      <c r="I493" s="121"/>
      <c r="L493" s="117"/>
      <c r="M493" s="122"/>
      <c r="T493" s="123"/>
      <c r="AT493" s="118" t="s">
        <v>86</v>
      </c>
      <c r="AU493" s="118" t="s">
        <v>84</v>
      </c>
      <c r="AV493" s="9" t="s">
        <v>83</v>
      </c>
      <c r="AW493" s="9" t="s">
        <v>18</v>
      </c>
      <c r="AX493" s="9" t="s">
        <v>46</v>
      </c>
      <c r="AY493" s="118" t="s">
        <v>77</v>
      </c>
    </row>
    <row r="494" spans="2:65" s="1" customFormat="1" ht="24.2" customHeight="1" x14ac:dyDescent="0.2">
      <c r="B494" s="88"/>
      <c r="C494" s="89" t="s">
        <v>518</v>
      </c>
      <c r="D494" s="89" t="s">
        <v>79</v>
      </c>
      <c r="E494" s="90" t="s">
        <v>519</v>
      </c>
      <c r="F494" s="91" t="s">
        <v>520</v>
      </c>
      <c r="G494" s="92" t="s">
        <v>347</v>
      </c>
      <c r="H494" s="93">
        <v>25</v>
      </c>
      <c r="I494" s="94"/>
      <c r="J494" s="95">
        <f>ROUND(I494*H494,2)</f>
        <v>0</v>
      </c>
      <c r="K494" s="96"/>
      <c r="L494" s="19"/>
      <c r="M494" s="97" t="s">
        <v>0</v>
      </c>
      <c r="N494" s="98" t="s">
        <v>28</v>
      </c>
      <c r="P494" s="99">
        <f>O494*H494</f>
        <v>0</v>
      </c>
      <c r="Q494" s="99">
        <v>0</v>
      </c>
      <c r="R494" s="99">
        <f>Q494*H494</f>
        <v>0</v>
      </c>
      <c r="S494" s="99">
        <v>5.0000000000000001E-3</v>
      </c>
      <c r="T494" s="100">
        <f>S494*H494</f>
        <v>0.125</v>
      </c>
      <c r="AR494" s="101" t="s">
        <v>83</v>
      </c>
      <c r="AT494" s="101" t="s">
        <v>79</v>
      </c>
      <c r="AU494" s="101" t="s">
        <v>84</v>
      </c>
      <c r="AY494" s="10" t="s">
        <v>77</v>
      </c>
      <c r="BE494" s="102">
        <f>IF(N494="základná",J494,0)</f>
        <v>0</v>
      </c>
      <c r="BF494" s="102">
        <f>IF(N494="znížená",J494,0)</f>
        <v>0</v>
      </c>
      <c r="BG494" s="102">
        <f>IF(N494="zákl. prenesená",J494,0)</f>
        <v>0</v>
      </c>
      <c r="BH494" s="102">
        <f>IF(N494="zníž. prenesená",J494,0)</f>
        <v>0</v>
      </c>
      <c r="BI494" s="102">
        <f>IF(N494="nulová",J494,0)</f>
        <v>0</v>
      </c>
      <c r="BJ494" s="10" t="s">
        <v>84</v>
      </c>
      <c r="BK494" s="102">
        <f>ROUND(I494*H494,2)</f>
        <v>0</v>
      </c>
      <c r="BL494" s="10" t="s">
        <v>83</v>
      </c>
      <c r="BM494" s="101" t="s">
        <v>521</v>
      </c>
    </row>
    <row r="495" spans="2:65" s="7" customFormat="1" x14ac:dyDescent="0.2">
      <c r="B495" s="103"/>
      <c r="D495" s="104" t="s">
        <v>86</v>
      </c>
      <c r="E495" s="105" t="s">
        <v>0</v>
      </c>
      <c r="F495" s="106" t="s">
        <v>522</v>
      </c>
      <c r="H495" s="105" t="s">
        <v>0</v>
      </c>
      <c r="I495" s="107"/>
      <c r="L495" s="103"/>
      <c r="M495" s="108"/>
      <c r="T495" s="109"/>
      <c r="AT495" s="105" t="s">
        <v>86</v>
      </c>
      <c r="AU495" s="105" t="s">
        <v>84</v>
      </c>
      <c r="AV495" s="7" t="s">
        <v>46</v>
      </c>
      <c r="AW495" s="7" t="s">
        <v>18</v>
      </c>
      <c r="AX495" s="7" t="s">
        <v>45</v>
      </c>
      <c r="AY495" s="105" t="s">
        <v>77</v>
      </c>
    </row>
    <row r="496" spans="2:65" s="7" customFormat="1" x14ac:dyDescent="0.2">
      <c r="B496" s="103"/>
      <c r="D496" s="104" t="s">
        <v>86</v>
      </c>
      <c r="E496" s="105" t="s">
        <v>0</v>
      </c>
      <c r="F496" s="106" t="s">
        <v>512</v>
      </c>
      <c r="H496" s="105" t="s">
        <v>0</v>
      </c>
      <c r="I496" s="107"/>
      <c r="L496" s="103"/>
      <c r="M496" s="108"/>
      <c r="T496" s="109"/>
      <c r="AT496" s="105" t="s">
        <v>86</v>
      </c>
      <c r="AU496" s="105" t="s">
        <v>84</v>
      </c>
      <c r="AV496" s="7" t="s">
        <v>46</v>
      </c>
      <c r="AW496" s="7" t="s">
        <v>18</v>
      </c>
      <c r="AX496" s="7" t="s">
        <v>45</v>
      </c>
      <c r="AY496" s="105" t="s">
        <v>77</v>
      </c>
    </row>
    <row r="497" spans="2:65" s="8" customFormat="1" x14ac:dyDescent="0.2">
      <c r="B497" s="110"/>
      <c r="D497" s="104" t="s">
        <v>86</v>
      </c>
      <c r="E497" s="111" t="s">
        <v>0</v>
      </c>
      <c r="F497" s="112" t="s">
        <v>3</v>
      </c>
      <c r="H497" s="113">
        <v>20</v>
      </c>
      <c r="I497" s="114"/>
      <c r="L497" s="110"/>
      <c r="M497" s="115"/>
      <c r="T497" s="116"/>
      <c r="AT497" s="111" t="s">
        <v>86</v>
      </c>
      <c r="AU497" s="111" t="s">
        <v>84</v>
      </c>
      <c r="AV497" s="8" t="s">
        <v>84</v>
      </c>
      <c r="AW497" s="8" t="s">
        <v>18</v>
      </c>
      <c r="AX497" s="8" t="s">
        <v>45</v>
      </c>
      <c r="AY497" s="111" t="s">
        <v>77</v>
      </c>
    </row>
    <row r="498" spans="2:65" s="7" customFormat="1" x14ac:dyDescent="0.2">
      <c r="B498" s="103"/>
      <c r="D498" s="104" t="s">
        <v>86</v>
      </c>
      <c r="E498" s="105" t="s">
        <v>0</v>
      </c>
      <c r="F498" s="106" t="s">
        <v>523</v>
      </c>
      <c r="H498" s="105" t="s">
        <v>0</v>
      </c>
      <c r="I498" s="107"/>
      <c r="L498" s="103"/>
      <c r="M498" s="108"/>
      <c r="T498" s="109"/>
      <c r="AT498" s="105" t="s">
        <v>86</v>
      </c>
      <c r="AU498" s="105" t="s">
        <v>84</v>
      </c>
      <c r="AV498" s="7" t="s">
        <v>46</v>
      </c>
      <c r="AW498" s="7" t="s">
        <v>18</v>
      </c>
      <c r="AX498" s="7" t="s">
        <v>45</v>
      </c>
      <c r="AY498" s="105" t="s">
        <v>77</v>
      </c>
    </row>
    <row r="499" spans="2:65" s="8" customFormat="1" x14ac:dyDescent="0.2">
      <c r="B499" s="110"/>
      <c r="D499" s="104" t="s">
        <v>86</v>
      </c>
      <c r="E499" s="111" t="s">
        <v>0</v>
      </c>
      <c r="F499" s="112" t="s">
        <v>524</v>
      </c>
      <c r="H499" s="113">
        <v>5</v>
      </c>
      <c r="I499" s="114"/>
      <c r="L499" s="110"/>
      <c r="M499" s="115"/>
      <c r="T499" s="116"/>
      <c r="AT499" s="111" t="s">
        <v>86</v>
      </c>
      <c r="AU499" s="111" t="s">
        <v>84</v>
      </c>
      <c r="AV499" s="8" t="s">
        <v>84</v>
      </c>
      <c r="AW499" s="8" t="s">
        <v>18</v>
      </c>
      <c r="AX499" s="8" t="s">
        <v>45</v>
      </c>
      <c r="AY499" s="111" t="s">
        <v>77</v>
      </c>
    </row>
    <row r="500" spans="2:65" s="9" customFormat="1" x14ac:dyDescent="0.2">
      <c r="B500" s="117"/>
      <c r="D500" s="104" t="s">
        <v>86</v>
      </c>
      <c r="E500" s="118" t="s">
        <v>0</v>
      </c>
      <c r="F500" s="119" t="s">
        <v>96</v>
      </c>
      <c r="H500" s="120">
        <v>25</v>
      </c>
      <c r="I500" s="121"/>
      <c r="L500" s="117"/>
      <c r="M500" s="122"/>
      <c r="T500" s="123"/>
      <c r="AT500" s="118" t="s">
        <v>86</v>
      </c>
      <c r="AU500" s="118" t="s">
        <v>84</v>
      </c>
      <c r="AV500" s="9" t="s">
        <v>83</v>
      </c>
      <c r="AW500" s="9" t="s">
        <v>18</v>
      </c>
      <c r="AX500" s="9" t="s">
        <v>46</v>
      </c>
      <c r="AY500" s="118" t="s">
        <v>77</v>
      </c>
    </row>
    <row r="501" spans="2:65" s="1" customFormat="1" ht="24.2" customHeight="1" x14ac:dyDescent="0.2">
      <c r="B501" s="88"/>
      <c r="C501" s="89" t="s">
        <v>525</v>
      </c>
      <c r="D501" s="89" t="s">
        <v>79</v>
      </c>
      <c r="E501" s="90" t="s">
        <v>526</v>
      </c>
      <c r="F501" s="91" t="s">
        <v>527</v>
      </c>
      <c r="G501" s="92" t="s">
        <v>347</v>
      </c>
      <c r="H501" s="93">
        <v>5</v>
      </c>
      <c r="I501" s="94"/>
      <c r="J501" s="95">
        <f>ROUND(I501*H501,2)</f>
        <v>0</v>
      </c>
      <c r="K501" s="96"/>
      <c r="L501" s="19"/>
      <c r="M501" s="97" t="s">
        <v>0</v>
      </c>
      <c r="N501" s="98" t="s">
        <v>28</v>
      </c>
      <c r="P501" s="99">
        <f>O501*H501</f>
        <v>0</v>
      </c>
      <c r="Q501" s="99">
        <v>0</v>
      </c>
      <c r="R501" s="99">
        <f>Q501*H501</f>
        <v>0</v>
      </c>
      <c r="S501" s="99">
        <v>1.7999999999999999E-2</v>
      </c>
      <c r="T501" s="100">
        <f>S501*H501</f>
        <v>0.09</v>
      </c>
      <c r="AR501" s="101" t="s">
        <v>83</v>
      </c>
      <c r="AT501" s="101" t="s">
        <v>79</v>
      </c>
      <c r="AU501" s="101" t="s">
        <v>84</v>
      </c>
      <c r="AY501" s="10" t="s">
        <v>77</v>
      </c>
      <c r="BE501" s="102">
        <f>IF(N501="základná",J501,0)</f>
        <v>0</v>
      </c>
      <c r="BF501" s="102">
        <f>IF(N501="znížená",J501,0)</f>
        <v>0</v>
      </c>
      <c r="BG501" s="102">
        <f>IF(N501="zákl. prenesená",J501,0)</f>
        <v>0</v>
      </c>
      <c r="BH501" s="102">
        <f>IF(N501="zníž. prenesená",J501,0)</f>
        <v>0</v>
      </c>
      <c r="BI501" s="102">
        <f>IF(N501="nulová",J501,0)</f>
        <v>0</v>
      </c>
      <c r="BJ501" s="10" t="s">
        <v>84</v>
      </c>
      <c r="BK501" s="102">
        <f>ROUND(I501*H501,2)</f>
        <v>0</v>
      </c>
      <c r="BL501" s="10" t="s">
        <v>83</v>
      </c>
      <c r="BM501" s="101" t="s">
        <v>528</v>
      </c>
    </row>
    <row r="502" spans="2:65" s="7" customFormat="1" x14ac:dyDescent="0.2">
      <c r="B502" s="103"/>
      <c r="D502" s="104" t="s">
        <v>86</v>
      </c>
      <c r="E502" s="105" t="s">
        <v>0</v>
      </c>
      <c r="F502" s="106" t="s">
        <v>529</v>
      </c>
      <c r="H502" s="105" t="s">
        <v>0</v>
      </c>
      <c r="I502" s="107"/>
      <c r="L502" s="103"/>
      <c r="M502" s="108"/>
      <c r="T502" s="109"/>
      <c r="AT502" s="105" t="s">
        <v>86</v>
      </c>
      <c r="AU502" s="105" t="s">
        <v>84</v>
      </c>
      <c r="AV502" s="7" t="s">
        <v>46</v>
      </c>
      <c r="AW502" s="7" t="s">
        <v>18</v>
      </c>
      <c r="AX502" s="7" t="s">
        <v>45</v>
      </c>
      <c r="AY502" s="105" t="s">
        <v>77</v>
      </c>
    </row>
    <row r="503" spans="2:65" s="8" customFormat="1" x14ac:dyDescent="0.2">
      <c r="B503" s="110"/>
      <c r="D503" s="104" t="s">
        <v>86</v>
      </c>
      <c r="E503" s="111" t="s">
        <v>0</v>
      </c>
      <c r="F503" s="112" t="s">
        <v>352</v>
      </c>
      <c r="H503" s="113">
        <v>5</v>
      </c>
      <c r="I503" s="114"/>
      <c r="L503" s="110"/>
      <c r="M503" s="115"/>
      <c r="T503" s="116"/>
      <c r="AT503" s="111" t="s">
        <v>86</v>
      </c>
      <c r="AU503" s="111" t="s">
        <v>84</v>
      </c>
      <c r="AV503" s="8" t="s">
        <v>84</v>
      </c>
      <c r="AW503" s="8" t="s">
        <v>18</v>
      </c>
      <c r="AX503" s="8" t="s">
        <v>45</v>
      </c>
      <c r="AY503" s="111" t="s">
        <v>77</v>
      </c>
    </row>
    <row r="504" spans="2:65" s="9" customFormat="1" x14ac:dyDescent="0.2">
      <c r="B504" s="117"/>
      <c r="D504" s="104" t="s">
        <v>86</v>
      </c>
      <c r="E504" s="118" t="s">
        <v>0</v>
      </c>
      <c r="F504" s="119" t="s">
        <v>96</v>
      </c>
      <c r="H504" s="120">
        <v>5</v>
      </c>
      <c r="I504" s="121"/>
      <c r="L504" s="117"/>
      <c r="M504" s="122"/>
      <c r="T504" s="123"/>
      <c r="AT504" s="118" t="s">
        <v>86</v>
      </c>
      <c r="AU504" s="118" t="s">
        <v>84</v>
      </c>
      <c r="AV504" s="9" t="s">
        <v>83</v>
      </c>
      <c r="AW504" s="9" t="s">
        <v>18</v>
      </c>
      <c r="AX504" s="9" t="s">
        <v>46</v>
      </c>
      <c r="AY504" s="118" t="s">
        <v>77</v>
      </c>
    </row>
    <row r="505" spans="2:65" s="1" customFormat="1" ht="24.2" customHeight="1" x14ac:dyDescent="0.2">
      <c r="B505" s="88"/>
      <c r="C505" s="89" t="s">
        <v>530</v>
      </c>
      <c r="D505" s="89" t="s">
        <v>79</v>
      </c>
      <c r="E505" s="90" t="s">
        <v>531</v>
      </c>
      <c r="F505" s="91" t="s">
        <v>532</v>
      </c>
      <c r="G505" s="92" t="s">
        <v>347</v>
      </c>
      <c r="H505" s="93">
        <v>24</v>
      </c>
      <c r="I505" s="94"/>
      <c r="J505" s="95">
        <f>ROUND(I505*H505,2)</f>
        <v>0</v>
      </c>
      <c r="K505" s="96"/>
      <c r="L505" s="19"/>
      <c r="M505" s="97" t="s">
        <v>0</v>
      </c>
      <c r="N505" s="98" t="s">
        <v>28</v>
      </c>
      <c r="P505" s="99">
        <f>O505*H505</f>
        <v>0</v>
      </c>
      <c r="Q505" s="99">
        <v>0</v>
      </c>
      <c r="R505" s="99">
        <f>Q505*H505</f>
        <v>0</v>
      </c>
      <c r="S505" s="99">
        <v>5.8000000000000003E-2</v>
      </c>
      <c r="T505" s="100">
        <f>S505*H505</f>
        <v>1.3920000000000001</v>
      </c>
      <c r="AR505" s="101" t="s">
        <v>83</v>
      </c>
      <c r="AT505" s="101" t="s">
        <v>79</v>
      </c>
      <c r="AU505" s="101" t="s">
        <v>84</v>
      </c>
      <c r="AY505" s="10" t="s">
        <v>77</v>
      </c>
      <c r="BE505" s="102">
        <f>IF(N505="základná",J505,0)</f>
        <v>0</v>
      </c>
      <c r="BF505" s="102">
        <f>IF(N505="znížená",J505,0)</f>
        <v>0</v>
      </c>
      <c r="BG505" s="102">
        <f>IF(N505="zákl. prenesená",J505,0)</f>
        <v>0</v>
      </c>
      <c r="BH505" s="102">
        <f>IF(N505="zníž. prenesená",J505,0)</f>
        <v>0</v>
      </c>
      <c r="BI505" s="102">
        <f>IF(N505="nulová",J505,0)</f>
        <v>0</v>
      </c>
      <c r="BJ505" s="10" t="s">
        <v>84</v>
      </c>
      <c r="BK505" s="102">
        <f>ROUND(I505*H505,2)</f>
        <v>0</v>
      </c>
      <c r="BL505" s="10" t="s">
        <v>83</v>
      </c>
      <c r="BM505" s="101" t="s">
        <v>533</v>
      </c>
    </row>
    <row r="506" spans="2:65" s="7" customFormat="1" x14ac:dyDescent="0.2">
      <c r="B506" s="103"/>
      <c r="D506" s="104" t="s">
        <v>86</v>
      </c>
      <c r="E506" s="105" t="s">
        <v>0</v>
      </c>
      <c r="F506" s="106" t="s">
        <v>534</v>
      </c>
      <c r="H506" s="105" t="s">
        <v>0</v>
      </c>
      <c r="I506" s="107"/>
      <c r="L506" s="103"/>
      <c r="M506" s="108"/>
      <c r="T506" s="109"/>
      <c r="AT506" s="105" t="s">
        <v>86</v>
      </c>
      <c r="AU506" s="105" t="s">
        <v>84</v>
      </c>
      <c r="AV506" s="7" t="s">
        <v>46</v>
      </c>
      <c r="AW506" s="7" t="s">
        <v>18</v>
      </c>
      <c r="AX506" s="7" t="s">
        <v>45</v>
      </c>
      <c r="AY506" s="105" t="s">
        <v>77</v>
      </c>
    </row>
    <row r="507" spans="2:65" s="7" customFormat="1" x14ac:dyDescent="0.2">
      <c r="B507" s="103"/>
      <c r="D507" s="104" t="s">
        <v>86</v>
      </c>
      <c r="E507" s="105" t="s">
        <v>0</v>
      </c>
      <c r="F507" s="106" t="s">
        <v>535</v>
      </c>
      <c r="H507" s="105" t="s">
        <v>0</v>
      </c>
      <c r="I507" s="107"/>
      <c r="L507" s="103"/>
      <c r="M507" s="108"/>
      <c r="T507" s="109"/>
      <c r="AT507" s="105" t="s">
        <v>86</v>
      </c>
      <c r="AU507" s="105" t="s">
        <v>84</v>
      </c>
      <c r="AV507" s="7" t="s">
        <v>46</v>
      </c>
      <c r="AW507" s="7" t="s">
        <v>18</v>
      </c>
      <c r="AX507" s="7" t="s">
        <v>45</v>
      </c>
      <c r="AY507" s="105" t="s">
        <v>77</v>
      </c>
    </row>
    <row r="508" spans="2:65" s="7" customFormat="1" x14ac:dyDescent="0.2">
      <c r="B508" s="103"/>
      <c r="D508" s="104" t="s">
        <v>86</v>
      </c>
      <c r="E508" s="105" t="s">
        <v>0</v>
      </c>
      <c r="F508" s="106" t="s">
        <v>536</v>
      </c>
      <c r="H508" s="105" t="s">
        <v>0</v>
      </c>
      <c r="I508" s="107"/>
      <c r="L508" s="103"/>
      <c r="M508" s="108"/>
      <c r="T508" s="109"/>
      <c r="AT508" s="105" t="s">
        <v>86</v>
      </c>
      <c r="AU508" s="105" t="s">
        <v>84</v>
      </c>
      <c r="AV508" s="7" t="s">
        <v>46</v>
      </c>
      <c r="AW508" s="7" t="s">
        <v>18</v>
      </c>
      <c r="AX508" s="7" t="s">
        <v>45</v>
      </c>
      <c r="AY508" s="105" t="s">
        <v>77</v>
      </c>
    </row>
    <row r="509" spans="2:65" s="8" customFormat="1" x14ac:dyDescent="0.2">
      <c r="B509" s="110"/>
      <c r="D509" s="104" t="s">
        <v>86</v>
      </c>
      <c r="E509" s="111" t="s">
        <v>0</v>
      </c>
      <c r="F509" s="112" t="s">
        <v>246</v>
      </c>
      <c r="H509" s="113">
        <v>12</v>
      </c>
      <c r="I509" s="114"/>
      <c r="L509" s="110"/>
      <c r="M509" s="115"/>
      <c r="T509" s="116"/>
      <c r="AT509" s="111" t="s">
        <v>86</v>
      </c>
      <c r="AU509" s="111" t="s">
        <v>84</v>
      </c>
      <c r="AV509" s="8" t="s">
        <v>84</v>
      </c>
      <c r="AW509" s="8" t="s">
        <v>18</v>
      </c>
      <c r="AX509" s="8" t="s">
        <v>45</v>
      </c>
      <c r="AY509" s="111" t="s">
        <v>77</v>
      </c>
    </row>
    <row r="510" spans="2:65" s="7" customFormat="1" x14ac:dyDescent="0.2">
      <c r="B510" s="103"/>
      <c r="D510" s="104" t="s">
        <v>86</v>
      </c>
      <c r="E510" s="105" t="s">
        <v>0</v>
      </c>
      <c r="F510" s="106" t="s">
        <v>537</v>
      </c>
      <c r="H510" s="105" t="s">
        <v>0</v>
      </c>
      <c r="I510" s="107"/>
      <c r="L510" s="103"/>
      <c r="M510" s="108"/>
      <c r="T510" s="109"/>
      <c r="AT510" s="105" t="s">
        <v>86</v>
      </c>
      <c r="AU510" s="105" t="s">
        <v>84</v>
      </c>
      <c r="AV510" s="7" t="s">
        <v>46</v>
      </c>
      <c r="AW510" s="7" t="s">
        <v>18</v>
      </c>
      <c r="AX510" s="7" t="s">
        <v>45</v>
      </c>
      <c r="AY510" s="105" t="s">
        <v>77</v>
      </c>
    </row>
    <row r="511" spans="2:65" s="8" customFormat="1" x14ac:dyDescent="0.2">
      <c r="B511" s="110"/>
      <c r="D511" s="104" t="s">
        <v>86</v>
      </c>
      <c r="E511" s="111" t="s">
        <v>0</v>
      </c>
      <c r="F511" s="112" t="s">
        <v>246</v>
      </c>
      <c r="H511" s="113">
        <v>12</v>
      </c>
      <c r="I511" s="114"/>
      <c r="L511" s="110"/>
      <c r="M511" s="115"/>
      <c r="T511" s="116"/>
      <c r="AT511" s="111" t="s">
        <v>86</v>
      </c>
      <c r="AU511" s="111" t="s">
        <v>84</v>
      </c>
      <c r="AV511" s="8" t="s">
        <v>84</v>
      </c>
      <c r="AW511" s="8" t="s">
        <v>18</v>
      </c>
      <c r="AX511" s="8" t="s">
        <v>45</v>
      </c>
      <c r="AY511" s="111" t="s">
        <v>77</v>
      </c>
    </row>
    <row r="512" spans="2:65" s="9" customFormat="1" x14ac:dyDescent="0.2">
      <c r="B512" s="117"/>
      <c r="D512" s="104" t="s">
        <v>86</v>
      </c>
      <c r="E512" s="118" t="s">
        <v>0</v>
      </c>
      <c r="F512" s="119" t="s">
        <v>96</v>
      </c>
      <c r="H512" s="120">
        <v>24</v>
      </c>
      <c r="I512" s="121"/>
      <c r="L512" s="117"/>
      <c r="M512" s="122"/>
      <c r="T512" s="123"/>
      <c r="AT512" s="118" t="s">
        <v>86</v>
      </c>
      <c r="AU512" s="118" t="s">
        <v>84</v>
      </c>
      <c r="AV512" s="9" t="s">
        <v>83</v>
      </c>
      <c r="AW512" s="9" t="s">
        <v>18</v>
      </c>
      <c r="AX512" s="9" t="s">
        <v>46</v>
      </c>
      <c r="AY512" s="118" t="s">
        <v>77</v>
      </c>
    </row>
    <row r="513" spans="2:65" s="1" customFormat="1" ht="24.2" customHeight="1" x14ac:dyDescent="0.2">
      <c r="B513" s="88"/>
      <c r="C513" s="89" t="s">
        <v>538</v>
      </c>
      <c r="D513" s="89" t="s">
        <v>79</v>
      </c>
      <c r="E513" s="90" t="s">
        <v>539</v>
      </c>
      <c r="F513" s="91" t="s">
        <v>540</v>
      </c>
      <c r="G513" s="92" t="s">
        <v>347</v>
      </c>
      <c r="H513" s="93">
        <v>32</v>
      </c>
      <c r="I513" s="94"/>
      <c r="J513" s="95">
        <f>ROUND(I513*H513,2)</f>
        <v>0</v>
      </c>
      <c r="K513" s="96"/>
      <c r="L513" s="19"/>
      <c r="M513" s="97" t="s">
        <v>0</v>
      </c>
      <c r="N513" s="98" t="s">
        <v>28</v>
      </c>
      <c r="P513" s="99">
        <f>O513*H513</f>
        <v>0</v>
      </c>
      <c r="Q513" s="99">
        <v>0</v>
      </c>
      <c r="R513" s="99">
        <f>Q513*H513</f>
        <v>0</v>
      </c>
      <c r="S513" s="99">
        <v>4.3999999999999997E-2</v>
      </c>
      <c r="T513" s="100">
        <f>S513*H513</f>
        <v>1.4079999999999999</v>
      </c>
      <c r="AR513" s="101" t="s">
        <v>83</v>
      </c>
      <c r="AT513" s="101" t="s">
        <v>79</v>
      </c>
      <c r="AU513" s="101" t="s">
        <v>84</v>
      </c>
      <c r="AY513" s="10" t="s">
        <v>77</v>
      </c>
      <c r="BE513" s="102">
        <f>IF(N513="základná",J513,0)</f>
        <v>0</v>
      </c>
      <c r="BF513" s="102">
        <f>IF(N513="znížená",J513,0)</f>
        <v>0</v>
      </c>
      <c r="BG513" s="102">
        <f>IF(N513="zákl. prenesená",J513,0)</f>
        <v>0</v>
      </c>
      <c r="BH513" s="102">
        <f>IF(N513="zníž. prenesená",J513,0)</f>
        <v>0</v>
      </c>
      <c r="BI513" s="102">
        <f>IF(N513="nulová",J513,0)</f>
        <v>0</v>
      </c>
      <c r="BJ513" s="10" t="s">
        <v>84</v>
      </c>
      <c r="BK513" s="102">
        <f>ROUND(I513*H513,2)</f>
        <v>0</v>
      </c>
      <c r="BL513" s="10" t="s">
        <v>83</v>
      </c>
      <c r="BM513" s="101" t="s">
        <v>541</v>
      </c>
    </row>
    <row r="514" spans="2:65" s="7" customFormat="1" x14ac:dyDescent="0.2">
      <c r="B514" s="103"/>
      <c r="D514" s="104" t="s">
        <v>86</v>
      </c>
      <c r="E514" s="105" t="s">
        <v>0</v>
      </c>
      <c r="F514" s="106" t="s">
        <v>542</v>
      </c>
      <c r="H514" s="105" t="s">
        <v>0</v>
      </c>
      <c r="I514" s="107"/>
      <c r="L514" s="103"/>
      <c r="M514" s="108"/>
      <c r="T514" s="109"/>
      <c r="AT514" s="105" t="s">
        <v>86</v>
      </c>
      <c r="AU514" s="105" t="s">
        <v>84</v>
      </c>
      <c r="AV514" s="7" t="s">
        <v>46</v>
      </c>
      <c r="AW514" s="7" t="s">
        <v>18</v>
      </c>
      <c r="AX514" s="7" t="s">
        <v>45</v>
      </c>
      <c r="AY514" s="105" t="s">
        <v>77</v>
      </c>
    </row>
    <row r="515" spans="2:65" s="7" customFormat="1" x14ac:dyDescent="0.2">
      <c r="B515" s="103"/>
      <c r="D515" s="104" t="s">
        <v>86</v>
      </c>
      <c r="E515" s="105" t="s">
        <v>0</v>
      </c>
      <c r="F515" s="106" t="s">
        <v>543</v>
      </c>
      <c r="H515" s="105" t="s">
        <v>0</v>
      </c>
      <c r="I515" s="107"/>
      <c r="L515" s="103"/>
      <c r="M515" s="108"/>
      <c r="T515" s="109"/>
      <c r="AT515" s="105" t="s">
        <v>86</v>
      </c>
      <c r="AU515" s="105" t="s">
        <v>84</v>
      </c>
      <c r="AV515" s="7" t="s">
        <v>46</v>
      </c>
      <c r="AW515" s="7" t="s">
        <v>18</v>
      </c>
      <c r="AX515" s="7" t="s">
        <v>45</v>
      </c>
      <c r="AY515" s="105" t="s">
        <v>77</v>
      </c>
    </row>
    <row r="516" spans="2:65" s="8" customFormat="1" x14ac:dyDescent="0.2">
      <c r="B516" s="110"/>
      <c r="D516" s="104" t="s">
        <v>86</v>
      </c>
      <c r="E516" s="111" t="s">
        <v>0</v>
      </c>
      <c r="F516" s="112" t="s">
        <v>246</v>
      </c>
      <c r="H516" s="113">
        <v>12</v>
      </c>
      <c r="I516" s="114"/>
      <c r="L516" s="110"/>
      <c r="M516" s="115"/>
      <c r="T516" s="116"/>
      <c r="AT516" s="111" t="s">
        <v>86</v>
      </c>
      <c r="AU516" s="111" t="s">
        <v>84</v>
      </c>
      <c r="AV516" s="8" t="s">
        <v>84</v>
      </c>
      <c r="AW516" s="8" t="s">
        <v>18</v>
      </c>
      <c r="AX516" s="8" t="s">
        <v>45</v>
      </c>
      <c r="AY516" s="111" t="s">
        <v>77</v>
      </c>
    </row>
    <row r="517" spans="2:65" s="7" customFormat="1" x14ac:dyDescent="0.2">
      <c r="B517" s="103"/>
      <c r="D517" s="104" t="s">
        <v>86</v>
      </c>
      <c r="E517" s="105" t="s">
        <v>0</v>
      </c>
      <c r="F517" s="106" t="s">
        <v>544</v>
      </c>
      <c r="H517" s="105" t="s">
        <v>0</v>
      </c>
      <c r="I517" s="107"/>
      <c r="L517" s="103"/>
      <c r="M517" s="108"/>
      <c r="T517" s="109"/>
      <c r="AT517" s="105" t="s">
        <v>86</v>
      </c>
      <c r="AU517" s="105" t="s">
        <v>84</v>
      </c>
      <c r="AV517" s="7" t="s">
        <v>46</v>
      </c>
      <c r="AW517" s="7" t="s">
        <v>18</v>
      </c>
      <c r="AX517" s="7" t="s">
        <v>45</v>
      </c>
      <c r="AY517" s="105" t="s">
        <v>77</v>
      </c>
    </row>
    <row r="518" spans="2:65" s="8" customFormat="1" x14ac:dyDescent="0.2">
      <c r="B518" s="110"/>
      <c r="D518" s="104" t="s">
        <v>86</v>
      </c>
      <c r="E518" s="111" t="s">
        <v>0</v>
      </c>
      <c r="F518" s="112" t="s">
        <v>3</v>
      </c>
      <c r="H518" s="113">
        <v>20</v>
      </c>
      <c r="I518" s="114"/>
      <c r="L518" s="110"/>
      <c r="M518" s="115"/>
      <c r="T518" s="116"/>
      <c r="AT518" s="111" t="s">
        <v>86</v>
      </c>
      <c r="AU518" s="111" t="s">
        <v>84</v>
      </c>
      <c r="AV518" s="8" t="s">
        <v>84</v>
      </c>
      <c r="AW518" s="8" t="s">
        <v>18</v>
      </c>
      <c r="AX518" s="8" t="s">
        <v>45</v>
      </c>
      <c r="AY518" s="111" t="s">
        <v>77</v>
      </c>
    </row>
    <row r="519" spans="2:65" s="9" customFormat="1" x14ac:dyDescent="0.2">
      <c r="B519" s="117"/>
      <c r="D519" s="104" t="s">
        <v>86</v>
      </c>
      <c r="E519" s="118" t="s">
        <v>0</v>
      </c>
      <c r="F519" s="119" t="s">
        <v>96</v>
      </c>
      <c r="H519" s="120">
        <v>32</v>
      </c>
      <c r="I519" s="121"/>
      <c r="L519" s="117"/>
      <c r="M519" s="122"/>
      <c r="T519" s="123"/>
      <c r="AT519" s="118" t="s">
        <v>86</v>
      </c>
      <c r="AU519" s="118" t="s">
        <v>84</v>
      </c>
      <c r="AV519" s="9" t="s">
        <v>83</v>
      </c>
      <c r="AW519" s="9" t="s">
        <v>18</v>
      </c>
      <c r="AX519" s="9" t="s">
        <v>46</v>
      </c>
      <c r="AY519" s="118" t="s">
        <v>77</v>
      </c>
    </row>
    <row r="520" spans="2:65" s="1" customFormat="1" ht="21.75" customHeight="1" x14ac:dyDescent="0.2">
      <c r="B520" s="88"/>
      <c r="C520" s="89" t="s">
        <v>545</v>
      </c>
      <c r="D520" s="89" t="s">
        <v>79</v>
      </c>
      <c r="E520" s="90" t="s">
        <v>546</v>
      </c>
      <c r="F520" s="91" t="s">
        <v>547</v>
      </c>
      <c r="G520" s="92" t="s">
        <v>281</v>
      </c>
      <c r="H520" s="93">
        <v>70.680999999999997</v>
      </c>
      <c r="I520" s="94"/>
      <c r="J520" s="95">
        <f>ROUND(I520*H520,2)</f>
        <v>0</v>
      </c>
      <c r="K520" s="96"/>
      <c r="L520" s="19"/>
      <c r="M520" s="97" t="s">
        <v>0</v>
      </c>
      <c r="N520" s="98" t="s">
        <v>28</v>
      </c>
      <c r="P520" s="99">
        <f>O520*H520</f>
        <v>0</v>
      </c>
      <c r="Q520" s="99">
        <v>0</v>
      </c>
      <c r="R520" s="99">
        <f>Q520*H520</f>
        <v>0</v>
      </c>
      <c r="S520" s="99">
        <v>0</v>
      </c>
      <c r="T520" s="100">
        <f>S520*H520</f>
        <v>0</v>
      </c>
      <c r="AR520" s="101" t="s">
        <v>83</v>
      </c>
      <c r="AT520" s="101" t="s">
        <v>79</v>
      </c>
      <c r="AU520" s="101" t="s">
        <v>84</v>
      </c>
      <c r="AY520" s="10" t="s">
        <v>77</v>
      </c>
      <c r="BE520" s="102">
        <f>IF(N520="základná",J520,0)</f>
        <v>0</v>
      </c>
      <c r="BF520" s="102">
        <f>IF(N520="znížená",J520,0)</f>
        <v>0</v>
      </c>
      <c r="BG520" s="102">
        <f>IF(N520="zákl. prenesená",J520,0)</f>
        <v>0</v>
      </c>
      <c r="BH520" s="102">
        <f>IF(N520="zníž. prenesená",J520,0)</f>
        <v>0</v>
      </c>
      <c r="BI520" s="102">
        <f>IF(N520="nulová",J520,0)</f>
        <v>0</v>
      </c>
      <c r="BJ520" s="10" t="s">
        <v>84</v>
      </c>
      <c r="BK520" s="102">
        <f>ROUND(I520*H520,2)</f>
        <v>0</v>
      </c>
      <c r="BL520" s="10" t="s">
        <v>83</v>
      </c>
      <c r="BM520" s="101" t="s">
        <v>548</v>
      </c>
    </row>
    <row r="521" spans="2:65" s="1" customFormat="1" ht="24.2" customHeight="1" x14ac:dyDescent="0.2">
      <c r="B521" s="88"/>
      <c r="C521" s="89" t="s">
        <v>549</v>
      </c>
      <c r="D521" s="89" t="s">
        <v>79</v>
      </c>
      <c r="E521" s="90" t="s">
        <v>550</v>
      </c>
      <c r="F521" s="91" t="s">
        <v>551</v>
      </c>
      <c r="G521" s="92" t="s">
        <v>281</v>
      </c>
      <c r="H521" s="93">
        <v>70.680999999999997</v>
      </c>
      <c r="I521" s="94"/>
      <c r="J521" s="95">
        <f>ROUND(I521*H521,2)</f>
        <v>0</v>
      </c>
      <c r="K521" s="96"/>
      <c r="L521" s="19"/>
      <c r="M521" s="97" t="s">
        <v>0</v>
      </c>
      <c r="N521" s="98" t="s">
        <v>28</v>
      </c>
      <c r="P521" s="99">
        <f>O521*H521</f>
        <v>0</v>
      </c>
      <c r="Q521" s="99">
        <v>0</v>
      </c>
      <c r="R521" s="99">
        <f>Q521*H521</f>
        <v>0</v>
      </c>
      <c r="S521" s="99">
        <v>0</v>
      </c>
      <c r="T521" s="100">
        <f>S521*H521</f>
        <v>0</v>
      </c>
      <c r="AR521" s="101" t="s">
        <v>83</v>
      </c>
      <c r="AT521" s="101" t="s">
        <v>79</v>
      </c>
      <c r="AU521" s="101" t="s">
        <v>84</v>
      </c>
      <c r="AY521" s="10" t="s">
        <v>77</v>
      </c>
      <c r="BE521" s="102">
        <f>IF(N521="základná",J521,0)</f>
        <v>0</v>
      </c>
      <c r="BF521" s="102">
        <f>IF(N521="znížená",J521,0)</f>
        <v>0</v>
      </c>
      <c r="BG521" s="102">
        <f>IF(N521="zákl. prenesená",J521,0)</f>
        <v>0</v>
      </c>
      <c r="BH521" s="102">
        <f>IF(N521="zníž. prenesená",J521,0)</f>
        <v>0</v>
      </c>
      <c r="BI521" s="102">
        <f>IF(N521="nulová",J521,0)</f>
        <v>0</v>
      </c>
      <c r="BJ521" s="10" t="s">
        <v>84</v>
      </c>
      <c r="BK521" s="102">
        <f>ROUND(I521*H521,2)</f>
        <v>0</v>
      </c>
      <c r="BL521" s="10" t="s">
        <v>83</v>
      </c>
      <c r="BM521" s="101" t="s">
        <v>552</v>
      </c>
    </row>
    <row r="522" spans="2:65" s="6" customFormat="1" ht="22.9" customHeight="1" x14ac:dyDescent="0.2">
      <c r="B522" s="76"/>
      <c r="D522" s="77" t="s">
        <v>44</v>
      </c>
      <c r="E522" s="86" t="s">
        <v>553</v>
      </c>
      <c r="F522" s="86" t="s">
        <v>554</v>
      </c>
      <c r="I522" s="79"/>
      <c r="J522" s="87">
        <f>BK522</f>
        <v>0</v>
      </c>
      <c r="L522" s="76"/>
      <c r="M522" s="81"/>
      <c r="P522" s="82">
        <f>P523</f>
        <v>0</v>
      </c>
      <c r="R522" s="82">
        <f>R523</f>
        <v>0</v>
      </c>
      <c r="T522" s="83">
        <f>T523</f>
        <v>0</v>
      </c>
      <c r="AR522" s="77" t="s">
        <v>46</v>
      </c>
      <c r="AT522" s="84" t="s">
        <v>44</v>
      </c>
      <c r="AU522" s="84" t="s">
        <v>46</v>
      </c>
      <c r="AY522" s="77" t="s">
        <v>77</v>
      </c>
      <c r="BK522" s="85">
        <f>BK523</f>
        <v>0</v>
      </c>
    </row>
    <row r="523" spans="2:65" s="1" customFormat="1" ht="33" customHeight="1" x14ac:dyDescent="0.2">
      <c r="B523" s="88"/>
      <c r="C523" s="89" t="s">
        <v>553</v>
      </c>
      <c r="D523" s="89" t="s">
        <v>79</v>
      </c>
      <c r="E523" s="90" t="s">
        <v>555</v>
      </c>
      <c r="F523" s="91" t="s">
        <v>556</v>
      </c>
      <c r="G523" s="92" t="s">
        <v>281</v>
      </c>
      <c r="H523" s="93">
        <v>424.51100000000002</v>
      </c>
      <c r="I523" s="94"/>
      <c r="J523" s="95">
        <f>ROUND(I523*H523,2)</f>
        <v>0</v>
      </c>
      <c r="K523" s="96"/>
      <c r="L523" s="19"/>
      <c r="M523" s="97" t="s">
        <v>0</v>
      </c>
      <c r="N523" s="98" t="s">
        <v>28</v>
      </c>
      <c r="P523" s="99">
        <f>O523*H523</f>
        <v>0</v>
      </c>
      <c r="Q523" s="99">
        <v>0</v>
      </c>
      <c r="R523" s="99">
        <f>Q523*H523</f>
        <v>0</v>
      </c>
      <c r="S523" s="99">
        <v>0</v>
      </c>
      <c r="T523" s="100">
        <f>S523*H523</f>
        <v>0</v>
      </c>
      <c r="AR523" s="101" t="s">
        <v>83</v>
      </c>
      <c r="AT523" s="101" t="s">
        <v>79</v>
      </c>
      <c r="AU523" s="101" t="s">
        <v>84</v>
      </c>
      <c r="AY523" s="10" t="s">
        <v>77</v>
      </c>
      <c r="BE523" s="102">
        <f>IF(N523="základná",J523,0)</f>
        <v>0</v>
      </c>
      <c r="BF523" s="102">
        <f>IF(N523="znížená",J523,0)</f>
        <v>0</v>
      </c>
      <c r="BG523" s="102">
        <f>IF(N523="zákl. prenesená",J523,0)</f>
        <v>0</v>
      </c>
      <c r="BH523" s="102">
        <f>IF(N523="zníž. prenesená",J523,0)</f>
        <v>0</v>
      </c>
      <c r="BI523" s="102">
        <f>IF(N523="nulová",J523,0)</f>
        <v>0</v>
      </c>
      <c r="BJ523" s="10" t="s">
        <v>84</v>
      </c>
      <c r="BK523" s="102">
        <f>ROUND(I523*H523,2)</f>
        <v>0</v>
      </c>
      <c r="BL523" s="10" t="s">
        <v>83</v>
      </c>
      <c r="BM523" s="101" t="s">
        <v>557</v>
      </c>
    </row>
    <row r="524" spans="2:65" s="6" customFormat="1" ht="25.9" customHeight="1" x14ac:dyDescent="0.2">
      <c r="B524" s="76"/>
      <c r="D524" s="77" t="s">
        <v>44</v>
      </c>
      <c r="E524" s="78" t="s">
        <v>558</v>
      </c>
      <c r="F524" s="78" t="s">
        <v>559</v>
      </c>
      <c r="I524" s="79"/>
      <c r="J524" s="80">
        <f>BK524</f>
        <v>0</v>
      </c>
      <c r="L524" s="76"/>
      <c r="M524" s="81"/>
      <c r="P524" s="82">
        <f>SUM(P525:P527)</f>
        <v>0</v>
      </c>
      <c r="R524" s="82">
        <f>SUM(R525:R527)</f>
        <v>0</v>
      </c>
      <c r="T524" s="83">
        <f>SUM(T525:T527)</f>
        <v>0</v>
      </c>
      <c r="AR524" s="77" t="s">
        <v>524</v>
      </c>
      <c r="AT524" s="84" t="s">
        <v>44</v>
      </c>
      <c r="AU524" s="84" t="s">
        <v>45</v>
      </c>
      <c r="AY524" s="77" t="s">
        <v>77</v>
      </c>
      <c r="BK524" s="85">
        <f>SUM(BK525:BK527)</f>
        <v>0</v>
      </c>
    </row>
    <row r="525" spans="2:65" s="1" customFormat="1" ht="33" customHeight="1" x14ac:dyDescent="0.2">
      <c r="B525" s="88"/>
      <c r="C525" s="89" t="s">
        <v>384</v>
      </c>
      <c r="D525" s="89" t="s">
        <v>79</v>
      </c>
      <c r="E525" s="90" t="s">
        <v>560</v>
      </c>
      <c r="F525" s="91" t="s">
        <v>561</v>
      </c>
      <c r="G525" s="92" t="s">
        <v>347</v>
      </c>
      <c r="H525" s="93">
        <v>1</v>
      </c>
      <c r="I525" s="94"/>
      <c r="J525" s="95">
        <f>ROUND(I525*H525,2)</f>
        <v>0</v>
      </c>
      <c r="K525" s="96"/>
      <c r="L525" s="19"/>
      <c r="M525" s="97" t="s">
        <v>0</v>
      </c>
      <c r="N525" s="98" t="s">
        <v>28</v>
      </c>
      <c r="P525" s="99">
        <f>O525*H525</f>
        <v>0</v>
      </c>
      <c r="Q525" s="99">
        <v>0</v>
      </c>
      <c r="R525" s="99">
        <f>Q525*H525</f>
        <v>0</v>
      </c>
      <c r="S525" s="99">
        <v>0</v>
      </c>
      <c r="T525" s="100">
        <f>S525*H525</f>
        <v>0</v>
      </c>
      <c r="AR525" s="101" t="s">
        <v>562</v>
      </c>
      <c r="AT525" s="101" t="s">
        <v>79</v>
      </c>
      <c r="AU525" s="101" t="s">
        <v>46</v>
      </c>
      <c r="AY525" s="10" t="s">
        <v>77</v>
      </c>
      <c r="BE525" s="102">
        <f>IF(N525="základná",J525,0)</f>
        <v>0</v>
      </c>
      <c r="BF525" s="102">
        <f>IF(N525="znížená",J525,0)</f>
        <v>0</v>
      </c>
      <c r="BG525" s="102">
        <f>IF(N525="zákl. prenesená",J525,0)</f>
        <v>0</v>
      </c>
      <c r="BH525" s="102">
        <f>IF(N525="zníž. prenesená",J525,0)</f>
        <v>0</v>
      </c>
      <c r="BI525" s="102">
        <f>IF(N525="nulová",J525,0)</f>
        <v>0</v>
      </c>
      <c r="BJ525" s="10" t="s">
        <v>84</v>
      </c>
      <c r="BK525" s="102">
        <f>ROUND(I525*H525,2)</f>
        <v>0</v>
      </c>
      <c r="BL525" s="10" t="s">
        <v>562</v>
      </c>
      <c r="BM525" s="101" t="s">
        <v>563</v>
      </c>
    </row>
    <row r="526" spans="2:65" s="1" customFormat="1" ht="24.2" customHeight="1" x14ac:dyDescent="0.2">
      <c r="B526" s="88"/>
      <c r="C526" s="89" t="s">
        <v>564</v>
      </c>
      <c r="D526" s="89" t="s">
        <v>79</v>
      </c>
      <c r="E526" s="90" t="s">
        <v>565</v>
      </c>
      <c r="F526" s="91" t="s">
        <v>566</v>
      </c>
      <c r="G526" s="92" t="s">
        <v>347</v>
      </c>
      <c r="H526" s="93">
        <v>1</v>
      </c>
      <c r="I526" s="94"/>
      <c r="J526" s="95">
        <f>ROUND(I526*H526,2)</f>
        <v>0</v>
      </c>
      <c r="K526" s="96"/>
      <c r="L526" s="19"/>
      <c r="M526" s="97" t="s">
        <v>0</v>
      </c>
      <c r="N526" s="98" t="s">
        <v>28</v>
      </c>
      <c r="P526" s="99">
        <f>O526*H526</f>
        <v>0</v>
      </c>
      <c r="Q526" s="99">
        <v>0</v>
      </c>
      <c r="R526" s="99">
        <f>Q526*H526</f>
        <v>0</v>
      </c>
      <c r="S526" s="99">
        <v>0</v>
      </c>
      <c r="T526" s="100">
        <f>S526*H526</f>
        <v>0</v>
      </c>
      <c r="AR526" s="101" t="s">
        <v>562</v>
      </c>
      <c r="AT526" s="101" t="s">
        <v>79</v>
      </c>
      <c r="AU526" s="101" t="s">
        <v>46</v>
      </c>
      <c r="AY526" s="10" t="s">
        <v>77</v>
      </c>
      <c r="BE526" s="102">
        <f>IF(N526="základná",J526,0)</f>
        <v>0</v>
      </c>
      <c r="BF526" s="102">
        <f>IF(N526="znížená",J526,0)</f>
        <v>0</v>
      </c>
      <c r="BG526" s="102">
        <f>IF(N526="zákl. prenesená",J526,0)</f>
        <v>0</v>
      </c>
      <c r="BH526" s="102">
        <f>IF(N526="zníž. prenesená",J526,0)</f>
        <v>0</v>
      </c>
      <c r="BI526" s="102">
        <f>IF(N526="nulová",J526,0)</f>
        <v>0</v>
      </c>
      <c r="BJ526" s="10" t="s">
        <v>84</v>
      </c>
      <c r="BK526" s="102">
        <f>ROUND(I526*H526,2)</f>
        <v>0</v>
      </c>
      <c r="BL526" s="10" t="s">
        <v>562</v>
      </c>
      <c r="BM526" s="101" t="s">
        <v>567</v>
      </c>
    </row>
    <row r="527" spans="2:65" s="1" customFormat="1" ht="24.2" customHeight="1" x14ac:dyDescent="0.2">
      <c r="B527" s="88"/>
      <c r="C527" s="89" t="s">
        <v>568</v>
      </c>
      <c r="D527" s="89" t="s">
        <v>79</v>
      </c>
      <c r="E527" s="90" t="s">
        <v>569</v>
      </c>
      <c r="F527" s="91" t="s">
        <v>570</v>
      </c>
      <c r="G527" s="92" t="s">
        <v>347</v>
      </c>
      <c r="H527" s="93">
        <v>14</v>
      </c>
      <c r="I527" s="94"/>
      <c r="J527" s="95">
        <f>ROUND(I527*H527,2)</f>
        <v>0</v>
      </c>
      <c r="K527" s="96"/>
      <c r="L527" s="19"/>
      <c r="M527" s="135" t="s">
        <v>0</v>
      </c>
      <c r="N527" s="136" t="s">
        <v>28</v>
      </c>
      <c r="O527" s="137"/>
      <c r="P527" s="138">
        <f>O527*H527</f>
        <v>0</v>
      </c>
      <c r="Q527" s="138">
        <v>0</v>
      </c>
      <c r="R527" s="138">
        <f>Q527*H527</f>
        <v>0</v>
      </c>
      <c r="S527" s="138">
        <v>0</v>
      </c>
      <c r="T527" s="139">
        <f>S527*H527</f>
        <v>0</v>
      </c>
      <c r="AR527" s="101" t="s">
        <v>562</v>
      </c>
      <c r="AT527" s="101" t="s">
        <v>79</v>
      </c>
      <c r="AU527" s="101" t="s">
        <v>46</v>
      </c>
      <c r="AY527" s="10" t="s">
        <v>77</v>
      </c>
      <c r="BE527" s="102">
        <f>IF(N527="základná",J527,0)</f>
        <v>0</v>
      </c>
      <c r="BF527" s="102">
        <f>IF(N527="znížená",J527,0)</f>
        <v>0</v>
      </c>
      <c r="BG527" s="102">
        <f>IF(N527="zákl. prenesená",J527,0)</f>
        <v>0</v>
      </c>
      <c r="BH527" s="102">
        <f>IF(N527="zníž. prenesená",J527,0)</f>
        <v>0</v>
      </c>
      <c r="BI527" s="102">
        <f>IF(N527="nulová",J527,0)</f>
        <v>0</v>
      </c>
      <c r="BJ527" s="10" t="s">
        <v>84</v>
      </c>
      <c r="BK527" s="102">
        <f>ROUND(I527*H527,2)</f>
        <v>0</v>
      </c>
      <c r="BL527" s="10" t="s">
        <v>562</v>
      </c>
      <c r="BM527" s="101" t="s">
        <v>571</v>
      </c>
    </row>
    <row r="528" spans="2:65" s="1" customFormat="1" ht="6.95" customHeight="1" x14ac:dyDescent="0.2">
      <c r="B528" s="26"/>
      <c r="C528" s="27"/>
      <c r="D528" s="27"/>
      <c r="E528" s="27"/>
      <c r="F528" s="27"/>
      <c r="G528" s="27"/>
      <c r="H528" s="27"/>
      <c r="I528" s="27"/>
      <c r="J528" s="27"/>
      <c r="K528" s="27"/>
      <c r="L528" s="19"/>
    </row>
  </sheetData>
  <autoFilter ref="C123:K527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53a - 001-00.1 Odvodneni...</vt:lpstr>
      <vt:lpstr>'53a - 001-00.1 Odvodneni...'!Názvy_tlače</vt:lpstr>
      <vt:lpstr>'53a - 001-00.1 Odvodneni...'!Oblasť_tlače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DESKTOP-PCRKOH0\Peter</dc:creator>
  <cp:lastModifiedBy>Jan Tužil</cp:lastModifiedBy>
  <dcterms:created xsi:type="dcterms:W3CDTF">2023-01-31T14:20:01Z</dcterms:created>
  <dcterms:modified xsi:type="dcterms:W3CDTF">2023-02-17T09:57:10Z</dcterms:modified>
</cp:coreProperties>
</file>