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1. Zákazky 2024/03_Nadlimitné zákazky/08_Rekonštrukcia a modernizácia budovy NTÚ LF UK/SP/"/>
    </mc:Choice>
  </mc:AlternateContent>
  <xr:revisionPtr revIDLastSave="0" documentId="13_ncr:1_{9F3EC60B-FFB5-4524-AC9D-CDA199039508}" xr6:coauthVersionLast="47" xr6:coauthVersionMax="47" xr10:uidLastSave="{00000000-0000-0000-0000-000000000000}"/>
  <bookViews>
    <workbookView xWindow="-285" yWindow="5400" windowWidth="21600" windowHeight="11385" firstSheet="1" activeTab="2" xr2:uid="{00000000-000D-0000-FFFF-FFFF00000000}"/>
  </bookViews>
  <sheets>
    <sheet name="Rekapitulácia stavby" sheetId="1" r:id="rId1"/>
    <sheet name="E.03.1.1 - 1.1 Obnova oki..." sheetId="2" r:id="rId2"/>
    <sheet name="E.03.1.2 - 1.2 Obnova zám..." sheetId="3" r:id="rId3"/>
  </sheets>
  <definedNames>
    <definedName name="_xlnm._FilterDatabase" localSheetId="1" hidden="1">'E.03.1.1 - 1.1 Obnova oki...'!$C$123:$K$768</definedName>
    <definedName name="_xlnm._FilterDatabase" localSheetId="2" hidden="1">'E.03.1.2 - 1.2 Obnova zám...'!$C$122:$K$260</definedName>
    <definedName name="_xlnm.Print_Titles" localSheetId="1">'E.03.1.1 - 1.1 Obnova oki...'!$123:$123</definedName>
    <definedName name="_xlnm.Print_Titles" localSheetId="2">'E.03.1.2 - 1.2 Obnova zám...'!$122:$122</definedName>
    <definedName name="_xlnm.Print_Titles" localSheetId="0">'Rekapitulácia stavby'!$92:$92</definedName>
    <definedName name="_xlnm.Print_Area" localSheetId="1">'E.03.1.1 - 1.1 Obnova oki...'!$C$4:$J$76,'E.03.1.1 - 1.1 Obnova oki...'!$C$82:$J$105,'E.03.1.1 - 1.1 Obnova oki...'!$C$111:$J$768</definedName>
    <definedName name="_xlnm.Print_Area" localSheetId="2">'E.03.1.2 - 1.2 Obnova zám...'!$C$4:$J$76,'E.03.1.2 - 1.2 Obnova zám...'!$C$82:$J$104,'E.03.1.2 - 1.2 Obnova zám...'!$C$110:$J$260</definedName>
    <definedName name="_xlnm.Print_Area" localSheetId="0">'Rekapitulácia stavby'!$D$4:$AO$76,'Rekapitulácia stavby'!$C$82:$AQ$97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260" i="3"/>
  <c r="BH260" i="3"/>
  <c r="BG260" i="3"/>
  <c r="BE260" i="3"/>
  <c r="T260" i="3"/>
  <c r="R260" i="3"/>
  <c r="P260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09" i="3"/>
  <c r="BH209" i="3"/>
  <c r="BG209" i="3"/>
  <c r="BE209" i="3"/>
  <c r="T209" i="3"/>
  <c r="T208" i="3" s="1"/>
  <c r="R209" i="3"/>
  <c r="R208" i="3" s="1"/>
  <c r="P209" i="3"/>
  <c r="P208" i="3"/>
  <c r="BI207" i="3"/>
  <c r="BH207" i="3"/>
  <c r="BG207" i="3"/>
  <c r="BE207" i="3"/>
  <c r="T207" i="3"/>
  <c r="R207" i="3"/>
  <c r="P207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3" i="3"/>
  <c r="BH193" i="3"/>
  <c r="BG193" i="3"/>
  <c r="BE193" i="3"/>
  <c r="T193" i="3"/>
  <c r="R193" i="3"/>
  <c r="P193" i="3"/>
  <c r="BI154" i="3"/>
  <c r="BH154" i="3"/>
  <c r="BG154" i="3"/>
  <c r="BE154" i="3"/>
  <c r="T154" i="3"/>
  <c r="R154" i="3"/>
  <c r="P154" i="3"/>
  <c r="BI126" i="3"/>
  <c r="BH126" i="3"/>
  <c r="BG126" i="3"/>
  <c r="BE126" i="3"/>
  <c r="T126" i="3"/>
  <c r="T125" i="3"/>
  <c r="R126" i="3"/>
  <c r="R125" i="3" s="1"/>
  <c r="P126" i="3"/>
  <c r="P125" i="3"/>
  <c r="J120" i="3"/>
  <c r="J119" i="3"/>
  <c r="F119" i="3"/>
  <c r="F117" i="3"/>
  <c r="E115" i="3"/>
  <c r="J92" i="3"/>
  <c r="J91" i="3"/>
  <c r="F91" i="3"/>
  <c r="F89" i="3"/>
  <c r="E87" i="3"/>
  <c r="J18" i="3"/>
  <c r="E18" i="3"/>
  <c r="F120" i="3" s="1"/>
  <c r="J17" i="3"/>
  <c r="J12" i="3"/>
  <c r="J117" i="3" s="1"/>
  <c r="E7" i="3"/>
  <c r="E85" i="3" s="1"/>
  <c r="J37" i="2"/>
  <c r="J36" i="2"/>
  <c r="AY95" i="1" s="1"/>
  <c r="J35" i="2"/>
  <c r="AX95" i="1" s="1"/>
  <c r="BI768" i="2"/>
  <c r="BH768" i="2"/>
  <c r="BG768" i="2"/>
  <c r="BE768" i="2"/>
  <c r="T768" i="2"/>
  <c r="R768" i="2"/>
  <c r="P768" i="2"/>
  <c r="BI767" i="2"/>
  <c r="BH767" i="2"/>
  <c r="BG767" i="2"/>
  <c r="BE767" i="2"/>
  <c r="T767" i="2"/>
  <c r="R767" i="2"/>
  <c r="P767" i="2"/>
  <c r="BI765" i="2"/>
  <c r="BH765" i="2"/>
  <c r="BG765" i="2"/>
  <c r="BE765" i="2"/>
  <c r="T765" i="2"/>
  <c r="R765" i="2"/>
  <c r="P765" i="2"/>
  <c r="BI721" i="2"/>
  <c r="BH721" i="2"/>
  <c r="BG721" i="2"/>
  <c r="BE721" i="2"/>
  <c r="T721" i="2"/>
  <c r="R721" i="2"/>
  <c r="P721" i="2"/>
  <c r="BI714" i="2"/>
  <c r="BH714" i="2"/>
  <c r="BG714" i="2"/>
  <c r="BE714" i="2"/>
  <c r="T714" i="2"/>
  <c r="R714" i="2"/>
  <c r="P714" i="2"/>
  <c r="BI701" i="2"/>
  <c r="BH701" i="2"/>
  <c r="BG701" i="2"/>
  <c r="BE701" i="2"/>
  <c r="T701" i="2"/>
  <c r="R701" i="2"/>
  <c r="P701" i="2"/>
  <c r="BI680" i="2"/>
  <c r="BH680" i="2"/>
  <c r="BG680" i="2"/>
  <c r="BE680" i="2"/>
  <c r="T680" i="2"/>
  <c r="R680" i="2"/>
  <c r="P680" i="2"/>
  <c r="BI671" i="2"/>
  <c r="BH671" i="2"/>
  <c r="BG671" i="2"/>
  <c r="BE671" i="2"/>
  <c r="T671" i="2"/>
  <c r="R671" i="2"/>
  <c r="P671" i="2"/>
  <c r="BI670" i="2"/>
  <c r="BH670" i="2"/>
  <c r="BG670" i="2"/>
  <c r="BE670" i="2"/>
  <c r="T670" i="2"/>
  <c r="R670" i="2"/>
  <c r="P670" i="2"/>
  <c r="BI669" i="2"/>
  <c r="BH669" i="2"/>
  <c r="BG669" i="2"/>
  <c r="BE669" i="2"/>
  <c r="T669" i="2"/>
  <c r="R669" i="2"/>
  <c r="P669" i="2"/>
  <c r="BI668" i="2"/>
  <c r="BH668" i="2"/>
  <c r="BG668" i="2"/>
  <c r="BE668" i="2"/>
  <c r="T668" i="2"/>
  <c r="R668" i="2"/>
  <c r="P668" i="2"/>
  <c r="BI667" i="2"/>
  <c r="BH667" i="2"/>
  <c r="BG667" i="2"/>
  <c r="BE667" i="2"/>
  <c r="T667" i="2"/>
  <c r="R667" i="2"/>
  <c r="P667" i="2"/>
  <c r="BI666" i="2"/>
  <c r="BH666" i="2"/>
  <c r="BG666" i="2"/>
  <c r="BE666" i="2"/>
  <c r="T666" i="2"/>
  <c r="R666" i="2"/>
  <c r="P666" i="2"/>
  <c r="BI665" i="2"/>
  <c r="BH665" i="2"/>
  <c r="BG665" i="2"/>
  <c r="BE665" i="2"/>
  <c r="T665" i="2"/>
  <c r="R665" i="2"/>
  <c r="P665" i="2"/>
  <c r="BI664" i="2"/>
  <c r="BH664" i="2"/>
  <c r="BG664" i="2"/>
  <c r="BE664" i="2"/>
  <c r="T664" i="2"/>
  <c r="R664" i="2"/>
  <c r="P664" i="2"/>
  <c r="BI663" i="2"/>
  <c r="BH663" i="2"/>
  <c r="BG663" i="2"/>
  <c r="BE663" i="2"/>
  <c r="T663" i="2"/>
  <c r="R663" i="2"/>
  <c r="P663" i="2"/>
  <c r="BI662" i="2"/>
  <c r="BH662" i="2"/>
  <c r="BG662" i="2"/>
  <c r="BE662" i="2"/>
  <c r="T662" i="2"/>
  <c r="R662" i="2"/>
  <c r="P662" i="2"/>
  <c r="BI661" i="2"/>
  <c r="BH661" i="2"/>
  <c r="BG661" i="2"/>
  <c r="BE661" i="2"/>
  <c r="T661" i="2"/>
  <c r="R661" i="2"/>
  <c r="P661" i="2"/>
  <c r="BI660" i="2"/>
  <c r="BH660" i="2"/>
  <c r="BG660" i="2"/>
  <c r="BE660" i="2"/>
  <c r="T660" i="2"/>
  <c r="R660" i="2"/>
  <c r="P660" i="2"/>
  <c r="BI659" i="2"/>
  <c r="BH659" i="2"/>
  <c r="BG659" i="2"/>
  <c r="BE659" i="2"/>
  <c r="T659" i="2"/>
  <c r="R659" i="2"/>
  <c r="P659" i="2"/>
  <c r="BI658" i="2"/>
  <c r="BH658" i="2"/>
  <c r="BG658" i="2"/>
  <c r="BE658" i="2"/>
  <c r="T658" i="2"/>
  <c r="R658" i="2"/>
  <c r="P658" i="2"/>
  <c r="BI657" i="2"/>
  <c r="BH657" i="2"/>
  <c r="BG657" i="2"/>
  <c r="BE657" i="2"/>
  <c r="T657" i="2"/>
  <c r="R657" i="2"/>
  <c r="P657" i="2"/>
  <c r="BI656" i="2"/>
  <c r="BH656" i="2"/>
  <c r="BG656" i="2"/>
  <c r="BE656" i="2"/>
  <c r="T656" i="2"/>
  <c r="R656" i="2"/>
  <c r="P656" i="2"/>
  <c r="BI655" i="2"/>
  <c r="BH655" i="2"/>
  <c r="BG655" i="2"/>
  <c r="BE655" i="2"/>
  <c r="T655" i="2"/>
  <c r="R655" i="2"/>
  <c r="P655" i="2"/>
  <c r="BI654" i="2"/>
  <c r="BH654" i="2"/>
  <c r="BG654" i="2"/>
  <c r="BE654" i="2"/>
  <c r="T654" i="2"/>
  <c r="R654" i="2"/>
  <c r="P654" i="2"/>
  <c r="BI653" i="2"/>
  <c r="BH653" i="2"/>
  <c r="BG653" i="2"/>
  <c r="BE653" i="2"/>
  <c r="T653" i="2"/>
  <c r="R653" i="2"/>
  <c r="P653" i="2"/>
  <c r="BI652" i="2"/>
  <c r="BH652" i="2"/>
  <c r="BG652" i="2"/>
  <c r="BE652" i="2"/>
  <c r="T652" i="2"/>
  <c r="R652" i="2"/>
  <c r="P652" i="2"/>
  <c r="BI651" i="2"/>
  <c r="BH651" i="2"/>
  <c r="BG651" i="2"/>
  <c r="BE651" i="2"/>
  <c r="T651" i="2"/>
  <c r="R651" i="2"/>
  <c r="P651" i="2"/>
  <c r="BI650" i="2"/>
  <c r="BH650" i="2"/>
  <c r="BG650" i="2"/>
  <c r="BE650" i="2"/>
  <c r="T650" i="2"/>
  <c r="R650" i="2"/>
  <c r="P650" i="2"/>
  <c r="BI649" i="2"/>
  <c r="BH649" i="2"/>
  <c r="BG649" i="2"/>
  <c r="BE649" i="2"/>
  <c r="T649" i="2"/>
  <c r="R649" i="2"/>
  <c r="P649" i="2"/>
  <c r="BI648" i="2"/>
  <c r="BH648" i="2"/>
  <c r="BG648" i="2"/>
  <c r="BE648" i="2"/>
  <c r="T648" i="2"/>
  <c r="R648" i="2"/>
  <c r="P648" i="2"/>
  <c r="BI647" i="2"/>
  <c r="BH647" i="2"/>
  <c r="BG647" i="2"/>
  <c r="BE647" i="2"/>
  <c r="T647" i="2"/>
  <c r="R647" i="2"/>
  <c r="P647" i="2"/>
  <c r="BI646" i="2"/>
  <c r="BH646" i="2"/>
  <c r="BG646" i="2"/>
  <c r="BE646" i="2"/>
  <c r="T646" i="2"/>
  <c r="R646" i="2"/>
  <c r="P646" i="2"/>
  <c r="BI645" i="2"/>
  <c r="BH645" i="2"/>
  <c r="BG645" i="2"/>
  <c r="BE645" i="2"/>
  <c r="T645" i="2"/>
  <c r="R645" i="2"/>
  <c r="P645" i="2"/>
  <c r="BI644" i="2"/>
  <c r="BH644" i="2"/>
  <c r="BG644" i="2"/>
  <c r="BE644" i="2"/>
  <c r="T644" i="2"/>
  <c r="R644" i="2"/>
  <c r="P644" i="2"/>
  <c r="BI643" i="2"/>
  <c r="BH643" i="2"/>
  <c r="BG643" i="2"/>
  <c r="BE643" i="2"/>
  <c r="T643" i="2"/>
  <c r="R643" i="2"/>
  <c r="P643" i="2"/>
  <c r="BI642" i="2"/>
  <c r="BH642" i="2"/>
  <c r="BG642" i="2"/>
  <c r="BE642" i="2"/>
  <c r="T642" i="2"/>
  <c r="R642" i="2"/>
  <c r="P642" i="2"/>
  <c r="BI641" i="2"/>
  <c r="BH641" i="2"/>
  <c r="BG641" i="2"/>
  <c r="BE641" i="2"/>
  <c r="T641" i="2"/>
  <c r="R641" i="2"/>
  <c r="P641" i="2"/>
  <c r="BI640" i="2"/>
  <c r="BH640" i="2"/>
  <c r="BG640" i="2"/>
  <c r="BE640" i="2"/>
  <c r="T640" i="2"/>
  <c r="R640" i="2"/>
  <c r="P640" i="2"/>
  <c r="BI639" i="2"/>
  <c r="BH639" i="2"/>
  <c r="BG639" i="2"/>
  <c r="BE639" i="2"/>
  <c r="T639" i="2"/>
  <c r="R639" i="2"/>
  <c r="P639" i="2"/>
  <c r="BI638" i="2"/>
  <c r="BH638" i="2"/>
  <c r="BG638" i="2"/>
  <c r="BE638" i="2"/>
  <c r="T638" i="2"/>
  <c r="R638" i="2"/>
  <c r="P638" i="2"/>
  <c r="BI637" i="2"/>
  <c r="BH637" i="2"/>
  <c r="BG637" i="2"/>
  <c r="BE637" i="2"/>
  <c r="T637" i="2"/>
  <c r="R637" i="2"/>
  <c r="P637" i="2"/>
  <c r="BI636" i="2"/>
  <c r="BH636" i="2"/>
  <c r="BG636" i="2"/>
  <c r="BE636" i="2"/>
  <c r="T636" i="2"/>
  <c r="R636" i="2"/>
  <c r="P636" i="2"/>
  <c r="BI635" i="2"/>
  <c r="BH635" i="2"/>
  <c r="BG635" i="2"/>
  <c r="BE635" i="2"/>
  <c r="T635" i="2"/>
  <c r="R635" i="2"/>
  <c r="P635" i="2"/>
  <c r="BI634" i="2"/>
  <c r="BH634" i="2"/>
  <c r="BG634" i="2"/>
  <c r="BE634" i="2"/>
  <c r="T634" i="2"/>
  <c r="R634" i="2"/>
  <c r="P634" i="2"/>
  <c r="BI633" i="2"/>
  <c r="BH633" i="2"/>
  <c r="BG633" i="2"/>
  <c r="BE633" i="2"/>
  <c r="T633" i="2"/>
  <c r="R633" i="2"/>
  <c r="P633" i="2"/>
  <c r="BI632" i="2"/>
  <c r="BH632" i="2"/>
  <c r="BG632" i="2"/>
  <c r="BE632" i="2"/>
  <c r="T632" i="2"/>
  <c r="R632" i="2"/>
  <c r="P632" i="2"/>
  <c r="BI631" i="2"/>
  <c r="BH631" i="2"/>
  <c r="BG631" i="2"/>
  <c r="BE631" i="2"/>
  <c r="T631" i="2"/>
  <c r="R631" i="2"/>
  <c r="P631" i="2"/>
  <c r="BI630" i="2"/>
  <c r="BH630" i="2"/>
  <c r="BG630" i="2"/>
  <c r="BE630" i="2"/>
  <c r="T630" i="2"/>
  <c r="R630" i="2"/>
  <c r="P630" i="2"/>
  <c r="BI629" i="2"/>
  <c r="BH629" i="2"/>
  <c r="BG629" i="2"/>
  <c r="BE629" i="2"/>
  <c r="T629" i="2"/>
  <c r="R629" i="2"/>
  <c r="P629" i="2"/>
  <c r="BI628" i="2"/>
  <c r="BH628" i="2"/>
  <c r="BG628" i="2"/>
  <c r="BE628" i="2"/>
  <c r="T628" i="2"/>
  <c r="R628" i="2"/>
  <c r="P628" i="2"/>
  <c r="BI627" i="2"/>
  <c r="BH627" i="2"/>
  <c r="BG627" i="2"/>
  <c r="BE627" i="2"/>
  <c r="T627" i="2"/>
  <c r="R627" i="2"/>
  <c r="P627" i="2"/>
  <c r="BI626" i="2"/>
  <c r="BH626" i="2"/>
  <c r="BG626" i="2"/>
  <c r="BE626" i="2"/>
  <c r="T626" i="2"/>
  <c r="R626" i="2"/>
  <c r="P626" i="2"/>
  <c r="BI625" i="2"/>
  <c r="BH625" i="2"/>
  <c r="BG625" i="2"/>
  <c r="BE625" i="2"/>
  <c r="T625" i="2"/>
  <c r="R625" i="2"/>
  <c r="P625" i="2"/>
  <c r="BI621" i="2"/>
  <c r="BH621" i="2"/>
  <c r="BG621" i="2"/>
  <c r="BE621" i="2"/>
  <c r="T621" i="2"/>
  <c r="R621" i="2"/>
  <c r="P621" i="2"/>
  <c r="BI617" i="2"/>
  <c r="BH617" i="2"/>
  <c r="BG617" i="2"/>
  <c r="BE617" i="2"/>
  <c r="T617" i="2"/>
  <c r="R617" i="2"/>
  <c r="P617" i="2"/>
  <c r="BI568" i="2"/>
  <c r="BH568" i="2"/>
  <c r="BG568" i="2"/>
  <c r="BE568" i="2"/>
  <c r="T568" i="2"/>
  <c r="R568" i="2"/>
  <c r="P568" i="2"/>
  <c r="BI566" i="2"/>
  <c r="BH566" i="2"/>
  <c r="BG566" i="2"/>
  <c r="BE566" i="2"/>
  <c r="T566" i="2"/>
  <c r="R566" i="2"/>
  <c r="P566" i="2"/>
  <c r="BI529" i="2"/>
  <c r="BH529" i="2"/>
  <c r="BG529" i="2"/>
  <c r="BE529" i="2"/>
  <c r="T529" i="2"/>
  <c r="R529" i="2"/>
  <c r="P529" i="2"/>
  <c r="BI519" i="2"/>
  <c r="BH519" i="2"/>
  <c r="BG519" i="2"/>
  <c r="BE519" i="2"/>
  <c r="T519" i="2"/>
  <c r="R519" i="2"/>
  <c r="P519" i="2"/>
  <c r="BI509" i="2"/>
  <c r="BH509" i="2"/>
  <c r="BG509" i="2"/>
  <c r="BE509" i="2"/>
  <c r="T509" i="2"/>
  <c r="R509" i="2"/>
  <c r="P509" i="2"/>
  <c r="BI506" i="2"/>
  <c r="BH506" i="2"/>
  <c r="BG506" i="2"/>
  <c r="BE506" i="2"/>
  <c r="T506" i="2"/>
  <c r="T505" i="2" s="1"/>
  <c r="R506" i="2"/>
  <c r="R505" i="2" s="1"/>
  <c r="P506" i="2"/>
  <c r="P505" i="2" s="1"/>
  <c r="BI504" i="2"/>
  <c r="BH504" i="2"/>
  <c r="BG504" i="2"/>
  <c r="BE504" i="2"/>
  <c r="T504" i="2"/>
  <c r="R504" i="2"/>
  <c r="P504" i="2"/>
  <c r="BI501" i="2"/>
  <c r="BH501" i="2"/>
  <c r="BG501" i="2"/>
  <c r="BE501" i="2"/>
  <c r="T501" i="2"/>
  <c r="R501" i="2"/>
  <c r="P501" i="2"/>
  <c r="BI500" i="2"/>
  <c r="BH500" i="2"/>
  <c r="BG500" i="2"/>
  <c r="BE500" i="2"/>
  <c r="T500" i="2"/>
  <c r="R500" i="2"/>
  <c r="P500" i="2"/>
  <c r="BI497" i="2"/>
  <c r="BH497" i="2"/>
  <c r="BG497" i="2"/>
  <c r="BE497" i="2"/>
  <c r="T497" i="2"/>
  <c r="R497" i="2"/>
  <c r="P497" i="2"/>
  <c r="BI496" i="2"/>
  <c r="BH496" i="2"/>
  <c r="BG496" i="2"/>
  <c r="BE496" i="2"/>
  <c r="T496" i="2"/>
  <c r="R496" i="2"/>
  <c r="P496" i="2"/>
  <c r="BI493" i="2"/>
  <c r="BH493" i="2"/>
  <c r="BG493" i="2"/>
  <c r="BE493" i="2"/>
  <c r="T493" i="2"/>
  <c r="R493" i="2"/>
  <c r="P493" i="2"/>
  <c r="BI492" i="2"/>
  <c r="BH492" i="2"/>
  <c r="BG492" i="2"/>
  <c r="BE492" i="2"/>
  <c r="T492" i="2"/>
  <c r="R492" i="2"/>
  <c r="P492" i="2"/>
  <c r="BI479" i="2"/>
  <c r="BH479" i="2"/>
  <c r="BG479" i="2"/>
  <c r="BE479" i="2"/>
  <c r="T479" i="2"/>
  <c r="R479" i="2"/>
  <c r="P479" i="2"/>
  <c r="BI468" i="2"/>
  <c r="BH468" i="2"/>
  <c r="BG468" i="2"/>
  <c r="BE468" i="2"/>
  <c r="T468" i="2"/>
  <c r="R468" i="2"/>
  <c r="P468" i="2"/>
  <c r="BI463" i="2"/>
  <c r="BH463" i="2"/>
  <c r="BG463" i="2"/>
  <c r="BE463" i="2"/>
  <c r="T463" i="2"/>
  <c r="R463" i="2"/>
  <c r="P463" i="2"/>
  <c r="BI452" i="2"/>
  <c r="BH452" i="2"/>
  <c r="BG452" i="2"/>
  <c r="BE452" i="2"/>
  <c r="T452" i="2"/>
  <c r="R452" i="2"/>
  <c r="P452" i="2"/>
  <c r="BI420" i="2"/>
  <c r="BH420" i="2"/>
  <c r="BG420" i="2"/>
  <c r="BE420" i="2"/>
  <c r="T420" i="2"/>
  <c r="R420" i="2"/>
  <c r="P420" i="2"/>
  <c r="BI411" i="2"/>
  <c r="BH411" i="2"/>
  <c r="BG411" i="2"/>
  <c r="BE411" i="2"/>
  <c r="T411" i="2"/>
  <c r="R411" i="2"/>
  <c r="P411" i="2"/>
  <c r="BI402" i="2"/>
  <c r="BH402" i="2"/>
  <c r="BG402" i="2"/>
  <c r="BE402" i="2"/>
  <c r="T402" i="2"/>
  <c r="R402" i="2"/>
  <c r="P402" i="2"/>
  <c r="BI393" i="2"/>
  <c r="BH393" i="2"/>
  <c r="BG393" i="2"/>
  <c r="BE393" i="2"/>
  <c r="T393" i="2"/>
  <c r="R393" i="2"/>
  <c r="P393" i="2"/>
  <c r="BI366" i="2"/>
  <c r="BH366" i="2"/>
  <c r="BG366" i="2"/>
  <c r="BE366" i="2"/>
  <c r="T366" i="2"/>
  <c r="R366" i="2"/>
  <c r="P366" i="2"/>
  <c r="BI339" i="2"/>
  <c r="BH339" i="2"/>
  <c r="BG339" i="2"/>
  <c r="BE339" i="2"/>
  <c r="T339" i="2"/>
  <c r="R339" i="2"/>
  <c r="P339" i="2"/>
  <c r="BI300" i="2"/>
  <c r="BH300" i="2"/>
  <c r="BG300" i="2"/>
  <c r="BE300" i="2"/>
  <c r="T300" i="2"/>
  <c r="R300" i="2"/>
  <c r="P300" i="2"/>
  <c r="BI297" i="2"/>
  <c r="BH297" i="2"/>
  <c r="BG297" i="2"/>
  <c r="BE297" i="2"/>
  <c r="T297" i="2"/>
  <c r="R297" i="2"/>
  <c r="P297" i="2"/>
  <c r="BI284" i="2"/>
  <c r="BH284" i="2"/>
  <c r="BG284" i="2"/>
  <c r="BE284" i="2"/>
  <c r="T284" i="2"/>
  <c r="R284" i="2"/>
  <c r="P284" i="2"/>
  <c r="BI221" i="2"/>
  <c r="BH221" i="2"/>
  <c r="BG221" i="2"/>
  <c r="BE221" i="2"/>
  <c r="T221" i="2"/>
  <c r="R221" i="2"/>
  <c r="P221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127" i="2"/>
  <c r="BH127" i="2"/>
  <c r="BG127" i="2"/>
  <c r="BE127" i="2"/>
  <c r="T127" i="2"/>
  <c r="R127" i="2"/>
  <c r="P127" i="2"/>
  <c r="J121" i="2"/>
  <c r="J120" i="2"/>
  <c r="F120" i="2"/>
  <c r="F118" i="2"/>
  <c r="E116" i="2"/>
  <c r="J92" i="2"/>
  <c r="J91" i="2"/>
  <c r="F91" i="2"/>
  <c r="F89" i="2"/>
  <c r="E87" i="2"/>
  <c r="J18" i="2"/>
  <c r="E18" i="2"/>
  <c r="F121" i="2" s="1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J767" i="2"/>
  <c r="J671" i="2"/>
  <c r="BK668" i="2"/>
  <c r="BK665" i="2"/>
  <c r="BK663" i="2"/>
  <c r="J662" i="2"/>
  <c r="BK660" i="2"/>
  <c r="BK659" i="2"/>
  <c r="BK657" i="2"/>
  <c r="J656" i="2"/>
  <c r="BK653" i="2"/>
  <c r="BK645" i="2"/>
  <c r="BK638" i="2"/>
  <c r="BK621" i="2"/>
  <c r="BK493" i="2"/>
  <c r="J420" i="2"/>
  <c r="J297" i="2"/>
  <c r="BK210" i="2"/>
  <c r="J765" i="2"/>
  <c r="J701" i="2"/>
  <c r="J666" i="2"/>
  <c r="J649" i="2"/>
  <c r="BK646" i="2"/>
  <c r="BK641" i="2"/>
  <c r="BK631" i="2"/>
  <c r="J628" i="2"/>
  <c r="BK529" i="2"/>
  <c r="J497" i="2"/>
  <c r="J463" i="2"/>
  <c r="BK300" i="2"/>
  <c r="BK127" i="2"/>
  <c r="J680" i="2"/>
  <c r="BK639" i="2"/>
  <c r="J635" i="2"/>
  <c r="BK627" i="2"/>
  <c r="BK566" i="2"/>
  <c r="J506" i="2"/>
  <c r="BK479" i="2"/>
  <c r="BK393" i="2"/>
  <c r="BK213" i="2"/>
  <c r="BK671" i="2"/>
  <c r="J653" i="2"/>
  <c r="J648" i="2"/>
  <c r="J638" i="2"/>
  <c r="BK633" i="2"/>
  <c r="BK628" i="2"/>
  <c r="BK506" i="2"/>
  <c r="J468" i="2"/>
  <c r="BK339" i="2"/>
  <c r="J210" i="2"/>
  <c r="BK243" i="3"/>
  <c r="BK237" i="3"/>
  <c r="J215" i="3"/>
  <c r="BK205" i="3"/>
  <c r="BK246" i="3"/>
  <c r="BK236" i="3"/>
  <c r="BK260" i="3"/>
  <c r="J241" i="3"/>
  <c r="J235" i="3"/>
  <c r="J225" i="3"/>
  <c r="J126" i="3"/>
  <c r="BK244" i="3"/>
  <c r="J234" i="3"/>
  <c r="BK228" i="3"/>
  <c r="BK201" i="3"/>
  <c r="BK154" i="3"/>
  <c r="BK721" i="2"/>
  <c r="J669" i="2"/>
  <c r="BK666" i="2"/>
  <c r="J664" i="2"/>
  <c r="BK662" i="2"/>
  <c r="J661" i="2"/>
  <c r="J660" i="2"/>
  <c r="BK658" i="2"/>
  <c r="J657" i="2"/>
  <c r="BK655" i="2"/>
  <c r="J652" i="2"/>
  <c r="J642" i="2"/>
  <c r="BK626" i="2"/>
  <c r="J617" i="2"/>
  <c r="J479" i="2"/>
  <c r="BK366" i="2"/>
  <c r="BK217" i="2"/>
  <c r="AS94" i="1"/>
  <c r="J651" i="2"/>
  <c r="BK642" i="2"/>
  <c r="BK640" i="2"/>
  <c r="BK630" i="2"/>
  <c r="J625" i="2"/>
  <c r="J509" i="2"/>
  <c r="BK496" i="2"/>
  <c r="J411" i="2"/>
  <c r="J209" i="2"/>
  <c r="BK680" i="2"/>
  <c r="J647" i="2"/>
  <c r="J640" i="2"/>
  <c r="BK636" i="2"/>
  <c r="BK629" i="2"/>
  <c r="BK568" i="2"/>
  <c r="BK509" i="2"/>
  <c r="BK497" i="2"/>
  <c r="J402" i="2"/>
  <c r="BK214" i="2"/>
  <c r="BK768" i="2"/>
  <c r="J668" i="2"/>
  <c r="BK649" i="2"/>
  <c r="J641" i="2"/>
  <c r="BK634" i="2"/>
  <c r="J631" i="2"/>
  <c r="J626" i="2"/>
  <c r="J496" i="2"/>
  <c r="J393" i="2"/>
  <c r="J217" i="2"/>
  <c r="BK250" i="3"/>
  <c r="BK245" i="3"/>
  <c r="BK230" i="3"/>
  <c r="BK213" i="3"/>
  <c r="J201" i="3"/>
  <c r="J243" i="3"/>
  <c r="BK234" i="3"/>
  <c r="BK242" i="3"/>
  <c r="J237" i="3"/>
  <c r="J214" i="3"/>
  <c r="J260" i="3"/>
  <c r="BK247" i="3"/>
  <c r="J240" i="3"/>
  <c r="BK232" i="3"/>
  <c r="BK209" i="3"/>
  <c r="BK202" i="3"/>
  <c r="BK411" i="2"/>
  <c r="BK767" i="2"/>
  <c r="J714" i="2"/>
  <c r="J667" i="2"/>
  <c r="BK652" i="2"/>
  <c r="BK648" i="2"/>
  <c r="J644" i="2"/>
  <c r="J632" i="2"/>
  <c r="J568" i="2"/>
  <c r="J504" i="2"/>
  <c r="J493" i="2"/>
  <c r="BK402" i="2"/>
  <c r="BK297" i="2"/>
  <c r="BK714" i="2"/>
  <c r="J654" i="2"/>
  <c r="J643" i="2"/>
  <c r="J634" i="2"/>
  <c r="J621" i="2"/>
  <c r="J529" i="2"/>
  <c r="J500" i="2"/>
  <c r="J452" i="2"/>
  <c r="BK284" i="2"/>
  <c r="J127" i="2"/>
  <c r="J670" i="2"/>
  <c r="BK651" i="2"/>
  <c r="J645" i="2"/>
  <c r="J636" i="2"/>
  <c r="BK632" i="2"/>
  <c r="J627" i="2"/>
  <c r="BK504" i="2"/>
  <c r="BK452" i="2"/>
  <c r="J284" i="2"/>
  <c r="J214" i="2"/>
  <c r="BK249" i="3"/>
  <c r="J242" i="3"/>
  <c r="J233" i="3"/>
  <c r="BK214" i="3"/>
  <c r="J204" i="3"/>
  <c r="J238" i="3"/>
  <c r="J232" i="3"/>
  <c r="J230" i="3"/>
  <c r="J227" i="3"/>
  <c r="BK215" i="3"/>
  <c r="J212" i="3"/>
  <c r="J205" i="3"/>
  <c r="J199" i="3"/>
  <c r="BK126" i="3"/>
  <c r="J244" i="3"/>
  <c r="J239" i="3"/>
  <c r="J231" i="3"/>
  <c r="BK199" i="3"/>
  <c r="J250" i="3"/>
  <c r="J245" i="3"/>
  <c r="BK233" i="3"/>
  <c r="BK227" i="3"/>
  <c r="J207" i="3"/>
  <c r="J198" i="3"/>
  <c r="BK765" i="2"/>
  <c r="BK670" i="2"/>
  <c r="BK667" i="2"/>
  <c r="BK664" i="2"/>
  <c r="J663" i="2"/>
  <c r="BK661" i="2"/>
  <c r="J659" i="2"/>
  <c r="J658" i="2"/>
  <c r="BK656" i="2"/>
  <c r="BK654" i="2"/>
  <c r="J646" i="2"/>
  <c r="J639" i="2"/>
  <c r="BK625" i="2"/>
  <c r="J492" i="2"/>
  <c r="BK463" i="2"/>
  <c r="J300" i="2"/>
  <c r="J213" i="2"/>
  <c r="J768" i="2"/>
  <c r="J721" i="2"/>
  <c r="J665" i="2"/>
  <c r="J650" i="2"/>
  <c r="BK647" i="2"/>
  <c r="BK637" i="2"/>
  <c r="J629" i="2"/>
  <c r="J566" i="2"/>
  <c r="BK500" i="2"/>
  <c r="BK492" i="2"/>
  <c r="J339" i="2"/>
  <c r="J221" i="2"/>
  <c r="J655" i="2"/>
  <c r="BK644" i="2"/>
  <c r="J637" i="2"/>
  <c r="J633" i="2"/>
  <c r="BK617" i="2"/>
  <c r="BK519" i="2"/>
  <c r="BK501" i="2"/>
  <c r="BK468" i="2"/>
  <c r="J366" i="2"/>
  <c r="BK701" i="2"/>
  <c r="BK669" i="2"/>
  <c r="BK650" i="2"/>
  <c r="BK643" i="2"/>
  <c r="BK635" i="2"/>
  <c r="J630" i="2"/>
  <c r="J519" i="2"/>
  <c r="J501" i="2"/>
  <c r="BK420" i="2"/>
  <c r="BK221" i="2"/>
  <c r="BK209" i="2"/>
  <c r="J246" i="3"/>
  <c r="BK241" i="3"/>
  <c r="J226" i="3"/>
  <c r="BK212" i="3"/>
  <c r="J193" i="3"/>
  <c r="BK239" i="3"/>
  <c r="BK235" i="3"/>
  <c r="BK231" i="3"/>
  <c r="J228" i="3"/>
  <c r="BK225" i="3"/>
  <c r="J213" i="3"/>
  <c r="J209" i="3"/>
  <c r="BK207" i="3"/>
  <c r="J202" i="3"/>
  <c r="J154" i="3"/>
  <c r="J247" i="3"/>
  <c r="BK240" i="3"/>
  <c r="J236" i="3"/>
  <c r="J229" i="3"/>
  <c r="BK198" i="3"/>
  <c r="J249" i="3"/>
  <c r="BK238" i="3"/>
  <c r="BK229" i="3"/>
  <c r="BK226" i="3"/>
  <c r="BK204" i="3"/>
  <c r="BK193" i="3"/>
  <c r="R126" i="2" l="1"/>
  <c r="R220" i="2"/>
  <c r="R508" i="2"/>
  <c r="R567" i="2"/>
  <c r="R766" i="2"/>
  <c r="T153" i="3"/>
  <c r="T124" i="3" s="1"/>
  <c r="P211" i="3"/>
  <c r="R248" i="3"/>
  <c r="BK126" i="2"/>
  <c r="T220" i="2"/>
  <c r="T508" i="2"/>
  <c r="BK567" i="2"/>
  <c r="J567" i="2" s="1"/>
  <c r="J103" i="2" s="1"/>
  <c r="BK766" i="2"/>
  <c r="J766" i="2" s="1"/>
  <c r="J104" i="2" s="1"/>
  <c r="R153" i="3"/>
  <c r="R124" i="3" s="1"/>
  <c r="R211" i="3"/>
  <c r="R210" i="3"/>
  <c r="P248" i="3"/>
  <c r="T126" i="2"/>
  <c r="BK220" i="2"/>
  <c r="J220" i="2" s="1"/>
  <c r="J99" i="2" s="1"/>
  <c r="BK508" i="2"/>
  <c r="J508" i="2" s="1"/>
  <c r="J102" i="2" s="1"/>
  <c r="P567" i="2"/>
  <c r="P766" i="2"/>
  <c r="P153" i="3"/>
  <c r="P124" i="3" s="1"/>
  <c r="T211" i="3"/>
  <c r="T248" i="3"/>
  <c r="P126" i="2"/>
  <c r="P220" i="2"/>
  <c r="P508" i="2"/>
  <c r="P507" i="2"/>
  <c r="T567" i="2"/>
  <c r="T766" i="2"/>
  <c r="BK153" i="3"/>
  <c r="J153" i="3" s="1"/>
  <c r="J99" i="3" s="1"/>
  <c r="BK211" i="3"/>
  <c r="BK248" i="3"/>
  <c r="J248" i="3" s="1"/>
  <c r="J103" i="3" s="1"/>
  <c r="BK125" i="3"/>
  <c r="J125" i="3" s="1"/>
  <c r="J98" i="3" s="1"/>
  <c r="BK505" i="2"/>
  <c r="J505" i="2" s="1"/>
  <c r="J100" i="2" s="1"/>
  <c r="BK208" i="3"/>
  <c r="J208" i="3"/>
  <c r="J100" i="3" s="1"/>
  <c r="J211" i="3"/>
  <c r="J102" i="3" s="1"/>
  <c r="J126" i="2"/>
  <c r="J98" i="2" s="1"/>
  <c r="F92" i="3"/>
  <c r="BF126" i="3"/>
  <c r="BF199" i="3"/>
  <c r="BF201" i="3"/>
  <c r="BF205" i="3"/>
  <c r="BF207" i="3"/>
  <c r="BF212" i="3"/>
  <c r="BF229" i="3"/>
  <c r="BF237" i="3"/>
  <c r="BF239" i="3"/>
  <c r="BF242" i="3"/>
  <c r="BF244" i="3"/>
  <c r="BF260" i="3"/>
  <c r="J89" i="3"/>
  <c r="BF154" i="3"/>
  <c r="BF193" i="3"/>
  <c r="BF213" i="3"/>
  <c r="BF215" i="3"/>
  <c r="BF228" i="3"/>
  <c r="BF230" i="3"/>
  <c r="BF234" i="3"/>
  <c r="BF235" i="3"/>
  <c r="BF238" i="3"/>
  <c r="BF245" i="3"/>
  <c r="BF246" i="3"/>
  <c r="BF250" i="3"/>
  <c r="E113" i="3"/>
  <c r="BF198" i="3"/>
  <c r="BF226" i="3"/>
  <c r="BF227" i="3"/>
  <c r="BF231" i="3"/>
  <c r="BF232" i="3"/>
  <c r="BF236" i="3"/>
  <c r="BF240" i="3"/>
  <c r="BF202" i="3"/>
  <c r="BF204" i="3"/>
  <c r="BF209" i="3"/>
  <c r="BF214" i="3"/>
  <c r="BF225" i="3"/>
  <c r="BF233" i="3"/>
  <c r="BF241" i="3"/>
  <c r="BF243" i="3"/>
  <c r="BF247" i="3"/>
  <c r="BF249" i="3"/>
  <c r="F92" i="2"/>
  <c r="BF209" i="2"/>
  <c r="BF213" i="2"/>
  <c r="BF217" i="2"/>
  <c r="BF366" i="2"/>
  <c r="BF463" i="2"/>
  <c r="BF500" i="2"/>
  <c r="BF501" i="2"/>
  <c r="BF504" i="2"/>
  <c r="BF568" i="2"/>
  <c r="BF621" i="2"/>
  <c r="BF626" i="2"/>
  <c r="BF629" i="2"/>
  <c r="BF630" i="2"/>
  <c r="BF634" i="2"/>
  <c r="BF635" i="2"/>
  <c r="BF637" i="2"/>
  <c r="BF640" i="2"/>
  <c r="BF641" i="2"/>
  <c r="BF642" i="2"/>
  <c r="BF647" i="2"/>
  <c r="BF649" i="2"/>
  <c r="BF652" i="2"/>
  <c r="BF669" i="2"/>
  <c r="BF765" i="2"/>
  <c r="BF210" i="2"/>
  <c r="BF221" i="2"/>
  <c r="BF339" i="2"/>
  <c r="BF393" i="2"/>
  <c r="BF402" i="2"/>
  <c r="BF497" i="2"/>
  <c r="BF519" i="2"/>
  <c r="BF566" i="2"/>
  <c r="BF636" i="2"/>
  <c r="BF639" i="2"/>
  <c r="BF645" i="2"/>
  <c r="BF646" i="2"/>
  <c r="BF671" i="2"/>
  <c r="BF680" i="2"/>
  <c r="BF701" i="2"/>
  <c r="BF767" i="2"/>
  <c r="E114" i="2"/>
  <c r="J118" i="2"/>
  <c r="BF127" i="2"/>
  <c r="BF284" i="2"/>
  <c r="BF297" i="2"/>
  <c r="BF300" i="2"/>
  <c r="BF420" i="2"/>
  <c r="BF452" i="2"/>
  <c r="BF492" i="2"/>
  <c r="BF506" i="2"/>
  <c r="BF509" i="2"/>
  <c r="BF529" i="2"/>
  <c r="BF617" i="2"/>
  <c r="BF627" i="2"/>
  <c r="BF631" i="2"/>
  <c r="BF632" i="2"/>
  <c r="BF643" i="2"/>
  <c r="BF644" i="2"/>
  <c r="BF648" i="2"/>
  <c r="BF665" i="2"/>
  <c r="BF666" i="2"/>
  <c r="BF667" i="2"/>
  <c r="BF721" i="2"/>
  <c r="BF214" i="2"/>
  <c r="BF411" i="2"/>
  <c r="BF468" i="2"/>
  <c r="BF479" i="2"/>
  <c r="BF493" i="2"/>
  <c r="BF496" i="2"/>
  <c r="BF625" i="2"/>
  <c r="BF628" i="2"/>
  <c r="BF633" i="2"/>
  <c r="BF638" i="2"/>
  <c r="BF650" i="2"/>
  <c r="BF651" i="2"/>
  <c r="BF653" i="2"/>
  <c r="BF654" i="2"/>
  <c r="BF655" i="2"/>
  <c r="BF656" i="2"/>
  <c r="BF657" i="2"/>
  <c r="BF658" i="2"/>
  <c r="BF659" i="2"/>
  <c r="BF660" i="2"/>
  <c r="BF661" i="2"/>
  <c r="BF662" i="2"/>
  <c r="BF663" i="2"/>
  <c r="BF664" i="2"/>
  <c r="BF668" i="2"/>
  <c r="BF670" i="2"/>
  <c r="BF714" i="2"/>
  <c r="BF768" i="2"/>
  <c r="F36" i="2"/>
  <c r="BC95" i="1" s="1"/>
  <c r="F35" i="3"/>
  <c r="BB96" i="1" s="1"/>
  <c r="F33" i="3"/>
  <c r="AZ96" i="1" s="1"/>
  <c r="F35" i="2"/>
  <c r="BB95" i="1" s="1"/>
  <c r="J33" i="2"/>
  <c r="AV95" i="1" s="1"/>
  <c r="F37" i="2"/>
  <c r="BD95" i="1" s="1"/>
  <c r="F37" i="3"/>
  <c r="BD96" i="1" s="1"/>
  <c r="F36" i="3"/>
  <c r="BC96" i="1" s="1"/>
  <c r="F33" i="2"/>
  <c r="AZ95" i="1" s="1"/>
  <c r="J33" i="3"/>
  <c r="AV96" i="1" s="1"/>
  <c r="T125" i="2" l="1"/>
  <c r="T210" i="3"/>
  <c r="R123" i="3"/>
  <c r="T507" i="2"/>
  <c r="T124" i="2" s="1"/>
  <c r="T123" i="3"/>
  <c r="BK210" i="3"/>
  <c r="J210" i="3"/>
  <c r="J101" i="3" s="1"/>
  <c r="P125" i="2"/>
  <c r="P124" i="2" s="1"/>
  <c r="AU95" i="1" s="1"/>
  <c r="P210" i="3"/>
  <c r="P123" i="3" s="1"/>
  <c r="AU96" i="1" s="1"/>
  <c r="BK125" i="2"/>
  <c r="J125" i="2"/>
  <c r="J97" i="2" s="1"/>
  <c r="R507" i="2"/>
  <c r="R125" i="2"/>
  <c r="BK507" i="2"/>
  <c r="J507" i="2" s="1"/>
  <c r="J101" i="2" s="1"/>
  <c r="BK124" i="3"/>
  <c r="J124" i="3"/>
  <c r="J97" i="3" s="1"/>
  <c r="J34" i="2"/>
  <c r="AW95" i="1" s="1"/>
  <c r="AT95" i="1" s="1"/>
  <c r="BC94" i="1"/>
  <c r="W32" i="1" s="1"/>
  <c r="F34" i="2"/>
  <c r="BA95" i="1" s="1"/>
  <c r="AZ94" i="1"/>
  <c r="AV94" i="1" s="1"/>
  <c r="AK29" i="1" s="1"/>
  <c r="J34" i="3"/>
  <c r="AW96" i="1" s="1"/>
  <c r="AT96" i="1" s="1"/>
  <c r="F34" i="3"/>
  <c r="BA96" i="1" s="1"/>
  <c r="BD94" i="1"/>
  <c r="W33" i="1" s="1"/>
  <c r="BB94" i="1"/>
  <c r="W31" i="1" s="1"/>
  <c r="R124" i="2" l="1"/>
  <c r="BK123" i="3"/>
  <c r="J123" i="3" s="1"/>
  <c r="J30" i="3" s="1"/>
  <c r="AG96" i="1" s="1"/>
  <c r="BK124" i="2"/>
  <c r="J124" i="2" s="1"/>
  <c r="J96" i="2" s="1"/>
  <c r="AU94" i="1"/>
  <c r="W29" i="1"/>
  <c r="BA94" i="1"/>
  <c r="AW94" i="1" s="1"/>
  <c r="AK30" i="1" s="1"/>
  <c r="AX94" i="1"/>
  <c r="AY94" i="1"/>
  <c r="J39" i="3" l="1"/>
  <c r="J96" i="3"/>
  <c r="AN96" i="1"/>
  <c r="J30" i="2"/>
  <c r="AG95" i="1" s="1"/>
  <c r="AN95" i="1" s="1"/>
  <c r="AT94" i="1"/>
  <c r="W30" i="1"/>
  <c r="J39" i="2" l="1"/>
  <c r="AG94" i="1"/>
  <c r="AK26" i="1" s="1"/>
  <c r="AK35" i="1" l="1"/>
  <c r="AN94" i="1"/>
</calcChain>
</file>

<file path=xl/sharedStrings.xml><?xml version="1.0" encoding="utf-8"?>
<sst xmlns="http://schemas.openxmlformats.org/spreadsheetml/2006/main" count="8314" uniqueCount="904">
  <si>
    <t>Export Komplet</t>
  </si>
  <si>
    <t/>
  </si>
  <si>
    <t>2.0</t>
  </si>
  <si>
    <t>False</t>
  </si>
  <si>
    <t>{240f92ae-a881-4156-a28d-506b73918ba1}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</si>
  <si>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</si>
  <si>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</si>
  <si>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</si>
  <si>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</si>
  <si>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</si>
  <si>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</si>
  <si>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</si>
  <si>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</si>
  <si>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24022301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</si>
  <si>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</si>
  <si>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</si>
  <si>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okien a dverí na budove Nových teoretických ústavov Lekárskej fakulty UK- 3. etapa</t>
  </si>
  <si>
    <t>JKSO:</t>
  </si>
  <si>
    <t>KS:</t>
  </si>
  <si>
    <t>Miesto:</t>
  </si>
  <si>
    <t>Sasinkova 4, Bratislava</t>
  </si>
  <si>
    <t>Dátum:</t>
  </si>
  <si>
    <t>23. 2. 2024</t>
  </si>
  <si>
    <t>Objednávateľ:</t>
  </si>
  <si>
    <t>IČO:</t>
  </si>
  <si>
    <t>OPSM Lekárska fakulta ÚK</t>
  </si>
  <si>
    <t>IČ DPH:</t>
  </si>
  <si>
    <t>Zhotoviteľ:</t>
  </si>
  <si>
    <t>Vyplň údaj</t>
  </si>
  <si>
    <t>Projektant:</t>
  </si>
  <si>
    <t>Ing.Eva Zradulová</t>
  </si>
  <si>
    <t>True</t>
  </si>
  <si>
    <t>Spracovateľ:</t>
  </si>
  <si>
    <t>Rosoft s.r.o.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</si>
  <si>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</si>
  <si>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</si>
  <si>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</si>
  <si>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</si>
  <si>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</si>
  <si>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</si>
  <si>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</si>
  <si>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</si>
  <si>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</si>
  <si>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</si>
  <si>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</si>
  <si>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</si>
  <si>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</si>
  <si>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</si>
  <si>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</si>
  <si>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</si>
  <si>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</si>
  <si>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</si>
  <si>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</si>
  <si>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</si>
  <si>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</si>
  <si>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</si>
  <si>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</si>
  <si>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</si>
  <si>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</si>
  <si>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</si>
  <si>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</si>
  <si>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</si>
  <si>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</si>
  <si>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</si>
  <si>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</si>
  <si>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</si>
  <si>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</si>
  <si>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</si>
  <si>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</si>
  <si>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</si>
  <si>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</si>
  <si>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</si>
  <si>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</si>
  <si>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</si>
  <si>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</si>
  <si>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</si>
  <si>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</si>
  <si>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</si>
  <si>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</si>
  <si>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</si>
  <si>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E.03.1.1</t>
  </si>
  <si>
    <t>1.1 Obnova okien a dverí</t>
  </si>
  <si>
    <t>STA</t>
  </si>
  <si>
    <t>1</t>
  </si>
  <si>
    <t>{711c84e3-15e7-46d7-914f-89e8acd1e897}</t>
  </si>
  <si>
    <t>E.03.1.2</t>
  </si>
  <si>
    <t>1.2 Obnova zámočníckych výrobkov</t>
  </si>
  <si>
    <t>{55df0957-c5d3-44e2-927e-d00f54a4d243}</t>
  </si>
  <si>
    <t>KRYCÍ LIST ROZPOČTU</t>
  </si>
  <si>
    <t>Objekt:</t>
  </si>
  <si>
    <t>E.03.1.1 - 1.1 Obnova okien a dverí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</si>
  <si>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</si>
  <si>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</si>
  <si>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</si>
  <si>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</si>
  <si>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</si>
  <si>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</si>
  <si>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</si>
  <si>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</si>
  <si>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</si>
  <si>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</si>
  <si>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</si>
  <si>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766 - Konštrukcie stolárske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</si>
  <si>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</si>
  <si>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</si>
  <si>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</si>
  <si>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</si>
  <si>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</si>
  <si>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</si>
  <si>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</si>
  <si>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</si>
  <si>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</si>
  <si>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</si>
  <si>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</si>
  <si>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</si>
  <si>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</si>
  <si>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</si>
  <si>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</si>
  <si>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</si>
  <si>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</si>
  <si>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</si>
  <si>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</si>
  <si>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610991111.S</t>
  </si>
  <si>
    <t xml:space="preserve">Zakrývanie výplní okenných otvorov, predmetov a konštrukcií pred znečistením </t>
  </si>
  <si>
    <t>m2</t>
  </si>
  <si>
    <t>4</t>
  </si>
  <si>
    <t>2</t>
  </si>
  <si>
    <t>-1952001396</t>
  </si>
  <si>
    <t>VV</t>
  </si>
  <si>
    <t>"O03 (dvojkr.)</t>
  </si>
  <si>
    <t>(1,45*2,0)*284</t>
  </si>
  <si>
    <t>"O03F1 (dvojkr.)</t>
  </si>
  <si>
    <t>(1,45*2,0)*13</t>
  </si>
  <si>
    <t>"O03F2 (dvojkr.)</t>
  </si>
  <si>
    <t>(1,45*2,0)*6</t>
  </si>
  <si>
    <t>"O04 (dvojkr.)</t>
  </si>
  <si>
    <t>(1,2*2,0)*3</t>
  </si>
  <si>
    <t>"O05 (jednkr.)</t>
  </si>
  <si>
    <t>(1,4*1,8)*17</t>
  </si>
  <si>
    <t>"O06 (jednkr)</t>
  </si>
  <si>
    <t>(1,4*1,5)*19</t>
  </si>
  <si>
    <t>"O06F2 (jednkr)</t>
  </si>
  <si>
    <t>(1,4*1,5)*1</t>
  </si>
  <si>
    <t>"O07 (jednkr)</t>
  </si>
  <si>
    <t>(1,2*1,5)*3</t>
  </si>
  <si>
    <t>"O08 (jednkr)</t>
  </si>
  <si>
    <t>(1,45*1,4)*55</t>
  </si>
  <si>
    <t>"O08F2 (jednkr)</t>
  </si>
  <si>
    <t>(1,45*1,4)*8</t>
  </si>
  <si>
    <t>"O08F3 (jednkr)</t>
  </si>
  <si>
    <t>(1,45*1,4)*13</t>
  </si>
  <si>
    <t>"O09 (jednkr)</t>
  </si>
  <si>
    <t>(0,95*0,95)*27</t>
  </si>
  <si>
    <t>"O10(jednkr)</t>
  </si>
  <si>
    <t>(1,0*2,0)*8</t>
  </si>
  <si>
    <t>"O13(jednkr)</t>
  </si>
  <si>
    <t>(2,5*3,0)*2</t>
  </si>
  <si>
    <t>"O15 (trojkr)</t>
  </si>
  <si>
    <t>(2,1*1,45)*2</t>
  </si>
  <si>
    <t>"O16 (jednkr)</t>
  </si>
  <si>
    <t>(2,25*2,9)*1</t>
  </si>
  <si>
    <t>"O17 (dvojkr)</t>
  </si>
  <si>
    <t>(1,6*0,55)*3</t>
  </si>
  <si>
    <t>"O18(jednkr)</t>
  </si>
  <si>
    <t>(0,95*0,5)*34</t>
  </si>
  <si>
    <t>"O19 (trojkr)</t>
  </si>
  <si>
    <t>(3,05*0,95)*1</t>
  </si>
  <si>
    <t>"O20(jednkr)</t>
  </si>
  <si>
    <t>(1,6*0,65)*1</t>
  </si>
  <si>
    <t>"O21 (štvorkr)</t>
  </si>
  <si>
    <t>(2,25*2,0)*1</t>
  </si>
  <si>
    <t>"O22 (dvojkr.)</t>
  </si>
  <si>
    <t>"O23 (jednkr)</t>
  </si>
  <si>
    <t>(1,45*1,4)*7</t>
  </si>
  <si>
    <t>"O24 (14kr)</t>
  </si>
  <si>
    <t>(9,8*2,95)*1</t>
  </si>
  <si>
    <t>"O25 (dvojkr)</t>
  </si>
  <si>
    <t>(1,4*1,8)*1</t>
  </si>
  <si>
    <t>"O25 (jednkr.)</t>
  </si>
  <si>
    <t>Medzisúčet</t>
  </si>
  <si>
    <t>3</t>
  </si>
  <si>
    <t>"D02 (dvojkr.)</t>
  </si>
  <si>
    <t>(1,4*2,48)*2</t>
  </si>
  <si>
    <t>"D03 (dvojkr.)</t>
  </si>
  <si>
    <t>(1,4*2,4)*1</t>
  </si>
  <si>
    <t>"D04  (dvojkr.)</t>
  </si>
  <si>
    <t>(1,4*2,05)*1</t>
  </si>
  <si>
    <t>"D05  ((trojkr)</t>
  </si>
  <si>
    <t>(2,4*2,35)*1</t>
  </si>
  <si>
    <t>"D06  (jednkr)</t>
  </si>
  <si>
    <t>(2,25*2,9)*5</t>
  </si>
  <si>
    <t>"D07  (jednkr)</t>
  </si>
  <si>
    <t>(2,25*2,45)*1</t>
  </si>
  <si>
    <t>"D08  (jednkr)</t>
  </si>
  <si>
    <t>"D09 (dvojkr)</t>
  </si>
  <si>
    <t>(1,7*2,05)*2</t>
  </si>
  <si>
    <t>"D10 (jednkr)</t>
  </si>
  <si>
    <t>(0,9*2,05)*2</t>
  </si>
  <si>
    <t>"D12 (dvojkr)</t>
  </si>
  <si>
    <t>(2,95*2,45)*1</t>
  </si>
  <si>
    <t>"D13 (dvojkr)</t>
  </si>
  <si>
    <t>"D14 (jednkr)</t>
  </si>
  <si>
    <t>(0,95*2,4)*1</t>
  </si>
  <si>
    <t>"D15 (dvojkr)</t>
  </si>
  <si>
    <t>(2,95*2,6)*1</t>
  </si>
  <si>
    <t>Súčet</t>
  </si>
  <si>
    <t>612401391.S</t>
  </si>
  <si>
    <t>Omietka jednotlivých malých plôch vnútorných stien akoukoľvek maltou nad 0, 25 do 1 m2</t>
  </si>
  <si>
    <t>ks</t>
  </si>
  <si>
    <t>-1918988263</t>
  </si>
  <si>
    <t>612403399.S</t>
  </si>
  <si>
    <t>Hrubá výplň rýh na stenách akoukoľvek maltou, akejkoľvek šírky ryhy</t>
  </si>
  <si>
    <t>1860275021</t>
  </si>
  <si>
    <t>25*2,2*0,10</t>
  </si>
  <si>
    <t>612409991.S01</t>
  </si>
  <si>
    <t>Začistenie omietok (s dodaním jadrovej omietky) okolo okien, dverí, podláh, obkladov atď.</t>
  </si>
  <si>
    <t>m</t>
  </si>
  <si>
    <t>796095706</t>
  </si>
  <si>
    <t>5</t>
  </si>
  <si>
    <t>612409991.S02</t>
  </si>
  <si>
    <t>Začistenie omietok (s dodaním hmoty) po odstránení krycej dosky parapetu</t>
  </si>
  <si>
    <t>847852080</t>
  </si>
  <si>
    <t>25*2,2</t>
  </si>
  <si>
    <t>612409991.S03</t>
  </si>
  <si>
    <t>Začistenie omietok (s dodaním jedrovej omietky)po odstránení exist. roliet</t>
  </si>
  <si>
    <t>719235196</t>
  </si>
  <si>
    <t>15*(2+1,4+2)</t>
  </si>
  <si>
    <t>9</t>
  </si>
  <si>
    <t>Ostatné konštrukcie a práce-búranie</t>
  </si>
  <si>
    <t>7</t>
  </si>
  <si>
    <t>941955001.S</t>
  </si>
  <si>
    <t>Lešenie ľahké pracovné pomocné, s výškou lešeňovej podlahy do 1,20 m</t>
  </si>
  <si>
    <t>1196974090</t>
  </si>
  <si>
    <t>"pomocné lešenie prac. šírka 1500 mm</t>
  </si>
  <si>
    <t>"O03, O03F1, O03F2 (dvojkr.)</t>
  </si>
  <si>
    <t>(1,45)*(284+13+6)*1,5</t>
  </si>
  <si>
    <t>(1,2)*3*1,5</t>
  </si>
  <si>
    <t>(1,4)*17*1,5</t>
  </si>
  <si>
    <t>"O06, O06F2 (jednkr)</t>
  </si>
  <si>
    <t>(1,4)*20*1,5</t>
  </si>
  <si>
    <t>"O08, O08F2, O08F3 (jednkr)</t>
  </si>
  <si>
    <t>(1,45)*(55+8+13)*1,5</t>
  </si>
  <si>
    <t>(0,95)*27*1,5</t>
  </si>
  <si>
    <t>(1,0)*8*1,5</t>
  </si>
  <si>
    <t>(2,1)*2*1,5</t>
  </si>
  <si>
    <t>(1,6)*3*1,5</t>
  </si>
  <si>
    <t>(0,95)*34*1,5</t>
  </si>
  <si>
    <t>(3,05)*1,5</t>
  </si>
  <si>
    <t>(1,6)*1,5</t>
  </si>
  <si>
    <t>(2,25)*1,5</t>
  </si>
  <si>
    <t>(1,4)*1,5</t>
  </si>
  <si>
    <t>(1,45)*4*1,5</t>
  </si>
  <si>
    <t>"O025 (jednkr.)</t>
  </si>
  <si>
    <t>(1,4)*2*1,5</t>
  </si>
  <si>
    <t>(2,4)*1,5</t>
  </si>
  <si>
    <t>(1,7)*2*1,5</t>
  </si>
  <si>
    <t>(0,9)*2*1,5</t>
  </si>
  <si>
    <t>(2,95)*1,5</t>
  </si>
  <si>
    <t>(0,95)*1,5</t>
  </si>
  <si>
    <t>8</t>
  </si>
  <si>
    <t>941955002.S</t>
  </si>
  <si>
    <t>Lešenie ľahké pracovné pomocné s výškou lešeňovej podlahy nad 1,20 do 1,90 m</t>
  </si>
  <si>
    <t>-1417310140</t>
  </si>
  <si>
    <t>(2,5)*2*1,5</t>
  </si>
  <si>
    <t>(9,8)*1,5</t>
  </si>
  <si>
    <t>(2,25)*5*1,5</t>
  </si>
  <si>
    <t>962081141.S</t>
  </si>
  <si>
    <t>Búranie muriva priečok zo sklenených tvárnic nad otvorom , hr. do 150 mm,  -0,08200t (D04)</t>
  </si>
  <si>
    <t>209729024</t>
  </si>
  <si>
    <t>0,35*1,4 " pôvodne dvere D04</t>
  </si>
  <si>
    <t>10</t>
  </si>
  <si>
    <t>968061112.S</t>
  </si>
  <si>
    <t>Vyvesenie dreveného okenného krídla do suti plochy do 1,5 m2, -0,01200t</t>
  </si>
  <si>
    <t>-518390606</t>
  </si>
  <si>
    <t>"O09 (jednkr) (0,95*0,95)</t>
  </si>
  <si>
    <t>1*27</t>
  </si>
  <si>
    <t>"O17 (dvojkr) (1,6*0,55)</t>
  </si>
  <si>
    <t>2*3</t>
  </si>
  <si>
    <t>"O18 (jednkr) (0,95*0,5)</t>
  </si>
  <si>
    <t>1*34</t>
  </si>
  <si>
    <t>"O20 (jednkr) (1,6*0,65)</t>
  </si>
  <si>
    <t>1*1</t>
  </si>
  <si>
    <t>"O03 (dvojkr.) (1,45*2,0)</t>
  </si>
  <si>
    <t>1*284</t>
  </si>
  <si>
    <t>"O03F1 (dvojkr.) (1,45*2,0)</t>
  </si>
  <si>
    <t>1*13</t>
  </si>
  <si>
    <t>"O03F2 (dvojkr.) (1,45*2,0)</t>
  </si>
  <si>
    <t>1*6</t>
  </si>
  <si>
    <t>"O04 (dvojkr.) (1,2*2,0)</t>
  </si>
  <si>
    <t>1*3</t>
  </si>
  <si>
    <t>"O15 (trojkr) (2,1*1,45)</t>
  </si>
  <si>
    <t>1*2</t>
  </si>
  <si>
    <t>"O19 (trojkr) (3,05*0,95)</t>
  </si>
  <si>
    <t>3*1</t>
  </si>
  <si>
    <t>"O22 (dvojkr.) (1,4*1,5)</t>
  </si>
  <si>
    <t>"O25 (jednokr.) (1,4*1,8)</t>
  </si>
  <si>
    <t>"O21 (štvorkr) (2,25*2,0)</t>
  </si>
  <si>
    <t>2*1</t>
  </si>
  <si>
    <t>"O24 (14kr) (9,8*2,95)</t>
  </si>
  <si>
    <t>7*1</t>
  </si>
  <si>
    <t>"D06 (štvorkr) (2,25*2,9) svetlík</t>
  </si>
  <si>
    <t>1*5</t>
  </si>
  <si>
    <t>"D07 (jednokr) (2,25*2,45) svetlík</t>
  </si>
  <si>
    <t>11</t>
  </si>
  <si>
    <t>968061113.S</t>
  </si>
  <si>
    <t>Vyvesenie dreveného okenného krídla do suti plochy nad 1,5 m2, -0,01600t</t>
  </si>
  <si>
    <t>1227288038</t>
  </si>
  <si>
    <t>"O07 (jednkr) (1,2*1,5)</t>
  </si>
  <si>
    <t>"O10 (jednkr) (1,0*2,0)</t>
  </si>
  <si>
    <t>"O05 (jednkr.) (1,4*1,8)</t>
  </si>
  <si>
    <t>1*17</t>
  </si>
  <si>
    <t>"O06 (jednkr) (1,4*1,5)</t>
  </si>
  <si>
    <t>1*19</t>
  </si>
  <si>
    <t>"O06F2 (jednkr) (1,4*1,5)</t>
  </si>
  <si>
    <t>"O08 (jednkr) (1,45*1,4)</t>
  </si>
  <si>
    <t>1*55</t>
  </si>
  <si>
    <t>12</t>
  </si>
  <si>
    <t>968061125.S</t>
  </si>
  <si>
    <t>Vyvesenie dreveného dverného krídla do suti plochy do 2 m2, -0,02400t</t>
  </si>
  <si>
    <t>206204125</t>
  </si>
  <si>
    <t>"D02 (dvojkr.) (1,4*2,48)</t>
  </si>
  <si>
    <t>"D03 (dvojkr.) (1,4*2,4)</t>
  </si>
  <si>
    <t>"D04  (dvojkr.) (1,4*2,05)</t>
  </si>
  <si>
    <t>"D05 (trojkr) (2,4*2,35)</t>
  </si>
  <si>
    <t>"D07 (jednokr) (2,25*2,45)</t>
  </si>
  <si>
    <t>"D08 (jednokr) (2,25*2,45)</t>
  </si>
  <si>
    <t>"D09 (dvojkr) (1,7*2,05)</t>
  </si>
  <si>
    <t>2*2</t>
  </si>
  <si>
    <t>"D10 (jednkr) (0,9*2,05)</t>
  </si>
  <si>
    <t>"D12 (dvojkr.)  (2,95*2,45)</t>
  </si>
  <si>
    <t>"D13 (dvojkr) (1,4*2,4)</t>
  </si>
  <si>
    <t>"D14 (jednokr) (0,95*2,4)</t>
  </si>
  <si>
    <t>"D15 (dvojkr.)  (2,95*2,6)</t>
  </si>
  <si>
    <t>13</t>
  </si>
  <si>
    <t>968061126.S</t>
  </si>
  <si>
    <t>Vyvesenie dreveného dverného krídla do suti plochy nad 2 m2, -0,02700t</t>
  </si>
  <si>
    <t>1537060298</t>
  </si>
  <si>
    <t>"D06 (štvorkr) (2,25*2,9)</t>
  </si>
  <si>
    <t>14</t>
  </si>
  <si>
    <t>968062244.S</t>
  </si>
  <si>
    <t>Vybúranie drevených rámov okien jednod. plochy do 1 m2,  -0,04100t</t>
  </si>
  <si>
    <t>1356694616</t>
  </si>
  <si>
    <t>"O18 (jednkr)</t>
  </si>
  <si>
    <t>15</t>
  </si>
  <si>
    <t>968062245.S</t>
  </si>
  <si>
    <t>Vybúranie drevených rámov okien jednoduchých plochy do 2 m2,  -0,03100t</t>
  </si>
  <si>
    <t>-865847077</t>
  </si>
  <si>
    <t>"O10 (jednkr)</t>
  </si>
  <si>
    <t>"O20 (jednkr)</t>
  </si>
  <si>
    <t>(1,6*0,65)</t>
  </si>
  <si>
    <t>16</t>
  </si>
  <si>
    <t>968062246.S</t>
  </si>
  <si>
    <t>Vybúranie drevených rámov okien, balkonových dverí, jednoduchých plochy do 4 m2,  -0,02700t</t>
  </si>
  <si>
    <t>-1084100058</t>
  </si>
  <si>
    <t>(1,4*1,5)*20</t>
  </si>
  <si>
    <t>17</t>
  </si>
  <si>
    <t>968062247.S</t>
  </si>
  <si>
    <t>Vybúranie drevených rámov okien, balkonových dverí, jednoduchých plochy nad 4 m2,  -0,02300t</t>
  </si>
  <si>
    <t>1949347178</t>
  </si>
  <si>
    <t>18</t>
  </si>
  <si>
    <t>968062455.S</t>
  </si>
  <si>
    <t>Vybúranie drevených/kovových dverových zárubní plochy do 2 m2,  -0,08800t</t>
  </si>
  <si>
    <t>-1787000019</t>
  </si>
  <si>
    <t>19</t>
  </si>
  <si>
    <t>968062456.S</t>
  </si>
  <si>
    <t>Vybúranie drevených/kovových dverových zárubní plochy nad 2 m2,  -0,06700t</t>
  </si>
  <si>
    <t>1424147746</t>
  </si>
  <si>
    <t>"D05 (trojkr)</t>
  </si>
  <si>
    <t>968062745.S</t>
  </si>
  <si>
    <t>Vybúranie drevených stien plných, zasklených alebo výkladných,  -0,02400t</t>
  </si>
  <si>
    <t>-1123059265</t>
  </si>
  <si>
    <t>"D06 (jednokr)</t>
  </si>
  <si>
    <t>"D07 (jednokr)</t>
  </si>
  <si>
    <t>"D08 (jednokr)</t>
  </si>
  <si>
    <t>21</t>
  </si>
  <si>
    <t>979011111.S</t>
  </si>
  <si>
    <t>Zvislá doprava sutiny a vybúraných hmôt za prvé podlažie nad alebo pod základným podlažím</t>
  </si>
  <si>
    <t>t</t>
  </si>
  <si>
    <t>790990838</t>
  </si>
  <si>
    <t>22</t>
  </si>
  <si>
    <t>979011121.S</t>
  </si>
  <si>
    <t>Zvislá doprava sutiny a vybúraných hmôt za každé ďalšie podlažie-  uvažované spolu 8 podlaží !</t>
  </si>
  <si>
    <t>-1051185073</t>
  </si>
  <si>
    <t>49,874*6 "Prepočítané koeficientom množstva</t>
  </si>
  <si>
    <t>23</t>
  </si>
  <si>
    <t>979081111.S</t>
  </si>
  <si>
    <t>Odvoz sutiny a vybúraných hmôt na skládku do 1 km</t>
  </si>
  <si>
    <t>-1344916330</t>
  </si>
  <si>
    <t>24</t>
  </si>
  <si>
    <t>979081121.S</t>
  </si>
  <si>
    <t xml:space="preserve">Odvoz sutiny a vybúraných hmôt na skládku za každý ďalší 1 km - uvažovaný odvoz do 12 km, dodávateľ nacení podľa svojich možností!   </t>
  </si>
  <si>
    <t>-2108962288</t>
  </si>
  <si>
    <t>49,874*12 "Prepočítané koeficientom množstva</t>
  </si>
  <si>
    <t>25</t>
  </si>
  <si>
    <t>979082111.S</t>
  </si>
  <si>
    <t>Vnútrostavenisková doprava sutiny a vybúraných hmôt do 10 m</t>
  </si>
  <si>
    <t>-1818561630</t>
  </si>
  <si>
    <t>26</t>
  </si>
  <si>
    <t>979082121.S</t>
  </si>
  <si>
    <t>Vnútrostavenisková doprava sutiny a vybúraných hmôt za každých ďalších 5 m</t>
  </si>
  <si>
    <t>1089954457</t>
  </si>
  <si>
    <t>49,874*9,08 "Prepočítané koeficientom množstva</t>
  </si>
  <si>
    <t>27</t>
  </si>
  <si>
    <t>979089112.S</t>
  </si>
  <si>
    <t>Poplatok za skladovanie - drevo, sklo, plasty (17 02 ), ostatné</t>
  </si>
  <si>
    <t>203205673</t>
  </si>
  <si>
    <t>99</t>
  </si>
  <si>
    <t>Presun hmôt HSV</t>
  </si>
  <si>
    <t>91</t>
  </si>
  <si>
    <t>999281112.S</t>
  </si>
  <si>
    <t>Presun hmôt pre opravy a údržbu objektov vrátane vonkajších plášťov výšky 25-36 m</t>
  </si>
  <si>
    <t>-853578117</t>
  </si>
  <si>
    <t>PSV</t>
  </si>
  <si>
    <t>Práce a dodávky PSV</t>
  </si>
  <si>
    <t>764</t>
  </si>
  <si>
    <t>Konštrukcie klampiarske</t>
  </si>
  <si>
    <t>29</t>
  </si>
  <si>
    <t>764410250r</t>
  </si>
  <si>
    <t>M+D oplechovanie parapetov z pozinkovaného PZ plechu, vrátane rohov r.š. cca 330, vrátane potrebného príslušenstva viď PD</t>
  </si>
  <si>
    <t>-538846787</t>
  </si>
  <si>
    <t>"O8. O08F2, O08F3</t>
  </si>
  <si>
    <t>1,45*(55+8+13)</t>
  </si>
  <si>
    <t>"O23</t>
  </si>
  <si>
    <t>1,45*7</t>
  </si>
  <si>
    <t xml:space="preserve">"O09 </t>
  </si>
  <si>
    <t>(0,95)*27</t>
  </si>
  <si>
    <t>"O15</t>
  </si>
  <si>
    <t>(2,1)*2</t>
  </si>
  <si>
    <t>30</t>
  </si>
  <si>
    <t>764410850.S</t>
  </si>
  <si>
    <t>Demontáž oplechovania parapetov rš od 100 do 330 mm,  -0,00135t</t>
  </si>
  <si>
    <t>-1587741581</t>
  </si>
  <si>
    <t>"O8, O08F2, O08F3</t>
  </si>
  <si>
    <t>31</t>
  </si>
  <si>
    <t>764510210.S</t>
  </si>
  <si>
    <t>M+D oplechovanie prekrytie styku okna a kamenného parapetu z medeného Cu plechu, vrátane rohov r.š. 80 mm, vrátane potrebného príslušenstva viď PD</t>
  </si>
  <si>
    <t>-494635065</t>
  </si>
  <si>
    <t>(1,45)*(284+13+6)</t>
  </si>
  <si>
    <t>(1,2)*3</t>
  </si>
  <si>
    <t>(1,4)*17</t>
  </si>
  <si>
    <t>"O06. O06F2 (jednkr)</t>
  </si>
  <si>
    <t>(1,4)*(19+1)</t>
  </si>
  <si>
    <t>(1,0)*8</t>
  </si>
  <si>
    <t>(2,5)*2</t>
  </si>
  <si>
    <t>(2,25)</t>
  </si>
  <si>
    <t>(1,6)*3</t>
  </si>
  <si>
    <t>(0,95)*34</t>
  </si>
  <si>
    <t>(3,05)</t>
  </si>
  <si>
    <t>(1,6)</t>
  </si>
  <si>
    <t>(1,4)</t>
  </si>
  <si>
    <t>(9,8)</t>
  </si>
  <si>
    <t>(1,4)*1</t>
  </si>
  <si>
    <t>32</t>
  </si>
  <si>
    <t>998764204.S</t>
  </si>
  <si>
    <t>Presun hmôt pre konštrukcie klampiarske v objektoch výšky nad 24 do 36 m</t>
  </si>
  <si>
    <t>%</t>
  </si>
  <si>
    <t>1133637718</t>
  </si>
  <si>
    <t>766</t>
  </si>
  <si>
    <t>Konštrukcie stolárske</t>
  </si>
  <si>
    <t>33</t>
  </si>
  <si>
    <t>766621001r</t>
  </si>
  <si>
    <t xml:space="preserve">M+D komprimačných pások okien (v kontakte s kamenným/keramickým obkladom) po obvode </t>
  </si>
  <si>
    <t>850361832</t>
  </si>
  <si>
    <t>(1,45*2+2*2,0)*(284+13+6)</t>
  </si>
  <si>
    <t>(1,2*2+2*2,0)*3</t>
  </si>
  <si>
    <t>(1,4*2+2*1,8)*17</t>
  </si>
  <si>
    <t>(1,4*2+2*1,5)*(19+1)</t>
  </si>
  <si>
    <t>(1,2*2+2*1,5)*3</t>
  </si>
  <si>
    <t>(0,95*2+2*0,95)*27</t>
  </si>
  <si>
    <t>(1,0*2+2*2,0)*8</t>
  </si>
  <si>
    <t>(2,5*2+2*3,0)*2</t>
  </si>
  <si>
    <t>(2,5)*2 "z vnútra</t>
  </si>
  <si>
    <t>(2,25*2+2*2,9)</t>
  </si>
  <si>
    <t>(1,6*2+2*0,55)*3</t>
  </si>
  <si>
    <t>(0,95*2+2*0,5)*34</t>
  </si>
  <si>
    <t>(3,05*2+2*0,95)</t>
  </si>
  <si>
    <t>(1,6*2+2*0,65)</t>
  </si>
  <si>
    <t>(2,25*2+2*2,0)</t>
  </si>
  <si>
    <t>(1,4*2+2*1,5)</t>
  </si>
  <si>
    <t>(9,8*2+2*2,95)</t>
  </si>
  <si>
    <t>(1,4*2+2*1,8)*1</t>
  </si>
  <si>
    <t>(1,4*2+2*2,48)*2</t>
  </si>
  <si>
    <t>(1,4*2+2*2,4)</t>
  </si>
  <si>
    <t>(1,4*2+2*2,05)</t>
  </si>
  <si>
    <t>(2,4*2+2*2,35)</t>
  </si>
  <si>
    <t>(2,25*2+2*2,9)*5</t>
  </si>
  <si>
    <t>35</t>
  </si>
  <si>
    <t>76662126.RF</t>
  </si>
  <si>
    <t>M+D reflexnej fólie pre okná O 03F1</t>
  </si>
  <si>
    <t>-1232725432</t>
  </si>
  <si>
    <t>"O 03F1</t>
  </si>
  <si>
    <t>1,45*2*13</t>
  </si>
  <si>
    <t>36</t>
  </si>
  <si>
    <t>76662126.ZF</t>
  </si>
  <si>
    <t>M+D zatemnovcia fólie pre okná O 08F3</t>
  </si>
  <si>
    <t>-177183961</t>
  </si>
  <si>
    <t>"O 08F2</t>
  </si>
  <si>
    <t>1,45*1,4*13</t>
  </si>
  <si>
    <t>37</t>
  </si>
  <si>
    <t>7666212603</t>
  </si>
  <si>
    <t>M+D drevenné okno 1450x2000 mm, dvojkrídlové, otváravo-sklopné+sklopné s izolačným trojsklom, číre, vrátane kovania, tesniacich pások a potrebného príslušenstva viď PD - O03</t>
  </si>
  <si>
    <t>908906590</t>
  </si>
  <si>
    <t>38</t>
  </si>
  <si>
    <t>7666212603F1</t>
  </si>
  <si>
    <t>M+D drevenné okno 1450x2000 mm, dvojkrídlové, otváravo-sklopné+sklopné s izolačným trojsklom číre,reflexná fólia, vrátane kovania, tesniacich pások a potrebného príslušenstva viď PD - O03F1</t>
  </si>
  <si>
    <t>-636163688</t>
  </si>
  <si>
    <t>39</t>
  </si>
  <si>
    <t>7666212603F2</t>
  </si>
  <si>
    <t>M+D drevenné okno 1450x2000 mm, dvojkrídlové, otváravo-sklopné+sklopné s izolačným trojsklom, matné zasklenie, vrátane kovania, tesniacich pások a potrebného príslušenstva viď PD - O03F2</t>
  </si>
  <si>
    <t>454442178</t>
  </si>
  <si>
    <t>40</t>
  </si>
  <si>
    <t>7666212604</t>
  </si>
  <si>
    <t>M+D drevenné okno 1200x2000 mm, dvojkrídlové, otváravo-sklopné+sklopné s izolačným trojsklom, matné zasklenie, vrátane kovania, tesniacich pások a potrebného príslušenstva viď PD - O04</t>
  </si>
  <si>
    <t>-323174819</t>
  </si>
  <si>
    <t>41</t>
  </si>
  <si>
    <t>7666212605</t>
  </si>
  <si>
    <t>M+D drevenné okno 1400x1800 mm, jednokrídlové,otváravo-sklopné s izolačným trojsklom, číre, vrátane kovania, tesniacich pások a potrebného príslušenstva viď PD - O05</t>
  </si>
  <si>
    <t>-427906598</t>
  </si>
  <si>
    <t>42</t>
  </si>
  <si>
    <t>7666212606</t>
  </si>
  <si>
    <t>M+D drevenné okno 1400x1500 mm, jednokrídlové, otváravo-sklopné s izolačným trojsklom, číre, vrátane kovania, tesniacich pások a potrebného príslušenstva viď PD - O06</t>
  </si>
  <si>
    <t>-1510538184</t>
  </si>
  <si>
    <t>43</t>
  </si>
  <si>
    <t>7666212606F2</t>
  </si>
  <si>
    <t>M+D drevenné okno 1400x1500 mm, jednokrídlové, otváravo-sklopné s izolačným trojsklom, matné zasklenie, vrátane kovania, tesniacich pások a potrebného príslušenstva viď PD - O06F2</t>
  </si>
  <si>
    <t>1549476409</t>
  </si>
  <si>
    <t>44</t>
  </si>
  <si>
    <t>7666212607</t>
  </si>
  <si>
    <t>M+D drevenné okno 1200x1500 mm, jednokrídlové, otváravo-sklopné s izolačným trojsklom, číre, vrátane kovania, tesniacich pások a potrebného príslušenstva viď PD - O07</t>
  </si>
  <si>
    <t>1561349626</t>
  </si>
  <si>
    <t>45</t>
  </si>
  <si>
    <t>7666212608</t>
  </si>
  <si>
    <t>M+D drevenné okno 1450x1400 mm, jednokrídlové, otváravo-sklopné s izolačným trojsklom, číre, vrátane kovania, tesniacich pások a potrebného príslušenstva viď PD - O08</t>
  </si>
  <si>
    <t>323710717</t>
  </si>
  <si>
    <t>46</t>
  </si>
  <si>
    <t>7666212608F2</t>
  </si>
  <si>
    <t>M+D drevenné okno 1450x1400 mm, jednokrídlové, otváravo-sklopné s izolačným trojsklom, matné zasklenie, vrátane kovania, tesniacich pások a potrebného príslušenstva viď PD - O08F2</t>
  </si>
  <si>
    <t>-1953647785</t>
  </si>
  <si>
    <t>47</t>
  </si>
  <si>
    <t>7666212608F3</t>
  </si>
  <si>
    <t>M+D drevenné okno 1450x1400 mm, jednokrídlové, otváravo-sklopné s izolačným trojsklom, číre, zatemnovacia fólia, vrátane kovania, tesniacich pások a potrebného príslušenstva viď PD - O08F3</t>
  </si>
  <si>
    <t>-1182466503</t>
  </si>
  <si>
    <t>48</t>
  </si>
  <si>
    <t>7666212609</t>
  </si>
  <si>
    <t>M+D drevenné okno 950x950 mm, jednokrídlové, otváravo-sklopné s izolačným trojsklom, číre, vrátane kovania, tesniacich pások a potrebného príslušenstva viď PD - O09</t>
  </si>
  <si>
    <t>1866232298</t>
  </si>
  <si>
    <t>49</t>
  </si>
  <si>
    <t>7666212610a</t>
  </si>
  <si>
    <t>M+D drevenné okno 1000x2000 mm, jednokrídlové, pevné s izolačným trojsklom, číre, vrátane kovania, tesniacich pások a potrebného príslušenstva viď PD - O10a</t>
  </si>
  <si>
    <t>-714166332</t>
  </si>
  <si>
    <t>50</t>
  </si>
  <si>
    <t>7666212610b</t>
  </si>
  <si>
    <t>M+D drevenné okno 1000x2000 mm, jednokrídlové, otváravo-sklopné s izolačným trojsklom, číre, vrátane kovania, tesniacich pások a potrebného príslušenstva viď PD - O10b</t>
  </si>
  <si>
    <t>-2036518434</t>
  </si>
  <si>
    <t>51</t>
  </si>
  <si>
    <t>7666212613</t>
  </si>
  <si>
    <t>M+D drevenné okno 2500x3000 mm, jednokrídlové, pevné s izolačným trojsklom, číre, vrátane kovania, tesniacich pások a potrebného príslušenstva viď PD - O13</t>
  </si>
  <si>
    <t>-478772851</t>
  </si>
  <si>
    <t>52</t>
  </si>
  <si>
    <t>7666212615</t>
  </si>
  <si>
    <t>M+D drevenné okno 2100x1450 mm, trojkrídlové, otváravo-sklopné+2xpevné s izolačným trojsklom, číre, vrátane kovania, tesniacich pások a potrebného príslušenstva viď PD - O15</t>
  </si>
  <si>
    <t>1287787172</t>
  </si>
  <si>
    <t>53</t>
  </si>
  <si>
    <t>7666212616</t>
  </si>
  <si>
    <t>M+D drevenné okno 2250x2900 mm, štvorkrídlové, pevné s izolačným trojsklom, matné, vrátane kovania, tesniacich pások a potrebného príslušenstva viď PD - O16</t>
  </si>
  <si>
    <t>-1222780217</t>
  </si>
  <si>
    <t>54</t>
  </si>
  <si>
    <t>7666212617</t>
  </si>
  <si>
    <t>M+D drevenné okno 1600x550 mm, dvojkrídlové, sklopné s izolačným trojsklom, matné, vrátane kovania, tesniacich pások a potrebného príslušenstva viď PD - O17</t>
  </si>
  <si>
    <t>409488387</t>
  </si>
  <si>
    <t>55</t>
  </si>
  <si>
    <t>7666212618</t>
  </si>
  <si>
    <t>M+D drevenné okno 950x500 mm, jednokrídlové, sklopné s izolačným trojsklom, matné, vrátane kovania, tesniacich pások a potrebného príslušenstva viď PD - O18</t>
  </si>
  <si>
    <t>-1765065210</t>
  </si>
  <si>
    <t>56</t>
  </si>
  <si>
    <t>7666212619</t>
  </si>
  <si>
    <t>M+D drevenné okno 3050x950 mm, trojkrídlové, sklopné s izolačným trojsklom, matné, vrátane kovania, tesniacich pások a potrebného príslušenstva viď PD - O19</t>
  </si>
  <si>
    <t>49768585</t>
  </si>
  <si>
    <t>57</t>
  </si>
  <si>
    <t>7666212620</t>
  </si>
  <si>
    <t>M+D drevenné okno 1600x650 mm, jednokrídlové, sklopné s izolačným trojsklom, matné, vrátane kovania, tesniacich pások a potrebného príslušenstva viď PD - O20</t>
  </si>
  <si>
    <t>95072617</t>
  </si>
  <si>
    <t>58</t>
  </si>
  <si>
    <t>7666212621</t>
  </si>
  <si>
    <t>M+D drevenné okno 2250x2000 mm, štvorkrídlové, 2xotváravo-sklopné+2xotvaravé s izolačným trojsklom, matné, vrátane kovania, tesniacich pások a potrebného príslušenstva viď PD - O21</t>
  </si>
  <si>
    <t>1315745964</t>
  </si>
  <si>
    <t>59</t>
  </si>
  <si>
    <t>7666212622</t>
  </si>
  <si>
    <t>M+D drevenné okno 1400x1500 mm, dvojdielne, pevné+plné s výrezom pre ventilátor, s izolačným trojsklom, matné, vrátane kovania, tesniacich pások a potrebného príslušenstva viď PD - O22</t>
  </si>
  <si>
    <t>210279294</t>
  </si>
  <si>
    <t>60</t>
  </si>
  <si>
    <t>7666212623</t>
  </si>
  <si>
    <t>M+D drevenné okno 1450x1400 mm, jednodielne, plné s výrezom pre ventilátor, s tepelnoizolačnou doskou, vrátane kovania, tesniacich pások a potrebného príslušenstva viď PD - O23</t>
  </si>
  <si>
    <t>823077041</t>
  </si>
  <si>
    <t>61</t>
  </si>
  <si>
    <t>7666212624</t>
  </si>
  <si>
    <t>M+D drevenné okno 9800x3000 mm, 14-krídlové, 7xsklopné+7xpevné s izolačným trojsklom, matné, vrátane kovania, tesniacich pások a potrebného príslušenstva viď PD - O24</t>
  </si>
  <si>
    <t>1296705740</t>
  </si>
  <si>
    <t>62</t>
  </si>
  <si>
    <t>7666212625</t>
  </si>
  <si>
    <t>M+D drevenné okno 1400x1800 mm, dvojdielne, otváravé+plné s výrezom pre ventilátor, s izolačným trojsklom, matné, vrátane kovania, tesniacich pások a potrebného príslušenstva viď PD - O25</t>
  </si>
  <si>
    <t>878655490</t>
  </si>
  <si>
    <t>63</t>
  </si>
  <si>
    <t>7666212802</t>
  </si>
  <si>
    <t>M+D vchodové drevenné dvere 1400x2480 mm, dvojkrídlové, otváravé plné s presvetlením, izolačným trojsklom, číre, vrátane západky, vložkového zámku, kovanie klučka-klučka a potrebného príslušenstva viď PD - D02</t>
  </si>
  <si>
    <t>-1144012375</t>
  </si>
  <si>
    <t>64</t>
  </si>
  <si>
    <t>7666212803</t>
  </si>
  <si>
    <t>M+D vchodové drevenné dvere 1400x2400 mm, dvojkrídlové, otváravé plné s presvetlením, izolačným trojsklom, číre, vrátane západky, vložkového zámku, kovanie klučka-klučka a potrebného príslušenstva viď PD - D03</t>
  </si>
  <si>
    <t>577701717</t>
  </si>
  <si>
    <t>65</t>
  </si>
  <si>
    <t>7666212804</t>
  </si>
  <si>
    <t>M+D vchodové drevenné dvere 1400x2400 mm, dvojkrídlové, otváravé plné s nadsvetlíkom, vrátane západky, vložkového zámku, kovanie klučka-gula, samozatvárača a potrebného príslušenstva viď PD - D04</t>
  </si>
  <si>
    <t>-1606898887</t>
  </si>
  <si>
    <t>66</t>
  </si>
  <si>
    <t>7666212805</t>
  </si>
  <si>
    <t>M+D vchodové drevenné dvere 2400x2350 mm, dvojkrídlové+pevný pás, otváravé plné s presvetlením, izolačným trojsklom, číre, vrátane západky, vložkového zámku, kovanie klučka-guľa a potrebného príslušenstva viď PD - D05</t>
  </si>
  <si>
    <t>-1513592018</t>
  </si>
  <si>
    <t>67</t>
  </si>
  <si>
    <t>7666212906</t>
  </si>
  <si>
    <t>M+D balkónová stena drevenná 2250x2900 mm, jednokrídlové dvere otváravé+nadsvetlík sklopný+pevné pásy, s izolačným trojsklom, číre, vrátane kovania - klučka, tesniacich pások a potrebného príslušenstva viď PD - D06</t>
  </si>
  <si>
    <t>-867839351</t>
  </si>
  <si>
    <t>68</t>
  </si>
  <si>
    <t>7666212907</t>
  </si>
  <si>
    <t>M+D balkónová stena drevenná 2250x2450 mm, jednokrídlové dvere otváravé+nadsvetlík sklopný+pevné pásy, s izolačným trojsklom, číre, vrátane kovania - klučka, tesniacich pások, stieťka proti hmyzu 900x2000 mm a potrebného príslušenstva viď PD - D07</t>
  </si>
  <si>
    <t>-2052876754</t>
  </si>
  <si>
    <t>69</t>
  </si>
  <si>
    <t>7666212908</t>
  </si>
  <si>
    <t>M+D balkónová stena drevenná 2250x2450 mm, jednokrídlové dvere otváravé+nadsvetlík VZT mriežka+pevné pásy, s izolačným trojsklom, číre, vrátane kovania - klučka, tesniacich pások a potrebného príslušenstva viď PD - D08</t>
  </si>
  <si>
    <t>1465602693</t>
  </si>
  <si>
    <t>70</t>
  </si>
  <si>
    <t>7666212909</t>
  </si>
  <si>
    <t>M+D drevené dvojkrídlové presklené dvere 1700x2050 mm, otváravé, s izolačným trojsklom, číre, vrátane kovania klučka-klučka, zámok vložkový, tesniacich pások a potrebného príslušenstva viď PD - D09</t>
  </si>
  <si>
    <t>-1823853862</t>
  </si>
  <si>
    <t>71</t>
  </si>
  <si>
    <t>7666212910</t>
  </si>
  <si>
    <t>M+D drevenné jednojkrídlové dvere 900x2050 mm, otváravé plné, číre, vrátane kovania klučka-guľa, zámok vložkový, tesniacich pások a potrebného príslušenstva viď PD- D10</t>
  </si>
  <si>
    <t>-882922348</t>
  </si>
  <si>
    <t>72</t>
  </si>
  <si>
    <t>7666212912</t>
  </si>
  <si>
    <t>M+D balkónová stena drevenná 2950x2450 mm, dvojkrídlové dvere otváravé+pevné pásy, s izolačným trojsklom, číre, vrátane kovania - klučka, tesniacich pások a potrebného príslušenstva viď PD - D12</t>
  </si>
  <si>
    <t>-447338866</t>
  </si>
  <si>
    <t>73</t>
  </si>
  <si>
    <t>7666212913</t>
  </si>
  <si>
    <t>M+D balkónová stena drevenná 1400x2400 mm, dvojkrídlové dvere otváravé, s izolačným trojsklom, číre, vrátane kovania - klučka, tesniacich pások a potrebného príslušenstva viď PD - D13</t>
  </si>
  <si>
    <t>-1818888954</t>
  </si>
  <si>
    <t>74</t>
  </si>
  <si>
    <t>7666212914</t>
  </si>
  <si>
    <t>M+D balkónová stena drevenná 950x2400 mm, jednokrídlové dvere otváravé, s izolačným trojsklom, číre, vrátane kovania - klučka, tesniacich pások a potrebného príslušenstva viď PD - D14</t>
  </si>
  <si>
    <t>607336381</t>
  </si>
  <si>
    <t>75</t>
  </si>
  <si>
    <t>7666212915</t>
  </si>
  <si>
    <t>M+D balkónová stena drevenná 2950x2600 mm, dvojkrídlové dvere otváravé+pevné pásy, s izolačným trojsklom, číre, vrátane kovania klučka-klučka, tesniacich pások a potrebného príslušenstva viď PD - D15</t>
  </si>
  <si>
    <t>-718332590</t>
  </si>
  <si>
    <t>76</t>
  </si>
  <si>
    <t>7666213S01</t>
  </si>
  <si>
    <t>M+D sieťka proti hmyzu 1450x1400 mm na okná O08 a O23, vrátane potrebného príslušenstva viď. PD - S01</t>
  </si>
  <si>
    <t>-1905772376</t>
  </si>
  <si>
    <t>77</t>
  </si>
  <si>
    <t>7666213S02</t>
  </si>
  <si>
    <t>M+D sieťka proti hmyzu 900x2000 mm na dvere D08, vrátane potrebného príslušenstva viď. PD - S02</t>
  </si>
  <si>
    <t>-133677980</t>
  </si>
  <si>
    <t>78</t>
  </si>
  <si>
    <t>7666213S03</t>
  </si>
  <si>
    <t>M+D sieťka proti hmyzu 800x2000 mm na dvere D12, vrátane potrebného príslušenstva viď. PD - S03</t>
  </si>
  <si>
    <t>1230192974</t>
  </si>
  <si>
    <t>79</t>
  </si>
  <si>
    <t>7666213S04</t>
  </si>
  <si>
    <t>M+D sieťka proti hmyzu 1400x2400 mm na dvere D13, vrátane potrebného príslušenstva viď. PD - S04</t>
  </si>
  <si>
    <t>303312661</t>
  </si>
  <si>
    <t>80</t>
  </si>
  <si>
    <t>7666213SP101</t>
  </si>
  <si>
    <t>Demontáž na následné použitie predsadenej izolačnej stienky vr. kovových profilov pre osadenie</t>
  </si>
  <si>
    <t>-881366913</t>
  </si>
  <si>
    <t>81</t>
  </si>
  <si>
    <t>7666213SP102</t>
  </si>
  <si>
    <t xml:space="preserve">Montáž predsadenej izolačnej stienky do kovových profil vr tesnenia po obvode </t>
  </si>
  <si>
    <t>30066584</t>
  </si>
  <si>
    <t>82</t>
  </si>
  <si>
    <t>766681801.S01</t>
  </si>
  <si>
    <t xml:space="preserve">Demontáž vn. roliet vr.puzdra roliet </t>
  </si>
  <si>
    <t>-1891523717</t>
  </si>
  <si>
    <t>83</t>
  </si>
  <si>
    <t>766694111.S</t>
  </si>
  <si>
    <t>Montáž parapetnej dosky drevotrieskovej šírky cca 300-350 mm, dĺžky do 1000 mm</t>
  </si>
  <si>
    <t>1036287990</t>
  </si>
  <si>
    <t>"O09 š. 950 mm</t>
  </si>
  <si>
    <t>"O10 š. 1000 mm</t>
  </si>
  <si>
    <t>"O18 š. 950 mm</t>
  </si>
  <si>
    <t>34</t>
  </si>
  <si>
    <t>84</t>
  </si>
  <si>
    <t>766694112.S</t>
  </si>
  <si>
    <t>Montáž parapetnej dosky drevotrieskovej šírky cca 300-350 mm, dĺžky 1000-1600 mm</t>
  </si>
  <si>
    <t>1801172688</t>
  </si>
  <si>
    <t>"O03, O03F1, O03F2 š. 1450 mm</t>
  </si>
  <si>
    <t>284+13+6</t>
  </si>
  <si>
    <t>"O04 š. 1200 mm</t>
  </si>
  <si>
    <t>"O05 š. 1400 mm</t>
  </si>
  <si>
    <t>"O06, O06F2 š. 1400 mm</t>
  </si>
  <si>
    <t>19+1</t>
  </si>
  <si>
    <t>"O07 š. 1200 mm</t>
  </si>
  <si>
    <t>"O08+O08F2+O08F3 š. 1450 mm</t>
  </si>
  <si>
    <t>55+8+13</t>
  </si>
  <si>
    <t>"O22 š. 1400 mm</t>
  </si>
  <si>
    <t>"O23 š. 1400 mm</t>
  </si>
  <si>
    <t>85</t>
  </si>
  <si>
    <t>766694113.S</t>
  </si>
  <si>
    <t>Montáž parapetnej dosky drevotrieskovej šírky cca 300-350 mm, dĺžky 1600-2600 mm</t>
  </si>
  <si>
    <t>609351063</t>
  </si>
  <si>
    <t>"O15 š. 2100 mm</t>
  </si>
  <si>
    <t>"O16 š. 2250 mm</t>
  </si>
  <si>
    <t>"O17 š. 1600 mm</t>
  </si>
  <si>
    <t>"O20 š. 1600 mm</t>
  </si>
  <si>
    <t>"O21 š. 2250 mm</t>
  </si>
  <si>
    <t>86</t>
  </si>
  <si>
    <t>766694114.S</t>
  </si>
  <si>
    <t>Montáž parapetnej dosky drevotrieskovej šírky cca 300-350 mm, dĺžky nad 2600 mm</t>
  </si>
  <si>
    <t>-156069198</t>
  </si>
  <si>
    <t>"O19 š. 3050 mm</t>
  </si>
  <si>
    <t>"O24 š.9800 mm</t>
  </si>
  <si>
    <t>87</t>
  </si>
  <si>
    <t>M</t>
  </si>
  <si>
    <t>611550000400.S</t>
  </si>
  <si>
    <t>Parapetná doska vnútorná, šírka cca 300- 350 mm, z drevotriesky s fóliou, farba ako okno</t>
  </si>
  <si>
    <t>-1013525715</t>
  </si>
  <si>
    <t>27*0,95</t>
  </si>
  <si>
    <t>8*1,0</t>
  </si>
  <si>
    <t>34*0,95</t>
  </si>
  <si>
    <t>(284+13+6)*1,45</t>
  </si>
  <si>
    <t>3*1,2</t>
  </si>
  <si>
    <t>17*1,4</t>
  </si>
  <si>
    <t>(19+1)*1,4</t>
  </si>
  <si>
    <t>"O08, O08F2, O08F3 š. 1450 mm</t>
  </si>
  <si>
    <t>(55+8+13)*1,45</t>
  </si>
  <si>
    <t>1*1,4</t>
  </si>
  <si>
    <t>7*1,4</t>
  </si>
  <si>
    <t>"O025 š. 1400 mm</t>
  </si>
  <si>
    <t>2*2,1</t>
  </si>
  <si>
    <t>1*2,25</t>
  </si>
  <si>
    <t>3*1,6</t>
  </si>
  <si>
    <t>1*1,6</t>
  </si>
  <si>
    <t>1*3,05</t>
  </si>
  <si>
    <t>1*9,8</t>
  </si>
  <si>
    <t>88</t>
  </si>
  <si>
    <t>998766204.S</t>
  </si>
  <si>
    <t>Presun hmot pre konštrukcie stolárske v objektoch výšky nad 24 do 36 m</t>
  </si>
  <si>
    <t>1704421096</t>
  </si>
  <si>
    <t>784</t>
  </si>
  <si>
    <t>Maľby</t>
  </si>
  <si>
    <t>89</t>
  </si>
  <si>
    <t>784410100</t>
  </si>
  <si>
    <t>Penetrovanie jednonásobné jemnozrnných podkladov výšky do 3,80 m</t>
  </si>
  <si>
    <t>-1995405829</t>
  </si>
  <si>
    <t>90</t>
  </si>
  <si>
    <t>784452261</t>
  </si>
  <si>
    <t xml:space="preserve">Maľby z maliarskych zmesí (napr. Primalex, Farmal), ručne nanášané jednonásobné základné na podklad jemnozrnný </t>
  </si>
  <si>
    <t>870228198</t>
  </si>
  <si>
    <t>E.03.1.2 - 1.2 Obnova zámočníckych výrobkov</t>
  </si>
  <si>
    <t xml:space="preserve">    767 - Konštrukcie doplnkové kovové</t>
  </si>
  <si>
    <t xml:space="preserve">    783 - Nátery</t>
  </si>
  <si>
    <t>-846225519</t>
  </si>
  <si>
    <t xml:space="preserve">"zakrývanie parapetov </t>
  </si>
  <si>
    <t>(1,45)*(3+6)*0,35</t>
  </si>
  <si>
    <t>(1,4)*17*0,35</t>
  </si>
  <si>
    <t>(1,4)*20*0,35</t>
  </si>
  <si>
    <t>(1,2)*3*0,35</t>
  </si>
  <si>
    <t>(1,45)*(16)*0,35</t>
  </si>
  <si>
    <t>(0,95)*14*0,35</t>
  </si>
  <si>
    <t>(2,1)*2*0,35</t>
  </si>
  <si>
    <t>(1,6)*3*0,35</t>
  </si>
  <si>
    <t>(0,95)*34*0,35</t>
  </si>
  <si>
    <t>(3,05)*0,35</t>
  </si>
  <si>
    <t>(1,6)*0,35</t>
  </si>
  <si>
    <t>(2,25)*0,35</t>
  </si>
  <si>
    <t>-862434007</t>
  </si>
  <si>
    <t>(1,45)*(3+6)*1,5</t>
  </si>
  <si>
    <t>(1,45)*(16)*1,5</t>
  </si>
  <si>
    <t>(0,95)*14*1,5</t>
  </si>
  <si>
    <t>(0,9)*1*1,5</t>
  </si>
  <si>
    <t>-1614435615</t>
  </si>
  <si>
    <t>-513834840</t>
  </si>
  <si>
    <t>1995337877</t>
  </si>
  <si>
    <t>0,502*6 'Prepočítané koeficientom množstva</t>
  </si>
  <si>
    <t>-744647920</t>
  </si>
  <si>
    <t>-1964778926</t>
  </si>
  <si>
    <t>0,502*12 'Prepočítané koeficientom množstva</t>
  </si>
  <si>
    <t>-965329651</t>
  </si>
  <si>
    <t>-424985160</t>
  </si>
  <si>
    <t>0,502*9,08 'Prepočítané koeficientom množstva</t>
  </si>
  <si>
    <t>-1821629237</t>
  </si>
  <si>
    <t>1309641411</t>
  </si>
  <si>
    <t>767</t>
  </si>
  <si>
    <t>Konštrukcie doplnkové kovové</t>
  </si>
  <si>
    <t>767330821r</t>
  </si>
  <si>
    <t>Demontáž pôvodneho prístrešku nad vstupom (Z27, Z28)</t>
  </si>
  <si>
    <t>-1669597084</t>
  </si>
  <si>
    <t>7673400301</t>
  </si>
  <si>
    <t>M+D prístrešku nad vstupom (2,875*2+1,9) m x š. od steny 1,2 m, oc. profily a polykarbonát, vrátane kotvenia do steny viď PD Z27</t>
  </si>
  <si>
    <t>-777002425</t>
  </si>
  <si>
    <t>7673400302</t>
  </si>
  <si>
    <t>M+D prístrešku nad vstupom (2,225*2+1,9) m x š. od steny 2,0 m, oc. profily a polykarbonát, vrátane kotvenia do steny viď PD Z28</t>
  </si>
  <si>
    <t>1800971362</t>
  </si>
  <si>
    <t>767712811r</t>
  </si>
  <si>
    <t>Demontáž pôvodných mreží,  -0,01200t</t>
  </si>
  <si>
    <t>-1069458449</t>
  </si>
  <si>
    <t>"Z01</t>
  </si>
  <si>
    <t>"Z02</t>
  </si>
  <si>
    <t>"Z03</t>
  </si>
  <si>
    <t>(0,9*0,5)*30</t>
  </si>
  <si>
    <t>"Z11</t>
  </si>
  <si>
    <t>(1,4*1,5)*5</t>
  </si>
  <si>
    <t>767995001</t>
  </si>
  <si>
    <t>M+D novej exterierovej oc. mreže 1600x550 mm, tyče a uholníky, pevné uchitenie, vrátane kotvenia do steny a povrchovej úpravy - Z01</t>
  </si>
  <si>
    <t>-1152988951</t>
  </si>
  <si>
    <t>767995002</t>
  </si>
  <si>
    <t>M+D novej exterierovej oc. mreže 1600x650 mm, tyče a uholníky, pevné uchitenie, vrátane kotvenia do steny a povrchovej úpravy - Z02</t>
  </si>
  <si>
    <t>494772918</t>
  </si>
  <si>
    <t>767995003</t>
  </si>
  <si>
    <t>M+D novej exterierovej oc. mreže 900x500 mm, tyče a uholníky, pevné uchitenie, vrátane kotvenia do steny a povrchovej úpravy - Z03</t>
  </si>
  <si>
    <t>977665748</t>
  </si>
  <si>
    <t>767995004</t>
  </si>
  <si>
    <t>Demontáž a spätná montáž exterierovej oc. mreže 900x500 mm, tyče a uholníky, pevné uchytenie, vrátane kotvenia do steny a obnovenie povrchovej úpravy - Z04</t>
  </si>
  <si>
    <t>-552036760</t>
  </si>
  <si>
    <t>767995005</t>
  </si>
  <si>
    <t>Demontáž a spätná montáž exterierovej oc. mreže 950x950 mm, tyče a uholníky, pevné uchytenie, vrátane kotvenia do steny a obnovenie povrchovej úpravy - Z05</t>
  </si>
  <si>
    <t>-279957379</t>
  </si>
  <si>
    <t>767995007</t>
  </si>
  <si>
    <t>Demontáž a spätná montáž exterierovej oc. mreže 3050x950 mm, tyče a uholníky, pevné uchytenie, vrátane kotvenia do steny a obnovenie povrchovej úpravy - Z07</t>
  </si>
  <si>
    <t>1326296493</t>
  </si>
  <si>
    <t>767995008</t>
  </si>
  <si>
    <t>Demontáž a spätná montáž exterierovej oc. mreže 1450x2000 mm, tyče a uholníky, pevné uchytenie, vrátane kotvenia do steny a obnovenie povrchovej úpravy - Z08</t>
  </si>
  <si>
    <t>-1721429673</t>
  </si>
  <si>
    <t>767995009</t>
  </si>
  <si>
    <t>Demontáž a spätná montáž exterierovej oc. mreže 1400x1500 mm, tyče a uholníky, pevné uchytenie, vrátane kotvenia do steny a obnovenie povrchovej úpravy - Z09</t>
  </si>
  <si>
    <t>-2062494503</t>
  </si>
  <si>
    <t>767995010</t>
  </si>
  <si>
    <t>Demontáž a spätná montáž exterierovej oc. mreže 1200x1500 mm, tyče a uholníky, pevné uchytenie, vrátane kotvenia do steny a obnovenie povrchovej úpravy - Z10</t>
  </si>
  <si>
    <t>1920390878</t>
  </si>
  <si>
    <t>767995011</t>
  </si>
  <si>
    <t>M+D novej exterierovej oc. mreže 1400x1500 mm, tyče a uholníky, pevné uchitenie, vrátane kotvenia do steny a povrchovej úpravy - Z11</t>
  </si>
  <si>
    <t>-1249431836</t>
  </si>
  <si>
    <t>767995012</t>
  </si>
  <si>
    <t>Demontáž a spätná montáž exterierovej oc. mreže 1450x1400 mm, tyče a uholníky, pevné uchytenie, vrátane kotvenia do steny a obnovenie povrchovej úpravy - Z12</t>
  </si>
  <si>
    <t>414607480</t>
  </si>
  <si>
    <t>767995013</t>
  </si>
  <si>
    <t>Demontáž a spätná montáž exterierovej oc. mreže 2100x1450 mm, tyče a uholníky, pevné uchytenie, vrátane kotvenia do steny a obnovenie povrchovej úpravy - Z13</t>
  </si>
  <si>
    <t>349628367</t>
  </si>
  <si>
    <t>28</t>
  </si>
  <si>
    <t>767995014</t>
  </si>
  <si>
    <t>Demontáž a spätná montáž exterierovej oc. mreže 2250x2000 mm, tyče a uholníky, pevné uchytenie, vrátane kotvenia do steny a obnovenie povrchovej úpravy - Z14</t>
  </si>
  <si>
    <t>1550759527</t>
  </si>
  <si>
    <t>767995015</t>
  </si>
  <si>
    <t>Demontáž a spätná montáž interierovej oc. mreže 1450x2000 mm, tyče a uholníky, pevné uchytenie s možnosťou demotáže, vrátane kotvenia do steny a obnovenie povrchovej úpravy - Z15</t>
  </si>
  <si>
    <t>-234512101</t>
  </si>
  <si>
    <t>767995017</t>
  </si>
  <si>
    <t>Demontáž a spätná montáž interierovej oc. mreže 1400x1800 mm, tyče a uholníky, prerábka na otváravé- závesné pánty, uzamykatelné, vrátane kotvenia do steny a obnovenie povrchovej úpravy - Z17</t>
  </si>
  <si>
    <t>446724569</t>
  </si>
  <si>
    <t>767995018</t>
  </si>
  <si>
    <t>Demontáž a spätná montáž exterierovej oc. mreže na dverách 1450x2400 mm, tyče a uholníky, otvaravé. obnoviť na mieste+ rám, vrátane kotvenia do steny a obnovenie povrchovej úpravy - Z18</t>
  </si>
  <si>
    <t>-1005889388</t>
  </si>
  <si>
    <t>767995019</t>
  </si>
  <si>
    <t>Demontáž a spätná montáž exterierovej oc. mreže na dverách 1400x2480 mm, tyče a uholníky, otvaravé. obnoviť na mieste+ rám, vrátane kotvenia do steny a obnovenie povrchovej úpravy - Z19</t>
  </si>
  <si>
    <t>883843616</t>
  </si>
  <si>
    <t>767995020</t>
  </si>
  <si>
    <t>Demontáž a spätná montáž exterierovej oc. mreže na dverách 900x2050 mm, tyče a uholníky, otvaravé. obnoviť na mieste+ rám, vrátane kotvenia do steny a obnovenie povrchovej úpravy - Z20</t>
  </si>
  <si>
    <t>-31733825</t>
  </si>
  <si>
    <t>767995021</t>
  </si>
  <si>
    <t>Demontáž a spätná montáž exterierovej oc. mreže na dverách 1400x2050 mm, tyče a uholníky, otvaravé. obnoviť na mieste+ rám, vrátane kotvenia do steny a obnovenie povrchovej úpravy - Z21</t>
  </si>
  <si>
    <t>-205893991</t>
  </si>
  <si>
    <t>767995022</t>
  </si>
  <si>
    <t>Demontáž a spätná montáž exterierovej oc. mreže na dverách 2400x2350 mm, tyče a uholníky, otvaravé. obnoviť na mieste+ rám, vrátane kotvenia do steny a obnovenie povrchovej úpravy - Z22</t>
  </si>
  <si>
    <t>514723763</t>
  </si>
  <si>
    <t>767995023</t>
  </si>
  <si>
    <t>Demontáž a spätná montáž exterierovej oc. mreže na dverách 1700x2050 mm, tyče a uholníky, otvaravé. obnoviť na mieste+ rám, vrátane kotvenia do steny a obnovenie povrchovej úpravy - Z23</t>
  </si>
  <si>
    <t>1080679586</t>
  </si>
  <si>
    <t>767995026</t>
  </si>
  <si>
    <t>Demontáž a spätná montáž interierovej oc. mreže 2250x2900 mm, tyče a uholníky, pevné uchytenie s možnosťou demotáže, vrátane kotvenia do steny a obnovenie povrchovej úpravy - Z26</t>
  </si>
  <si>
    <t>1896629641</t>
  </si>
  <si>
    <t>998767204.S</t>
  </si>
  <si>
    <t>Presun hmôt pre kovové stavebné doplnkové konštrukcie v objektoch výšky nad 24 do 36 m</t>
  </si>
  <si>
    <t>-881597026</t>
  </si>
  <si>
    <t>783</t>
  </si>
  <si>
    <t>Nátery</t>
  </si>
  <si>
    <t>783201811</t>
  </si>
  <si>
    <t>Odstránenie starých nesúdržnych náterov, odmastenie z kovových stavebných doplnkových konštrukcií oškrabaním, vrátane prípravy proti znečisteniu okolia (Z24, Z25)</t>
  </si>
  <si>
    <t>-1321342832</t>
  </si>
  <si>
    <t>783224900</t>
  </si>
  <si>
    <t>Oprava náterov kov.stav.doplnk.konštr. syntetické na vzduchu schnúce jednonásobné s 1x emailovaním - 70μm (Z24, Z25)</t>
  </si>
  <si>
    <t>-292276123</t>
  </si>
  <si>
    <t xml:space="preserve">"Z24 - renovácia náteru plechových dverí </t>
  </si>
  <si>
    <t>(1,3*2,05)*2 "dvere</t>
  </si>
  <si>
    <t>(2*2,05+1,3)*(0,15+0,05*2) "zárubeň (odhad)</t>
  </si>
  <si>
    <t xml:space="preserve">"Z25 - renovácia náteru plechových dverí </t>
  </si>
  <si>
    <t>(1,5*2,15)*2 "dvere</t>
  </si>
  <si>
    <t>(2*2,15+1,5)*(0,15+0,05*2) "zárubeň (odhad)</t>
  </si>
  <si>
    <t>783226100</t>
  </si>
  <si>
    <t>Nátery kov.stav.doplnk.konštr. syntetické na vzduchu schnúce základný - 35µm (Z24, Z25)</t>
  </si>
  <si>
    <t>82296341</t>
  </si>
  <si>
    <t>Poznámky:</t>
  </si>
  <si>
    <t>K správnemu naceneniu výkazu výmer je potrebné naštudovanie PD. Naceniť je potrebné jestvujúci výkaz výmer podľa pokynov tendrového zadávateľa, resp. navrhu zmluvy o dielo.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</si>
  <si>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</t>
  </si>
  <si>
    <t xml:space="preserve">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</si>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</sst>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0" fillId="0" borderId="0" applyNumberFormat="0" applyFill="0" applyBorder="0" applyAlignment="0" applyProtection="0"/>
    <xf numFmtId="0" fontId="41" fillId="0" borderId="0" applyAlignment="0">
      <alignment vertical="top" wrapText="1"/>
      <protection locked="0"/>
    </xf>
  </cellStyleXfs>
  <cellXfs count="2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166" fontId="32" fillId="0" borderId="0" xfId="0" applyNumberFormat="1" applyFont="1" applyBorder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166" fontId="26" fillId="0" borderId="0" xfId="0" applyNumberFormat="1" applyFont="1" applyBorder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0" fillId="0" borderId="23" xfId="0" applyBorder="1"/>
    <xf numFmtId="0" fontId="0" fillId="0" borderId="9" xfId="0" applyBorder="1"/>
    <xf numFmtId="0" fontId="0" fillId="0" borderId="24" xfId="0" applyBorder="1"/>
    <xf numFmtId="0" fontId="14" fillId="2" borderId="0" xfId="0" applyFont="1" applyFill="1" applyAlignment="1">
      <alignment horizontal="center" vertical="center"/>
    </xf>
    <xf numFmtId="0" fontId="0" fillId="0" borderId="0" xfId="0"/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2" fillId="0" borderId="0" xfId="2" applyFont="1" applyBorder="1" applyAlignment="1">
      <alignment horizontal="left" vertical="top" wrapText="1"/>
      <protection locked="0"/>
    </xf>
    <xf numFmtId="0" fontId="43" fillId="0" borderId="0" xfId="0" applyFont="1" applyBorder="1" applyAlignment="1" applyProtection="1"/>
    <xf numFmtId="0" fontId="42" fillId="0" borderId="10" xfId="2" applyFont="1" applyBorder="1" applyAlignment="1">
      <alignment horizontal="left" vertical="top" wrapText="1"/>
      <protection locked="0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3">
    <cellStyle name="Hypertextové prepojenie" xfId="1" builtinId="8"/>
    <cellStyle name="Normálna" xfId="0" builtinId="0" customBuiltin="1"/>
    <cellStyle name="normálne_SO-01 Rodinný dom a občianska vybavenosť - zmena Zadanie s výkazom výmer" xfId="2" xr:uid="{00000000-0005-0000-0000-00000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118" workbookViewId="0">
      <selection activeCell="L110" sqref="L11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14" t="s">
        <v>5</v>
      </c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48" t="s">
        <v>13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R5" s="21"/>
      <c r="BE5" s="245" t="s">
        <v>14</v>
      </c>
      <c r="BS5" s="18" t="s">
        <v>6</v>
      </c>
    </row>
    <row r="6" spans="1:74" s="1" customFormat="1" ht="36.950000000000003" customHeight="1">
      <c r="B6" s="21"/>
      <c r="D6" s="27" t="s">
        <v>15</v>
      </c>
      <c r="K6" s="249" t="s">
        <v>16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R6" s="21"/>
      <c r="BE6" s="246"/>
      <c r="BS6" s="18" t="s">
        <v>6</v>
      </c>
    </row>
    <row r="7" spans="1:74" s="1" customFormat="1" ht="12" customHeight="1">
      <c r="B7" s="21"/>
      <c r="D7" s="28" t="s">
        <v>17</v>
      </c>
      <c r="K7" s="26" t="s">
        <v>1</v>
      </c>
      <c r="AK7" s="28" t="s">
        <v>18</v>
      </c>
      <c r="AN7" s="26" t="s">
        <v>1</v>
      </c>
      <c r="AR7" s="21"/>
      <c r="BE7" s="246"/>
      <c r="BS7" s="18" t="s">
        <v>6</v>
      </c>
    </row>
    <row r="8" spans="1:74" s="1" customFormat="1" ht="12" customHeight="1">
      <c r="B8" s="21"/>
      <c r="D8" s="28" t="s">
        <v>19</v>
      </c>
      <c r="K8" s="26" t="s">
        <v>20</v>
      </c>
      <c r="AK8" s="28" t="s">
        <v>21</v>
      </c>
      <c r="AN8" s="29" t="s">
        <v>22</v>
      </c>
      <c r="AR8" s="21"/>
      <c r="BE8" s="246"/>
      <c r="BS8" s="18" t="s">
        <v>6</v>
      </c>
    </row>
    <row r="9" spans="1:74" s="1" customFormat="1" ht="14.45" customHeight="1">
      <c r="B9" s="21"/>
      <c r="AR9" s="21"/>
      <c r="BE9" s="246"/>
      <c r="BS9" s="18" t="s">
        <v>6</v>
      </c>
    </row>
    <row r="10" spans="1:74" s="1" customFormat="1" ht="12" customHeight="1">
      <c r="B10" s="21"/>
      <c r="D10" s="28" t="s">
        <v>23</v>
      </c>
      <c r="AK10" s="28" t="s">
        <v>24</v>
      </c>
      <c r="AN10" s="26" t="s">
        <v>1</v>
      </c>
      <c r="AR10" s="21"/>
      <c r="BE10" s="246"/>
      <c r="BS10" s="18" t="s">
        <v>6</v>
      </c>
    </row>
    <row r="11" spans="1:74" s="1" customFormat="1" ht="18.399999999999999" customHeight="1">
      <c r="B11" s="21"/>
      <c r="E11" s="26" t="s">
        <v>25</v>
      </c>
      <c r="AK11" s="28" t="s">
        <v>26</v>
      </c>
      <c r="AN11" s="26" t="s">
        <v>1</v>
      </c>
      <c r="AR11" s="21"/>
      <c r="BE11" s="246"/>
      <c r="BS11" s="18" t="s">
        <v>6</v>
      </c>
    </row>
    <row r="12" spans="1:74" s="1" customFormat="1" ht="6.95" customHeight="1">
      <c r="B12" s="21"/>
      <c r="AR12" s="21"/>
      <c r="BE12" s="246"/>
      <c r="BS12" s="18" t="s">
        <v>6</v>
      </c>
    </row>
    <row r="13" spans="1:74" s="1" customFormat="1" ht="12" customHeight="1">
      <c r="B13" s="21"/>
      <c r="D13" s="28" t="s">
        <v>27</v>
      </c>
      <c r="AK13" s="28" t="s">
        <v>24</v>
      </c>
      <c r="AN13" s="30" t="s">
        <v>28</v>
      </c>
      <c r="AR13" s="21"/>
      <c r="BE13" s="246"/>
      <c r="BS13" s="18" t="s">
        <v>6</v>
      </c>
    </row>
    <row r="14" spans="1:74" ht="12.75">
      <c r="B14" s="21"/>
      <c r="E14" s="250" t="s">
        <v>28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8" t="s">
        <v>26</v>
      </c>
      <c r="AN14" s="30" t="s">
        <v>28</v>
      </c>
      <c r="AR14" s="21"/>
      <c r="BE14" s="246"/>
      <c r="BS14" s="18" t="s">
        <v>6</v>
      </c>
    </row>
    <row r="15" spans="1:74" s="1" customFormat="1" ht="6.95" customHeight="1">
      <c r="B15" s="21"/>
      <c r="AR15" s="21"/>
      <c r="BE15" s="246"/>
      <c r="BS15" s="18" t="s">
        <v>3</v>
      </c>
    </row>
    <row r="16" spans="1:74" s="1" customFormat="1" ht="12" customHeight="1">
      <c r="B16" s="21"/>
      <c r="D16" s="28" t="s">
        <v>29</v>
      </c>
      <c r="AK16" s="28" t="s">
        <v>24</v>
      </c>
      <c r="AN16" s="26" t="s">
        <v>1</v>
      </c>
      <c r="AR16" s="21"/>
      <c r="BE16" s="246"/>
      <c r="BS16" s="18" t="s">
        <v>3</v>
      </c>
    </row>
    <row r="17" spans="1:71" s="1" customFormat="1" ht="18.399999999999999" customHeight="1">
      <c r="B17" s="21"/>
      <c r="E17" s="26" t="s">
        <v>30</v>
      </c>
      <c r="AK17" s="28" t="s">
        <v>26</v>
      </c>
      <c r="AN17" s="26" t="s">
        <v>1</v>
      </c>
      <c r="AR17" s="21"/>
      <c r="BE17" s="246"/>
      <c r="BS17" s="18" t="s">
        <v>31</v>
      </c>
    </row>
    <row r="18" spans="1:71" s="1" customFormat="1" ht="6.95" customHeight="1">
      <c r="B18" s="21"/>
      <c r="AR18" s="21"/>
      <c r="BE18" s="246"/>
      <c r="BS18" s="18" t="s">
        <v>6</v>
      </c>
    </row>
    <row r="19" spans="1:71" s="1" customFormat="1" ht="12" customHeight="1">
      <c r="B19" s="21"/>
      <c r="D19" s="28" t="s">
        <v>32</v>
      </c>
      <c r="AK19" s="28" t="s">
        <v>24</v>
      </c>
      <c r="AN19" s="26" t="s">
        <v>1</v>
      </c>
      <c r="AR19" s="21"/>
      <c r="BE19" s="246"/>
      <c r="BS19" s="18" t="s">
        <v>6</v>
      </c>
    </row>
    <row r="20" spans="1:71" s="1" customFormat="1" ht="18.399999999999999" customHeight="1">
      <c r="B20" s="21"/>
      <c r="E20" s="26" t="s">
        <v>33</v>
      </c>
      <c r="AK20" s="28" t="s">
        <v>26</v>
      </c>
      <c r="AN20" s="26" t="s">
        <v>1</v>
      </c>
      <c r="AR20" s="21"/>
      <c r="BE20" s="246"/>
      <c r="BS20" s="18" t="s">
        <v>31</v>
      </c>
    </row>
    <row r="21" spans="1:71" s="1" customFormat="1" ht="6.95" customHeight="1">
      <c r="B21" s="21"/>
      <c r="AR21" s="21"/>
      <c r="BE21" s="246"/>
    </row>
    <row r="22" spans="1:71" s="1" customFormat="1" ht="12" customHeight="1">
      <c r="B22" s="21"/>
      <c r="D22" s="28" t="s">
        <v>34</v>
      </c>
      <c r="AR22" s="21"/>
      <c r="BE22" s="246"/>
    </row>
    <row r="23" spans="1:71" s="1" customFormat="1" ht="16.5" customHeight="1">
      <c r="B23" s="21"/>
      <c r="E23" s="252" t="s">
        <v>1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R23" s="21"/>
      <c r="BE23" s="246"/>
    </row>
    <row r="24" spans="1:71" s="1" customFormat="1" ht="6.95" customHeight="1">
      <c r="B24" s="21"/>
      <c r="AR24" s="21"/>
      <c r="BE24" s="246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46"/>
    </row>
    <row r="26" spans="1:71" s="2" customFormat="1" ht="25.9" customHeight="1">
      <c r="A26" s="33"/>
      <c r="B26" s="34"/>
      <c r="C26" s="33"/>
      <c r="D26" s="35" t="s">
        <v>35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53">
        <f>ROUND(AG94,2)</f>
        <v>0</v>
      </c>
      <c r="AL26" s="254"/>
      <c r="AM26" s="254"/>
      <c r="AN26" s="254"/>
      <c r="AO26" s="254"/>
      <c r="AP26" s="33"/>
      <c r="AQ26" s="33"/>
      <c r="AR26" s="34"/>
      <c r="BE26" s="246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46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55" t="s">
        <v>36</v>
      </c>
      <c r="M28" s="255"/>
      <c r="N28" s="255"/>
      <c r="O28" s="255"/>
      <c r="P28" s="255"/>
      <c r="Q28" s="33"/>
      <c r="R28" s="33"/>
      <c r="S28" s="33"/>
      <c r="T28" s="33"/>
      <c r="U28" s="33"/>
      <c r="V28" s="33"/>
      <c r="W28" s="255" t="s">
        <v>37</v>
      </c>
      <c r="X28" s="255"/>
      <c r="Y28" s="255"/>
      <c r="Z28" s="255"/>
      <c r="AA28" s="255"/>
      <c r="AB28" s="255"/>
      <c r="AC28" s="255"/>
      <c r="AD28" s="255"/>
      <c r="AE28" s="255"/>
      <c r="AF28" s="33"/>
      <c r="AG28" s="33"/>
      <c r="AH28" s="33"/>
      <c r="AI28" s="33"/>
      <c r="AJ28" s="33"/>
      <c r="AK28" s="255" t="s">
        <v>38</v>
      </c>
      <c r="AL28" s="255"/>
      <c r="AM28" s="255"/>
      <c r="AN28" s="255"/>
      <c r="AO28" s="255"/>
      <c r="AP28" s="33"/>
      <c r="AQ28" s="33"/>
      <c r="AR28" s="34"/>
      <c r="BE28" s="246"/>
    </row>
    <row r="29" spans="1:71" s="3" customFormat="1" ht="14.45" customHeight="1">
      <c r="B29" s="38"/>
      <c r="D29" s="28" t="s">
        <v>39</v>
      </c>
      <c r="F29" s="39" t="s">
        <v>40</v>
      </c>
      <c r="L29" s="230">
        <v>0.2</v>
      </c>
      <c r="M29" s="229"/>
      <c r="N29" s="229"/>
      <c r="O29" s="229"/>
      <c r="P29" s="229"/>
      <c r="Q29" s="40"/>
      <c r="R29" s="40"/>
      <c r="S29" s="40"/>
      <c r="T29" s="40"/>
      <c r="U29" s="40"/>
      <c r="V29" s="40"/>
      <c r="W29" s="228">
        <f>ROUND(AZ94, 2)</f>
        <v>0</v>
      </c>
      <c r="X29" s="229"/>
      <c r="Y29" s="229"/>
      <c r="Z29" s="229"/>
      <c r="AA29" s="229"/>
      <c r="AB29" s="229"/>
      <c r="AC29" s="229"/>
      <c r="AD29" s="229"/>
      <c r="AE29" s="229"/>
      <c r="AF29" s="40"/>
      <c r="AG29" s="40"/>
      <c r="AH29" s="40"/>
      <c r="AI29" s="40"/>
      <c r="AJ29" s="40"/>
      <c r="AK29" s="228">
        <f>ROUND(AV94, 2)</f>
        <v>0</v>
      </c>
      <c r="AL29" s="229"/>
      <c r="AM29" s="229"/>
      <c r="AN29" s="229"/>
      <c r="AO29" s="229"/>
      <c r="AP29" s="40"/>
      <c r="AQ29" s="40"/>
      <c r="AR29" s="41"/>
      <c r="AS29" s="40"/>
      <c r="AT29" s="40"/>
      <c r="AU29" s="40"/>
      <c r="AV29" s="40"/>
      <c r="AW29" s="40"/>
      <c r="AX29" s="40"/>
      <c r="AY29" s="40"/>
      <c r="AZ29" s="40"/>
      <c r="BE29" s="247"/>
    </row>
    <row r="30" spans="1:71" s="3" customFormat="1" ht="14.45" customHeight="1">
      <c r="B30" s="38"/>
      <c r="F30" s="39" t="s">
        <v>41</v>
      </c>
      <c r="L30" s="230">
        <v>0.2</v>
      </c>
      <c r="M30" s="229"/>
      <c r="N30" s="229"/>
      <c r="O30" s="229"/>
      <c r="P30" s="229"/>
      <c r="Q30" s="40"/>
      <c r="R30" s="40"/>
      <c r="S30" s="40"/>
      <c r="T30" s="40"/>
      <c r="U30" s="40"/>
      <c r="V30" s="40"/>
      <c r="W30" s="228">
        <f>ROUND(BA94, 2)</f>
        <v>0</v>
      </c>
      <c r="X30" s="229"/>
      <c r="Y30" s="229"/>
      <c r="Z30" s="229"/>
      <c r="AA30" s="229"/>
      <c r="AB30" s="229"/>
      <c r="AC30" s="229"/>
      <c r="AD30" s="229"/>
      <c r="AE30" s="229"/>
      <c r="AF30" s="40"/>
      <c r="AG30" s="40"/>
      <c r="AH30" s="40"/>
      <c r="AI30" s="40"/>
      <c r="AJ30" s="40"/>
      <c r="AK30" s="228">
        <f>ROUND(AW94, 2)</f>
        <v>0</v>
      </c>
      <c r="AL30" s="229"/>
      <c r="AM30" s="229"/>
      <c r="AN30" s="229"/>
      <c r="AO30" s="229"/>
      <c r="AP30" s="40"/>
      <c r="AQ30" s="40"/>
      <c r="AR30" s="41"/>
      <c r="AS30" s="40"/>
      <c r="AT30" s="40"/>
      <c r="AU30" s="40"/>
      <c r="AV30" s="40"/>
      <c r="AW30" s="40"/>
      <c r="AX30" s="40"/>
      <c r="AY30" s="40"/>
      <c r="AZ30" s="40"/>
      <c r="BE30" s="247"/>
    </row>
    <row r="31" spans="1:71" s="3" customFormat="1" ht="14.45" hidden="1" customHeight="1">
      <c r="B31" s="38"/>
      <c r="F31" s="28" t="s">
        <v>42</v>
      </c>
      <c r="L31" s="244">
        <v>0.2</v>
      </c>
      <c r="M31" s="236"/>
      <c r="N31" s="236"/>
      <c r="O31" s="236"/>
      <c r="P31" s="236"/>
      <c r="W31" s="235">
        <f>ROUND(BB94, 2)</f>
        <v>0</v>
      </c>
      <c r="X31" s="236"/>
      <c r="Y31" s="236"/>
      <c r="Z31" s="236"/>
      <c r="AA31" s="236"/>
      <c r="AB31" s="236"/>
      <c r="AC31" s="236"/>
      <c r="AD31" s="236"/>
      <c r="AE31" s="236"/>
      <c r="AK31" s="235">
        <v>0</v>
      </c>
      <c r="AL31" s="236"/>
      <c r="AM31" s="236"/>
      <c r="AN31" s="236"/>
      <c r="AO31" s="236"/>
      <c r="AR31" s="38"/>
      <c r="BE31" s="247"/>
    </row>
    <row r="32" spans="1:71" s="3" customFormat="1" ht="14.45" hidden="1" customHeight="1">
      <c r="B32" s="38"/>
      <c r="F32" s="28" t="s">
        <v>43</v>
      </c>
      <c r="L32" s="244">
        <v>0.2</v>
      </c>
      <c r="M32" s="236"/>
      <c r="N32" s="236"/>
      <c r="O32" s="236"/>
      <c r="P32" s="236"/>
      <c r="W32" s="235">
        <f>ROUND(BC94, 2)</f>
        <v>0</v>
      </c>
      <c r="X32" s="236"/>
      <c r="Y32" s="236"/>
      <c r="Z32" s="236"/>
      <c r="AA32" s="236"/>
      <c r="AB32" s="236"/>
      <c r="AC32" s="236"/>
      <c r="AD32" s="236"/>
      <c r="AE32" s="236"/>
      <c r="AK32" s="235">
        <v>0</v>
      </c>
      <c r="AL32" s="236"/>
      <c r="AM32" s="236"/>
      <c r="AN32" s="236"/>
      <c r="AO32" s="236"/>
      <c r="AR32" s="38"/>
      <c r="BE32" s="247"/>
    </row>
    <row r="33" spans="1:57" s="3" customFormat="1" ht="14.45" hidden="1" customHeight="1">
      <c r="B33" s="38"/>
      <c r="F33" s="39" t="s">
        <v>44</v>
      </c>
      <c r="L33" s="230">
        <v>0</v>
      </c>
      <c r="M33" s="229"/>
      <c r="N33" s="229"/>
      <c r="O33" s="229"/>
      <c r="P33" s="229"/>
      <c r="Q33" s="40"/>
      <c r="R33" s="40"/>
      <c r="S33" s="40"/>
      <c r="T33" s="40"/>
      <c r="U33" s="40"/>
      <c r="V33" s="40"/>
      <c r="W33" s="228">
        <f>ROUND(BD94, 2)</f>
        <v>0</v>
      </c>
      <c r="X33" s="229"/>
      <c r="Y33" s="229"/>
      <c r="Z33" s="229"/>
      <c r="AA33" s="229"/>
      <c r="AB33" s="229"/>
      <c r="AC33" s="229"/>
      <c r="AD33" s="229"/>
      <c r="AE33" s="229"/>
      <c r="AF33" s="40"/>
      <c r="AG33" s="40"/>
      <c r="AH33" s="40"/>
      <c r="AI33" s="40"/>
      <c r="AJ33" s="40"/>
      <c r="AK33" s="228">
        <v>0</v>
      </c>
      <c r="AL33" s="229"/>
      <c r="AM33" s="229"/>
      <c r="AN33" s="229"/>
      <c r="AO33" s="229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E33" s="247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46"/>
    </row>
    <row r="35" spans="1:57" s="2" customFormat="1" ht="25.9" customHeight="1">
      <c r="A35" s="33"/>
      <c r="B35" s="34"/>
      <c r="C35" s="42"/>
      <c r="D35" s="43" t="s">
        <v>45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46</v>
      </c>
      <c r="U35" s="44"/>
      <c r="V35" s="44"/>
      <c r="W35" s="44"/>
      <c r="X35" s="231" t="s">
        <v>47</v>
      </c>
      <c r="Y35" s="232"/>
      <c r="Z35" s="232"/>
      <c r="AA35" s="232"/>
      <c r="AB35" s="232"/>
      <c r="AC35" s="44"/>
      <c r="AD35" s="44"/>
      <c r="AE35" s="44"/>
      <c r="AF35" s="44"/>
      <c r="AG35" s="44"/>
      <c r="AH35" s="44"/>
      <c r="AI35" s="44"/>
      <c r="AJ35" s="44"/>
      <c r="AK35" s="233">
        <f>SUM(AK26:AK33)</f>
        <v>0</v>
      </c>
      <c r="AL35" s="232"/>
      <c r="AM35" s="232"/>
      <c r="AN35" s="232"/>
      <c r="AO35" s="234"/>
      <c r="AP35" s="42"/>
      <c r="AQ35" s="42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6"/>
      <c r="D49" s="47" t="s">
        <v>48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49</v>
      </c>
      <c r="AI49" s="48"/>
      <c r="AJ49" s="48"/>
      <c r="AK49" s="48"/>
      <c r="AL49" s="48"/>
      <c r="AM49" s="48"/>
      <c r="AN49" s="48"/>
      <c r="AO49" s="48"/>
      <c r="AR49" s="46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3"/>
      <c r="B60" s="34"/>
      <c r="C60" s="33"/>
      <c r="D60" s="49" t="s">
        <v>50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9" t="s">
        <v>51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9" t="s">
        <v>50</v>
      </c>
      <c r="AI60" s="36"/>
      <c r="AJ60" s="36"/>
      <c r="AK60" s="36"/>
      <c r="AL60" s="36"/>
      <c r="AM60" s="49" t="s">
        <v>51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3"/>
      <c r="B64" s="34"/>
      <c r="C64" s="33"/>
      <c r="D64" s="47" t="s">
        <v>52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7" t="s">
        <v>53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3"/>
      <c r="B75" s="34"/>
      <c r="C75" s="33"/>
      <c r="D75" s="49" t="s">
        <v>50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9" t="s">
        <v>51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9" t="s">
        <v>50</v>
      </c>
      <c r="AI75" s="36"/>
      <c r="AJ75" s="36"/>
      <c r="AK75" s="36"/>
      <c r="AL75" s="36"/>
      <c r="AM75" s="49" t="s">
        <v>51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4"/>
      <c r="BE77" s="33"/>
    </row>
    <row r="81" spans="1:91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4"/>
      <c r="BE81" s="33"/>
    </row>
    <row r="82" spans="1:91" s="2" customFormat="1" ht="24.95" customHeight="1">
      <c r="A82" s="33"/>
      <c r="B82" s="34"/>
      <c r="C82" s="22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5"/>
      <c r="C84" s="28" t="s">
        <v>12</v>
      </c>
      <c r="L84" s="4" t="str">
        <f>K5</f>
        <v>24022301</v>
      </c>
      <c r="AR84" s="55"/>
    </row>
    <row r="85" spans="1:91" s="5" customFormat="1" ht="36.950000000000003" customHeight="1">
      <c r="B85" s="56"/>
      <c r="C85" s="57" t="s">
        <v>15</v>
      </c>
      <c r="L85" s="219" t="str">
        <f>K6</f>
        <v>Obnova okien a dverí na budove Nových teoretických ústavov Lekárskej fakulty UK- 3. etapa</v>
      </c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R85" s="56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19</v>
      </c>
      <c r="D87" s="33"/>
      <c r="E87" s="33"/>
      <c r="F87" s="33"/>
      <c r="G87" s="33"/>
      <c r="H87" s="33"/>
      <c r="I87" s="33"/>
      <c r="J87" s="33"/>
      <c r="K87" s="33"/>
      <c r="L87" s="58" t="str">
        <f>IF(K8="","",K8)</f>
        <v>Sasinkova 4, Bratislava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21</v>
      </c>
      <c r="AJ87" s="33"/>
      <c r="AK87" s="33"/>
      <c r="AL87" s="33"/>
      <c r="AM87" s="221" t="str">
        <f>IF(AN8= "","",AN8)</f>
        <v>23. 2. 2024</v>
      </c>
      <c r="AN87" s="221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23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OPSM Lekárska fakulta ÚK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29</v>
      </c>
      <c r="AJ89" s="33"/>
      <c r="AK89" s="33"/>
      <c r="AL89" s="33"/>
      <c r="AM89" s="222" t="str">
        <f>IF(E17="","",E17)</f>
        <v>Ing.Eva Zradulová</v>
      </c>
      <c r="AN89" s="223"/>
      <c r="AO89" s="223"/>
      <c r="AP89" s="223"/>
      <c r="AQ89" s="33"/>
      <c r="AR89" s="34"/>
      <c r="AS89" s="224" t="s">
        <v>55</v>
      </c>
      <c r="AT89" s="225"/>
      <c r="AU89" s="60"/>
      <c r="AV89" s="60"/>
      <c r="AW89" s="60"/>
      <c r="AX89" s="60"/>
      <c r="AY89" s="60"/>
      <c r="AZ89" s="60"/>
      <c r="BA89" s="60"/>
      <c r="BB89" s="60"/>
      <c r="BC89" s="60"/>
      <c r="BD89" s="61"/>
      <c r="BE89" s="33"/>
    </row>
    <row r="90" spans="1:91" s="2" customFormat="1" ht="15.2" customHeight="1">
      <c r="A90" s="33"/>
      <c r="B90" s="34"/>
      <c r="C90" s="28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32</v>
      </c>
      <c r="AJ90" s="33"/>
      <c r="AK90" s="33"/>
      <c r="AL90" s="33"/>
      <c r="AM90" s="222" t="str">
        <f>IF(E20="","",E20)</f>
        <v>Rosoft s.r.o.</v>
      </c>
      <c r="AN90" s="223"/>
      <c r="AO90" s="223"/>
      <c r="AP90" s="223"/>
      <c r="AQ90" s="33"/>
      <c r="AR90" s="34"/>
      <c r="AS90" s="226"/>
      <c r="AT90" s="227"/>
      <c r="AU90" s="62"/>
      <c r="AV90" s="62"/>
      <c r="AW90" s="62"/>
      <c r="AX90" s="62"/>
      <c r="AY90" s="62"/>
      <c r="AZ90" s="62"/>
      <c r="BA90" s="62"/>
      <c r="BB90" s="62"/>
      <c r="BC90" s="62"/>
      <c r="BD90" s="63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26"/>
      <c r="AT91" s="227"/>
      <c r="AU91" s="62"/>
      <c r="AV91" s="62"/>
      <c r="AW91" s="62"/>
      <c r="AX91" s="62"/>
      <c r="AY91" s="62"/>
      <c r="AZ91" s="62"/>
      <c r="BA91" s="62"/>
      <c r="BB91" s="62"/>
      <c r="BC91" s="62"/>
      <c r="BD91" s="63"/>
      <c r="BE91" s="33"/>
    </row>
    <row r="92" spans="1:91" s="2" customFormat="1" ht="29.25" customHeight="1">
      <c r="A92" s="33"/>
      <c r="B92" s="34"/>
      <c r="C92" s="237" t="s">
        <v>56</v>
      </c>
      <c r="D92" s="238"/>
      <c r="E92" s="238"/>
      <c r="F92" s="238"/>
      <c r="G92" s="238"/>
      <c r="H92" s="64"/>
      <c r="I92" s="239" t="s">
        <v>57</v>
      </c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38"/>
      <c r="AG92" s="240" t="s">
        <v>58</v>
      </c>
      <c r="AH92" s="238"/>
      <c r="AI92" s="238"/>
      <c r="AJ92" s="238"/>
      <c r="AK92" s="238"/>
      <c r="AL92" s="238"/>
      <c r="AM92" s="238"/>
      <c r="AN92" s="239" t="s">
        <v>59</v>
      </c>
      <c r="AO92" s="238"/>
      <c r="AP92" s="241"/>
      <c r="AQ92" s="65" t="s">
        <v>60</v>
      </c>
      <c r="AR92" s="34"/>
      <c r="AS92" s="66" t="s">
        <v>61</v>
      </c>
      <c r="AT92" s="67" t="s">
        <v>62</v>
      </c>
      <c r="AU92" s="67" t="s">
        <v>63</v>
      </c>
      <c r="AV92" s="67" t="s">
        <v>64</v>
      </c>
      <c r="AW92" s="67" t="s">
        <v>65</v>
      </c>
      <c r="AX92" s="67" t="s">
        <v>66</v>
      </c>
      <c r="AY92" s="67" t="s">
        <v>67</v>
      </c>
      <c r="AZ92" s="67" t="s">
        <v>68</v>
      </c>
      <c r="BA92" s="67" t="s">
        <v>69</v>
      </c>
      <c r="BB92" s="67" t="s">
        <v>70</v>
      </c>
      <c r="BC92" s="67" t="s">
        <v>71</v>
      </c>
      <c r="BD92" s="68" t="s">
        <v>72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9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1"/>
      <c r="BE93" s="33"/>
    </row>
    <row r="94" spans="1:91" s="6" customFormat="1" ht="32.450000000000003" customHeight="1">
      <c r="B94" s="72"/>
      <c r="C94" s="73" t="s">
        <v>73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242">
        <f>ROUND(SUM(AG95:AG96),2)</f>
        <v>0</v>
      </c>
      <c r="AH94" s="242"/>
      <c r="AI94" s="242"/>
      <c r="AJ94" s="242"/>
      <c r="AK94" s="242"/>
      <c r="AL94" s="242"/>
      <c r="AM94" s="242"/>
      <c r="AN94" s="243">
        <f>SUM(AG94,AT94)</f>
        <v>0</v>
      </c>
      <c r="AO94" s="243"/>
      <c r="AP94" s="243"/>
      <c r="AQ94" s="76" t="s">
        <v>1</v>
      </c>
      <c r="AR94" s="72"/>
      <c r="AS94" s="77">
        <f>ROUND(SUM(AS95:AS96),2)</f>
        <v>0</v>
      </c>
      <c r="AT94" s="78">
        <f>ROUND(SUM(AV94:AW94),2)</f>
        <v>0</v>
      </c>
      <c r="AU94" s="79">
        <f>ROUND(SUM(AU95:AU96),5)</f>
        <v>0</v>
      </c>
      <c r="AV94" s="78">
        <f>ROUND(AZ94*L29,2)</f>
        <v>0</v>
      </c>
      <c r="AW94" s="78">
        <f>ROUND(BA94*L30,2)</f>
        <v>0</v>
      </c>
      <c r="AX94" s="78">
        <f>ROUND(BB94*L29,2)</f>
        <v>0</v>
      </c>
      <c r="AY94" s="78">
        <f>ROUND(BC94*L30,2)</f>
        <v>0</v>
      </c>
      <c r="AZ94" s="78">
        <f>ROUND(SUM(AZ95:AZ96),2)</f>
        <v>0</v>
      </c>
      <c r="BA94" s="78">
        <f>ROUND(SUM(BA95:BA96),2)</f>
        <v>0</v>
      </c>
      <c r="BB94" s="78">
        <f>ROUND(SUM(BB95:BB96),2)</f>
        <v>0</v>
      </c>
      <c r="BC94" s="78">
        <f>ROUND(SUM(BC95:BC96),2)</f>
        <v>0</v>
      </c>
      <c r="BD94" s="80">
        <f>ROUND(SUM(BD95:BD96),2)</f>
        <v>0</v>
      </c>
      <c r="BS94" s="81" t="s">
        <v>74</v>
      </c>
      <c r="BT94" s="81" t="s">
        <v>75</v>
      </c>
      <c r="BU94" s="82" t="s">
        <v>76</v>
      </c>
      <c r="BV94" s="81" t="s">
        <v>77</v>
      </c>
      <c r="BW94" s="81" t="s">
        <v>4</v>
      </c>
      <c r="BX94" s="81" t="s">
        <v>78</v>
      </c>
      <c r="CL94" s="81" t="s">
        <v>1</v>
      </c>
    </row>
    <row r="95" spans="1:91" s="7" customFormat="1" ht="16.5" customHeight="1">
      <c r="A95" s="83" t="s">
        <v>79</v>
      </c>
      <c r="B95" s="84"/>
      <c r="C95" s="85"/>
      <c r="D95" s="218" t="s">
        <v>80</v>
      </c>
      <c r="E95" s="218"/>
      <c r="F95" s="218"/>
      <c r="G95" s="218"/>
      <c r="H95" s="218"/>
      <c r="I95" s="86"/>
      <c r="J95" s="218" t="s">
        <v>81</v>
      </c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6">
        <f>'E.03.1.1 - 1.1 Obnova oki...'!J30</f>
        <v>0</v>
      </c>
      <c r="AH95" s="217"/>
      <c r="AI95" s="217"/>
      <c r="AJ95" s="217"/>
      <c r="AK95" s="217"/>
      <c r="AL95" s="217"/>
      <c r="AM95" s="217"/>
      <c r="AN95" s="216">
        <f>SUM(AG95,AT95)</f>
        <v>0</v>
      </c>
      <c r="AO95" s="217"/>
      <c r="AP95" s="217"/>
      <c r="AQ95" s="87" t="s">
        <v>82</v>
      </c>
      <c r="AR95" s="84"/>
      <c r="AS95" s="88">
        <v>0</v>
      </c>
      <c r="AT95" s="89">
        <f>ROUND(SUM(AV95:AW95),2)</f>
        <v>0</v>
      </c>
      <c r="AU95" s="90">
        <f>'E.03.1.1 - 1.1 Obnova oki...'!P124</f>
        <v>0</v>
      </c>
      <c r="AV95" s="89">
        <f>'E.03.1.1 - 1.1 Obnova oki...'!J33</f>
        <v>0</v>
      </c>
      <c r="AW95" s="89">
        <f>'E.03.1.1 - 1.1 Obnova oki...'!J34</f>
        <v>0</v>
      </c>
      <c r="AX95" s="89">
        <f>'E.03.1.1 - 1.1 Obnova oki...'!J35</f>
        <v>0</v>
      </c>
      <c r="AY95" s="89">
        <f>'E.03.1.1 - 1.1 Obnova oki...'!J36</f>
        <v>0</v>
      </c>
      <c r="AZ95" s="89">
        <f>'E.03.1.1 - 1.1 Obnova oki...'!F33</f>
        <v>0</v>
      </c>
      <c r="BA95" s="89">
        <f>'E.03.1.1 - 1.1 Obnova oki...'!F34</f>
        <v>0</v>
      </c>
      <c r="BB95" s="89">
        <f>'E.03.1.1 - 1.1 Obnova oki...'!F35</f>
        <v>0</v>
      </c>
      <c r="BC95" s="89">
        <f>'E.03.1.1 - 1.1 Obnova oki...'!F36</f>
        <v>0</v>
      </c>
      <c r="BD95" s="91">
        <f>'E.03.1.1 - 1.1 Obnova oki...'!F37</f>
        <v>0</v>
      </c>
      <c r="BT95" s="92" t="s">
        <v>83</v>
      </c>
      <c r="BV95" s="92" t="s">
        <v>77</v>
      </c>
      <c r="BW95" s="92" t="s">
        <v>84</v>
      </c>
      <c r="BX95" s="92" t="s">
        <v>4</v>
      </c>
      <c r="CL95" s="92" t="s">
        <v>1</v>
      </c>
      <c r="CM95" s="92" t="s">
        <v>75</v>
      </c>
    </row>
    <row r="96" spans="1:91" s="7" customFormat="1" ht="16.5" customHeight="1">
      <c r="A96" s="83" t="s">
        <v>79</v>
      </c>
      <c r="B96" s="84"/>
      <c r="C96" s="85"/>
      <c r="D96" s="218" t="s">
        <v>85</v>
      </c>
      <c r="E96" s="218"/>
      <c r="F96" s="218"/>
      <c r="G96" s="218"/>
      <c r="H96" s="218"/>
      <c r="I96" s="86"/>
      <c r="J96" s="218" t="s">
        <v>86</v>
      </c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6">
        <f>'E.03.1.2 - 1.2 Obnova zám...'!J30</f>
        <v>0</v>
      </c>
      <c r="AH96" s="217"/>
      <c r="AI96" s="217"/>
      <c r="AJ96" s="217"/>
      <c r="AK96" s="217"/>
      <c r="AL96" s="217"/>
      <c r="AM96" s="217"/>
      <c r="AN96" s="216">
        <f>SUM(AG96,AT96)</f>
        <v>0</v>
      </c>
      <c r="AO96" s="217"/>
      <c r="AP96" s="217"/>
      <c r="AQ96" s="87" t="s">
        <v>82</v>
      </c>
      <c r="AR96" s="84"/>
      <c r="AS96" s="88">
        <v>0</v>
      </c>
      <c r="AT96" s="89">
        <f>ROUND(SUM(AV96:AW96),2)</f>
        <v>0</v>
      </c>
      <c r="AU96" s="90">
        <f>'E.03.1.2 - 1.2 Obnova zám...'!P123</f>
        <v>0</v>
      </c>
      <c r="AV96" s="89">
        <f>'E.03.1.2 - 1.2 Obnova zám...'!J33</f>
        <v>0</v>
      </c>
      <c r="AW96" s="89">
        <f>'E.03.1.2 - 1.2 Obnova zám...'!J34</f>
        <v>0</v>
      </c>
      <c r="AX96" s="89">
        <f>'E.03.1.2 - 1.2 Obnova zám...'!J35</f>
        <v>0</v>
      </c>
      <c r="AY96" s="89">
        <f>'E.03.1.2 - 1.2 Obnova zám...'!J36</f>
        <v>0</v>
      </c>
      <c r="AZ96" s="89">
        <f>'E.03.1.2 - 1.2 Obnova zám...'!F33</f>
        <v>0</v>
      </c>
      <c r="BA96" s="89">
        <f>'E.03.1.2 - 1.2 Obnova zám...'!F34</f>
        <v>0</v>
      </c>
      <c r="BB96" s="89">
        <f>'E.03.1.2 - 1.2 Obnova zám...'!F35</f>
        <v>0</v>
      </c>
      <c r="BC96" s="89">
        <f>'E.03.1.2 - 1.2 Obnova zám...'!F36</f>
        <v>0</v>
      </c>
      <c r="BD96" s="91">
        <f>'E.03.1.2 - 1.2 Obnova zám...'!F37</f>
        <v>0</v>
      </c>
      <c r="BT96" s="92" t="s">
        <v>83</v>
      </c>
      <c r="BV96" s="92" t="s">
        <v>77</v>
      </c>
      <c r="BW96" s="92" t="s">
        <v>87</v>
      </c>
      <c r="BX96" s="92" t="s">
        <v>4</v>
      </c>
      <c r="CL96" s="92" t="s">
        <v>1</v>
      </c>
      <c r="CM96" s="92" t="s">
        <v>75</v>
      </c>
    </row>
    <row r="97" spans="1:57" s="2" customFormat="1" ht="30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4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  <row r="98" spans="1:57" s="2" customFormat="1" ht="6.95" customHeight="1">
      <c r="A98" s="33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34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</sheetData>
  <mergeCells count="46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E.03.1.1 - 1.1 Obnova oki...'!C2" display="/" xr:uid="{00000000-0004-0000-0000-000000000000}"/>
    <hyperlink ref="A96" location="'E.03.1.2 - 1.2 Obnova zám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775"/>
  <sheetViews>
    <sheetView showGridLines="0" topLeftCell="A317" workbookViewId="0">
      <selection activeCell="F779" sqref="F77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84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88</v>
      </c>
      <c r="L4" s="21"/>
      <c r="M4" s="93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26.25" customHeight="1">
      <c r="B7" s="21"/>
      <c r="E7" s="260" t="str">
        <f>'Rekapitulácia stavby'!K6</f>
        <v>Obnova okien a dverí na budove Nových teoretických ústavov Lekárskej fakulty UK- 3. etapa</v>
      </c>
      <c r="F7" s="261"/>
      <c r="G7" s="261"/>
      <c r="H7" s="261"/>
      <c r="L7" s="21"/>
    </row>
    <row r="8" spans="1:46" s="2" customFormat="1" ht="12" customHeight="1">
      <c r="A8" s="33"/>
      <c r="B8" s="34"/>
      <c r="C8" s="33"/>
      <c r="D8" s="28" t="s">
        <v>89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9" t="s">
        <v>90</v>
      </c>
      <c r="F9" s="259"/>
      <c r="G9" s="259"/>
      <c r="H9" s="259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17</v>
      </c>
      <c r="E11" s="33"/>
      <c r="F11" s="26" t="s">
        <v>1</v>
      </c>
      <c r="G11" s="33"/>
      <c r="H11" s="33"/>
      <c r="I11" s="28" t="s">
        <v>18</v>
      </c>
      <c r="J11" s="26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59" t="str">
        <f>'Rekapitulácia stavby'!AN8</f>
        <v>23. 2. 2024</v>
      </c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28" t="s">
        <v>24</v>
      </c>
      <c r="J14" s="26" t="s">
        <v>1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25</v>
      </c>
      <c r="F15" s="33"/>
      <c r="G15" s="33"/>
      <c r="H15" s="33"/>
      <c r="I15" s="28" t="s">
        <v>26</v>
      </c>
      <c r="J15" s="26" t="s">
        <v>1</v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28" t="s">
        <v>24</v>
      </c>
      <c r="J17" s="29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2" t="str">
        <f>'Rekapitulácia stavby'!E14</f>
        <v>Vyplň údaj</v>
      </c>
      <c r="F18" s="248"/>
      <c r="G18" s="248"/>
      <c r="H18" s="248"/>
      <c r="I18" s="28" t="s">
        <v>26</v>
      </c>
      <c r="J18" s="29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28" t="s">
        <v>24</v>
      </c>
      <c r="J20" s="26" t="s">
        <v>1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30</v>
      </c>
      <c r="F21" s="33"/>
      <c r="G21" s="33"/>
      <c r="H21" s="33"/>
      <c r="I21" s="28" t="s">
        <v>26</v>
      </c>
      <c r="J21" s="26" t="s">
        <v>1</v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24</v>
      </c>
      <c r="J23" s="26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33</v>
      </c>
      <c r="F24" s="33"/>
      <c r="G24" s="33"/>
      <c r="H24" s="33"/>
      <c r="I24" s="28" t="s">
        <v>26</v>
      </c>
      <c r="J24" s="26" t="s">
        <v>1</v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4"/>
      <c r="B27" s="95"/>
      <c r="C27" s="94"/>
      <c r="D27" s="94"/>
      <c r="E27" s="252" t="s">
        <v>1</v>
      </c>
      <c r="F27" s="252"/>
      <c r="G27" s="252"/>
      <c r="H27" s="252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70"/>
      <c r="E29" s="70"/>
      <c r="F29" s="70"/>
      <c r="G29" s="70"/>
      <c r="H29" s="70"/>
      <c r="I29" s="70"/>
      <c r="J29" s="70"/>
      <c r="K29" s="70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7" t="s">
        <v>35</v>
      </c>
      <c r="E30" s="33"/>
      <c r="F30" s="33"/>
      <c r="G30" s="33"/>
      <c r="H30" s="33"/>
      <c r="I30" s="33"/>
      <c r="J30" s="75">
        <f>ROUND(J124, 2)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8" t="s">
        <v>39</v>
      </c>
      <c r="E33" s="39" t="s">
        <v>40</v>
      </c>
      <c r="F33" s="99">
        <f>ROUND((SUM(BE124:BE768)),  2)</f>
        <v>0</v>
      </c>
      <c r="G33" s="100"/>
      <c r="H33" s="100"/>
      <c r="I33" s="101">
        <v>0.2</v>
      </c>
      <c r="J33" s="99">
        <f>ROUND(((SUM(BE124:BE768))*I33),  2)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9" t="s">
        <v>41</v>
      </c>
      <c r="F34" s="99">
        <f>ROUND((SUM(BF124:BF768)),  2)</f>
        <v>0</v>
      </c>
      <c r="G34" s="100"/>
      <c r="H34" s="100"/>
      <c r="I34" s="101">
        <v>0.2</v>
      </c>
      <c r="J34" s="99">
        <f>ROUND(((SUM(BF124:BF768))*I34), 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2">
        <f>ROUND((SUM(BG124:BG768)),  2)</f>
        <v>0</v>
      </c>
      <c r="G35" s="33"/>
      <c r="H35" s="33"/>
      <c r="I35" s="103">
        <v>0.2</v>
      </c>
      <c r="J35" s="102">
        <f>0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2">
        <f>ROUND((SUM(BH124:BH768)),  2)</f>
        <v>0</v>
      </c>
      <c r="G36" s="33"/>
      <c r="H36" s="33"/>
      <c r="I36" s="103">
        <v>0.2</v>
      </c>
      <c r="J36" s="102">
        <f>0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39" t="s">
        <v>44</v>
      </c>
      <c r="F37" s="99">
        <f>ROUND((SUM(BI124:BI768)),  2)</f>
        <v>0</v>
      </c>
      <c r="G37" s="100"/>
      <c r="H37" s="100"/>
      <c r="I37" s="101">
        <v>0</v>
      </c>
      <c r="J37" s="99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4"/>
      <c r="D39" s="105" t="s">
        <v>45</v>
      </c>
      <c r="E39" s="64"/>
      <c r="F39" s="64"/>
      <c r="G39" s="106" t="s">
        <v>46</v>
      </c>
      <c r="H39" s="107" t="s">
        <v>47</v>
      </c>
      <c r="I39" s="64"/>
      <c r="J39" s="108">
        <f>SUM(J30:J37)</f>
        <v>0</v>
      </c>
      <c r="K39" s="109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6"/>
      <c r="D50" s="47" t="s">
        <v>48</v>
      </c>
      <c r="E50" s="48"/>
      <c r="F50" s="48"/>
      <c r="G50" s="47" t="s">
        <v>49</v>
      </c>
      <c r="H50" s="48"/>
      <c r="I50" s="48"/>
      <c r="J50" s="48"/>
      <c r="K50" s="48"/>
      <c r="L50" s="4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9" t="s">
        <v>50</v>
      </c>
      <c r="E61" s="36"/>
      <c r="F61" s="110" t="s">
        <v>51</v>
      </c>
      <c r="G61" s="49" t="s">
        <v>50</v>
      </c>
      <c r="H61" s="36"/>
      <c r="I61" s="36"/>
      <c r="J61" s="111" t="s">
        <v>51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7" t="s">
        <v>52</v>
      </c>
      <c r="E65" s="50"/>
      <c r="F65" s="50"/>
      <c r="G65" s="47" t="s">
        <v>53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9" t="s">
        <v>50</v>
      </c>
      <c r="E76" s="36"/>
      <c r="F76" s="110" t="s">
        <v>51</v>
      </c>
      <c r="G76" s="49" t="s">
        <v>50</v>
      </c>
      <c r="H76" s="36"/>
      <c r="I76" s="36"/>
      <c r="J76" s="111" t="s">
        <v>51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91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3"/>
      <c r="D85" s="33"/>
      <c r="E85" s="260" t="str">
        <f>E7</f>
        <v>Obnova okien a dverí na budove Nových teoretických ústavov Lekárskej fakulty UK- 3. etapa</v>
      </c>
      <c r="F85" s="261"/>
      <c r="G85" s="261"/>
      <c r="H85" s="261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89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>E.03.1.1 - 1.1 Obnova okien a dverí</v>
      </c>
      <c r="F87" s="259"/>
      <c r="G87" s="259"/>
      <c r="H87" s="259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Sasinkova 4, Bratislava</v>
      </c>
      <c r="G89" s="33"/>
      <c r="H89" s="33"/>
      <c r="I89" s="28" t="s">
        <v>21</v>
      </c>
      <c r="J89" s="59" t="str">
        <f>IF(J12="","",J12)</f>
        <v>23. 2. 2024</v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23</v>
      </c>
      <c r="D91" s="33"/>
      <c r="E91" s="33"/>
      <c r="F91" s="26" t="str">
        <f>E15</f>
        <v>OPSM Lekárska fakulta ÚK</v>
      </c>
      <c r="G91" s="33"/>
      <c r="H91" s="33"/>
      <c r="I91" s="28" t="s">
        <v>29</v>
      </c>
      <c r="J91" s="31" t="str">
        <f>E21</f>
        <v>Ing.Eva Zradulová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Rosoft s.r.o.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2" t="s">
        <v>92</v>
      </c>
      <c r="D94" s="104"/>
      <c r="E94" s="104"/>
      <c r="F94" s="104"/>
      <c r="G94" s="104"/>
      <c r="H94" s="104"/>
      <c r="I94" s="104"/>
      <c r="J94" s="113" t="s">
        <v>93</v>
      </c>
      <c r="K94" s="104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4" t="s">
        <v>94</v>
      </c>
      <c r="D96" s="33"/>
      <c r="E96" s="33"/>
      <c r="F96" s="33"/>
      <c r="G96" s="33"/>
      <c r="H96" s="33"/>
      <c r="I96" s="33"/>
      <c r="J96" s="75">
        <f>J124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95</v>
      </c>
    </row>
    <row r="97" spans="1:31" s="9" customFormat="1" ht="24.95" customHeight="1">
      <c r="B97" s="115"/>
      <c r="D97" s="116" t="s">
        <v>96</v>
      </c>
      <c r="E97" s="117"/>
      <c r="F97" s="117"/>
      <c r="G97" s="117"/>
      <c r="H97" s="117"/>
      <c r="I97" s="117"/>
      <c r="J97" s="118">
        <f>J125</f>
        <v>0</v>
      </c>
      <c r="L97" s="115"/>
    </row>
    <row r="98" spans="1:31" s="10" customFormat="1" ht="19.899999999999999" customHeight="1">
      <c r="B98" s="119"/>
      <c r="D98" s="120" t="s">
        <v>97</v>
      </c>
      <c r="E98" s="121"/>
      <c r="F98" s="121"/>
      <c r="G98" s="121"/>
      <c r="H98" s="121"/>
      <c r="I98" s="121"/>
      <c r="J98" s="122">
        <f>J126</f>
        <v>0</v>
      </c>
      <c r="L98" s="119"/>
    </row>
    <row r="99" spans="1:31" s="10" customFormat="1" ht="19.899999999999999" customHeight="1">
      <c r="B99" s="119"/>
      <c r="D99" s="120" t="s">
        <v>98</v>
      </c>
      <c r="E99" s="121"/>
      <c r="F99" s="121"/>
      <c r="G99" s="121"/>
      <c r="H99" s="121"/>
      <c r="I99" s="121"/>
      <c r="J99" s="122">
        <f>J220</f>
        <v>0</v>
      </c>
      <c r="L99" s="119"/>
    </row>
    <row r="100" spans="1:31" s="10" customFormat="1" ht="19.899999999999999" customHeight="1">
      <c r="B100" s="119"/>
      <c r="D100" s="120" t="s">
        <v>99</v>
      </c>
      <c r="E100" s="121"/>
      <c r="F100" s="121"/>
      <c r="G100" s="121"/>
      <c r="H100" s="121"/>
      <c r="I100" s="121"/>
      <c r="J100" s="122">
        <f>J505</f>
        <v>0</v>
      </c>
      <c r="L100" s="119"/>
    </row>
    <row r="101" spans="1:31" s="9" customFormat="1" ht="24.95" customHeight="1">
      <c r="B101" s="115"/>
      <c r="D101" s="116" t="s">
        <v>100</v>
      </c>
      <c r="E101" s="117"/>
      <c r="F101" s="117"/>
      <c r="G101" s="117"/>
      <c r="H101" s="117"/>
      <c r="I101" s="117"/>
      <c r="J101" s="118">
        <f>J507</f>
        <v>0</v>
      </c>
      <c r="L101" s="115"/>
    </row>
    <row r="102" spans="1:31" s="10" customFormat="1" ht="19.899999999999999" customHeight="1">
      <c r="B102" s="119"/>
      <c r="D102" s="120" t="s">
        <v>101</v>
      </c>
      <c r="E102" s="121"/>
      <c r="F102" s="121"/>
      <c r="G102" s="121"/>
      <c r="H102" s="121"/>
      <c r="I102" s="121"/>
      <c r="J102" s="122">
        <f>J508</f>
        <v>0</v>
      </c>
      <c r="L102" s="119"/>
    </row>
    <row r="103" spans="1:31" s="10" customFormat="1" ht="19.899999999999999" customHeight="1">
      <c r="B103" s="119"/>
      <c r="D103" s="120" t="s">
        <v>102</v>
      </c>
      <c r="E103" s="121"/>
      <c r="F103" s="121"/>
      <c r="G103" s="121"/>
      <c r="H103" s="121"/>
      <c r="I103" s="121"/>
      <c r="J103" s="122">
        <f>J567</f>
        <v>0</v>
      </c>
      <c r="L103" s="119"/>
    </row>
    <row r="104" spans="1:31" s="10" customFormat="1" ht="19.899999999999999" customHeight="1">
      <c r="B104" s="119"/>
      <c r="D104" s="120" t="s">
        <v>103</v>
      </c>
      <c r="E104" s="121"/>
      <c r="F104" s="121"/>
      <c r="G104" s="121"/>
      <c r="H104" s="121"/>
      <c r="I104" s="121"/>
      <c r="J104" s="122">
        <f>J766</f>
        <v>0</v>
      </c>
      <c r="L104" s="119"/>
    </row>
    <row r="105" spans="1:31" s="2" customFormat="1" ht="21.75" customHeight="1">
      <c r="A105" s="33"/>
      <c r="B105" s="34"/>
      <c r="C105" s="33"/>
      <c r="D105" s="33"/>
      <c r="E105" s="33"/>
      <c r="F105" s="33"/>
      <c r="G105" s="33"/>
      <c r="H105" s="33"/>
      <c r="I105" s="33"/>
      <c r="J105" s="33"/>
      <c r="K105" s="33"/>
      <c r="L105" s="46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46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spans="1:31" s="2" customFormat="1" ht="6.95" customHeight="1">
      <c r="A110" s="3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46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24.95" customHeight="1">
      <c r="A111" s="33"/>
      <c r="B111" s="34"/>
      <c r="C111" s="22" t="s">
        <v>104</v>
      </c>
      <c r="D111" s="33"/>
      <c r="E111" s="33"/>
      <c r="F111" s="33"/>
      <c r="G111" s="33"/>
      <c r="H111" s="33"/>
      <c r="I111" s="33"/>
      <c r="J111" s="33"/>
      <c r="K111" s="33"/>
      <c r="L111" s="46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34"/>
      <c r="C112" s="33"/>
      <c r="D112" s="33"/>
      <c r="E112" s="33"/>
      <c r="F112" s="33"/>
      <c r="G112" s="33"/>
      <c r="H112" s="33"/>
      <c r="I112" s="33"/>
      <c r="J112" s="33"/>
      <c r="K112" s="33"/>
      <c r="L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15</v>
      </c>
      <c r="D113" s="33"/>
      <c r="E113" s="33"/>
      <c r="F113" s="33"/>
      <c r="G113" s="33"/>
      <c r="H113" s="33"/>
      <c r="I113" s="33"/>
      <c r="J113" s="33"/>
      <c r="K113" s="33"/>
      <c r="L113" s="46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26.25" customHeight="1">
      <c r="A114" s="33"/>
      <c r="B114" s="34"/>
      <c r="C114" s="33"/>
      <c r="D114" s="33"/>
      <c r="E114" s="260" t="str">
        <f>E7</f>
        <v>Obnova okien a dverí na budove Nových teoretických ústavov Lekárskej fakulty UK- 3. etapa</v>
      </c>
      <c r="F114" s="261"/>
      <c r="G114" s="261"/>
      <c r="H114" s="261"/>
      <c r="I114" s="33"/>
      <c r="J114" s="33"/>
      <c r="K114" s="33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89</v>
      </c>
      <c r="D115" s="33"/>
      <c r="E115" s="33"/>
      <c r="F115" s="33"/>
      <c r="G115" s="33"/>
      <c r="H115" s="33"/>
      <c r="I115" s="33"/>
      <c r="J115" s="33"/>
      <c r="K115" s="33"/>
      <c r="L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6.5" customHeight="1">
      <c r="A116" s="33"/>
      <c r="B116" s="34"/>
      <c r="C116" s="33"/>
      <c r="D116" s="33"/>
      <c r="E116" s="219" t="str">
        <f>E9</f>
        <v>E.03.1.1 - 1.1 Obnova okien a dverí</v>
      </c>
      <c r="F116" s="259"/>
      <c r="G116" s="259"/>
      <c r="H116" s="259"/>
      <c r="I116" s="33"/>
      <c r="J116" s="33"/>
      <c r="K116" s="33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2" customHeight="1">
      <c r="A118" s="33"/>
      <c r="B118" s="34"/>
      <c r="C118" s="28" t="s">
        <v>19</v>
      </c>
      <c r="D118" s="33"/>
      <c r="E118" s="33"/>
      <c r="F118" s="26" t="str">
        <f>F12</f>
        <v>Sasinkova 4, Bratislava</v>
      </c>
      <c r="G118" s="33"/>
      <c r="H118" s="33"/>
      <c r="I118" s="28" t="s">
        <v>21</v>
      </c>
      <c r="J118" s="59" t="str">
        <f>IF(J12="","",J12)</f>
        <v>23. 2. 2024</v>
      </c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23</v>
      </c>
      <c r="D120" s="33"/>
      <c r="E120" s="33"/>
      <c r="F120" s="26" t="str">
        <f>E15</f>
        <v>OPSM Lekárska fakulta ÚK</v>
      </c>
      <c r="G120" s="33"/>
      <c r="H120" s="33"/>
      <c r="I120" s="28" t="s">
        <v>29</v>
      </c>
      <c r="J120" s="31" t="str">
        <f>E21</f>
        <v>Ing.Eva Zradulová</v>
      </c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2" customHeight="1">
      <c r="A121" s="33"/>
      <c r="B121" s="34"/>
      <c r="C121" s="28" t="s">
        <v>27</v>
      </c>
      <c r="D121" s="33"/>
      <c r="E121" s="33"/>
      <c r="F121" s="26" t="str">
        <f>IF(E18="","",E18)</f>
        <v>Vyplň údaj</v>
      </c>
      <c r="G121" s="33"/>
      <c r="H121" s="33"/>
      <c r="I121" s="28" t="s">
        <v>32</v>
      </c>
      <c r="J121" s="31" t="str">
        <f>E24</f>
        <v>Rosoft s.r.o.</v>
      </c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0.3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11" customFormat="1" ht="29.25" customHeight="1">
      <c r="A123" s="123"/>
      <c r="B123" s="124"/>
      <c r="C123" s="125" t="s">
        <v>105</v>
      </c>
      <c r="D123" s="126" t="s">
        <v>60</v>
      </c>
      <c r="E123" s="126" t="s">
        <v>56</v>
      </c>
      <c r="F123" s="126" t="s">
        <v>57</v>
      </c>
      <c r="G123" s="126" t="s">
        <v>106</v>
      </c>
      <c r="H123" s="126" t="s">
        <v>107</v>
      </c>
      <c r="I123" s="126" t="s">
        <v>108</v>
      </c>
      <c r="J123" s="127" t="s">
        <v>93</v>
      </c>
      <c r="K123" s="128" t="s">
        <v>109</v>
      </c>
      <c r="L123" s="129"/>
      <c r="M123" s="66" t="s">
        <v>1</v>
      </c>
      <c r="N123" s="67" t="s">
        <v>39</v>
      </c>
      <c r="O123" s="67" t="s">
        <v>110</v>
      </c>
      <c r="P123" s="67" t="s">
        <v>111</v>
      </c>
      <c r="Q123" s="67" t="s">
        <v>112</v>
      </c>
      <c r="R123" s="67" t="s">
        <v>113</v>
      </c>
      <c r="S123" s="67" t="s">
        <v>114</v>
      </c>
      <c r="T123" s="68" t="s">
        <v>115</v>
      </c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</row>
    <row r="124" spans="1:65" s="2" customFormat="1" ht="22.9" customHeight="1">
      <c r="A124" s="33"/>
      <c r="B124" s="34"/>
      <c r="C124" s="73" t="s">
        <v>94</v>
      </c>
      <c r="D124" s="33"/>
      <c r="E124" s="33"/>
      <c r="F124" s="33"/>
      <c r="G124" s="33"/>
      <c r="H124" s="33"/>
      <c r="I124" s="33"/>
      <c r="J124" s="130">
        <f>BK124</f>
        <v>0</v>
      </c>
      <c r="K124" s="33"/>
      <c r="L124" s="34"/>
      <c r="M124" s="69"/>
      <c r="N124" s="60"/>
      <c r="O124" s="70"/>
      <c r="P124" s="131">
        <f>P125+P507</f>
        <v>0</v>
      </c>
      <c r="Q124" s="70"/>
      <c r="R124" s="131">
        <f>R125+R507</f>
        <v>16.155218910000002</v>
      </c>
      <c r="S124" s="70"/>
      <c r="T124" s="132">
        <f>T125+T507</f>
        <v>49.874052999999996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8" t="s">
        <v>74</v>
      </c>
      <c r="AU124" s="18" t="s">
        <v>95</v>
      </c>
      <c r="BK124" s="133">
        <f>BK125+BK507</f>
        <v>0</v>
      </c>
    </row>
    <row r="125" spans="1:65" s="12" customFormat="1" ht="25.9" customHeight="1">
      <c r="B125" s="134"/>
      <c r="D125" s="135" t="s">
        <v>74</v>
      </c>
      <c r="E125" s="136" t="s">
        <v>116</v>
      </c>
      <c r="F125" s="136" t="s">
        <v>117</v>
      </c>
      <c r="I125" s="137"/>
      <c r="J125" s="138">
        <f>BK125</f>
        <v>0</v>
      </c>
      <c r="L125" s="134"/>
      <c r="M125" s="139"/>
      <c r="N125" s="140"/>
      <c r="O125" s="140"/>
      <c r="P125" s="141">
        <f>P126+P220+P505</f>
        <v>0</v>
      </c>
      <c r="Q125" s="140"/>
      <c r="R125" s="141">
        <f>R126+R220+R505</f>
        <v>13.379885510000001</v>
      </c>
      <c r="S125" s="140"/>
      <c r="T125" s="142">
        <f>T126+T220+T505</f>
        <v>49.071282999999994</v>
      </c>
      <c r="AR125" s="135" t="s">
        <v>83</v>
      </c>
      <c r="AT125" s="143" t="s">
        <v>74</v>
      </c>
      <c r="AU125" s="143" t="s">
        <v>75</v>
      </c>
      <c r="AY125" s="135" t="s">
        <v>118</v>
      </c>
      <c r="BK125" s="144">
        <f>BK126+BK220+BK505</f>
        <v>0</v>
      </c>
    </row>
    <row r="126" spans="1:65" s="12" customFormat="1" ht="22.9" customHeight="1">
      <c r="B126" s="134"/>
      <c r="D126" s="135" t="s">
        <v>74</v>
      </c>
      <c r="E126" s="145" t="s">
        <v>119</v>
      </c>
      <c r="F126" s="145" t="s">
        <v>120</v>
      </c>
      <c r="I126" s="137"/>
      <c r="J126" s="146">
        <f>BK126</f>
        <v>0</v>
      </c>
      <c r="L126" s="134"/>
      <c r="M126" s="139"/>
      <c r="N126" s="140"/>
      <c r="O126" s="140"/>
      <c r="P126" s="141">
        <f>SUM(P127:P219)</f>
        <v>0</v>
      </c>
      <c r="Q126" s="140"/>
      <c r="R126" s="141">
        <f>SUM(R127:R219)</f>
        <v>11.634621260000001</v>
      </c>
      <c r="S126" s="140"/>
      <c r="T126" s="142">
        <f>SUM(T127:T219)</f>
        <v>0</v>
      </c>
      <c r="AR126" s="135" t="s">
        <v>83</v>
      </c>
      <c r="AT126" s="143" t="s">
        <v>74</v>
      </c>
      <c r="AU126" s="143" t="s">
        <v>83</v>
      </c>
      <c r="AY126" s="135" t="s">
        <v>118</v>
      </c>
      <c r="BK126" s="144">
        <f>SUM(BK127:BK219)</f>
        <v>0</v>
      </c>
    </row>
    <row r="127" spans="1:65" s="2" customFormat="1" ht="24.2" customHeight="1">
      <c r="A127" s="33"/>
      <c r="B127" s="147"/>
      <c r="C127" s="148" t="s">
        <v>83</v>
      </c>
      <c r="D127" s="148" t="s">
        <v>121</v>
      </c>
      <c r="E127" s="149" t="s">
        <v>122</v>
      </c>
      <c r="F127" s="150" t="s">
        <v>123</v>
      </c>
      <c r="G127" s="151" t="s">
        <v>124</v>
      </c>
      <c r="H127" s="152">
        <v>1369.5540000000001</v>
      </c>
      <c r="I127" s="153"/>
      <c r="J127" s="154">
        <f>ROUND(I127*H127,2)</f>
        <v>0</v>
      </c>
      <c r="K127" s="155"/>
      <c r="L127" s="34"/>
      <c r="M127" s="156" t="s">
        <v>1</v>
      </c>
      <c r="N127" s="157" t="s">
        <v>41</v>
      </c>
      <c r="O127" s="62"/>
      <c r="P127" s="158">
        <f>O127*H127</f>
        <v>0</v>
      </c>
      <c r="Q127" s="158">
        <v>1.9000000000000001E-4</v>
      </c>
      <c r="R127" s="158">
        <f>Q127*H127</f>
        <v>0.26021526</v>
      </c>
      <c r="S127" s="158">
        <v>0</v>
      </c>
      <c r="T127" s="159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0" t="s">
        <v>125</v>
      </c>
      <c r="AT127" s="160" t="s">
        <v>121</v>
      </c>
      <c r="AU127" s="160" t="s">
        <v>126</v>
      </c>
      <c r="AY127" s="18" t="s">
        <v>118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8" t="s">
        <v>126</v>
      </c>
      <c r="BK127" s="161">
        <f>ROUND(I127*H127,2)</f>
        <v>0</v>
      </c>
      <c r="BL127" s="18" t="s">
        <v>125</v>
      </c>
      <c r="BM127" s="160" t="s">
        <v>127</v>
      </c>
    </row>
    <row r="128" spans="1:65" s="13" customFormat="1">
      <c r="B128" s="162"/>
      <c r="D128" s="163" t="s">
        <v>128</v>
      </c>
      <c r="E128" s="164" t="s">
        <v>1</v>
      </c>
      <c r="F128" s="165" t="s">
        <v>129</v>
      </c>
      <c r="H128" s="164" t="s">
        <v>1</v>
      </c>
      <c r="I128" s="166"/>
      <c r="L128" s="162"/>
      <c r="M128" s="167"/>
      <c r="N128" s="168"/>
      <c r="O128" s="168"/>
      <c r="P128" s="168"/>
      <c r="Q128" s="168"/>
      <c r="R128" s="168"/>
      <c r="S128" s="168"/>
      <c r="T128" s="169"/>
      <c r="AT128" s="164" t="s">
        <v>128</v>
      </c>
      <c r="AU128" s="164" t="s">
        <v>126</v>
      </c>
      <c r="AV128" s="13" t="s">
        <v>83</v>
      </c>
      <c r="AW128" s="13" t="s">
        <v>31</v>
      </c>
      <c r="AX128" s="13" t="s">
        <v>75</v>
      </c>
      <c r="AY128" s="164" t="s">
        <v>118</v>
      </c>
    </row>
    <row r="129" spans="2:51" s="14" customFormat="1">
      <c r="B129" s="170"/>
      <c r="D129" s="163" t="s">
        <v>128</v>
      </c>
      <c r="E129" s="171" t="s">
        <v>1</v>
      </c>
      <c r="F129" s="172" t="s">
        <v>130</v>
      </c>
      <c r="H129" s="173">
        <v>823.6</v>
      </c>
      <c r="I129" s="174"/>
      <c r="L129" s="170"/>
      <c r="M129" s="175"/>
      <c r="N129" s="176"/>
      <c r="O129" s="176"/>
      <c r="P129" s="176"/>
      <c r="Q129" s="176"/>
      <c r="R129" s="176"/>
      <c r="S129" s="176"/>
      <c r="T129" s="177"/>
      <c r="AT129" s="171" t="s">
        <v>128</v>
      </c>
      <c r="AU129" s="171" t="s">
        <v>126</v>
      </c>
      <c r="AV129" s="14" t="s">
        <v>126</v>
      </c>
      <c r="AW129" s="14" t="s">
        <v>31</v>
      </c>
      <c r="AX129" s="14" t="s">
        <v>75</v>
      </c>
      <c r="AY129" s="171" t="s">
        <v>118</v>
      </c>
    </row>
    <row r="130" spans="2:51" s="13" customFormat="1">
      <c r="B130" s="162"/>
      <c r="D130" s="163" t="s">
        <v>128</v>
      </c>
      <c r="E130" s="164" t="s">
        <v>1</v>
      </c>
      <c r="F130" s="165" t="s">
        <v>131</v>
      </c>
      <c r="H130" s="164" t="s">
        <v>1</v>
      </c>
      <c r="I130" s="166"/>
      <c r="L130" s="162"/>
      <c r="M130" s="167"/>
      <c r="N130" s="168"/>
      <c r="O130" s="168"/>
      <c r="P130" s="168"/>
      <c r="Q130" s="168"/>
      <c r="R130" s="168"/>
      <c r="S130" s="168"/>
      <c r="T130" s="169"/>
      <c r="AT130" s="164" t="s">
        <v>128</v>
      </c>
      <c r="AU130" s="164" t="s">
        <v>126</v>
      </c>
      <c r="AV130" s="13" t="s">
        <v>83</v>
      </c>
      <c r="AW130" s="13" t="s">
        <v>31</v>
      </c>
      <c r="AX130" s="13" t="s">
        <v>75</v>
      </c>
      <c r="AY130" s="164" t="s">
        <v>118</v>
      </c>
    </row>
    <row r="131" spans="2:51" s="14" customFormat="1">
      <c r="B131" s="170"/>
      <c r="D131" s="163" t="s">
        <v>128</v>
      </c>
      <c r="E131" s="171" t="s">
        <v>1</v>
      </c>
      <c r="F131" s="172" t="s">
        <v>132</v>
      </c>
      <c r="H131" s="173">
        <v>37.700000000000003</v>
      </c>
      <c r="I131" s="174"/>
      <c r="L131" s="170"/>
      <c r="M131" s="175"/>
      <c r="N131" s="176"/>
      <c r="O131" s="176"/>
      <c r="P131" s="176"/>
      <c r="Q131" s="176"/>
      <c r="R131" s="176"/>
      <c r="S131" s="176"/>
      <c r="T131" s="177"/>
      <c r="AT131" s="171" t="s">
        <v>128</v>
      </c>
      <c r="AU131" s="171" t="s">
        <v>126</v>
      </c>
      <c r="AV131" s="14" t="s">
        <v>126</v>
      </c>
      <c r="AW131" s="14" t="s">
        <v>31</v>
      </c>
      <c r="AX131" s="14" t="s">
        <v>75</v>
      </c>
      <c r="AY131" s="171" t="s">
        <v>118</v>
      </c>
    </row>
    <row r="132" spans="2:51" s="13" customFormat="1">
      <c r="B132" s="162"/>
      <c r="D132" s="163" t="s">
        <v>128</v>
      </c>
      <c r="E132" s="164" t="s">
        <v>1</v>
      </c>
      <c r="F132" s="165" t="s">
        <v>133</v>
      </c>
      <c r="H132" s="164" t="s">
        <v>1</v>
      </c>
      <c r="I132" s="166"/>
      <c r="L132" s="162"/>
      <c r="M132" s="167"/>
      <c r="N132" s="168"/>
      <c r="O132" s="168"/>
      <c r="P132" s="168"/>
      <c r="Q132" s="168"/>
      <c r="R132" s="168"/>
      <c r="S132" s="168"/>
      <c r="T132" s="169"/>
      <c r="AT132" s="164" t="s">
        <v>128</v>
      </c>
      <c r="AU132" s="164" t="s">
        <v>126</v>
      </c>
      <c r="AV132" s="13" t="s">
        <v>83</v>
      </c>
      <c r="AW132" s="13" t="s">
        <v>31</v>
      </c>
      <c r="AX132" s="13" t="s">
        <v>75</v>
      </c>
      <c r="AY132" s="164" t="s">
        <v>118</v>
      </c>
    </row>
    <row r="133" spans="2:51" s="14" customFormat="1">
      <c r="B133" s="170"/>
      <c r="D133" s="163" t="s">
        <v>128</v>
      </c>
      <c r="E133" s="171" t="s">
        <v>1</v>
      </c>
      <c r="F133" s="172" t="s">
        <v>134</v>
      </c>
      <c r="H133" s="173">
        <v>17.399999999999999</v>
      </c>
      <c r="I133" s="174"/>
      <c r="L133" s="170"/>
      <c r="M133" s="175"/>
      <c r="N133" s="176"/>
      <c r="O133" s="176"/>
      <c r="P133" s="176"/>
      <c r="Q133" s="176"/>
      <c r="R133" s="176"/>
      <c r="S133" s="176"/>
      <c r="T133" s="177"/>
      <c r="AT133" s="171" t="s">
        <v>128</v>
      </c>
      <c r="AU133" s="171" t="s">
        <v>126</v>
      </c>
      <c r="AV133" s="14" t="s">
        <v>126</v>
      </c>
      <c r="AW133" s="14" t="s">
        <v>31</v>
      </c>
      <c r="AX133" s="14" t="s">
        <v>75</v>
      </c>
      <c r="AY133" s="171" t="s">
        <v>118</v>
      </c>
    </row>
    <row r="134" spans="2:51" s="13" customFormat="1">
      <c r="B134" s="162"/>
      <c r="D134" s="163" t="s">
        <v>128</v>
      </c>
      <c r="E134" s="164" t="s">
        <v>1</v>
      </c>
      <c r="F134" s="165" t="s">
        <v>135</v>
      </c>
      <c r="H134" s="164" t="s">
        <v>1</v>
      </c>
      <c r="I134" s="166"/>
      <c r="L134" s="162"/>
      <c r="M134" s="167"/>
      <c r="N134" s="168"/>
      <c r="O134" s="168"/>
      <c r="P134" s="168"/>
      <c r="Q134" s="168"/>
      <c r="R134" s="168"/>
      <c r="S134" s="168"/>
      <c r="T134" s="169"/>
      <c r="AT134" s="164" t="s">
        <v>128</v>
      </c>
      <c r="AU134" s="164" t="s">
        <v>126</v>
      </c>
      <c r="AV134" s="13" t="s">
        <v>83</v>
      </c>
      <c r="AW134" s="13" t="s">
        <v>31</v>
      </c>
      <c r="AX134" s="13" t="s">
        <v>75</v>
      </c>
      <c r="AY134" s="164" t="s">
        <v>118</v>
      </c>
    </row>
    <row r="135" spans="2:51" s="14" customFormat="1">
      <c r="B135" s="170"/>
      <c r="D135" s="163" t="s">
        <v>128</v>
      </c>
      <c r="E135" s="171" t="s">
        <v>1</v>
      </c>
      <c r="F135" s="172" t="s">
        <v>136</v>
      </c>
      <c r="H135" s="173">
        <v>7.2</v>
      </c>
      <c r="I135" s="174"/>
      <c r="L135" s="170"/>
      <c r="M135" s="175"/>
      <c r="N135" s="176"/>
      <c r="O135" s="176"/>
      <c r="P135" s="176"/>
      <c r="Q135" s="176"/>
      <c r="R135" s="176"/>
      <c r="S135" s="176"/>
      <c r="T135" s="177"/>
      <c r="AT135" s="171" t="s">
        <v>128</v>
      </c>
      <c r="AU135" s="171" t="s">
        <v>126</v>
      </c>
      <c r="AV135" s="14" t="s">
        <v>126</v>
      </c>
      <c r="AW135" s="14" t="s">
        <v>31</v>
      </c>
      <c r="AX135" s="14" t="s">
        <v>75</v>
      </c>
      <c r="AY135" s="171" t="s">
        <v>118</v>
      </c>
    </row>
    <row r="136" spans="2:51" s="13" customFormat="1">
      <c r="B136" s="162"/>
      <c r="D136" s="163" t="s">
        <v>128</v>
      </c>
      <c r="E136" s="164" t="s">
        <v>1</v>
      </c>
      <c r="F136" s="165" t="s">
        <v>137</v>
      </c>
      <c r="H136" s="164" t="s">
        <v>1</v>
      </c>
      <c r="I136" s="166"/>
      <c r="L136" s="162"/>
      <c r="M136" s="167"/>
      <c r="N136" s="168"/>
      <c r="O136" s="168"/>
      <c r="P136" s="168"/>
      <c r="Q136" s="168"/>
      <c r="R136" s="168"/>
      <c r="S136" s="168"/>
      <c r="T136" s="169"/>
      <c r="AT136" s="164" t="s">
        <v>128</v>
      </c>
      <c r="AU136" s="164" t="s">
        <v>126</v>
      </c>
      <c r="AV136" s="13" t="s">
        <v>83</v>
      </c>
      <c r="AW136" s="13" t="s">
        <v>31</v>
      </c>
      <c r="AX136" s="13" t="s">
        <v>75</v>
      </c>
      <c r="AY136" s="164" t="s">
        <v>118</v>
      </c>
    </row>
    <row r="137" spans="2:51" s="14" customFormat="1">
      <c r="B137" s="170"/>
      <c r="D137" s="163" t="s">
        <v>128</v>
      </c>
      <c r="E137" s="171" t="s">
        <v>1</v>
      </c>
      <c r="F137" s="172" t="s">
        <v>138</v>
      </c>
      <c r="H137" s="173">
        <v>42.84</v>
      </c>
      <c r="I137" s="174"/>
      <c r="L137" s="170"/>
      <c r="M137" s="175"/>
      <c r="N137" s="176"/>
      <c r="O137" s="176"/>
      <c r="P137" s="176"/>
      <c r="Q137" s="176"/>
      <c r="R137" s="176"/>
      <c r="S137" s="176"/>
      <c r="T137" s="177"/>
      <c r="AT137" s="171" t="s">
        <v>128</v>
      </c>
      <c r="AU137" s="171" t="s">
        <v>126</v>
      </c>
      <c r="AV137" s="14" t="s">
        <v>126</v>
      </c>
      <c r="AW137" s="14" t="s">
        <v>31</v>
      </c>
      <c r="AX137" s="14" t="s">
        <v>75</v>
      </c>
      <c r="AY137" s="171" t="s">
        <v>118</v>
      </c>
    </row>
    <row r="138" spans="2:51" s="13" customFormat="1">
      <c r="B138" s="162"/>
      <c r="D138" s="163" t="s">
        <v>128</v>
      </c>
      <c r="E138" s="164" t="s">
        <v>1</v>
      </c>
      <c r="F138" s="165" t="s">
        <v>139</v>
      </c>
      <c r="H138" s="164" t="s">
        <v>1</v>
      </c>
      <c r="I138" s="166"/>
      <c r="L138" s="162"/>
      <c r="M138" s="167"/>
      <c r="N138" s="168"/>
      <c r="O138" s="168"/>
      <c r="P138" s="168"/>
      <c r="Q138" s="168"/>
      <c r="R138" s="168"/>
      <c r="S138" s="168"/>
      <c r="T138" s="169"/>
      <c r="AT138" s="164" t="s">
        <v>128</v>
      </c>
      <c r="AU138" s="164" t="s">
        <v>126</v>
      </c>
      <c r="AV138" s="13" t="s">
        <v>83</v>
      </c>
      <c r="AW138" s="13" t="s">
        <v>31</v>
      </c>
      <c r="AX138" s="13" t="s">
        <v>75</v>
      </c>
      <c r="AY138" s="164" t="s">
        <v>118</v>
      </c>
    </row>
    <row r="139" spans="2:51" s="14" customFormat="1">
      <c r="B139" s="170"/>
      <c r="D139" s="163" t="s">
        <v>128</v>
      </c>
      <c r="E139" s="171" t="s">
        <v>1</v>
      </c>
      <c r="F139" s="172" t="s">
        <v>140</v>
      </c>
      <c r="H139" s="173">
        <v>39.9</v>
      </c>
      <c r="I139" s="174"/>
      <c r="L139" s="170"/>
      <c r="M139" s="175"/>
      <c r="N139" s="176"/>
      <c r="O139" s="176"/>
      <c r="P139" s="176"/>
      <c r="Q139" s="176"/>
      <c r="R139" s="176"/>
      <c r="S139" s="176"/>
      <c r="T139" s="177"/>
      <c r="AT139" s="171" t="s">
        <v>128</v>
      </c>
      <c r="AU139" s="171" t="s">
        <v>126</v>
      </c>
      <c r="AV139" s="14" t="s">
        <v>126</v>
      </c>
      <c r="AW139" s="14" t="s">
        <v>31</v>
      </c>
      <c r="AX139" s="14" t="s">
        <v>75</v>
      </c>
      <c r="AY139" s="171" t="s">
        <v>118</v>
      </c>
    </row>
    <row r="140" spans="2:51" s="13" customFormat="1">
      <c r="B140" s="162"/>
      <c r="D140" s="163" t="s">
        <v>128</v>
      </c>
      <c r="E140" s="164" t="s">
        <v>1</v>
      </c>
      <c r="F140" s="165" t="s">
        <v>141</v>
      </c>
      <c r="H140" s="164" t="s">
        <v>1</v>
      </c>
      <c r="I140" s="166"/>
      <c r="L140" s="162"/>
      <c r="M140" s="167"/>
      <c r="N140" s="168"/>
      <c r="O140" s="168"/>
      <c r="P140" s="168"/>
      <c r="Q140" s="168"/>
      <c r="R140" s="168"/>
      <c r="S140" s="168"/>
      <c r="T140" s="169"/>
      <c r="AT140" s="164" t="s">
        <v>128</v>
      </c>
      <c r="AU140" s="164" t="s">
        <v>126</v>
      </c>
      <c r="AV140" s="13" t="s">
        <v>83</v>
      </c>
      <c r="AW140" s="13" t="s">
        <v>31</v>
      </c>
      <c r="AX140" s="13" t="s">
        <v>75</v>
      </c>
      <c r="AY140" s="164" t="s">
        <v>118</v>
      </c>
    </row>
    <row r="141" spans="2:51" s="14" customFormat="1">
      <c r="B141" s="170"/>
      <c r="D141" s="163" t="s">
        <v>128</v>
      </c>
      <c r="E141" s="171" t="s">
        <v>1</v>
      </c>
      <c r="F141" s="172" t="s">
        <v>142</v>
      </c>
      <c r="H141" s="173">
        <v>2.1</v>
      </c>
      <c r="I141" s="174"/>
      <c r="L141" s="170"/>
      <c r="M141" s="175"/>
      <c r="N141" s="176"/>
      <c r="O141" s="176"/>
      <c r="P141" s="176"/>
      <c r="Q141" s="176"/>
      <c r="R141" s="176"/>
      <c r="S141" s="176"/>
      <c r="T141" s="177"/>
      <c r="AT141" s="171" t="s">
        <v>128</v>
      </c>
      <c r="AU141" s="171" t="s">
        <v>126</v>
      </c>
      <c r="AV141" s="14" t="s">
        <v>126</v>
      </c>
      <c r="AW141" s="14" t="s">
        <v>31</v>
      </c>
      <c r="AX141" s="14" t="s">
        <v>75</v>
      </c>
      <c r="AY141" s="171" t="s">
        <v>118</v>
      </c>
    </row>
    <row r="142" spans="2:51" s="13" customFormat="1">
      <c r="B142" s="162"/>
      <c r="D142" s="163" t="s">
        <v>128</v>
      </c>
      <c r="E142" s="164" t="s">
        <v>1</v>
      </c>
      <c r="F142" s="165" t="s">
        <v>143</v>
      </c>
      <c r="H142" s="164" t="s">
        <v>1</v>
      </c>
      <c r="I142" s="166"/>
      <c r="L142" s="162"/>
      <c r="M142" s="167"/>
      <c r="N142" s="168"/>
      <c r="O142" s="168"/>
      <c r="P142" s="168"/>
      <c r="Q142" s="168"/>
      <c r="R142" s="168"/>
      <c r="S142" s="168"/>
      <c r="T142" s="169"/>
      <c r="AT142" s="164" t="s">
        <v>128</v>
      </c>
      <c r="AU142" s="164" t="s">
        <v>126</v>
      </c>
      <c r="AV142" s="13" t="s">
        <v>83</v>
      </c>
      <c r="AW142" s="13" t="s">
        <v>31</v>
      </c>
      <c r="AX142" s="13" t="s">
        <v>75</v>
      </c>
      <c r="AY142" s="164" t="s">
        <v>118</v>
      </c>
    </row>
    <row r="143" spans="2:51" s="14" customFormat="1">
      <c r="B143" s="170"/>
      <c r="D143" s="163" t="s">
        <v>128</v>
      </c>
      <c r="E143" s="171" t="s">
        <v>1</v>
      </c>
      <c r="F143" s="172" t="s">
        <v>144</v>
      </c>
      <c r="H143" s="173">
        <v>5.4</v>
      </c>
      <c r="I143" s="174"/>
      <c r="L143" s="170"/>
      <c r="M143" s="175"/>
      <c r="N143" s="176"/>
      <c r="O143" s="176"/>
      <c r="P143" s="176"/>
      <c r="Q143" s="176"/>
      <c r="R143" s="176"/>
      <c r="S143" s="176"/>
      <c r="T143" s="177"/>
      <c r="AT143" s="171" t="s">
        <v>128</v>
      </c>
      <c r="AU143" s="171" t="s">
        <v>126</v>
      </c>
      <c r="AV143" s="14" t="s">
        <v>126</v>
      </c>
      <c r="AW143" s="14" t="s">
        <v>31</v>
      </c>
      <c r="AX143" s="14" t="s">
        <v>75</v>
      </c>
      <c r="AY143" s="171" t="s">
        <v>118</v>
      </c>
    </row>
    <row r="144" spans="2:51" s="13" customFormat="1">
      <c r="B144" s="162"/>
      <c r="D144" s="163" t="s">
        <v>128</v>
      </c>
      <c r="E144" s="164" t="s">
        <v>1</v>
      </c>
      <c r="F144" s="165" t="s">
        <v>145</v>
      </c>
      <c r="H144" s="164" t="s">
        <v>1</v>
      </c>
      <c r="I144" s="166"/>
      <c r="L144" s="162"/>
      <c r="M144" s="167"/>
      <c r="N144" s="168"/>
      <c r="O144" s="168"/>
      <c r="P144" s="168"/>
      <c r="Q144" s="168"/>
      <c r="R144" s="168"/>
      <c r="S144" s="168"/>
      <c r="T144" s="169"/>
      <c r="AT144" s="164" t="s">
        <v>128</v>
      </c>
      <c r="AU144" s="164" t="s">
        <v>126</v>
      </c>
      <c r="AV144" s="13" t="s">
        <v>83</v>
      </c>
      <c r="AW144" s="13" t="s">
        <v>31</v>
      </c>
      <c r="AX144" s="13" t="s">
        <v>75</v>
      </c>
      <c r="AY144" s="164" t="s">
        <v>118</v>
      </c>
    </row>
    <row r="145" spans="2:51" s="14" customFormat="1">
      <c r="B145" s="170"/>
      <c r="D145" s="163" t="s">
        <v>128</v>
      </c>
      <c r="E145" s="171" t="s">
        <v>1</v>
      </c>
      <c r="F145" s="172" t="s">
        <v>146</v>
      </c>
      <c r="H145" s="173">
        <v>111.65</v>
      </c>
      <c r="I145" s="174"/>
      <c r="L145" s="170"/>
      <c r="M145" s="175"/>
      <c r="N145" s="176"/>
      <c r="O145" s="176"/>
      <c r="P145" s="176"/>
      <c r="Q145" s="176"/>
      <c r="R145" s="176"/>
      <c r="S145" s="176"/>
      <c r="T145" s="177"/>
      <c r="AT145" s="171" t="s">
        <v>128</v>
      </c>
      <c r="AU145" s="171" t="s">
        <v>126</v>
      </c>
      <c r="AV145" s="14" t="s">
        <v>126</v>
      </c>
      <c r="AW145" s="14" t="s">
        <v>31</v>
      </c>
      <c r="AX145" s="14" t="s">
        <v>75</v>
      </c>
      <c r="AY145" s="171" t="s">
        <v>118</v>
      </c>
    </row>
    <row r="146" spans="2:51" s="13" customFormat="1">
      <c r="B146" s="162"/>
      <c r="D146" s="163" t="s">
        <v>128</v>
      </c>
      <c r="E146" s="164" t="s">
        <v>1</v>
      </c>
      <c r="F146" s="165" t="s">
        <v>147</v>
      </c>
      <c r="H146" s="164" t="s">
        <v>1</v>
      </c>
      <c r="I146" s="166"/>
      <c r="L146" s="162"/>
      <c r="M146" s="167"/>
      <c r="N146" s="168"/>
      <c r="O146" s="168"/>
      <c r="P146" s="168"/>
      <c r="Q146" s="168"/>
      <c r="R146" s="168"/>
      <c r="S146" s="168"/>
      <c r="T146" s="169"/>
      <c r="AT146" s="164" t="s">
        <v>128</v>
      </c>
      <c r="AU146" s="164" t="s">
        <v>126</v>
      </c>
      <c r="AV146" s="13" t="s">
        <v>83</v>
      </c>
      <c r="AW146" s="13" t="s">
        <v>31</v>
      </c>
      <c r="AX146" s="13" t="s">
        <v>75</v>
      </c>
      <c r="AY146" s="164" t="s">
        <v>118</v>
      </c>
    </row>
    <row r="147" spans="2:51" s="14" customFormat="1">
      <c r="B147" s="170"/>
      <c r="D147" s="163" t="s">
        <v>128</v>
      </c>
      <c r="E147" s="171" t="s">
        <v>1</v>
      </c>
      <c r="F147" s="172" t="s">
        <v>148</v>
      </c>
      <c r="H147" s="173">
        <v>16.239999999999998</v>
      </c>
      <c r="I147" s="174"/>
      <c r="L147" s="170"/>
      <c r="M147" s="175"/>
      <c r="N147" s="176"/>
      <c r="O147" s="176"/>
      <c r="P147" s="176"/>
      <c r="Q147" s="176"/>
      <c r="R147" s="176"/>
      <c r="S147" s="176"/>
      <c r="T147" s="177"/>
      <c r="AT147" s="171" t="s">
        <v>128</v>
      </c>
      <c r="AU147" s="171" t="s">
        <v>126</v>
      </c>
      <c r="AV147" s="14" t="s">
        <v>126</v>
      </c>
      <c r="AW147" s="14" t="s">
        <v>31</v>
      </c>
      <c r="AX147" s="14" t="s">
        <v>75</v>
      </c>
      <c r="AY147" s="171" t="s">
        <v>118</v>
      </c>
    </row>
    <row r="148" spans="2:51" s="13" customFormat="1">
      <c r="B148" s="162"/>
      <c r="D148" s="163" t="s">
        <v>128</v>
      </c>
      <c r="E148" s="164" t="s">
        <v>1</v>
      </c>
      <c r="F148" s="165" t="s">
        <v>149</v>
      </c>
      <c r="H148" s="164" t="s">
        <v>1</v>
      </c>
      <c r="I148" s="166"/>
      <c r="L148" s="162"/>
      <c r="M148" s="167"/>
      <c r="N148" s="168"/>
      <c r="O148" s="168"/>
      <c r="P148" s="168"/>
      <c r="Q148" s="168"/>
      <c r="R148" s="168"/>
      <c r="S148" s="168"/>
      <c r="T148" s="169"/>
      <c r="AT148" s="164" t="s">
        <v>128</v>
      </c>
      <c r="AU148" s="164" t="s">
        <v>126</v>
      </c>
      <c r="AV148" s="13" t="s">
        <v>83</v>
      </c>
      <c r="AW148" s="13" t="s">
        <v>31</v>
      </c>
      <c r="AX148" s="13" t="s">
        <v>75</v>
      </c>
      <c r="AY148" s="164" t="s">
        <v>118</v>
      </c>
    </row>
    <row r="149" spans="2:51" s="14" customFormat="1">
      <c r="B149" s="170"/>
      <c r="D149" s="163" t="s">
        <v>128</v>
      </c>
      <c r="E149" s="171" t="s">
        <v>1</v>
      </c>
      <c r="F149" s="172" t="s">
        <v>150</v>
      </c>
      <c r="H149" s="173">
        <v>26.39</v>
      </c>
      <c r="I149" s="174"/>
      <c r="L149" s="170"/>
      <c r="M149" s="175"/>
      <c r="N149" s="176"/>
      <c r="O149" s="176"/>
      <c r="P149" s="176"/>
      <c r="Q149" s="176"/>
      <c r="R149" s="176"/>
      <c r="S149" s="176"/>
      <c r="T149" s="177"/>
      <c r="AT149" s="171" t="s">
        <v>128</v>
      </c>
      <c r="AU149" s="171" t="s">
        <v>126</v>
      </c>
      <c r="AV149" s="14" t="s">
        <v>126</v>
      </c>
      <c r="AW149" s="14" t="s">
        <v>31</v>
      </c>
      <c r="AX149" s="14" t="s">
        <v>75</v>
      </c>
      <c r="AY149" s="171" t="s">
        <v>118</v>
      </c>
    </row>
    <row r="150" spans="2:51" s="13" customFormat="1">
      <c r="B150" s="162"/>
      <c r="D150" s="163" t="s">
        <v>128</v>
      </c>
      <c r="E150" s="164" t="s">
        <v>1</v>
      </c>
      <c r="F150" s="165" t="s">
        <v>151</v>
      </c>
      <c r="H150" s="164" t="s">
        <v>1</v>
      </c>
      <c r="I150" s="166"/>
      <c r="L150" s="162"/>
      <c r="M150" s="167"/>
      <c r="N150" s="168"/>
      <c r="O150" s="168"/>
      <c r="P150" s="168"/>
      <c r="Q150" s="168"/>
      <c r="R150" s="168"/>
      <c r="S150" s="168"/>
      <c r="T150" s="169"/>
      <c r="AT150" s="164" t="s">
        <v>128</v>
      </c>
      <c r="AU150" s="164" t="s">
        <v>126</v>
      </c>
      <c r="AV150" s="13" t="s">
        <v>83</v>
      </c>
      <c r="AW150" s="13" t="s">
        <v>31</v>
      </c>
      <c r="AX150" s="13" t="s">
        <v>75</v>
      </c>
      <c r="AY150" s="164" t="s">
        <v>118</v>
      </c>
    </row>
    <row r="151" spans="2:51" s="14" customFormat="1">
      <c r="B151" s="170"/>
      <c r="D151" s="163" t="s">
        <v>128</v>
      </c>
      <c r="E151" s="171" t="s">
        <v>1</v>
      </c>
      <c r="F151" s="172" t="s">
        <v>152</v>
      </c>
      <c r="H151" s="173">
        <v>24.367999999999999</v>
      </c>
      <c r="I151" s="174"/>
      <c r="L151" s="170"/>
      <c r="M151" s="175"/>
      <c r="N151" s="176"/>
      <c r="O151" s="176"/>
      <c r="P151" s="176"/>
      <c r="Q151" s="176"/>
      <c r="R151" s="176"/>
      <c r="S151" s="176"/>
      <c r="T151" s="177"/>
      <c r="AT151" s="171" t="s">
        <v>128</v>
      </c>
      <c r="AU151" s="171" t="s">
        <v>126</v>
      </c>
      <c r="AV151" s="14" t="s">
        <v>126</v>
      </c>
      <c r="AW151" s="14" t="s">
        <v>31</v>
      </c>
      <c r="AX151" s="14" t="s">
        <v>75</v>
      </c>
      <c r="AY151" s="171" t="s">
        <v>118</v>
      </c>
    </row>
    <row r="152" spans="2:51" s="13" customFormat="1">
      <c r="B152" s="162"/>
      <c r="D152" s="163" t="s">
        <v>128</v>
      </c>
      <c r="E152" s="164" t="s">
        <v>1</v>
      </c>
      <c r="F152" s="165" t="s">
        <v>153</v>
      </c>
      <c r="H152" s="164" t="s">
        <v>1</v>
      </c>
      <c r="I152" s="166"/>
      <c r="L152" s="162"/>
      <c r="M152" s="167"/>
      <c r="N152" s="168"/>
      <c r="O152" s="168"/>
      <c r="P152" s="168"/>
      <c r="Q152" s="168"/>
      <c r="R152" s="168"/>
      <c r="S152" s="168"/>
      <c r="T152" s="169"/>
      <c r="AT152" s="164" t="s">
        <v>128</v>
      </c>
      <c r="AU152" s="164" t="s">
        <v>126</v>
      </c>
      <c r="AV152" s="13" t="s">
        <v>83</v>
      </c>
      <c r="AW152" s="13" t="s">
        <v>31</v>
      </c>
      <c r="AX152" s="13" t="s">
        <v>75</v>
      </c>
      <c r="AY152" s="164" t="s">
        <v>118</v>
      </c>
    </row>
    <row r="153" spans="2:51" s="14" customFormat="1">
      <c r="B153" s="170"/>
      <c r="D153" s="163" t="s">
        <v>128</v>
      </c>
      <c r="E153" s="171" t="s">
        <v>1</v>
      </c>
      <c r="F153" s="172" t="s">
        <v>154</v>
      </c>
      <c r="H153" s="173">
        <v>16</v>
      </c>
      <c r="I153" s="174"/>
      <c r="L153" s="170"/>
      <c r="M153" s="175"/>
      <c r="N153" s="176"/>
      <c r="O153" s="176"/>
      <c r="P153" s="176"/>
      <c r="Q153" s="176"/>
      <c r="R153" s="176"/>
      <c r="S153" s="176"/>
      <c r="T153" s="177"/>
      <c r="AT153" s="171" t="s">
        <v>128</v>
      </c>
      <c r="AU153" s="171" t="s">
        <v>126</v>
      </c>
      <c r="AV153" s="14" t="s">
        <v>126</v>
      </c>
      <c r="AW153" s="14" t="s">
        <v>31</v>
      </c>
      <c r="AX153" s="14" t="s">
        <v>75</v>
      </c>
      <c r="AY153" s="171" t="s">
        <v>118</v>
      </c>
    </row>
    <row r="154" spans="2:51" s="13" customFormat="1">
      <c r="B154" s="162"/>
      <c r="D154" s="163" t="s">
        <v>128</v>
      </c>
      <c r="E154" s="164" t="s">
        <v>1</v>
      </c>
      <c r="F154" s="165" t="s">
        <v>155</v>
      </c>
      <c r="H154" s="164" t="s">
        <v>1</v>
      </c>
      <c r="I154" s="166"/>
      <c r="L154" s="162"/>
      <c r="M154" s="167"/>
      <c r="N154" s="168"/>
      <c r="O154" s="168"/>
      <c r="P154" s="168"/>
      <c r="Q154" s="168"/>
      <c r="R154" s="168"/>
      <c r="S154" s="168"/>
      <c r="T154" s="169"/>
      <c r="AT154" s="164" t="s">
        <v>128</v>
      </c>
      <c r="AU154" s="164" t="s">
        <v>126</v>
      </c>
      <c r="AV154" s="13" t="s">
        <v>83</v>
      </c>
      <c r="AW154" s="13" t="s">
        <v>31</v>
      </c>
      <c r="AX154" s="13" t="s">
        <v>75</v>
      </c>
      <c r="AY154" s="164" t="s">
        <v>118</v>
      </c>
    </row>
    <row r="155" spans="2:51" s="14" customFormat="1">
      <c r="B155" s="170"/>
      <c r="D155" s="163" t="s">
        <v>128</v>
      </c>
      <c r="E155" s="171" t="s">
        <v>1</v>
      </c>
      <c r="F155" s="172" t="s">
        <v>156</v>
      </c>
      <c r="H155" s="173">
        <v>15</v>
      </c>
      <c r="I155" s="174"/>
      <c r="L155" s="170"/>
      <c r="M155" s="175"/>
      <c r="N155" s="176"/>
      <c r="O155" s="176"/>
      <c r="P155" s="176"/>
      <c r="Q155" s="176"/>
      <c r="R155" s="176"/>
      <c r="S155" s="176"/>
      <c r="T155" s="177"/>
      <c r="AT155" s="171" t="s">
        <v>128</v>
      </c>
      <c r="AU155" s="171" t="s">
        <v>126</v>
      </c>
      <c r="AV155" s="14" t="s">
        <v>126</v>
      </c>
      <c r="AW155" s="14" t="s">
        <v>31</v>
      </c>
      <c r="AX155" s="14" t="s">
        <v>75</v>
      </c>
      <c r="AY155" s="171" t="s">
        <v>118</v>
      </c>
    </row>
    <row r="156" spans="2:51" s="13" customFormat="1">
      <c r="B156" s="162"/>
      <c r="D156" s="163" t="s">
        <v>128</v>
      </c>
      <c r="E156" s="164" t="s">
        <v>1</v>
      </c>
      <c r="F156" s="165" t="s">
        <v>157</v>
      </c>
      <c r="H156" s="164" t="s">
        <v>1</v>
      </c>
      <c r="I156" s="166"/>
      <c r="L156" s="162"/>
      <c r="M156" s="167"/>
      <c r="N156" s="168"/>
      <c r="O156" s="168"/>
      <c r="P156" s="168"/>
      <c r="Q156" s="168"/>
      <c r="R156" s="168"/>
      <c r="S156" s="168"/>
      <c r="T156" s="169"/>
      <c r="AT156" s="164" t="s">
        <v>128</v>
      </c>
      <c r="AU156" s="164" t="s">
        <v>126</v>
      </c>
      <c r="AV156" s="13" t="s">
        <v>83</v>
      </c>
      <c r="AW156" s="13" t="s">
        <v>31</v>
      </c>
      <c r="AX156" s="13" t="s">
        <v>75</v>
      </c>
      <c r="AY156" s="164" t="s">
        <v>118</v>
      </c>
    </row>
    <row r="157" spans="2:51" s="14" customFormat="1">
      <c r="B157" s="170"/>
      <c r="D157" s="163" t="s">
        <v>128</v>
      </c>
      <c r="E157" s="171" t="s">
        <v>1</v>
      </c>
      <c r="F157" s="172" t="s">
        <v>158</v>
      </c>
      <c r="H157" s="173">
        <v>6.09</v>
      </c>
      <c r="I157" s="174"/>
      <c r="L157" s="170"/>
      <c r="M157" s="175"/>
      <c r="N157" s="176"/>
      <c r="O157" s="176"/>
      <c r="P157" s="176"/>
      <c r="Q157" s="176"/>
      <c r="R157" s="176"/>
      <c r="S157" s="176"/>
      <c r="T157" s="177"/>
      <c r="AT157" s="171" t="s">
        <v>128</v>
      </c>
      <c r="AU157" s="171" t="s">
        <v>126</v>
      </c>
      <c r="AV157" s="14" t="s">
        <v>126</v>
      </c>
      <c r="AW157" s="14" t="s">
        <v>31</v>
      </c>
      <c r="AX157" s="14" t="s">
        <v>75</v>
      </c>
      <c r="AY157" s="171" t="s">
        <v>118</v>
      </c>
    </row>
    <row r="158" spans="2:51" s="13" customFormat="1">
      <c r="B158" s="162"/>
      <c r="D158" s="163" t="s">
        <v>128</v>
      </c>
      <c r="E158" s="164" t="s">
        <v>1</v>
      </c>
      <c r="F158" s="165" t="s">
        <v>159</v>
      </c>
      <c r="H158" s="164" t="s">
        <v>1</v>
      </c>
      <c r="I158" s="166"/>
      <c r="L158" s="162"/>
      <c r="M158" s="167"/>
      <c r="N158" s="168"/>
      <c r="O158" s="168"/>
      <c r="P158" s="168"/>
      <c r="Q158" s="168"/>
      <c r="R158" s="168"/>
      <c r="S158" s="168"/>
      <c r="T158" s="169"/>
      <c r="AT158" s="164" t="s">
        <v>128</v>
      </c>
      <c r="AU158" s="164" t="s">
        <v>126</v>
      </c>
      <c r="AV158" s="13" t="s">
        <v>83</v>
      </c>
      <c r="AW158" s="13" t="s">
        <v>31</v>
      </c>
      <c r="AX158" s="13" t="s">
        <v>75</v>
      </c>
      <c r="AY158" s="164" t="s">
        <v>118</v>
      </c>
    </row>
    <row r="159" spans="2:51" s="14" customFormat="1">
      <c r="B159" s="170"/>
      <c r="D159" s="163" t="s">
        <v>128</v>
      </c>
      <c r="E159" s="171" t="s">
        <v>1</v>
      </c>
      <c r="F159" s="172" t="s">
        <v>160</v>
      </c>
      <c r="H159" s="173">
        <v>6.5250000000000004</v>
      </c>
      <c r="I159" s="174"/>
      <c r="L159" s="170"/>
      <c r="M159" s="175"/>
      <c r="N159" s="176"/>
      <c r="O159" s="176"/>
      <c r="P159" s="176"/>
      <c r="Q159" s="176"/>
      <c r="R159" s="176"/>
      <c r="S159" s="176"/>
      <c r="T159" s="177"/>
      <c r="AT159" s="171" t="s">
        <v>128</v>
      </c>
      <c r="AU159" s="171" t="s">
        <v>126</v>
      </c>
      <c r="AV159" s="14" t="s">
        <v>126</v>
      </c>
      <c r="AW159" s="14" t="s">
        <v>31</v>
      </c>
      <c r="AX159" s="14" t="s">
        <v>75</v>
      </c>
      <c r="AY159" s="171" t="s">
        <v>118</v>
      </c>
    </row>
    <row r="160" spans="2:51" s="13" customFormat="1">
      <c r="B160" s="162"/>
      <c r="D160" s="163" t="s">
        <v>128</v>
      </c>
      <c r="E160" s="164" t="s">
        <v>1</v>
      </c>
      <c r="F160" s="165" t="s">
        <v>161</v>
      </c>
      <c r="H160" s="164" t="s">
        <v>1</v>
      </c>
      <c r="I160" s="166"/>
      <c r="L160" s="162"/>
      <c r="M160" s="167"/>
      <c r="N160" s="168"/>
      <c r="O160" s="168"/>
      <c r="P160" s="168"/>
      <c r="Q160" s="168"/>
      <c r="R160" s="168"/>
      <c r="S160" s="168"/>
      <c r="T160" s="169"/>
      <c r="AT160" s="164" t="s">
        <v>128</v>
      </c>
      <c r="AU160" s="164" t="s">
        <v>126</v>
      </c>
      <c r="AV160" s="13" t="s">
        <v>83</v>
      </c>
      <c r="AW160" s="13" t="s">
        <v>31</v>
      </c>
      <c r="AX160" s="13" t="s">
        <v>75</v>
      </c>
      <c r="AY160" s="164" t="s">
        <v>118</v>
      </c>
    </row>
    <row r="161" spans="2:51" s="14" customFormat="1">
      <c r="B161" s="170"/>
      <c r="D161" s="163" t="s">
        <v>128</v>
      </c>
      <c r="E161" s="171" t="s">
        <v>1</v>
      </c>
      <c r="F161" s="172" t="s">
        <v>162</v>
      </c>
      <c r="H161" s="173">
        <v>2.64</v>
      </c>
      <c r="I161" s="174"/>
      <c r="L161" s="170"/>
      <c r="M161" s="175"/>
      <c r="N161" s="176"/>
      <c r="O161" s="176"/>
      <c r="P161" s="176"/>
      <c r="Q161" s="176"/>
      <c r="R161" s="176"/>
      <c r="S161" s="176"/>
      <c r="T161" s="177"/>
      <c r="AT161" s="171" t="s">
        <v>128</v>
      </c>
      <c r="AU161" s="171" t="s">
        <v>126</v>
      </c>
      <c r="AV161" s="14" t="s">
        <v>126</v>
      </c>
      <c r="AW161" s="14" t="s">
        <v>31</v>
      </c>
      <c r="AX161" s="14" t="s">
        <v>75</v>
      </c>
      <c r="AY161" s="171" t="s">
        <v>118</v>
      </c>
    </row>
    <row r="162" spans="2:51" s="13" customFormat="1">
      <c r="B162" s="162"/>
      <c r="D162" s="163" t="s">
        <v>128</v>
      </c>
      <c r="E162" s="164" t="s">
        <v>1</v>
      </c>
      <c r="F162" s="165" t="s">
        <v>163</v>
      </c>
      <c r="H162" s="164" t="s">
        <v>1</v>
      </c>
      <c r="I162" s="166"/>
      <c r="L162" s="162"/>
      <c r="M162" s="167"/>
      <c r="N162" s="168"/>
      <c r="O162" s="168"/>
      <c r="P162" s="168"/>
      <c r="Q162" s="168"/>
      <c r="R162" s="168"/>
      <c r="S162" s="168"/>
      <c r="T162" s="169"/>
      <c r="AT162" s="164" t="s">
        <v>128</v>
      </c>
      <c r="AU162" s="164" t="s">
        <v>126</v>
      </c>
      <c r="AV162" s="13" t="s">
        <v>83</v>
      </c>
      <c r="AW162" s="13" t="s">
        <v>31</v>
      </c>
      <c r="AX162" s="13" t="s">
        <v>75</v>
      </c>
      <c r="AY162" s="164" t="s">
        <v>118</v>
      </c>
    </row>
    <row r="163" spans="2:51" s="14" customFormat="1">
      <c r="B163" s="170"/>
      <c r="D163" s="163" t="s">
        <v>128</v>
      </c>
      <c r="E163" s="171" t="s">
        <v>1</v>
      </c>
      <c r="F163" s="172" t="s">
        <v>164</v>
      </c>
      <c r="H163" s="173">
        <v>16.149999999999999</v>
      </c>
      <c r="I163" s="174"/>
      <c r="L163" s="170"/>
      <c r="M163" s="175"/>
      <c r="N163" s="176"/>
      <c r="O163" s="176"/>
      <c r="P163" s="176"/>
      <c r="Q163" s="176"/>
      <c r="R163" s="176"/>
      <c r="S163" s="176"/>
      <c r="T163" s="177"/>
      <c r="AT163" s="171" t="s">
        <v>128</v>
      </c>
      <c r="AU163" s="171" t="s">
        <v>126</v>
      </c>
      <c r="AV163" s="14" t="s">
        <v>126</v>
      </c>
      <c r="AW163" s="14" t="s">
        <v>31</v>
      </c>
      <c r="AX163" s="14" t="s">
        <v>75</v>
      </c>
      <c r="AY163" s="171" t="s">
        <v>118</v>
      </c>
    </row>
    <row r="164" spans="2:51" s="13" customFormat="1">
      <c r="B164" s="162"/>
      <c r="D164" s="163" t="s">
        <v>128</v>
      </c>
      <c r="E164" s="164" t="s">
        <v>1</v>
      </c>
      <c r="F164" s="165" t="s">
        <v>165</v>
      </c>
      <c r="H164" s="164" t="s">
        <v>1</v>
      </c>
      <c r="I164" s="166"/>
      <c r="L164" s="162"/>
      <c r="M164" s="167"/>
      <c r="N164" s="168"/>
      <c r="O164" s="168"/>
      <c r="P164" s="168"/>
      <c r="Q164" s="168"/>
      <c r="R164" s="168"/>
      <c r="S164" s="168"/>
      <c r="T164" s="169"/>
      <c r="AT164" s="164" t="s">
        <v>128</v>
      </c>
      <c r="AU164" s="164" t="s">
        <v>126</v>
      </c>
      <c r="AV164" s="13" t="s">
        <v>83</v>
      </c>
      <c r="AW164" s="13" t="s">
        <v>31</v>
      </c>
      <c r="AX164" s="13" t="s">
        <v>75</v>
      </c>
      <c r="AY164" s="164" t="s">
        <v>118</v>
      </c>
    </row>
    <row r="165" spans="2:51" s="14" customFormat="1">
      <c r="B165" s="170"/>
      <c r="D165" s="163" t="s">
        <v>128</v>
      </c>
      <c r="E165" s="171" t="s">
        <v>1</v>
      </c>
      <c r="F165" s="172" t="s">
        <v>166</v>
      </c>
      <c r="H165" s="173">
        <v>2.8980000000000001</v>
      </c>
      <c r="I165" s="174"/>
      <c r="L165" s="170"/>
      <c r="M165" s="175"/>
      <c r="N165" s="176"/>
      <c r="O165" s="176"/>
      <c r="P165" s="176"/>
      <c r="Q165" s="176"/>
      <c r="R165" s="176"/>
      <c r="S165" s="176"/>
      <c r="T165" s="177"/>
      <c r="AT165" s="171" t="s">
        <v>128</v>
      </c>
      <c r="AU165" s="171" t="s">
        <v>126</v>
      </c>
      <c r="AV165" s="14" t="s">
        <v>126</v>
      </c>
      <c r="AW165" s="14" t="s">
        <v>31</v>
      </c>
      <c r="AX165" s="14" t="s">
        <v>75</v>
      </c>
      <c r="AY165" s="171" t="s">
        <v>118</v>
      </c>
    </row>
    <row r="166" spans="2:51" s="13" customFormat="1">
      <c r="B166" s="162"/>
      <c r="D166" s="163" t="s">
        <v>128</v>
      </c>
      <c r="E166" s="164" t="s">
        <v>1</v>
      </c>
      <c r="F166" s="165" t="s">
        <v>167</v>
      </c>
      <c r="H166" s="164" t="s">
        <v>1</v>
      </c>
      <c r="I166" s="166"/>
      <c r="L166" s="162"/>
      <c r="M166" s="167"/>
      <c r="N166" s="168"/>
      <c r="O166" s="168"/>
      <c r="P166" s="168"/>
      <c r="Q166" s="168"/>
      <c r="R166" s="168"/>
      <c r="S166" s="168"/>
      <c r="T166" s="169"/>
      <c r="AT166" s="164" t="s">
        <v>128</v>
      </c>
      <c r="AU166" s="164" t="s">
        <v>126</v>
      </c>
      <c r="AV166" s="13" t="s">
        <v>83</v>
      </c>
      <c r="AW166" s="13" t="s">
        <v>31</v>
      </c>
      <c r="AX166" s="13" t="s">
        <v>75</v>
      </c>
      <c r="AY166" s="164" t="s">
        <v>118</v>
      </c>
    </row>
    <row r="167" spans="2:51" s="14" customFormat="1">
      <c r="B167" s="170"/>
      <c r="D167" s="163" t="s">
        <v>128</v>
      </c>
      <c r="E167" s="171" t="s">
        <v>1</v>
      </c>
      <c r="F167" s="172" t="s">
        <v>168</v>
      </c>
      <c r="H167" s="173">
        <v>1.04</v>
      </c>
      <c r="I167" s="174"/>
      <c r="L167" s="170"/>
      <c r="M167" s="175"/>
      <c r="N167" s="176"/>
      <c r="O167" s="176"/>
      <c r="P167" s="176"/>
      <c r="Q167" s="176"/>
      <c r="R167" s="176"/>
      <c r="S167" s="176"/>
      <c r="T167" s="177"/>
      <c r="AT167" s="171" t="s">
        <v>128</v>
      </c>
      <c r="AU167" s="171" t="s">
        <v>126</v>
      </c>
      <c r="AV167" s="14" t="s">
        <v>126</v>
      </c>
      <c r="AW167" s="14" t="s">
        <v>31</v>
      </c>
      <c r="AX167" s="14" t="s">
        <v>75</v>
      </c>
      <c r="AY167" s="171" t="s">
        <v>118</v>
      </c>
    </row>
    <row r="168" spans="2:51" s="13" customFormat="1">
      <c r="B168" s="162"/>
      <c r="D168" s="163" t="s">
        <v>128</v>
      </c>
      <c r="E168" s="164" t="s">
        <v>1</v>
      </c>
      <c r="F168" s="165" t="s">
        <v>169</v>
      </c>
      <c r="H168" s="164" t="s">
        <v>1</v>
      </c>
      <c r="I168" s="166"/>
      <c r="L168" s="162"/>
      <c r="M168" s="167"/>
      <c r="N168" s="168"/>
      <c r="O168" s="168"/>
      <c r="P168" s="168"/>
      <c r="Q168" s="168"/>
      <c r="R168" s="168"/>
      <c r="S168" s="168"/>
      <c r="T168" s="169"/>
      <c r="AT168" s="164" t="s">
        <v>128</v>
      </c>
      <c r="AU168" s="164" t="s">
        <v>126</v>
      </c>
      <c r="AV168" s="13" t="s">
        <v>83</v>
      </c>
      <c r="AW168" s="13" t="s">
        <v>31</v>
      </c>
      <c r="AX168" s="13" t="s">
        <v>75</v>
      </c>
      <c r="AY168" s="164" t="s">
        <v>118</v>
      </c>
    </row>
    <row r="169" spans="2:51" s="14" customFormat="1">
      <c r="B169" s="170"/>
      <c r="D169" s="163" t="s">
        <v>128</v>
      </c>
      <c r="E169" s="171" t="s">
        <v>1</v>
      </c>
      <c r="F169" s="172" t="s">
        <v>170</v>
      </c>
      <c r="H169" s="173">
        <v>4.5</v>
      </c>
      <c r="I169" s="174"/>
      <c r="L169" s="170"/>
      <c r="M169" s="175"/>
      <c r="N169" s="176"/>
      <c r="O169" s="176"/>
      <c r="P169" s="176"/>
      <c r="Q169" s="176"/>
      <c r="R169" s="176"/>
      <c r="S169" s="176"/>
      <c r="T169" s="177"/>
      <c r="AT169" s="171" t="s">
        <v>128</v>
      </c>
      <c r="AU169" s="171" t="s">
        <v>126</v>
      </c>
      <c r="AV169" s="14" t="s">
        <v>126</v>
      </c>
      <c r="AW169" s="14" t="s">
        <v>31</v>
      </c>
      <c r="AX169" s="14" t="s">
        <v>75</v>
      </c>
      <c r="AY169" s="171" t="s">
        <v>118</v>
      </c>
    </row>
    <row r="170" spans="2:51" s="13" customFormat="1">
      <c r="B170" s="162"/>
      <c r="D170" s="163" t="s">
        <v>128</v>
      </c>
      <c r="E170" s="164" t="s">
        <v>1</v>
      </c>
      <c r="F170" s="165" t="s">
        <v>171</v>
      </c>
      <c r="H170" s="164" t="s">
        <v>1</v>
      </c>
      <c r="I170" s="166"/>
      <c r="L170" s="162"/>
      <c r="M170" s="167"/>
      <c r="N170" s="168"/>
      <c r="O170" s="168"/>
      <c r="P170" s="168"/>
      <c r="Q170" s="168"/>
      <c r="R170" s="168"/>
      <c r="S170" s="168"/>
      <c r="T170" s="169"/>
      <c r="AT170" s="164" t="s">
        <v>128</v>
      </c>
      <c r="AU170" s="164" t="s">
        <v>126</v>
      </c>
      <c r="AV170" s="13" t="s">
        <v>83</v>
      </c>
      <c r="AW170" s="13" t="s">
        <v>31</v>
      </c>
      <c r="AX170" s="13" t="s">
        <v>75</v>
      </c>
      <c r="AY170" s="164" t="s">
        <v>118</v>
      </c>
    </row>
    <row r="171" spans="2:51" s="14" customFormat="1">
      <c r="B171" s="170"/>
      <c r="D171" s="163" t="s">
        <v>128</v>
      </c>
      <c r="E171" s="171" t="s">
        <v>1</v>
      </c>
      <c r="F171" s="172" t="s">
        <v>142</v>
      </c>
      <c r="H171" s="173">
        <v>2.1</v>
      </c>
      <c r="I171" s="174"/>
      <c r="L171" s="170"/>
      <c r="M171" s="175"/>
      <c r="N171" s="176"/>
      <c r="O171" s="176"/>
      <c r="P171" s="176"/>
      <c r="Q171" s="176"/>
      <c r="R171" s="176"/>
      <c r="S171" s="176"/>
      <c r="T171" s="177"/>
      <c r="AT171" s="171" t="s">
        <v>128</v>
      </c>
      <c r="AU171" s="171" t="s">
        <v>126</v>
      </c>
      <c r="AV171" s="14" t="s">
        <v>126</v>
      </c>
      <c r="AW171" s="14" t="s">
        <v>31</v>
      </c>
      <c r="AX171" s="14" t="s">
        <v>75</v>
      </c>
      <c r="AY171" s="171" t="s">
        <v>118</v>
      </c>
    </row>
    <row r="172" spans="2:51" s="13" customFormat="1">
      <c r="B172" s="162"/>
      <c r="D172" s="163" t="s">
        <v>128</v>
      </c>
      <c r="E172" s="164" t="s">
        <v>1</v>
      </c>
      <c r="F172" s="165" t="s">
        <v>172</v>
      </c>
      <c r="H172" s="164" t="s">
        <v>1</v>
      </c>
      <c r="I172" s="166"/>
      <c r="L172" s="162"/>
      <c r="M172" s="167"/>
      <c r="N172" s="168"/>
      <c r="O172" s="168"/>
      <c r="P172" s="168"/>
      <c r="Q172" s="168"/>
      <c r="R172" s="168"/>
      <c r="S172" s="168"/>
      <c r="T172" s="169"/>
      <c r="AT172" s="164" t="s">
        <v>128</v>
      </c>
      <c r="AU172" s="164" t="s">
        <v>126</v>
      </c>
      <c r="AV172" s="13" t="s">
        <v>83</v>
      </c>
      <c r="AW172" s="13" t="s">
        <v>31</v>
      </c>
      <c r="AX172" s="13" t="s">
        <v>75</v>
      </c>
      <c r="AY172" s="164" t="s">
        <v>118</v>
      </c>
    </row>
    <row r="173" spans="2:51" s="14" customFormat="1">
      <c r="B173" s="170"/>
      <c r="D173" s="163" t="s">
        <v>128</v>
      </c>
      <c r="E173" s="171" t="s">
        <v>1</v>
      </c>
      <c r="F173" s="172" t="s">
        <v>173</v>
      </c>
      <c r="H173" s="173">
        <v>14.21</v>
      </c>
      <c r="I173" s="174"/>
      <c r="L173" s="170"/>
      <c r="M173" s="175"/>
      <c r="N173" s="176"/>
      <c r="O173" s="176"/>
      <c r="P173" s="176"/>
      <c r="Q173" s="176"/>
      <c r="R173" s="176"/>
      <c r="S173" s="176"/>
      <c r="T173" s="177"/>
      <c r="AT173" s="171" t="s">
        <v>128</v>
      </c>
      <c r="AU173" s="171" t="s">
        <v>126</v>
      </c>
      <c r="AV173" s="14" t="s">
        <v>126</v>
      </c>
      <c r="AW173" s="14" t="s">
        <v>31</v>
      </c>
      <c r="AX173" s="14" t="s">
        <v>75</v>
      </c>
      <c r="AY173" s="171" t="s">
        <v>118</v>
      </c>
    </row>
    <row r="174" spans="2:51" s="13" customFormat="1">
      <c r="B174" s="162"/>
      <c r="D174" s="163" t="s">
        <v>128</v>
      </c>
      <c r="E174" s="164" t="s">
        <v>1</v>
      </c>
      <c r="F174" s="165" t="s">
        <v>174</v>
      </c>
      <c r="H174" s="164" t="s">
        <v>1</v>
      </c>
      <c r="I174" s="166"/>
      <c r="L174" s="162"/>
      <c r="M174" s="167"/>
      <c r="N174" s="168"/>
      <c r="O174" s="168"/>
      <c r="P174" s="168"/>
      <c r="Q174" s="168"/>
      <c r="R174" s="168"/>
      <c r="S174" s="168"/>
      <c r="T174" s="169"/>
      <c r="AT174" s="164" t="s">
        <v>128</v>
      </c>
      <c r="AU174" s="164" t="s">
        <v>126</v>
      </c>
      <c r="AV174" s="13" t="s">
        <v>83</v>
      </c>
      <c r="AW174" s="13" t="s">
        <v>31</v>
      </c>
      <c r="AX174" s="13" t="s">
        <v>75</v>
      </c>
      <c r="AY174" s="164" t="s">
        <v>118</v>
      </c>
    </row>
    <row r="175" spans="2:51" s="14" customFormat="1">
      <c r="B175" s="170"/>
      <c r="D175" s="163" t="s">
        <v>128</v>
      </c>
      <c r="E175" s="171" t="s">
        <v>1</v>
      </c>
      <c r="F175" s="172" t="s">
        <v>175</v>
      </c>
      <c r="H175" s="173">
        <v>28.91</v>
      </c>
      <c r="I175" s="174"/>
      <c r="L175" s="170"/>
      <c r="M175" s="175"/>
      <c r="N175" s="176"/>
      <c r="O175" s="176"/>
      <c r="P175" s="176"/>
      <c r="Q175" s="176"/>
      <c r="R175" s="176"/>
      <c r="S175" s="176"/>
      <c r="T175" s="177"/>
      <c r="AT175" s="171" t="s">
        <v>128</v>
      </c>
      <c r="AU175" s="171" t="s">
        <v>126</v>
      </c>
      <c r="AV175" s="14" t="s">
        <v>126</v>
      </c>
      <c r="AW175" s="14" t="s">
        <v>31</v>
      </c>
      <c r="AX175" s="14" t="s">
        <v>75</v>
      </c>
      <c r="AY175" s="171" t="s">
        <v>118</v>
      </c>
    </row>
    <row r="176" spans="2:51" s="13" customFormat="1">
      <c r="B176" s="162"/>
      <c r="D176" s="163" t="s">
        <v>128</v>
      </c>
      <c r="E176" s="164" t="s">
        <v>1</v>
      </c>
      <c r="F176" s="165" t="s">
        <v>176</v>
      </c>
      <c r="H176" s="164" t="s">
        <v>1</v>
      </c>
      <c r="I176" s="166"/>
      <c r="L176" s="162"/>
      <c r="M176" s="167"/>
      <c r="N176" s="168"/>
      <c r="O176" s="168"/>
      <c r="P176" s="168"/>
      <c r="Q176" s="168"/>
      <c r="R176" s="168"/>
      <c r="S176" s="168"/>
      <c r="T176" s="169"/>
      <c r="AT176" s="164" t="s">
        <v>128</v>
      </c>
      <c r="AU176" s="164" t="s">
        <v>126</v>
      </c>
      <c r="AV176" s="13" t="s">
        <v>83</v>
      </c>
      <c r="AW176" s="13" t="s">
        <v>31</v>
      </c>
      <c r="AX176" s="13" t="s">
        <v>75</v>
      </c>
      <c r="AY176" s="164" t="s">
        <v>118</v>
      </c>
    </row>
    <row r="177" spans="2:51" s="14" customFormat="1">
      <c r="B177" s="170"/>
      <c r="D177" s="163" t="s">
        <v>128</v>
      </c>
      <c r="E177" s="171" t="s">
        <v>1</v>
      </c>
      <c r="F177" s="172" t="s">
        <v>177</v>
      </c>
      <c r="H177" s="173">
        <v>2.52</v>
      </c>
      <c r="I177" s="174"/>
      <c r="L177" s="170"/>
      <c r="M177" s="175"/>
      <c r="N177" s="176"/>
      <c r="O177" s="176"/>
      <c r="P177" s="176"/>
      <c r="Q177" s="176"/>
      <c r="R177" s="176"/>
      <c r="S177" s="176"/>
      <c r="T177" s="177"/>
      <c r="AT177" s="171" t="s">
        <v>128</v>
      </c>
      <c r="AU177" s="171" t="s">
        <v>126</v>
      </c>
      <c r="AV177" s="14" t="s">
        <v>126</v>
      </c>
      <c r="AW177" s="14" t="s">
        <v>31</v>
      </c>
      <c r="AX177" s="14" t="s">
        <v>75</v>
      </c>
      <c r="AY177" s="171" t="s">
        <v>118</v>
      </c>
    </row>
    <row r="178" spans="2:51" s="13" customFormat="1">
      <c r="B178" s="162"/>
      <c r="D178" s="163" t="s">
        <v>128</v>
      </c>
      <c r="E178" s="164" t="s">
        <v>1</v>
      </c>
      <c r="F178" s="165" t="s">
        <v>178</v>
      </c>
      <c r="H178" s="164" t="s">
        <v>1</v>
      </c>
      <c r="I178" s="166"/>
      <c r="L178" s="162"/>
      <c r="M178" s="167"/>
      <c r="N178" s="168"/>
      <c r="O178" s="168"/>
      <c r="P178" s="168"/>
      <c r="Q178" s="168"/>
      <c r="R178" s="168"/>
      <c r="S178" s="168"/>
      <c r="T178" s="169"/>
      <c r="AT178" s="164" t="s">
        <v>128</v>
      </c>
      <c r="AU178" s="164" t="s">
        <v>126</v>
      </c>
      <c r="AV178" s="13" t="s">
        <v>83</v>
      </c>
      <c r="AW178" s="13" t="s">
        <v>31</v>
      </c>
      <c r="AX178" s="13" t="s">
        <v>75</v>
      </c>
      <c r="AY178" s="164" t="s">
        <v>118</v>
      </c>
    </row>
    <row r="179" spans="2:51" s="14" customFormat="1">
      <c r="B179" s="170"/>
      <c r="D179" s="163" t="s">
        <v>128</v>
      </c>
      <c r="E179" s="171" t="s">
        <v>1</v>
      </c>
      <c r="F179" s="172" t="s">
        <v>177</v>
      </c>
      <c r="H179" s="173">
        <v>2.52</v>
      </c>
      <c r="I179" s="174"/>
      <c r="L179" s="170"/>
      <c r="M179" s="175"/>
      <c r="N179" s="176"/>
      <c r="O179" s="176"/>
      <c r="P179" s="176"/>
      <c r="Q179" s="176"/>
      <c r="R179" s="176"/>
      <c r="S179" s="176"/>
      <c r="T179" s="177"/>
      <c r="AT179" s="171" t="s">
        <v>128</v>
      </c>
      <c r="AU179" s="171" t="s">
        <v>126</v>
      </c>
      <c r="AV179" s="14" t="s">
        <v>126</v>
      </c>
      <c r="AW179" s="14" t="s">
        <v>31</v>
      </c>
      <c r="AX179" s="14" t="s">
        <v>75</v>
      </c>
      <c r="AY179" s="171" t="s">
        <v>118</v>
      </c>
    </row>
    <row r="180" spans="2:51" s="15" customFormat="1">
      <c r="B180" s="178"/>
      <c r="D180" s="163" t="s">
        <v>128</v>
      </c>
      <c r="E180" s="179" t="s">
        <v>1</v>
      </c>
      <c r="F180" s="180" t="s">
        <v>179</v>
      </c>
      <c r="H180" s="181">
        <v>1275.8910000000001</v>
      </c>
      <c r="I180" s="182"/>
      <c r="L180" s="178"/>
      <c r="M180" s="183"/>
      <c r="N180" s="184"/>
      <c r="O180" s="184"/>
      <c r="P180" s="184"/>
      <c r="Q180" s="184"/>
      <c r="R180" s="184"/>
      <c r="S180" s="184"/>
      <c r="T180" s="185"/>
      <c r="AT180" s="179" t="s">
        <v>128</v>
      </c>
      <c r="AU180" s="179" t="s">
        <v>126</v>
      </c>
      <c r="AV180" s="15" t="s">
        <v>180</v>
      </c>
      <c r="AW180" s="15" t="s">
        <v>31</v>
      </c>
      <c r="AX180" s="15" t="s">
        <v>75</v>
      </c>
      <c r="AY180" s="179" t="s">
        <v>118</v>
      </c>
    </row>
    <row r="181" spans="2:51" s="13" customFormat="1">
      <c r="B181" s="162"/>
      <c r="D181" s="163" t="s">
        <v>128</v>
      </c>
      <c r="E181" s="164" t="s">
        <v>1</v>
      </c>
      <c r="F181" s="165" t="s">
        <v>181</v>
      </c>
      <c r="H181" s="164" t="s">
        <v>1</v>
      </c>
      <c r="I181" s="166"/>
      <c r="L181" s="162"/>
      <c r="M181" s="167"/>
      <c r="N181" s="168"/>
      <c r="O181" s="168"/>
      <c r="P181" s="168"/>
      <c r="Q181" s="168"/>
      <c r="R181" s="168"/>
      <c r="S181" s="168"/>
      <c r="T181" s="169"/>
      <c r="AT181" s="164" t="s">
        <v>128</v>
      </c>
      <c r="AU181" s="164" t="s">
        <v>126</v>
      </c>
      <c r="AV181" s="13" t="s">
        <v>83</v>
      </c>
      <c r="AW181" s="13" t="s">
        <v>31</v>
      </c>
      <c r="AX181" s="13" t="s">
        <v>75</v>
      </c>
      <c r="AY181" s="164" t="s">
        <v>118</v>
      </c>
    </row>
    <row r="182" spans="2:51" s="14" customFormat="1">
      <c r="B182" s="170"/>
      <c r="D182" s="163" t="s">
        <v>128</v>
      </c>
      <c r="E182" s="171" t="s">
        <v>1</v>
      </c>
      <c r="F182" s="172" t="s">
        <v>182</v>
      </c>
      <c r="H182" s="173">
        <v>6.944</v>
      </c>
      <c r="I182" s="174"/>
      <c r="L182" s="170"/>
      <c r="M182" s="175"/>
      <c r="N182" s="176"/>
      <c r="O182" s="176"/>
      <c r="P182" s="176"/>
      <c r="Q182" s="176"/>
      <c r="R182" s="176"/>
      <c r="S182" s="176"/>
      <c r="T182" s="177"/>
      <c r="AT182" s="171" t="s">
        <v>128</v>
      </c>
      <c r="AU182" s="171" t="s">
        <v>126</v>
      </c>
      <c r="AV182" s="14" t="s">
        <v>126</v>
      </c>
      <c r="AW182" s="14" t="s">
        <v>31</v>
      </c>
      <c r="AX182" s="14" t="s">
        <v>75</v>
      </c>
      <c r="AY182" s="171" t="s">
        <v>118</v>
      </c>
    </row>
    <row r="183" spans="2:51" s="13" customFormat="1">
      <c r="B183" s="162"/>
      <c r="D183" s="163" t="s">
        <v>128</v>
      </c>
      <c r="E183" s="164" t="s">
        <v>1</v>
      </c>
      <c r="F183" s="165" t="s">
        <v>183</v>
      </c>
      <c r="H183" s="164" t="s">
        <v>1</v>
      </c>
      <c r="I183" s="166"/>
      <c r="L183" s="162"/>
      <c r="M183" s="167"/>
      <c r="N183" s="168"/>
      <c r="O183" s="168"/>
      <c r="P183" s="168"/>
      <c r="Q183" s="168"/>
      <c r="R183" s="168"/>
      <c r="S183" s="168"/>
      <c r="T183" s="169"/>
      <c r="AT183" s="164" t="s">
        <v>128</v>
      </c>
      <c r="AU183" s="164" t="s">
        <v>126</v>
      </c>
      <c r="AV183" s="13" t="s">
        <v>83</v>
      </c>
      <c r="AW183" s="13" t="s">
        <v>31</v>
      </c>
      <c r="AX183" s="13" t="s">
        <v>75</v>
      </c>
      <c r="AY183" s="164" t="s">
        <v>118</v>
      </c>
    </row>
    <row r="184" spans="2:51" s="14" customFormat="1">
      <c r="B184" s="170"/>
      <c r="D184" s="163" t="s">
        <v>128</v>
      </c>
      <c r="E184" s="171" t="s">
        <v>1</v>
      </c>
      <c r="F184" s="172" t="s">
        <v>184</v>
      </c>
      <c r="H184" s="173">
        <v>3.36</v>
      </c>
      <c r="I184" s="174"/>
      <c r="L184" s="170"/>
      <c r="M184" s="175"/>
      <c r="N184" s="176"/>
      <c r="O184" s="176"/>
      <c r="P184" s="176"/>
      <c r="Q184" s="176"/>
      <c r="R184" s="176"/>
      <c r="S184" s="176"/>
      <c r="T184" s="177"/>
      <c r="AT184" s="171" t="s">
        <v>128</v>
      </c>
      <c r="AU184" s="171" t="s">
        <v>126</v>
      </c>
      <c r="AV184" s="14" t="s">
        <v>126</v>
      </c>
      <c r="AW184" s="14" t="s">
        <v>31</v>
      </c>
      <c r="AX184" s="14" t="s">
        <v>75</v>
      </c>
      <c r="AY184" s="171" t="s">
        <v>118</v>
      </c>
    </row>
    <row r="185" spans="2:51" s="13" customFormat="1">
      <c r="B185" s="162"/>
      <c r="D185" s="163" t="s">
        <v>128</v>
      </c>
      <c r="E185" s="164" t="s">
        <v>1</v>
      </c>
      <c r="F185" s="165" t="s">
        <v>185</v>
      </c>
      <c r="H185" s="164" t="s">
        <v>1</v>
      </c>
      <c r="I185" s="166"/>
      <c r="L185" s="162"/>
      <c r="M185" s="167"/>
      <c r="N185" s="168"/>
      <c r="O185" s="168"/>
      <c r="P185" s="168"/>
      <c r="Q185" s="168"/>
      <c r="R185" s="168"/>
      <c r="S185" s="168"/>
      <c r="T185" s="169"/>
      <c r="AT185" s="164" t="s">
        <v>128</v>
      </c>
      <c r="AU185" s="164" t="s">
        <v>126</v>
      </c>
      <c r="AV185" s="13" t="s">
        <v>83</v>
      </c>
      <c r="AW185" s="13" t="s">
        <v>31</v>
      </c>
      <c r="AX185" s="13" t="s">
        <v>75</v>
      </c>
      <c r="AY185" s="164" t="s">
        <v>118</v>
      </c>
    </row>
    <row r="186" spans="2:51" s="14" customFormat="1">
      <c r="B186" s="170"/>
      <c r="D186" s="163" t="s">
        <v>128</v>
      </c>
      <c r="E186" s="171" t="s">
        <v>1</v>
      </c>
      <c r="F186" s="172" t="s">
        <v>186</v>
      </c>
      <c r="H186" s="173">
        <v>2.87</v>
      </c>
      <c r="I186" s="174"/>
      <c r="L186" s="170"/>
      <c r="M186" s="175"/>
      <c r="N186" s="176"/>
      <c r="O186" s="176"/>
      <c r="P186" s="176"/>
      <c r="Q186" s="176"/>
      <c r="R186" s="176"/>
      <c r="S186" s="176"/>
      <c r="T186" s="177"/>
      <c r="AT186" s="171" t="s">
        <v>128</v>
      </c>
      <c r="AU186" s="171" t="s">
        <v>126</v>
      </c>
      <c r="AV186" s="14" t="s">
        <v>126</v>
      </c>
      <c r="AW186" s="14" t="s">
        <v>31</v>
      </c>
      <c r="AX186" s="14" t="s">
        <v>75</v>
      </c>
      <c r="AY186" s="171" t="s">
        <v>118</v>
      </c>
    </row>
    <row r="187" spans="2:51" s="13" customFormat="1">
      <c r="B187" s="162"/>
      <c r="D187" s="163" t="s">
        <v>128</v>
      </c>
      <c r="E187" s="164" t="s">
        <v>1</v>
      </c>
      <c r="F187" s="165" t="s">
        <v>187</v>
      </c>
      <c r="H187" s="164" t="s">
        <v>1</v>
      </c>
      <c r="I187" s="166"/>
      <c r="L187" s="162"/>
      <c r="M187" s="167"/>
      <c r="N187" s="168"/>
      <c r="O187" s="168"/>
      <c r="P187" s="168"/>
      <c r="Q187" s="168"/>
      <c r="R187" s="168"/>
      <c r="S187" s="168"/>
      <c r="T187" s="169"/>
      <c r="AT187" s="164" t="s">
        <v>128</v>
      </c>
      <c r="AU187" s="164" t="s">
        <v>126</v>
      </c>
      <c r="AV187" s="13" t="s">
        <v>83</v>
      </c>
      <c r="AW187" s="13" t="s">
        <v>31</v>
      </c>
      <c r="AX187" s="13" t="s">
        <v>75</v>
      </c>
      <c r="AY187" s="164" t="s">
        <v>118</v>
      </c>
    </row>
    <row r="188" spans="2:51" s="14" customFormat="1">
      <c r="B188" s="170"/>
      <c r="D188" s="163" t="s">
        <v>128</v>
      </c>
      <c r="E188" s="171" t="s">
        <v>1</v>
      </c>
      <c r="F188" s="172" t="s">
        <v>188</v>
      </c>
      <c r="H188" s="173">
        <v>5.64</v>
      </c>
      <c r="I188" s="174"/>
      <c r="L188" s="170"/>
      <c r="M188" s="175"/>
      <c r="N188" s="176"/>
      <c r="O188" s="176"/>
      <c r="P188" s="176"/>
      <c r="Q188" s="176"/>
      <c r="R188" s="176"/>
      <c r="S188" s="176"/>
      <c r="T188" s="177"/>
      <c r="AT188" s="171" t="s">
        <v>128</v>
      </c>
      <c r="AU188" s="171" t="s">
        <v>126</v>
      </c>
      <c r="AV188" s="14" t="s">
        <v>126</v>
      </c>
      <c r="AW188" s="14" t="s">
        <v>31</v>
      </c>
      <c r="AX188" s="14" t="s">
        <v>75</v>
      </c>
      <c r="AY188" s="171" t="s">
        <v>118</v>
      </c>
    </row>
    <row r="189" spans="2:51" s="13" customFormat="1">
      <c r="B189" s="162"/>
      <c r="D189" s="163" t="s">
        <v>128</v>
      </c>
      <c r="E189" s="164" t="s">
        <v>1</v>
      </c>
      <c r="F189" s="165" t="s">
        <v>189</v>
      </c>
      <c r="H189" s="164" t="s">
        <v>1</v>
      </c>
      <c r="I189" s="166"/>
      <c r="L189" s="162"/>
      <c r="M189" s="167"/>
      <c r="N189" s="168"/>
      <c r="O189" s="168"/>
      <c r="P189" s="168"/>
      <c r="Q189" s="168"/>
      <c r="R189" s="168"/>
      <c r="S189" s="168"/>
      <c r="T189" s="169"/>
      <c r="AT189" s="164" t="s">
        <v>128</v>
      </c>
      <c r="AU189" s="164" t="s">
        <v>126</v>
      </c>
      <c r="AV189" s="13" t="s">
        <v>83</v>
      </c>
      <c r="AW189" s="13" t="s">
        <v>31</v>
      </c>
      <c r="AX189" s="13" t="s">
        <v>75</v>
      </c>
      <c r="AY189" s="164" t="s">
        <v>118</v>
      </c>
    </row>
    <row r="190" spans="2:51" s="14" customFormat="1">
      <c r="B190" s="170"/>
      <c r="D190" s="163" t="s">
        <v>128</v>
      </c>
      <c r="E190" s="171" t="s">
        <v>1</v>
      </c>
      <c r="F190" s="172" t="s">
        <v>190</v>
      </c>
      <c r="H190" s="173">
        <v>32.625</v>
      </c>
      <c r="I190" s="174"/>
      <c r="L190" s="170"/>
      <c r="M190" s="175"/>
      <c r="N190" s="176"/>
      <c r="O190" s="176"/>
      <c r="P190" s="176"/>
      <c r="Q190" s="176"/>
      <c r="R190" s="176"/>
      <c r="S190" s="176"/>
      <c r="T190" s="177"/>
      <c r="AT190" s="171" t="s">
        <v>128</v>
      </c>
      <c r="AU190" s="171" t="s">
        <v>126</v>
      </c>
      <c r="AV190" s="14" t="s">
        <v>126</v>
      </c>
      <c r="AW190" s="14" t="s">
        <v>31</v>
      </c>
      <c r="AX190" s="14" t="s">
        <v>75</v>
      </c>
      <c r="AY190" s="171" t="s">
        <v>118</v>
      </c>
    </row>
    <row r="191" spans="2:51" s="13" customFormat="1">
      <c r="B191" s="162"/>
      <c r="D191" s="163" t="s">
        <v>128</v>
      </c>
      <c r="E191" s="164" t="s">
        <v>1</v>
      </c>
      <c r="F191" s="165" t="s">
        <v>191</v>
      </c>
      <c r="H191" s="164" t="s">
        <v>1</v>
      </c>
      <c r="I191" s="166"/>
      <c r="L191" s="162"/>
      <c r="M191" s="167"/>
      <c r="N191" s="168"/>
      <c r="O191" s="168"/>
      <c r="P191" s="168"/>
      <c r="Q191" s="168"/>
      <c r="R191" s="168"/>
      <c r="S191" s="168"/>
      <c r="T191" s="169"/>
      <c r="AT191" s="164" t="s">
        <v>128</v>
      </c>
      <c r="AU191" s="164" t="s">
        <v>126</v>
      </c>
      <c r="AV191" s="13" t="s">
        <v>83</v>
      </c>
      <c r="AW191" s="13" t="s">
        <v>31</v>
      </c>
      <c r="AX191" s="13" t="s">
        <v>75</v>
      </c>
      <c r="AY191" s="164" t="s">
        <v>118</v>
      </c>
    </row>
    <row r="192" spans="2:51" s="14" customFormat="1">
      <c r="B192" s="170"/>
      <c r="D192" s="163" t="s">
        <v>128</v>
      </c>
      <c r="E192" s="171" t="s">
        <v>1</v>
      </c>
      <c r="F192" s="172" t="s">
        <v>192</v>
      </c>
      <c r="H192" s="173">
        <v>5.5129999999999999</v>
      </c>
      <c r="I192" s="174"/>
      <c r="L192" s="170"/>
      <c r="M192" s="175"/>
      <c r="N192" s="176"/>
      <c r="O192" s="176"/>
      <c r="P192" s="176"/>
      <c r="Q192" s="176"/>
      <c r="R192" s="176"/>
      <c r="S192" s="176"/>
      <c r="T192" s="177"/>
      <c r="AT192" s="171" t="s">
        <v>128</v>
      </c>
      <c r="AU192" s="171" t="s">
        <v>126</v>
      </c>
      <c r="AV192" s="14" t="s">
        <v>126</v>
      </c>
      <c r="AW192" s="14" t="s">
        <v>31</v>
      </c>
      <c r="AX192" s="14" t="s">
        <v>75</v>
      </c>
      <c r="AY192" s="171" t="s">
        <v>118</v>
      </c>
    </row>
    <row r="193" spans="2:51" s="13" customFormat="1">
      <c r="B193" s="162"/>
      <c r="D193" s="163" t="s">
        <v>128</v>
      </c>
      <c r="E193" s="164" t="s">
        <v>1</v>
      </c>
      <c r="F193" s="165" t="s">
        <v>193</v>
      </c>
      <c r="H193" s="164" t="s">
        <v>1</v>
      </c>
      <c r="I193" s="166"/>
      <c r="L193" s="162"/>
      <c r="M193" s="167"/>
      <c r="N193" s="168"/>
      <c r="O193" s="168"/>
      <c r="P193" s="168"/>
      <c r="Q193" s="168"/>
      <c r="R193" s="168"/>
      <c r="S193" s="168"/>
      <c r="T193" s="169"/>
      <c r="AT193" s="164" t="s">
        <v>128</v>
      </c>
      <c r="AU193" s="164" t="s">
        <v>126</v>
      </c>
      <c r="AV193" s="13" t="s">
        <v>83</v>
      </c>
      <c r="AW193" s="13" t="s">
        <v>31</v>
      </c>
      <c r="AX193" s="13" t="s">
        <v>75</v>
      </c>
      <c r="AY193" s="164" t="s">
        <v>118</v>
      </c>
    </row>
    <row r="194" spans="2:51" s="14" customFormat="1">
      <c r="B194" s="170"/>
      <c r="D194" s="163" t="s">
        <v>128</v>
      </c>
      <c r="E194" s="171" t="s">
        <v>1</v>
      </c>
      <c r="F194" s="172" t="s">
        <v>192</v>
      </c>
      <c r="H194" s="173">
        <v>5.5129999999999999</v>
      </c>
      <c r="I194" s="174"/>
      <c r="L194" s="170"/>
      <c r="M194" s="175"/>
      <c r="N194" s="176"/>
      <c r="O194" s="176"/>
      <c r="P194" s="176"/>
      <c r="Q194" s="176"/>
      <c r="R194" s="176"/>
      <c r="S194" s="176"/>
      <c r="T194" s="177"/>
      <c r="AT194" s="171" t="s">
        <v>128</v>
      </c>
      <c r="AU194" s="171" t="s">
        <v>126</v>
      </c>
      <c r="AV194" s="14" t="s">
        <v>126</v>
      </c>
      <c r="AW194" s="14" t="s">
        <v>31</v>
      </c>
      <c r="AX194" s="14" t="s">
        <v>75</v>
      </c>
      <c r="AY194" s="171" t="s">
        <v>118</v>
      </c>
    </row>
    <row r="195" spans="2:51" s="13" customFormat="1">
      <c r="B195" s="162"/>
      <c r="D195" s="163" t="s">
        <v>128</v>
      </c>
      <c r="E195" s="164" t="s">
        <v>1</v>
      </c>
      <c r="F195" s="165" t="s">
        <v>194</v>
      </c>
      <c r="H195" s="164" t="s">
        <v>1</v>
      </c>
      <c r="I195" s="166"/>
      <c r="L195" s="162"/>
      <c r="M195" s="167"/>
      <c r="N195" s="168"/>
      <c r="O195" s="168"/>
      <c r="P195" s="168"/>
      <c r="Q195" s="168"/>
      <c r="R195" s="168"/>
      <c r="S195" s="168"/>
      <c r="T195" s="169"/>
      <c r="AT195" s="164" t="s">
        <v>128</v>
      </c>
      <c r="AU195" s="164" t="s">
        <v>126</v>
      </c>
      <c r="AV195" s="13" t="s">
        <v>83</v>
      </c>
      <c r="AW195" s="13" t="s">
        <v>31</v>
      </c>
      <c r="AX195" s="13" t="s">
        <v>75</v>
      </c>
      <c r="AY195" s="164" t="s">
        <v>118</v>
      </c>
    </row>
    <row r="196" spans="2:51" s="14" customFormat="1">
      <c r="B196" s="170"/>
      <c r="D196" s="163" t="s">
        <v>128</v>
      </c>
      <c r="E196" s="171" t="s">
        <v>1</v>
      </c>
      <c r="F196" s="172" t="s">
        <v>195</v>
      </c>
      <c r="H196" s="173">
        <v>6.97</v>
      </c>
      <c r="I196" s="174"/>
      <c r="L196" s="170"/>
      <c r="M196" s="175"/>
      <c r="N196" s="176"/>
      <c r="O196" s="176"/>
      <c r="P196" s="176"/>
      <c r="Q196" s="176"/>
      <c r="R196" s="176"/>
      <c r="S196" s="176"/>
      <c r="T196" s="177"/>
      <c r="AT196" s="171" t="s">
        <v>128</v>
      </c>
      <c r="AU196" s="171" t="s">
        <v>126</v>
      </c>
      <c r="AV196" s="14" t="s">
        <v>126</v>
      </c>
      <c r="AW196" s="14" t="s">
        <v>31</v>
      </c>
      <c r="AX196" s="14" t="s">
        <v>75</v>
      </c>
      <c r="AY196" s="171" t="s">
        <v>118</v>
      </c>
    </row>
    <row r="197" spans="2:51" s="13" customFormat="1">
      <c r="B197" s="162"/>
      <c r="D197" s="163" t="s">
        <v>128</v>
      </c>
      <c r="E197" s="164" t="s">
        <v>1</v>
      </c>
      <c r="F197" s="165" t="s">
        <v>196</v>
      </c>
      <c r="H197" s="164" t="s">
        <v>1</v>
      </c>
      <c r="I197" s="166"/>
      <c r="L197" s="162"/>
      <c r="M197" s="167"/>
      <c r="N197" s="168"/>
      <c r="O197" s="168"/>
      <c r="P197" s="168"/>
      <c r="Q197" s="168"/>
      <c r="R197" s="168"/>
      <c r="S197" s="168"/>
      <c r="T197" s="169"/>
      <c r="AT197" s="164" t="s">
        <v>128</v>
      </c>
      <c r="AU197" s="164" t="s">
        <v>126</v>
      </c>
      <c r="AV197" s="13" t="s">
        <v>83</v>
      </c>
      <c r="AW197" s="13" t="s">
        <v>31</v>
      </c>
      <c r="AX197" s="13" t="s">
        <v>75</v>
      </c>
      <c r="AY197" s="164" t="s">
        <v>118</v>
      </c>
    </row>
    <row r="198" spans="2:51" s="14" customFormat="1">
      <c r="B198" s="170"/>
      <c r="D198" s="163" t="s">
        <v>128</v>
      </c>
      <c r="E198" s="171" t="s">
        <v>1</v>
      </c>
      <c r="F198" s="172" t="s">
        <v>197</v>
      </c>
      <c r="H198" s="173">
        <v>3.69</v>
      </c>
      <c r="I198" s="174"/>
      <c r="L198" s="170"/>
      <c r="M198" s="175"/>
      <c r="N198" s="176"/>
      <c r="O198" s="176"/>
      <c r="P198" s="176"/>
      <c r="Q198" s="176"/>
      <c r="R198" s="176"/>
      <c r="S198" s="176"/>
      <c r="T198" s="177"/>
      <c r="AT198" s="171" t="s">
        <v>128</v>
      </c>
      <c r="AU198" s="171" t="s">
        <v>126</v>
      </c>
      <c r="AV198" s="14" t="s">
        <v>126</v>
      </c>
      <c r="AW198" s="14" t="s">
        <v>31</v>
      </c>
      <c r="AX198" s="14" t="s">
        <v>75</v>
      </c>
      <c r="AY198" s="171" t="s">
        <v>118</v>
      </c>
    </row>
    <row r="199" spans="2:51" s="13" customFormat="1">
      <c r="B199" s="162"/>
      <c r="D199" s="163" t="s">
        <v>128</v>
      </c>
      <c r="E199" s="164" t="s">
        <v>1</v>
      </c>
      <c r="F199" s="165" t="s">
        <v>198</v>
      </c>
      <c r="H199" s="164" t="s">
        <v>1</v>
      </c>
      <c r="I199" s="166"/>
      <c r="L199" s="162"/>
      <c r="M199" s="167"/>
      <c r="N199" s="168"/>
      <c r="O199" s="168"/>
      <c r="P199" s="168"/>
      <c r="Q199" s="168"/>
      <c r="R199" s="168"/>
      <c r="S199" s="168"/>
      <c r="T199" s="169"/>
      <c r="AT199" s="164" t="s">
        <v>128</v>
      </c>
      <c r="AU199" s="164" t="s">
        <v>126</v>
      </c>
      <c r="AV199" s="13" t="s">
        <v>83</v>
      </c>
      <c r="AW199" s="13" t="s">
        <v>31</v>
      </c>
      <c r="AX199" s="13" t="s">
        <v>75</v>
      </c>
      <c r="AY199" s="164" t="s">
        <v>118</v>
      </c>
    </row>
    <row r="200" spans="2:51" s="14" customFormat="1">
      <c r="B200" s="170"/>
      <c r="D200" s="163" t="s">
        <v>128</v>
      </c>
      <c r="E200" s="171" t="s">
        <v>1</v>
      </c>
      <c r="F200" s="172" t="s">
        <v>199</v>
      </c>
      <c r="H200" s="173">
        <v>7.2279999999999998</v>
      </c>
      <c r="I200" s="174"/>
      <c r="L200" s="170"/>
      <c r="M200" s="175"/>
      <c r="N200" s="176"/>
      <c r="O200" s="176"/>
      <c r="P200" s="176"/>
      <c r="Q200" s="176"/>
      <c r="R200" s="176"/>
      <c r="S200" s="176"/>
      <c r="T200" s="177"/>
      <c r="AT200" s="171" t="s">
        <v>128</v>
      </c>
      <c r="AU200" s="171" t="s">
        <v>126</v>
      </c>
      <c r="AV200" s="14" t="s">
        <v>126</v>
      </c>
      <c r="AW200" s="14" t="s">
        <v>31</v>
      </c>
      <c r="AX200" s="14" t="s">
        <v>75</v>
      </c>
      <c r="AY200" s="171" t="s">
        <v>118</v>
      </c>
    </row>
    <row r="201" spans="2:51" s="13" customFormat="1">
      <c r="B201" s="162"/>
      <c r="D201" s="163" t="s">
        <v>128</v>
      </c>
      <c r="E201" s="164" t="s">
        <v>1</v>
      </c>
      <c r="F201" s="165" t="s">
        <v>200</v>
      </c>
      <c r="H201" s="164" t="s">
        <v>1</v>
      </c>
      <c r="I201" s="166"/>
      <c r="L201" s="162"/>
      <c r="M201" s="167"/>
      <c r="N201" s="168"/>
      <c r="O201" s="168"/>
      <c r="P201" s="168"/>
      <c r="Q201" s="168"/>
      <c r="R201" s="168"/>
      <c r="S201" s="168"/>
      <c r="T201" s="169"/>
      <c r="AT201" s="164" t="s">
        <v>128</v>
      </c>
      <c r="AU201" s="164" t="s">
        <v>126</v>
      </c>
      <c r="AV201" s="13" t="s">
        <v>83</v>
      </c>
      <c r="AW201" s="13" t="s">
        <v>31</v>
      </c>
      <c r="AX201" s="13" t="s">
        <v>75</v>
      </c>
      <c r="AY201" s="164" t="s">
        <v>118</v>
      </c>
    </row>
    <row r="202" spans="2:51" s="14" customFormat="1">
      <c r="B202" s="170"/>
      <c r="D202" s="163" t="s">
        <v>128</v>
      </c>
      <c r="E202" s="171" t="s">
        <v>1</v>
      </c>
      <c r="F202" s="172" t="s">
        <v>184</v>
      </c>
      <c r="H202" s="173">
        <v>3.36</v>
      </c>
      <c r="I202" s="174"/>
      <c r="L202" s="170"/>
      <c r="M202" s="175"/>
      <c r="N202" s="176"/>
      <c r="O202" s="176"/>
      <c r="P202" s="176"/>
      <c r="Q202" s="176"/>
      <c r="R202" s="176"/>
      <c r="S202" s="176"/>
      <c r="T202" s="177"/>
      <c r="AT202" s="171" t="s">
        <v>128</v>
      </c>
      <c r="AU202" s="171" t="s">
        <v>126</v>
      </c>
      <c r="AV202" s="14" t="s">
        <v>126</v>
      </c>
      <c r="AW202" s="14" t="s">
        <v>31</v>
      </c>
      <c r="AX202" s="14" t="s">
        <v>75</v>
      </c>
      <c r="AY202" s="171" t="s">
        <v>118</v>
      </c>
    </row>
    <row r="203" spans="2:51" s="13" customFormat="1">
      <c r="B203" s="162"/>
      <c r="D203" s="163" t="s">
        <v>128</v>
      </c>
      <c r="E203" s="164" t="s">
        <v>1</v>
      </c>
      <c r="F203" s="165" t="s">
        <v>201</v>
      </c>
      <c r="H203" s="164" t="s">
        <v>1</v>
      </c>
      <c r="I203" s="166"/>
      <c r="L203" s="162"/>
      <c r="M203" s="167"/>
      <c r="N203" s="168"/>
      <c r="O203" s="168"/>
      <c r="P203" s="168"/>
      <c r="Q203" s="168"/>
      <c r="R203" s="168"/>
      <c r="S203" s="168"/>
      <c r="T203" s="169"/>
      <c r="AT203" s="164" t="s">
        <v>128</v>
      </c>
      <c r="AU203" s="164" t="s">
        <v>126</v>
      </c>
      <c r="AV203" s="13" t="s">
        <v>83</v>
      </c>
      <c r="AW203" s="13" t="s">
        <v>31</v>
      </c>
      <c r="AX203" s="13" t="s">
        <v>75</v>
      </c>
      <c r="AY203" s="164" t="s">
        <v>118</v>
      </c>
    </row>
    <row r="204" spans="2:51" s="14" customFormat="1">
      <c r="B204" s="170"/>
      <c r="D204" s="163" t="s">
        <v>128</v>
      </c>
      <c r="E204" s="171" t="s">
        <v>1</v>
      </c>
      <c r="F204" s="172" t="s">
        <v>202</v>
      </c>
      <c r="H204" s="173">
        <v>2.2799999999999998</v>
      </c>
      <c r="I204" s="174"/>
      <c r="L204" s="170"/>
      <c r="M204" s="175"/>
      <c r="N204" s="176"/>
      <c r="O204" s="176"/>
      <c r="P204" s="176"/>
      <c r="Q204" s="176"/>
      <c r="R204" s="176"/>
      <c r="S204" s="176"/>
      <c r="T204" s="177"/>
      <c r="AT204" s="171" t="s">
        <v>128</v>
      </c>
      <c r="AU204" s="171" t="s">
        <v>126</v>
      </c>
      <c r="AV204" s="14" t="s">
        <v>126</v>
      </c>
      <c r="AW204" s="14" t="s">
        <v>31</v>
      </c>
      <c r="AX204" s="14" t="s">
        <v>75</v>
      </c>
      <c r="AY204" s="171" t="s">
        <v>118</v>
      </c>
    </row>
    <row r="205" spans="2:51" s="13" customFormat="1">
      <c r="B205" s="162"/>
      <c r="D205" s="163" t="s">
        <v>128</v>
      </c>
      <c r="E205" s="164" t="s">
        <v>1</v>
      </c>
      <c r="F205" s="165" t="s">
        <v>203</v>
      </c>
      <c r="H205" s="164" t="s">
        <v>1</v>
      </c>
      <c r="I205" s="166"/>
      <c r="L205" s="162"/>
      <c r="M205" s="167"/>
      <c r="N205" s="168"/>
      <c r="O205" s="168"/>
      <c r="P205" s="168"/>
      <c r="Q205" s="168"/>
      <c r="R205" s="168"/>
      <c r="S205" s="168"/>
      <c r="T205" s="169"/>
      <c r="AT205" s="164" t="s">
        <v>128</v>
      </c>
      <c r="AU205" s="164" t="s">
        <v>126</v>
      </c>
      <c r="AV205" s="13" t="s">
        <v>83</v>
      </c>
      <c r="AW205" s="13" t="s">
        <v>31</v>
      </c>
      <c r="AX205" s="13" t="s">
        <v>75</v>
      </c>
      <c r="AY205" s="164" t="s">
        <v>118</v>
      </c>
    </row>
    <row r="206" spans="2:51" s="14" customFormat="1">
      <c r="B206" s="170"/>
      <c r="D206" s="163" t="s">
        <v>128</v>
      </c>
      <c r="E206" s="171" t="s">
        <v>1</v>
      </c>
      <c r="F206" s="172" t="s">
        <v>204</v>
      </c>
      <c r="H206" s="173">
        <v>7.67</v>
      </c>
      <c r="I206" s="174"/>
      <c r="L206" s="170"/>
      <c r="M206" s="175"/>
      <c r="N206" s="176"/>
      <c r="O206" s="176"/>
      <c r="P206" s="176"/>
      <c r="Q206" s="176"/>
      <c r="R206" s="176"/>
      <c r="S206" s="176"/>
      <c r="T206" s="177"/>
      <c r="AT206" s="171" t="s">
        <v>128</v>
      </c>
      <c r="AU206" s="171" t="s">
        <v>126</v>
      </c>
      <c r="AV206" s="14" t="s">
        <v>126</v>
      </c>
      <c r="AW206" s="14" t="s">
        <v>31</v>
      </c>
      <c r="AX206" s="14" t="s">
        <v>75</v>
      </c>
      <c r="AY206" s="171" t="s">
        <v>118</v>
      </c>
    </row>
    <row r="207" spans="2:51" s="15" customFormat="1">
      <c r="B207" s="178"/>
      <c r="D207" s="163" t="s">
        <v>128</v>
      </c>
      <c r="E207" s="179" t="s">
        <v>1</v>
      </c>
      <c r="F207" s="180" t="s">
        <v>179</v>
      </c>
      <c r="H207" s="181">
        <v>93.662999999999997</v>
      </c>
      <c r="I207" s="182"/>
      <c r="L207" s="178"/>
      <c r="M207" s="183"/>
      <c r="N207" s="184"/>
      <c r="O207" s="184"/>
      <c r="P207" s="184"/>
      <c r="Q207" s="184"/>
      <c r="R207" s="184"/>
      <c r="S207" s="184"/>
      <c r="T207" s="185"/>
      <c r="AT207" s="179" t="s">
        <v>128</v>
      </c>
      <c r="AU207" s="179" t="s">
        <v>126</v>
      </c>
      <c r="AV207" s="15" t="s">
        <v>180</v>
      </c>
      <c r="AW207" s="15" t="s">
        <v>31</v>
      </c>
      <c r="AX207" s="15" t="s">
        <v>75</v>
      </c>
      <c r="AY207" s="179" t="s">
        <v>118</v>
      </c>
    </row>
    <row r="208" spans="2:51" s="16" customFormat="1">
      <c r="B208" s="186"/>
      <c r="D208" s="163" t="s">
        <v>128</v>
      </c>
      <c r="E208" s="187" t="s">
        <v>1</v>
      </c>
      <c r="F208" s="188" t="s">
        <v>205</v>
      </c>
      <c r="H208" s="189">
        <v>1369.5540000000001</v>
      </c>
      <c r="I208" s="190"/>
      <c r="L208" s="186"/>
      <c r="M208" s="191"/>
      <c r="N208" s="192"/>
      <c r="O208" s="192"/>
      <c r="P208" s="192"/>
      <c r="Q208" s="192"/>
      <c r="R208" s="192"/>
      <c r="S208" s="192"/>
      <c r="T208" s="193"/>
      <c r="AT208" s="187" t="s">
        <v>128</v>
      </c>
      <c r="AU208" s="187" t="s">
        <v>126</v>
      </c>
      <c r="AV208" s="16" t="s">
        <v>125</v>
      </c>
      <c r="AW208" s="16" t="s">
        <v>31</v>
      </c>
      <c r="AX208" s="16" t="s">
        <v>83</v>
      </c>
      <c r="AY208" s="187" t="s">
        <v>118</v>
      </c>
    </row>
    <row r="209" spans="1:65" s="2" customFormat="1" ht="24.2" customHeight="1">
      <c r="A209" s="33"/>
      <c r="B209" s="147"/>
      <c r="C209" s="148" t="s">
        <v>126</v>
      </c>
      <c r="D209" s="148" t="s">
        <v>121</v>
      </c>
      <c r="E209" s="149" t="s">
        <v>206</v>
      </c>
      <c r="F209" s="150" t="s">
        <v>207</v>
      </c>
      <c r="G209" s="151" t="s">
        <v>208</v>
      </c>
      <c r="H209" s="152">
        <v>25</v>
      </c>
      <c r="I209" s="153"/>
      <c r="J209" s="154">
        <f>ROUND(I209*H209,2)</f>
        <v>0</v>
      </c>
      <c r="K209" s="155"/>
      <c r="L209" s="34"/>
      <c r="M209" s="156" t="s">
        <v>1</v>
      </c>
      <c r="N209" s="157" t="s">
        <v>41</v>
      </c>
      <c r="O209" s="62"/>
      <c r="P209" s="158">
        <f>O209*H209</f>
        <v>0</v>
      </c>
      <c r="Q209" s="158">
        <v>3.031E-2</v>
      </c>
      <c r="R209" s="158">
        <f>Q209*H209</f>
        <v>0.75775000000000003</v>
      </c>
      <c r="S209" s="158">
        <v>0</v>
      </c>
      <c r="T209" s="159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0" t="s">
        <v>125</v>
      </c>
      <c r="AT209" s="160" t="s">
        <v>121</v>
      </c>
      <c r="AU209" s="160" t="s">
        <v>126</v>
      </c>
      <c r="AY209" s="18" t="s">
        <v>118</v>
      </c>
      <c r="BE209" s="161">
        <f>IF(N209="základná",J209,0)</f>
        <v>0</v>
      </c>
      <c r="BF209" s="161">
        <f>IF(N209="znížená",J209,0)</f>
        <v>0</v>
      </c>
      <c r="BG209" s="161">
        <f>IF(N209="zákl. prenesená",J209,0)</f>
        <v>0</v>
      </c>
      <c r="BH209" s="161">
        <f>IF(N209="zníž. prenesená",J209,0)</f>
        <v>0</v>
      </c>
      <c r="BI209" s="161">
        <f>IF(N209="nulová",J209,0)</f>
        <v>0</v>
      </c>
      <c r="BJ209" s="18" t="s">
        <v>126</v>
      </c>
      <c r="BK209" s="161">
        <f>ROUND(I209*H209,2)</f>
        <v>0</v>
      </c>
      <c r="BL209" s="18" t="s">
        <v>125</v>
      </c>
      <c r="BM209" s="160" t="s">
        <v>209</v>
      </c>
    </row>
    <row r="210" spans="1:65" s="2" customFormat="1" ht="24.2" customHeight="1">
      <c r="A210" s="33"/>
      <c r="B210" s="147"/>
      <c r="C210" s="148" t="s">
        <v>180</v>
      </c>
      <c r="D210" s="148" t="s">
        <v>121</v>
      </c>
      <c r="E210" s="149" t="s">
        <v>210</v>
      </c>
      <c r="F210" s="150" t="s">
        <v>211</v>
      </c>
      <c r="G210" s="151" t="s">
        <v>124</v>
      </c>
      <c r="H210" s="152">
        <v>5.5</v>
      </c>
      <c r="I210" s="153"/>
      <c r="J210" s="154">
        <f>ROUND(I210*H210,2)</f>
        <v>0</v>
      </c>
      <c r="K210" s="155"/>
      <c r="L210" s="34"/>
      <c r="M210" s="156" t="s">
        <v>1</v>
      </c>
      <c r="N210" s="157" t="s">
        <v>41</v>
      </c>
      <c r="O210" s="62"/>
      <c r="P210" s="158">
        <f>O210*H210</f>
        <v>0</v>
      </c>
      <c r="Q210" s="158">
        <v>7.5520000000000004E-2</v>
      </c>
      <c r="R210" s="158">
        <f>Q210*H210</f>
        <v>0.41536000000000001</v>
      </c>
      <c r="S210" s="158">
        <v>0</v>
      </c>
      <c r="T210" s="159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0" t="s">
        <v>125</v>
      </c>
      <c r="AT210" s="160" t="s">
        <v>121</v>
      </c>
      <c r="AU210" s="160" t="s">
        <v>126</v>
      </c>
      <c r="AY210" s="18" t="s">
        <v>118</v>
      </c>
      <c r="BE210" s="161">
        <f>IF(N210="základná",J210,0)</f>
        <v>0</v>
      </c>
      <c r="BF210" s="161">
        <f>IF(N210="znížená",J210,0)</f>
        <v>0</v>
      </c>
      <c r="BG210" s="161">
        <f>IF(N210="zákl. prenesená",J210,0)</f>
        <v>0</v>
      </c>
      <c r="BH210" s="161">
        <f>IF(N210="zníž. prenesená",J210,0)</f>
        <v>0</v>
      </c>
      <c r="BI210" s="161">
        <f>IF(N210="nulová",J210,0)</f>
        <v>0</v>
      </c>
      <c r="BJ210" s="18" t="s">
        <v>126</v>
      </c>
      <c r="BK210" s="161">
        <f>ROUND(I210*H210,2)</f>
        <v>0</v>
      </c>
      <c r="BL210" s="18" t="s">
        <v>125</v>
      </c>
      <c r="BM210" s="160" t="s">
        <v>212</v>
      </c>
    </row>
    <row r="211" spans="1:65" s="14" customFormat="1">
      <c r="B211" s="170"/>
      <c r="D211" s="163" t="s">
        <v>128</v>
      </c>
      <c r="E211" s="171" t="s">
        <v>1</v>
      </c>
      <c r="F211" s="172" t="s">
        <v>213</v>
      </c>
      <c r="H211" s="173">
        <v>5.5</v>
      </c>
      <c r="I211" s="174"/>
      <c r="L211" s="170"/>
      <c r="M211" s="175"/>
      <c r="N211" s="176"/>
      <c r="O211" s="176"/>
      <c r="P211" s="176"/>
      <c r="Q211" s="176"/>
      <c r="R211" s="176"/>
      <c r="S211" s="176"/>
      <c r="T211" s="177"/>
      <c r="AT211" s="171" t="s">
        <v>128</v>
      </c>
      <c r="AU211" s="171" t="s">
        <v>126</v>
      </c>
      <c r="AV211" s="14" t="s">
        <v>126</v>
      </c>
      <c r="AW211" s="14" t="s">
        <v>31</v>
      </c>
      <c r="AX211" s="14" t="s">
        <v>75</v>
      </c>
      <c r="AY211" s="171" t="s">
        <v>118</v>
      </c>
    </row>
    <row r="212" spans="1:65" s="16" customFormat="1">
      <c r="B212" s="186"/>
      <c r="D212" s="163" t="s">
        <v>128</v>
      </c>
      <c r="E212" s="187" t="s">
        <v>1</v>
      </c>
      <c r="F212" s="188" t="s">
        <v>205</v>
      </c>
      <c r="H212" s="189">
        <v>5.5</v>
      </c>
      <c r="I212" s="190"/>
      <c r="L212" s="186"/>
      <c r="M212" s="191"/>
      <c r="N212" s="192"/>
      <c r="O212" s="192"/>
      <c r="P212" s="192"/>
      <c r="Q212" s="192"/>
      <c r="R212" s="192"/>
      <c r="S212" s="192"/>
      <c r="T212" s="193"/>
      <c r="AT212" s="187" t="s">
        <v>128</v>
      </c>
      <c r="AU212" s="187" t="s">
        <v>126</v>
      </c>
      <c r="AV212" s="16" t="s">
        <v>125</v>
      </c>
      <c r="AW212" s="16" t="s">
        <v>31</v>
      </c>
      <c r="AX212" s="16" t="s">
        <v>83</v>
      </c>
      <c r="AY212" s="187" t="s">
        <v>118</v>
      </c>
    </row>
    <row r="213" spans="1:65" s="2" customFormat="1" ht="24.2" customHeight="1">
      <c r="A213" s="33"/>
      <c r="B213" s="147"/>
      <c r="C213" s="148" t="s">
        <v>125</v>
      </c>
      <c r="D213" s="148" t="s">
        <v>121</v>
      </c>
      <c r="E213" s="149" t="s">
        <v>214</v>
      </c>
      <c r="F213" s="150" t="s">
        <v>215</v>
      </c>
      <c r="G213" s="151" t="s">
        <v>216</v>
      </c>
      <c r="H213" s="152">
        <v>3507.32</v>
      </c>
      <c r="I213" s="153"/>
      <c r="J213" s="154">
        <f>ROUND(I213*H213,2)</f>
        <v>0</v>
      </c>
      <c r="K213" s="155"/>
      <c r="L213" s="34"/>
      <c r="M213" s="156" t="s">
        <v>1</v>
      </c>
      <c r="N213" s="157" t="s">
        <v>41</v>
      </c>
      <c r="O213" s="62"/>
      <c r="P213" s="158">
        <f>O213*H213</f>
        <v>0</v>
      </c>
      <c r="Q213" s="158">
        <v>2.8E-3</v>
      </c>
      <c r="R213" s="158">
        <f>Q213*H213</f>
        <v>9.8204960000000003</v>
      </c>
      <c r="S213" s="158">
        <v>0</v>
      </c>
      <c r="T213" s="159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0" t="s">
        <v>125</v>
      </c>
      <c r="AT213" s="160" t="s">
        <v>121</v>
      </c>
      <c r="AU213" s="160" t="s">
        <v>126</v>
      </c>
      <c r="AY213" s="18" t="s">
        <v>118</v>
      </c>
      <c r="BE213" s="161">
        <f>IF(N213="základná",J213,0)</f>
        <v>0</v>
      </c>
      <c r="BF213" s="161">
        <f>IF(N213="znížená",J213,0)</f>
        <v>0</v>
      </c>
      <c r="BG213" s="161">
        <f>IF(N213="zákl. prenesená",J213,0)</f>
        <v>0</v>
      </c>
      <c r="BH213" s="161">
        <f>IF(N213="zníž. prenesená",J213,0)</f>
        <v>0</v>
      </c>
      <c r="BI213" s="161">
        <f>IF(N213="nulová",J213,0)</f>
        <v>0</v>
      </c>
      <c r="BJ213" s="18" t="s">
        <v>126</v>
      </c>
      <c r="BK213" s="161">
        <f>ROUND(I213*H213,2)</f>
        <v>0</v>
      </c>
      <c r="BL213" s="18" t="s">
        <v>125</v>
      </c>
      <c r="BM213" s="160" t="s">
        <v>217</v>
      </c>
    </row>
    <row r="214" spans="1:65" s="2" customFormat="1" ht="24.2" customHeight="1">
      <c r="A214" s="33"/>
      <c r="B214" s="147"/>
      <c r="C214" s="148" t="s">
        <v>218</v>
      </c>
      <c r="D214" s="148" t="s">
        <v>121</v>
      </c>
      <c r="E214" s="149" t="s">
        <v>219</v>
      </c>
      <c r="F214" s="150" t="s">
        <v>220</v>
      </c>
      <c r="G214" s="151" t="s">
        <v>216</v>
      </c>
      <c r="H214" s="152">
        <v>55</v>
      </c>
      <c r="I214" s="153"/>
      <c r="J214" s="154">
        <f>ROUND(I214*H214,2)</f>
        <v>0</v>
      </c>
      <c r="K214" s="155"/>
      <c r="L214" s="34"/>
      <c r="M214" s="156" t="s">
        <v>1</v>
      </c>
      <c r="N214" s="157" t="s">
        <v>41</v>
      </c>
      <c r="O214" s="62"/>
      <c r="P214" s="158">
        <f>O214*H214</f>
        <v>0</v>
      </c>
      <c r="Q214" s="158">
        <v>2.8E-3</v>
      </c>
      <c r="R214" s="158">
        <f>Q214*H214</f>
        <v>0.154</v>
      </c>
      <c r="S214" s="158">
        <v>0</v>
      </c>
      <c r="T214" s="159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60" t="s">
        <v>125</v>
      </c>
      <c r="AT214" s="160" t="s">
        <v>121</v>
      </c>
      <c r="AU214" s="160" t="s">
        <v>126</v>
      </c>
      <c r="AY214" s="18" t="s">
        <v>118</v>
      </c>
      <c r="BE214" s="161">
        <f>IF(N214="základná",J214,0)</f>
        <v>0</v>
      </c>
      <c r="BF214" s="161">
        <f>IF(N214="znížená",J214,0)</f>
        <v>0</v>
      </c>
      <c r="BG214" s="161">
        <f>IF(N214="zákl. prenesená",J214,0)</f>
        <v>0</v>
      </c>
      <c r="BH214" s="161">
        <f>IF(N214="zníž. prenesená",J214,0)</f>
        <v>0</v>
      </c>
      <c r="BI214" s="161">
        <f>IF(N214="nulová",J214,0)</f>
        <v>0</v>
      </c>
      <c r="BJ214" s="18" t="s">
        <v>126</v>
      </c>
      <c r="BK214" s="161">
        <f>ROUND(I214*H214,2)</f>
        <v>0</v>
      </c>
      <c r="BL214" s="18" t="s">
        <v>125</v>
      </c>
      <c r="BM214" s="160" t="s">
        <v>221</v>
      </c>
    </row>
    <row r="215" spans="1:65" s="14" customFormat="1">
      <c r="B215" s="170"/>
      <c r="D215" s="163" t="s">
        <v>128</v>
      </c>
      <c r="E215" s="171" t="s">
        <v>1</v>
      </c>
      <c r="F215" s="172" t="s">
        <v>222</v>
      </c>
      <c r="H215" s="173">
        <v>55</v>
      </c>
      <c r="I215" s="174"/>
      <c r="L215" s="170"/>
      <c r="M215" s="175"/>
      <c r="N215" s="176"/>
      <c r="O215" s="176"/>
      <c r="P215" s="176"/>
      <c r="Q215" s="176"/>
      <c r="R215" s="176"/>
      <c r="S215" s="176"/>
      <c r="T215" s="177"/>
      <c r="AT215" s="171" t="s">
        <v>128</v>
      </c>
      <c r="AU215" s="171" t="s">
        <v>126</v>
      </c>
      <c r="AV215" s="14" t="s">
        <v>126</v>
      </c>
      <c r="AW215" s="14" t="s">
        <v>31</v>
      </c>
      <c r="AX215" s="14" t="s">
        <v>75</v>
      </c>
      <c r="AY215" s="171" t="s">
        <v>118</v>
      </c>
    </row>
    <row r="216" spans="1:65" s="16" customFormat="1">
      <c r="B216" s="186"/>
      <c r="D216" s="163" t="s">
        <v>128</v>
      </c>
      <c r="E216" s="187" t="s">
        <v>1</v>
      </c>
      <c r="F216" s="188" t="s">
        <v>205</v>
      </c>
      <c r="H216" s="189">
        <v>55</v>
      </c>
      <c r="I216" s="190"/>
      <c r="L216" s="186"/>
      <c r="M216" s="191"/>
      <c r="N216" s="192"/>
      <c r="O216" s="192"/>
      <c r="P216" s="192"/>
      <c r="Q216" s="192"/>
      <c r="R216" s="192"/>
      <c r="S216" s="192"/>
      <c r="T216" s="193"/>
      <c r="AT216" s="187" t="s">
        <v>128</v>
      </c>
      <c r="AU216" s="187" t="s">
        <v>126</v>
      </c>
      <c r="AV216" s="16" t="s">
        <v>125</v>
      </c>
      <c r="AW216" s="16" t="s">
        <v>31</v>
      </c>
      <c r="AX216" s="16" t="s">
        <v>83</v>
      </c>
      <c r="AY216" s="187" t="s">
        <v>118</v>
      </c>
    </row>
    <row r="217" spans="1:65" s="2" customFormat="1" ht="24.2" customHeight="1">
      <c r="A217" s="33"/>
      <c r="B217" s="147"/>
      <c r="C217" s="148" t="s">
        <v>119</v>
      </c>
      <c r="D217" s="148" t="s">
        <v>121</v>
      </c>
      <c r="E217" s="149" t="s">
        <v>223</v>
      </c>
      <c r="F217" s="150" t="s">
        <v>224</v>
      </c>
      <c r="G217" s="151" t="s">
        <v>216</v>
      </c>
      <c r="H217" s="152">
        <v>81</v>
      </c>
      <c r="I217" s="153"/>
      <c r="J217" s="154">
        <f>ROUND(I217*H217,2)</f>
        <v>0</v>
      </c>
      <c r="K217" s="155"/>
      <c r="L217" s="34"/>
      <c r="M217" s="156" t="s">
        <v>1</v>
      </c>
      <c r="N217" s="157" t="s">
        <v>41</v>
      </c>
      <c r="O217" s="62"/>
      <c r="P217" s="158">
        <f>O217*H217</f>
        <v>0</v>
      </c>
      <c r="Q217" s="158">
        <v>2.8E-3</v>
      </c>
      <c r="R217" s="158">
        <f>Q217*H217</f>
        <v>0.2268</v>
      </c>
      <c r="S217" s="158">
        <v>0</v>
      </c>
      <c r="T217" s="159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0" t="s">
        <v>125</v>
      </c>
      <c r="AT217" s="160" t="s">
        <v>121</v>
      </c>
      <c r="AU217" s="160" t="s">
        <v>126</v>
      </c>
      <c r="AY217" s="18" t="s">
        <v>118</v>
      </c>
      <c r="BE217" s="161">
        <f>IF(N217="základná",J217,0)</f>
        <v>0</v>
      </c>
      <c r="BF217" s="161">
        <f>IF(N217="znížená",J217,0)</f>
        <v>0</v>
      </c>
      <c r="BG217" s="161">
        <f>IF(N217="zákl. prenesená",J217,0)</f>
        <v>0</v>
      </c>
      <c r="BH217" s="161">
        <f>IF(N217="zníž. prenesená",J217,0)</f>
        <v>0</v>
      </c>
      <c r="BI217" s="161">
        <f>IF(N217="nulová",J217,0)</f>
        <v>0</v>
      </c>
      <c r="BJ217" s="18" t="s">
        <v>126</v>
      </c>
      <c r="BK217" s="161">
        <f>ROUND(I217*H217,2)</f>
        <v>0</v>
      </c>
      <c r="BL217" s="18" t="s">
        <v>125</v>
      </c>
      <c r="BM217" s="160" t="s">
        <v>225</v>
      </c>
    </row>
    <row r="218" spans="1:65" s="14" customFormat="1">
      <c r="B218" s="170"/>
      <c r="D218" s="163" t="s">
        <v>128</v>
      </c>
      <c r="E218" s="171" t="s">
        <v>1</v>
      </c>
      <c r="F218" s="172" t="s">
        <v>226</v>
      </c>
      <c r="H218" s="173">
        <v>81</v>
      </c>
      <c r="I218" s="174"/>
      <c r="L218" s="170"/>
      <c r="M218" s="175"/>
      <c r="N218" s="176"/>
      <c r="O218" s="176"/>
      <c r="P218" s="176"/>
      <c r="Q218" s="176"/>
      <c r="R218" s="176"/>
      <c r="S218" s="176"/>
      <c r="T218" s="177"/>
      <c r="AT218" s="171" t="s">
        <v>128</v>
      </c>
      <c r="AU218" s="171" t="s">
        <v>126</v>
      </c>
      <c r="AV218" s="14" t="s">
        <v>126</v>
      </c>
      <c r="AW218" s="14" t="s">
        <v>31</v>
      </c>
      <c r="AX218" s="14" t="s">
        <v>75</v>
      </c>
      <c r="AY218" s="171" t="s">
        <v>118</v>
      </c>
    </row>
    <row r="219" spans="1:65" s="16" customFormat="1">
      <c r="B219" s="186"/>
      <c r="D219" s="163" t="s">
        <v>128</v>
      </c>
      <c r="E219" s="187" t="s">
        <v>1</v>
      </c>
      <c r="F219" s="188" t="s">
        <v>205</v>
      </c>
      <c r="H219" s="189">
        <v>81</v>
      </c>
      <c r="I219" s="190"/>
      <c r="L219" s="186"/>
      <c r="M219" s="191"/>
      <c r="N219" s="192"/>
      <c r="O219" s="192"/>
      <c r="P219" s="192"/>
      <c r="Q219" s="192"/>
      <c r="R219" s="192"/>
      <c r="S219" s="192"/>
      <c r="T219" s="193"/>
      <c r="AT219" s="187" t="s">
        <v>128</v>
      </c>
      <c r="AU219" s="187" t="s">
        <v>126</v>
      </c>
      <c r="AV219" s="16" t="s">
        <v>125</v>
      </c>
      <c r="AW219" s="16" t="s">
        <v>31</v>
      </c>
      <c r="AX219" s="16" t="s">
        <v>83</v>
      </c>
      <c r="AY219" s="187" t="s">
        <v>118</v>
      </c>
    </row>
    <row r="220" spans="1:65" s="12" customFormat="1" ht="22.9" customHeight="1">
      <c r="B220" s="134"/>
      <c r="D220" s="135" t="s">
        <v>74</v>
      </c>
      <c r="E220" s="145" t="s">
        <v>227</v>
      </c>
      <c r="F220" s="145" t="s">
        <v>228</v>
      </c>
      <c r="I220" s="137"/>
      <c r="J220" s="146">
        <f>BK220</f>
        <v>0</v>
      </c>
      <c r="L220" s="134"/>
      <c r="M220" s="139"/>
      <c r="N220" s="140"/>
      <c r="O220" s="140"/>
      <c r="P220" s="141">
        <f>SUM(P221:P504)</f>
        <v>0</v>
      </c>
      <c r="Q220" s="140"/>
      <c r="R220" s="141">
        <f>SUM(R221:R504)</f>
        <v>1.7452642499999997</v>
      </c>
      <c r="S220" s="140"/>
      <c r="T220" s="142">
        <f>SUM(T221:T504)</f>
        <v>49.071282999999994</v>
      </c>
      <c r="AR220" s="135" t="s">
        <v>83</v>
      </c>
      <c r="AT220" s="143" t="s">
        <v>74</v>
      </c>
      <c r="AU220" s="143" t="s">
        <v>83</v>
      </c>
      <c r="AY220" s="135" t="s">
        <v>118</v>
      </c>
      <c r="BK220" s="144">
        <f>SUM(BK221:BK504)</f>
        <v>0</v>
      </c>
    </row>
    <row r="221" spans="1:65" s="2" customFormat="1" ht="24.2" customHeight="1">
      <c r="A221" s="33"/>
      <c r="B221" s="147"/>
      <c r="C221" s="148" t="s">
        <v>229</v>
      </c>
      <c r="D221" s="148" t="s">
        <v>121</v>
      </c>
      <c r="E221" s="149" t="s">
        <v>230</v>
      </c>
      <c r="F221" s="150" t="s">
        <v>231</v>
      </c>
      <c r="G221" s="151" t="s">
        <v>124</v>
      </c>
      <c r="H221" s="152">
        <v>1087.425</v>
      </c>
      <c r="I221" s="153"/>
      <c r="J221" s="154">
        <f>ROUND(I221*H221,2)</f>
        <v>0</v>
      </c>
      <c r="K221" s="155"/>
      <c r="L221" s="34"/>
      <c r="M221" s="156" t="s">
        <v>1</v>
      </c>
      <c r="N221" s="157" t="s">
        <v>41</v>
      </c>
      <c r="O221" s="62"/>
      <c r="P221" s="158">
        <f>O221*H221</f>
        <v>0</v>
      </c>
      <c r="Q221" s="158">
        <v>1.5299999999999999E-3</v>
      </c>
      <c r="R221" s="158">
        <f>Q221*H221</f>
        <v>1.6637602499999997</v>
      </c>
      <c r="S221" s="158">
        <v>0</v>
      </c>
      <c r="T221" s="159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0" t="s">
        <v>125</v>
      </c>
      <c r="AT221" s="160" t="s">
        <v>121</v>
      </c>
      <c r="AU221" s="160" t="s">
        <v>126</v>
      </c>
      <c r="AY221" s="18" t="s">
        <v>118</v>
      </c>
      <c r="BE221" s="161">
        <f>IF(N221="základná",J221,0)</f>
        <v>0</v>
      </c>
      <c r="BF221" s="161">
        <f>IF(N221="znížená",J221,0)</f>
        <v>0</v>
      </c>
      <c r="BG221" s="161">
        <f>IF(N221="zákl. prenesená",J221,0)</f>
        <v>0</v>
      </c>
      <c r="BH221" s="161">
        <f>IF(N221="zníž. prenesená",J221,0)</f>
        <v>0</v>
      </c>
      <c r="BI221" s="161">
        <f>IF(N221="nulová",J221,0)</f>
        <v>0</v>
      </c>
      <c r="BJ221" s="18" t="s">
        <v>126</v>
      </c>
      <c r="BK221" s="161">
        <f>ROUND(I221*H221,2)</f>
        <v>0</v>
      </c>
      <c r="BL221" s="18" t="s">
        <v>125</v>
      </c>
      <c r="BM221" s="160" t="s">
        <v>232</v>
      </c>
    </row>
    <row r="222" spans="1:65" s="13" customFormat="1">
      <c r="B222" s="162"/>
      <c r="D222" s="163" t="s">
        <v>128</v>
      </c>
      <c r="E222" s="164" t="s">
        <v>1</v>
      </c>
      <c r="F222" s="165" t="s">
        <v>233</v>
      </c>
      <c r="H222" s="164" t="s">
        <v>1</v>
      </c>
      <c r="I222" s="166"/>
      <c r="L222" s="162"/>
      <c r="M222" s="167"/>
      <c r="N222" s="168"/>
      <c r="O222" s="168"/>
      <c r="P222" s="168"/>
      <c r="Q222" s="168"/>
      <c r="R222" s="168"/>
      <c r="S222" s="168"/>
      <c r="T222" s="169"/>
      <c r="AT222" s="164" t="s">
        <v>128</v>
      </c>
      <c r="AU222" s="164" t="s">
        <v>126</v>
      </c>
      <c r="AV222" s="13" t="s">
        <v>83</v>
      </c>
      <c r="AW222" s="13" t="s">
        <v>31</v>
      </c>
      <c r="AX222" s="13" t="s">
        <v>75</v>
      </c>
      <c r="AY222" s="164" t="s">
        <v>118</v>
      </c>
    </row>
    <row r="223" spans="1:65" s="13" customFormat="1">
      <c r="B223" s="162"/>
      <c r="D223" s="163" t="s">
        <v>128</v>
      </c>
      <c r="E223" s="164" t="s">
        <v>1</v>
      </c>
      <c r="F223" s="165" t="s">
        <v>234</v>
      </c>
      <c r="H223" s="164" t="s">
        <v>1</v>
      </c>
      <c r="I223" s="166"/>
      <c r="L223" s="162"/>
      <c r="M223" s="167"/>
      <c r="N223" s="168"/>
      <c r="O223" s="168"/>
      <c r="P223" s="168"/>
      <c r="Q223" s="168"/>
      <c r="R223" s="168"/>
      <c r="S223" s="168"/>
      <c r="T223" s="169"/>
      <c r="AT223" s="164" t="s">
        <v>128</v>
      </c>
      <c r="AU223" s="164" t="s">
        <v>126</v>
      </c>
      <c r="AV223" s="13" t="s">
        <v>83</v>
      </c>
      <c r="AW223" s="13" t="s">
        <v>31</v>
      </c>
      <c r="AX223" s="13" t="s">
        <v>75</v>
      </c>
      <c r="AY223" s="164" t="s">
        <v>118</v>
      </c>
    </row>
    <row r="224" spans="1:65" s="14" customFormat="1">
      <c r="B224" s="170"/>
      <c r="D224" s="163" t="s">
        <v>128</v>
      </c>
      <c r="E224" s="171" t="s">
        <v>1</v>
      </c>
      <c r="F224" s="172" t="s">
        <v>235</v>
      </c>
      <c r="H224" s="173">
        <v>659.02499999999998</v>
      </c>
      <c r="I224" s="174"/>
      <c r="L224" s="170"/>
      <c r="M224" s="175"/>
      <c r="N224" s="176"/>
      <c r="O224" s="176"/>
      <c r="P224" s="176"/>
      <c r="Q224" s="176"/>
      <c r="R224" s="176"/>
      <c r="S224" s="176"/>
      <c r="T224" s="177"/>
      <c r="AT224" s="171" t="s">
        <v>128</v>
      </c>
      <c r="AU224" s="171" t="s">
        <v>126</v>
      </c>
      <c r="AV224" s="14" t="s">
        <v>126</v>
      </c>
      <c r="AW224" s="14" t="s">
        <v>31</v>
      </c>
      <c r="AX224" s="14" t="s">
        <v>75</v>
      </c>
      <c r="AY224" s="171" t="s">
        <v>118</v>
      </c>
    </row>
    <row r="225" spans="2:51" s="13" customFormat="1">
      <c r="B225" s="162"/>
      <c r="D225" s="163" t="s">
        <v>128</v>
      </c>
      <c r="E225" s="164" t="s">
        <v>1</v>
      </c>
      <c r="F225" s="165" t="s">
        <v>135</v>
      </c>
      <c r="H225" s="164" t="s">
        <v>1</v>
      </c>
      <c r="I225" s="166"/>
      <c r="L225" s="162"/>
      <c r="M225" s="167"/>
      <c r="N225" s="168"/>
      <c r="O225" s="168"/>
      <c r="P225" s="168"/>
      <c r="Q225" s="168"/>
      <c r="R225" s="168"/>
      <c r="S225" s="168"/>
      <c r="T225" s="169"/>
      <c r="AT225" s="164" t="s">
        <v>128</v>
      </c>
      <c r="AU225" s="164" t="s">
        <v>126</v>
      </c>
      <c r="AV225" s="13" t="s">
        <v>83</v>
      </c>
      <c r="AW225" s="13" t="s">
        <v>31</v>
      </c>
      <c r="AX225" s="13" t="s">
        <v>75</v>
      </c>
      <c r="AY225" s="164" t="s">
        <v>118</v>
      </c>
    </row>
    <row r="226" spans="2:51" s="14" customFormat="1">
      <c r="B226" s="170"/>
      <c r="D226" s="163" t="s">
        <v>128</v>
      </c>
      <c r="E226" s="171" t="s">
        <v>1</v>
      </c>
      <c r="F226" s="172" t="s">
        <v>236</v>
      </c>
      <c r="H226" s="173">
        <v>5.4</v>
      </c>
      <c r="I226" s="174"/>
      <c r="L226" s="170"/>
      <c r="M226" s="175"/>
      <c r="N226" s="176"/>
      <c r="O226" s="176"/>
      <c r="P226" s="176"/>
      <c r="Q226" s="176"/>
      <c r="R226" s="176"/>
      <c r="S226" s="176"/>
      <c r="T226" s="177"/>
      <c r="AT226" s="171" t="s">
        <v>128</v>
      </c>
      <c r="AU226" s="171" t="s">
        <v>126</v>
      </c>
      <c r="AV226" s="14" t="s">
        <v>126</v>
      </c>
      <c r="AW226" s="14" t="s">
        <v>31</v>
      </c>
      <c r="AX226" s="14" t="s">
        <v>75</v>
      </c>
      <c r="AY226" s="171" t="s">
        <v>118</v>
      </c>
    </row>
    <row r="227" spans="2:51" s="13" customFormat="1">
      <c r="B227" s="162"/>
      <c r="D227" s="163" t="s">
        <v>128</v>
      </c>
      <c r="E227" s="164" t="s">
        <v>1</v>
      </c>
      <c r="F227" s="165" t="s">
        <v>137</v>
      </c>
      <c r="H227" s="164" t="s">
        <v>1</v>
      </c>
      <c r="I227" s="166"/>
      <c r="L227" s="162"/>
      <c r="M227" s="167"/>
      <c r="N227" s="168"/>
      <c r="O227" s="168"/>
      <c r="P227" s="168"/>
      <c r="Q227" s="168"/>
      <c r="R227" s="168"/>
      <c r="S227" s="168"/>
      <c r="T227" s="169"/>
      <c r="AT227" s="164" t="s">
        <v>128</v>
      </c>
      <c r="AU227" s="164" t="s">
        <v>126</v>
      </c>
      <c r="AV227" s="13" t="s">
        <v>83</v>
      </c>
      <c r="AW227" s="13" t="s">
        <v>31</v>
      </c>
      <c r="AX227" s="13" t="s">
        <v>75</v>
      </c>
      <c r="AY227" s="164" t="s">
        <v>118</v>
      </c>
    </row>
    <row r="228" spans="2:51" s="14" customFormat="1">
      <c r="B228" s="170"/>
      <c r="D228" s="163" t="s">
        <v>128</v>
      </c>
      <c r="E228" s="171" t="s">
        <v>1</v>
      </c>
      <c r="F228" s="172" t="s">
        <v>237</v>
      </c>
      <c r="H228" s="173">
        <v>35.700000000000003</v>
      </c>
      <c r="I228" s="174"/>
      <c r="L228" s="170"/>
      <c r="M228" s="175"/>
      <c r="N228" s="176"/>
      <c r="O228" s="176"/>
      <c r="P228" s="176"/>
      <c r="Q228" s="176"/>
      <c r="R228" s="176"/>
      <c r="S228" s="176"/>
      <c r="T228" s="177"/>
      <c r="AT228" s="171" t="s">
        <v>128</v>
      </c>
      <c r="AU228" s="171" t="s">
        <v>126</v>
      </c>
      <c r="AV228" s="14" t="s">
        <v>126</v>
      </c>
      <c r="AW228" s="14" t="s">
        <v>31</v>
      </c>
      <c r="AX228" s="14" t="s">
        <v>75</v>
      </c>
      <c r="AY228" s="171" t="s">
        <v>118</v>
      </c>
    </row>
    <row r="229" spans="2:51" s="13" customFormat="1">
      <c r="B229" s="162"/>
      <c r="D229" s="163" t="s">
        <v>128</v>
      </c>
      <c r="E229" s="164" t="s">
        <v>1</v>
      </c>
      <c r="F229" s="165" t="s">
        <v>238</v>
      </c>
      <c r="H229" s="164" t="s">
        <v>1</v>
      </c>
      <c r="I229" s="166"/>
      <c r="L229" s="162"/>
      <c r="M229" s="167"/>
      <c r="N229" s="168"/>
      <c r="O229" s="168"/>
      <c r="P229" s="168"/>
      <c r="Q229" s="168"/>
      <c r="R229" s="168"/>
      <c r="S229" s="168"/>
      <c r="T229" s="169"/>
      <c r="AT229" s="164" t="s">
        <v>128</v>
      </c>
      <c r="AU229" s="164" t="s">
        <v>126</v>
      </c>
      <c r="AV229" s="13" t="s">
        <v>83</v>
      </c>
      <c r="AW229" s="13" t="s">
        <v>31</v>
      </c>
      <c r="AX229" s="13" t="s">
        <v>75</v>
      </c>
      <c r="AY229" s="164" t="s">
        <v>118</v>
      </c>
    </row>
    <row r="230" spans="2:51" s="14" customFormat="1">
      <c r="B230" s="170"/>
      <c r="D230" s="163" t="s">
        <v>128</v>
      </c>
      <c r="E230" s="171" t="s">
        <v>1</v>
      </c>
      <c r="F230" s="172" t="s">
        <v>239</v>
      </c>
      <c r="H230" s="173">
        <v>42</v>
      </c>
      <c r="I230" s="174"/>
      <c r="L230" s="170"/>
      <c r="M230" s="175"/>
      <c r="N230" s="176"/>
      <c r="O230" s="176"/>
      <c r="P230" s="176"/>
      <c r="Q230" s="176"/>
      <c r="R230" s="176"/>
      <c r="S230" s="176"/>
      <c r="T230" s="177"/>
      <c r="AT230" s="171" t="s">
        <v>128</v>
      </c>
      <c r="AU230" s="171" t="s">
        <v>126</v>
      </c>
      <c r="AV230" s="14" t="s">
        <v>126</v>
      </c>
      <c r="AW230" s="14" t="s">
        <v>31</v>
      </c>
      <c r="AX230" s="14" t="s">
        <v>75</v>
      </c>
      <c r="AY230" s="171" t="s">
        <v>118</v>
      </c>
    </row>
    <row r="231" spans="2:51" s="13" customFormat="1">
      <c r="B231" s="162"/>
      <c r="D231" s="163" t="s">
        <v>128</v>
      </c>
      <c r="E231" s="164" t="s">
        <v>1</v>
      </c>
      <c r="F231" s="165" t="s">
        <v>143</v>
      </c>
      <c r="H231" s="164" t="s">
        <v>1</v>
      </c>
      <c r="I231" s="166"/>
      <c r="L231" s="162"/>
      <c r="M231" s="167"/>
      <c r="N231" s="168"/>
      <c r="O231" s="168"/>
      <c r="P231" s="168"/>
      <c r="Q231" s="168"/>
      <c r="R231" s="168"/>
      <c r="S231" s="168"/>
      <c r="T231" s="169"/>
      <c r="AT231" s="164" t="s">
        <v>128</v>
      </c>
      <c r="AU231" s="164" t="s">
        <v>126</v>
      </c>
      <c r="AV231" s="13" t="s">
        <v>83</v>
      </c>
      <c r="AW231" s="13" t="s">
        <v>31</v>
      </c>
      <c r="AX231" s="13" t="s">
        <v>75</v>
      </c>
      <c r="AY231" s="164" t="s">
        <v>118</v>
      </c>
    </row>
    <row r="232" spans="2:51" s="14" customFormat="1">
      <c r="B232" s="170"/>
      <c r="D232" s="163" t="s">
        <v>128</v>
      </c>
      <c r="E232" s="171" t="s">
        <v>1</v>
      </c>
      <c r="F232" s="172" t="s">
        <v>236</v>
      </c>
      <c r="H232" s="173">
        <v>5.4</v>
      </c>
      <c r="I232" s="174"/>
      <c r="L232" s="170"/>
      <c r="M232" s="175"/>
      <c r="N232" s="176"/>
      <c r="O232" s="176"/>
      <c r="P232" s="176"/>
      <c r="Q232" s="176"/>
      <c r="R232" s="176"/>
      <c r="S232" s="176"/>
      <c r="T232" s="177"/>
      <c r="AT232" s="171" t="s">
        <v>128</v>
      </c>
      <c r="AU232" s="171" t="s">
        <v>126</v>
      </c>
      <c r="AV232" s="14" t="s">
        <v>126</v>
      </c>
      <c r="AW232" s="14" t="s">
        <v>31</v>
      </c>
      <c r="AX232" s="14" t="s">
        <v>75</v>
      </c>
      <c r="AY232" s="171" t="s">
        <v>118</v>
      </c>
    </row>
    <row r="233" spans="2:51" s="13" customFormat="1">
      <c r="B233" s="162"/>
      <c r="D233" s="163" t="s">
        <v>128</v>
      </c>
      <c r="E233" s="164" t="s">
        <v>1</v>
      </c>
      <c r="F233" s="165" t="s">
        <v>240</v>
      </c>
      <c r="H233" s="164" t="s">
        <v>1</v>
      </c>
      <c r="I233" s="166"/>
      <c r="L233" s="162"/>
      <c r="M233" s="167"/>
      <c r="N233" s="168"/>
      <c r="O233" s="168"/>
      <c r="P233" s="168"/>
      <c r="Q233" s="168"/>
      <c r="R233" s="168"/>
      <c r="S233" s="168"/>
      <c r="T233" s="169"/>
      <c r="AT233" s="164" t="s">
        <v>128</v>
      </c>
      <c r="AU233" s="164" t="s">
        <v>126</v>
      </c>
      <c r="AV233" s="13" t="s">
        <v>83</v>
      </c>
      <c r="AW233" s="13" t="s">
        <v>31</v>
      </c>
      <c r="AX233" s="13" t="s">
        <v>75</v>
      </c>
      <c r="AY233" s="164" t="s">
        <v>118</v>
      </c>
    </row>
    <row r="234" spans="2:51" s="14" customFormat="1">
      <c r="B234" s="170"/>
      <c r="D234" s="163" t="s">
        <v>128</v>
      </c>
      <c r="E234" s="171" t="s">
        <v>1</v>
      </c>
      <c r="F234" s="172" t="s">
        <v>241</v>
      </c>
      <c r="H234" s="173">
        <v>165.3</v>
      </c>
      <c r="I234" s="174"/>
      <c r="L234" s="170"/>
      <c r="M234" s="175"/>
      <c r="N234" s="176"/>
      <c r="O234" s="176"/>
      <c r="P234" s="176"/>
      <c r="Q234" s="176"/>
      <c r="R234" s="176"/>
      <c r="S234" s="176"/>
      <c r="T234" s="177"/>
      <c r="AT234" s="171" t="s">
        <v>128</v>
      </c>
      <c r="AU234" s="171" t="s">
        <v>126</v>
      </c>
      <c r="AV234" s="14" t="s">
        <v>126</v>
      </c>
      <c r="AW234" s="14" t="s">
        <v>31</v>
      </c>
      <c r="AX234" s="14" t="s">
        <v>75</v>
      </c>
      <c r="AY234" s="171" t="s">
        <v>118</v>
      </c>
    </row>
    <row r="235" spans="2:51" s="13" customFormat="1">
      <c r="B235" s="162"/>
      <c r="D235" s="163" t="s">
        <v>128</v>
      </c>
      <c r="E235" s="164" t="s">
        <v>1</v>
      </c>
      <c r="F235" s="165" t="s">
        <v>151</v>
      </c>
      <c r="H235" s="164" t="s">
        <v>1</v>
      </c>
      <c r="I235" s="166"/>
      <c r="L235" s="162"/>
      <c r="M235" s="167"/>
      <c r="N235" s="168"/>
      <c r="O235" s="168"/>
      <c r="P235" s="168"/>
      <c r="Q235" s="168"/>
      <c r="R235" s="168"/>
      <c r="S235" s="168"/>
      <c r="T235" s="169"/>
      <c r="AT235" s="164" t="s">
        <v>128</v>
      </c>
      <c r="AU235" s="164" t="s">
        <v>126</v>
      </c>
      <c r="AV235" s="13" t="s">
        <v>83</v>
      </c>
      <c r="AW235" s="13" t="s">
        <v>31</v>
      </c>
      <c r="AX235" s="13" t="s">
        <v>75</v>
      </c>
      <c r="AY235" s="164" t="s">
        <v>118</v>
      </c>
    </row>
    <row r="236" spans="2:51" s="14" customFormat="1">
      <c r="B236" s="170"/>
      <c r="D236" s="163" t="s">
        <v>128</v>
      </c>
      <c r="E236" s="171" t="s">
        <v>1</v>
      </c>
      <c r="F236" s="172" t="s">
        <v>242</v>
      </c>
      <c r="H236" s="173">
        <v>38.475000000000001</v>
      </c>
      <c r="I236" s="174"/>
      <c r="L236" s="170"/>
      <c r="M236" s="175"/>
      <c r="N236" s="176"/>
      <c r="O236" s="176"/>
      <c r="P236" s="176"/>
      <c r="Q236" s="176"/>
      <c r="R236" s="176"/>
      <c r="S236" s="176"/>
      <c r="T236" s="177"/>
      <c r="AT236" s="171" t="s">
        <v>128</v>
      </c>
      <c r="AU236" s="171" t="s">
        <v>126</v>
      </c>
      <c r="AV236" s="14" t="s">
        <v>126</v>
      </c>
      <c r="AW236" s="14" t="s">
        <v>31</v>
      </c>
      <c r="AX236" s="14" t="s">
        <v>75</v>
      </c>
      <c r="AY236" s="171" t="s">
        <v>118</v>
      </c>
    </row>
    <row r="237" spans="2:51" s="13" customFormat="1">
      <c r="B237" s="162"/>
      <c r="D237" s="163" t="s">
        <v>128</v>
      </c>
      <c r="E237" s="164" t="s">
        <v>1</v>
      </c>
      <c r="F237" s="165" t="s">
        <v>153</v>
      </c>
      <c r="H237" s="164" t="s">
        <v>1</v>
      </c>
      <c r="I237" s="166"/>
      <c r="L237" s="162"/>
      <c r="M237" s="167"/>
      <c r="N237" s="168"/>
      <c r="O237" s="168"/>
      <c r="P237" s="168"/>
      <c r="Q237" s="168"/>
      <c r="R237" s="168"/>
      <c r="S237" s="168"/>
      <c r="T237" s="169"/>
      <c r="AT237" s="164" t="s">
        <v>128</v>
      </c>
      <c r="AU237" s="164" t="s">
        <v>126</v>
      </c>
      <c r="AV237" s="13" t="s">
        <v>83</v>
      </c>
      <c r="AW237" s="13" t="s">
        <v>31</v>
      </c>
      <c r="AX237" s="13" t="s">
        <v>75</v>
      </c>
      <c r="AY237" s="164" t="s">
        <v>118</v>
      </c>
    </row>
    <row r="238" spans="2:51" s="14" customFormat="1">
      <c r="B238" s="170"/>
      <c r="D238" s="163" t="s">
        <v>128</v>
      </c>
      <c r="E238" s="171" t="s">
        <v>1</v>
      </c>
      <c r="F238" s="172" t="s">
        <v>243</v>
      </c>
      <c r="H238" s="173">
        <v>12</v>
      </c>
      <c r="I238" s="174"/>
      <c r="L238" s="170"/>
      <c r="M238" s="175"/>
      <c r="N238" s="176"/>
      <c r="O238" s="176"/>
      <c r="P238" s="176"/>
      <c r="Q238" s="176"/>
      <c r="R238" s="176"/>
      <c r="S238" s="176"/>
      <c r="T238" s="177"/>
      <c r="AT238" s="171" t="s">
        <v>128</v>
      </c>
      <c r="AU238" s="171" t="s">
        <v>126</v>
      </c>
      <c r="AV238" s="14" t="s">
        <v>126</v>
      </c>
      <c r="AW238" s="14" t="s">
        <v>31</v>
      </c>
      <c r="AX238" s="14" t="s">
        <v>75</v>
      </c>
      <c r="AY238" s="171" t="s">
        <v>118</v>
      </c>
    </row>
    <row r="239" spans="2:51" s="13" customFormat="1">
      <c r="B239" s="162"/>
      <c r="D239" s="163" t="s">
        <v>128</v>
      </c>
      <c r="E239" s="164" t="s">
        <v>1</v>
      </c>
      <c r="F239" s="165" t="s">
        <v>157</v>
      </c>
      <c r="H239" s="164" t="s">
        <v>1</v>
      </c>
      <c r="I239" s="166"/>
      <c r="L239" s="162"/>
      <c r="M239" s="167"/>
      <c r="N239" s="168"/>
      <c r="O239" s="168"/>
      <c r="P239" s="168"/>
      <c r="Q239" s="168"/>
      <c r="R239" s="168"/>
      <c r="S239" s="168"/>
      <c r="T239" s="169"/>
      <c r="AT239" s="164" t="s">
        <v>128</v>
      </c>
      <c r="AU239" s="164" t="s">
        <v>126</v>
      </c>
      <c r="AV239" s="13" t="s">
        <v>83</v>
      </c>
      <c r="AW239" s="13" t="s">
        <v>31</v>
      </c>
      <c r="AX239" s="13" t="s">
        <v>75</v>
      </c>
      <c r="AY239" s="164" t="s">
        <v>118</v>
      </c>
    </row>
    <row r="240" spans="2:51" s="14" customFormat="1">
      <c r="B240" s="170"/>
      <c r="D240" s="163" t="s">
        <v>128</v>
      </c>
      <c r="E240" s="171" t="s">
        <v>1</v>
      </c>
      <c r="F240" s="172" t="s">
        <v>244</v>
      </c>
      <c r="H240" s="173">
        <v>6.3</v>
      </c>
      <c r="I240" s="174"/>
      <c r="L240" s="170"/>
      <c r="M240" s="175"/>
      <c r="N240" s="176"/>
      <c r="O240" s="176"/>
      <c r="P240" s="176"/>
      <c r="Q240" s="176"/>
      <c r="R240" s="176"/>
      <c r="S240" s="176"/>
      <c r="T240" s="177"/>
      <c r="AT240" s="171" t="s">
        <v>128</v>
      </c>
      <c r="AU240" s="171" t="s">
        <v>126</v>
      </c>
      <c r="AV240" s="14" t="s">
        <v>126</v>
      </c>
      <c r="AW240" s="14" t="s">
        <v>31</v>
      </c>
      <c r="AX240" s="14" t="s">
        <v>75</v>
      </c>
      <c r="AY240" s="171" t="s">
        <v>118</v>
      </c>
    </row>
    <row r="241" spans="2:51" s="13" customFormat="1">
      <c r="B241" s="162"/>
      <c r="D241" s="163" t="s">
        <v>128</v>
      </c>
      <c r="E241" s="164" t="s">
        <v>1</v>
      </c>
      <c r="F241" s="165" t="s">
        <v>161</v>
      </c>
      <c r="H241" s="164" t="s">
        <v>1</v>
      </c>
      <c r="I241" s="166"/>
      <c r="L241" s="162"/>
      <c r="M241" s="167"/>
      <c r="N241" s="168"/>
      <c r="O241" s="168"/>
      <c r="P241" s="168"/>
      <c r="Q241" s="168"/>
      <c r="R241" s="168"/>
      <c r="S241" s="168"/>
      <c r="T241" s="169"/>
      <c r="AT241" s="164" t="s">
        <v>128</v>
      </c>
      <c r="AU241" s="164" t="s">
        <v>126</v>
      </c>
      <c r="AV241" s="13" t="s">
        <v>83</v>
      </c>
      <c r="AW241" s="13" t="s">
        <v>31</v>
      </c>
      <c r="AX241" s="13" t="s">
        <v>75</v>
      </c>
      <c r="AY241" s="164" t="s">
        <v>118</v>
      </c>
    </row>
    <row r="242" spans="2:51" s="14" customFormat="1">
      <c r="B242" s="170"/>
      <c r="D242" s="163" t="s">
        <v>128</v>
      </c>
      <c r="E242" s="171" t="s">
        <v>1</v>
      </c>
      <c r="F242" s="172" t="s">
        <v>245</v>
      </c>
      <c r="H242" s="173">
        <v>7.2</v>
      </c>
      <c r="I242" s="174"/>
      <c r="L242" s="170"/>
      <c r="M242" s="175"/>
      <c r="N242" s="176"/>
      <c r="O242" s="176"/>
      <c r="P242" s="176"/>
      <c r="Q242" s="176"/>
      <c r="R242" s="176"/>
      <c r="S242" s="176"/>
      <c r="T242" s="177"/>
      <c r="AT242" s="171" t="s">
        <v>128</v>
      </c>
      <c r="AU242" s="171" t="s">
        <v>126</v>
      </c>
      <c r="AV242" s="14" t="s">
        <v>126</v>
      </c>
      <c r="AW242" s="14" t="s">
        <v>31</v>
      </c>
      <c r="AX242" s="14" t="s">
        <v>75</v>
      </c>
      <c r="AY242" s="171" t="s">
        <v>118</v>
      </c>
    </row>
    <row r="243" spans="2:51" s="13" customFormat="1">
      <c r="B243" s="162"/>
      <c r="D243" s="163" t="s">
        <v>128</v>
      </c>
      <c r="E243" s="164" t="s">
        <v>1</v>
      </c>
      <c r="F243" s="165" t="s">
        <v>163</v>
      </c>
      <c r="H243" s="164" t="s">
        <v>1</v>
      </c>
      <c r="I243" s="166"/>
      <c r="L243" s="162"/>
      <c r="M243" s="167"/>
      <c r="N243" s="168"/>
      <c r="O243" s="168"/>
      <c r="P243" s="168"/>
      <c r="Q243" s="168"/>
      <c r="R243" s="168"/>
      <c r="S243" s="168"/>
      <c r="T243" s="169"/>
      <c r="AT243" s="164" t="s">
        <v>128</v>
      </c>
      <c r="AU243" s="164" t="s">
        <v>126</v>
      </c>
      <c r="AV243" s="13" t="s">
        <v>83</v>
      </c>
      <c r="AW243" s="13" t="s">
        <v>31</v>
      </c>
      <c r="AX243" s="13" t="s">
        <v>75</v>
      </c>
      <c r="AY243" s="164" t="s">
        <v>118</v>
      </c>
    </row>
    <row r="244" spans="2:51" s="14" customFormat="1">
      <c r="B244" s="170"/>
      <c r="D244" s="163" t="s">
        <v>128</v>
      </c>
      <c r="E244" s="171" t="s">
        <v>1</v>
      </c>
      <c r="F244" s="172" t="s">
        <v>246</v>
      </c>
      <c r="H244" s="173">
        <v>48.45</v>
      </c>
      <c r="I244" s="174"/>
      <c r="L244" s="170"/>
      <c r="M244" s="175"/>
      <c r="N244" s="176"/>
      <c r="O244" s="176"/>
      <c r="P244" s="176"/>
      <c r="Q244" s="176"/>
      <c r="R244" s="176"/>
      <c r="S244" s="176"/>
      <c r="T244" s="177"/>
      <c r="AT244" s="171" t="s">
        <v>128</v>
      </c>
      <c r="AU244" s="171" t="s">
        <v>126</v>
      </c>
      <c r="AV244" s="14" t="s">
        <v>126</v>
      </c>
      <c r="AW244" s="14" t="s">
        <v>31</v>
      </c>
      <c r="AX244" s="14" t="s">
        <v>75</v>
      </c>
      <c r="AY244" s="171" t="s">
        <v>118</v>
      </c>
    </row>
    <row r="245" spans="2:51" s="13" customFormat="1">
      <c r="B245" s="162"/>
      <c r="D245" s="163" t="s">
        <v>128</v>
      </c>
      <c r="E245" s="164" t="s">
        <v>1</v>
      </c>
      <c r="F245" s="165" t="s">
        <v>165</v>
      </c>
      <c r="H245" s="164" t="s">
        <v>1</v>
      </c>
      <c r="I245" s="166"/>
      <c r="L245" s="162"/>
      <c r="M245" s="167"/>
      <c r="N245" s="168"/>
      <c r="O245" s="168"/>
      <c r="P245" s="168"/>
      <c r="Q245" s="168"/>
      <c r="R245" s="168"/>
      <c r="S245" s="168"/>
      <c r="T245" s="169"/>
      <c r="AT245" s="164" t="s">
        <v>128</v>
      </c>
      <c r="AU245" s="164" t="s">
        <v>126</v>
      </c>
      <c r="AV245" s="13" t="s">
        <v>83</v>
      </c>
      <c r="AW245" s="13" t="s">
        <v>31</v>
      </c>
      <c r="AX245" s="13" t="s">
        <v>75</v>
      </c>
      <c r="AY245" s="164" t="s">
        <v>118</v>
      </c>
    </row>
    <row r="246" spans="2:51" s="14" customFormat="1">
      <c r="B246" s="170"/>
      <c r="D246" s="163" t="s">
        <v>128</v>
      </c>
      <c r="E246" s="171" t="s">
        <v>1</v>
      </c>
      <c r="F246" s="172" t="s">
        <v>247</v>
      </c>
      <c r="H246" s="173">
        <v>4.5750000000000002</v>
      </c>
      <c r="I246" s="174"/>
      <c r="L246" s="170"/>
      <c r="M246" s="175"/>
      <c r="N246" s="176"/>
      <c r="O246" s="176"/>
      <c r="P246" s="176"/>
      <c r="Q246" s="176"/>
      <c r="R246" s="176"/>
      <c r="S246" s="176"/>
      <c r="T246" s="177"/>
      <c r="AT246" s="171" t="s">
        <v>128</v>
      </c>
      <c r="AU246" s="171" t="s">
        <v>126</v>
      </c>
      <c r="AV246" s="14" t="s">
        <v>126</v>
      </c>
      <c r="AW246" s="14" t="s">
        <v>31</v>
      </c>
      <c r="AX246" s="14" t="s">
        <v>75</v>
      </c>
      <c r="AY246" s="171" t="s">
        <v>118</v>
      </c>
    </row>
    <row r="247" spans="2:51" s="13" customFormat="1">
      <c r="B247" s="162"/>
      <c r="D247" s="163" t="s">
        <v>128</v>
      </c>
      <c r="E247" s="164" t="s">
        <v>1</v>
      </c>
      <c r="F247" s="165" t="s">
        <v>167</v>
      </c>
      <c r="H247" s="164" t="s">
        <v>1</v>
      </c>
      <c r="I247" s="166"/>
      <c r="L247" s="162"/>
      <c r="M247" s="167"/>
      <c r="N247" s="168"/>
      <c r="O247" s="168"/>
      <c r="P247" s="168"/>
      <c r="Q247" s="168"/>
      <c r="R247" s="168"/>
      <c r="S247" s="168"/>
      <c r="T247" s="169"/>
      <c r="AT247" s="164" t="s">
        <v>128</v>
      </c>
      <c r="AU247" s="164" t="s">
        <v>126</v>
      </c>
      <c r="AV247" s="13" t="s">
        <v>83</v>
      </c>
      <c r="AW247" s="13" t="s">
        <v>31</v>
      </c>
      <c r="AX247" s="13" t="s">
        <v>75</v>
      </c>
      <c r="AY247" s="164" t="s">
        <v>118</v>
      </c>
    </row>
    <row r="248" spans="2:51" s="14" customFormat="1">
      <c r="B248" s="170"/>
      <c r="D248" s="163" t="s">
        <v>128</v>
      </c>
      <c r="E248" s="171" t="s">
        <v>1</v>
      </c>
      <c r="F248" s="172" t="s">
        <v>248</v>
      </c>
      <c r="H248" s="173">
        <v>2.4</v>
      </c>
      <c r="I248" s="174"/>
      <c r="L248" s="170"/>
      <c r="M248" s="175"/>
      <c r="N248" s="176"/>
      <c r="O248" s="176"/>
      <c r="P248" s="176"/>
      <c r="Q248" s="176"/>
      <c r="R248" s="176"/>
      <c r="S248" s="176"/>
      <c r="T248" s="177"/>
      <c r="AT248" s="171" t="s">
        <v>128</v>
      </c>
      <c r="AU248" s="171" t="s">
        <v>126</v>
      </c>
      <c r="AV248" s="14" t="s">
        <v>126</v>
      </c>
      <c r="AW248" s="14" t="s">
        <v>31</v>
      </c>
      <c r="AX248" s="14" t="s">
        <v>75</v>
      </c>
      <c r="AY248" s="171" t="s">
        <v>118</v>
      </c>
    </row>
    <row r="249" spans="2:51" s="13" customFormat="1">
      <c r="B249" s="162"/>
      <c r="D249" s="163" t="s">
        <v>128</v>
      </c>
      <c r="E249" s="164" t="s">
        <v>1</v>
      </c>
      <c r="F249" s="165" t="s">
        <v>169</v>
      </c>
      <c r="H249" s="164" t="s">
        <v>1</v>
      </c>
      <c r="I249" s="166"/>
      <c r="L249" s="162"/>
      <c r="M249" s="167"/>
      <c r="N249" s="168"/>
      <c r="O249" s="168"/>
      <c r="P249" s="168"/>
      <c r="Q249" s="168"/>
      <c r="R249" s="168"/>
      <c r="S249" s="168"/>
      <c r="T249" s="169"/>
      <c r="AT249" s="164" t="s">
        <v>128</v>
      </c>
      <c r="AU249" s="164" t="s">
        <v>126</v>
      </c>
      <c r="AV249" s="13" t="s">
        <v>83</v>
      </c>
      <c r="AW249" s="13" t="s">
        <v>31</v>
      </c>
      <c r="AX249" s="13" t="s">
        <v>75</v>
      </c>
      <c r="AY249" s="164" t="s">
        <v>118</v>
      </c>
    </row>
    <row r="250" spans="2:51" s="14" customFormat="1">
      <c r="B250" s="170"/>
      <c r="D250" s="163" t="s">
        <v>128</v>
      </c>
      <c r="E250" s="171" t="s">
        <v>1</v>
      </c>
      <c r="F250" s="172" t="s">
        <v>249</v>
      </c>
      <c r="H250" s="173">
        <v>3.375</v>
      </c>
      <c r="I250" s="174"/>
      <c r="L250" s="170"/>
      <c r="M250" s="175"/>
      <c r="N250" s="176"/>
      <c r="O250" s="176"/>
      <c r="P250" s="176"/>
      <c r="Q250" s="176"/>
      <c r="R250" s="176"/>
      <c r="S250" s="176"/>
      <c r="T250" s="177"/>
      <c r="AT250" s="171" t="s">
        <v>128</v>
      </c>
      <c r="AU250" s="171" t="s">
        <v>126</v>
      </c>
      <c r="AV250" s="14" t="s">
        <v>126</v>
      </c>
      <c r="AW250" s="14" t="s">
        <v>31</v>
      </c>
      <c r="AX250" s="14" t="s">
        <v>75</v>
      </c>
      <c r="AY250" s="171" t="s">
        <v>118</v>
      </c>
    </row>
    <row r="251" spans="2:51" s="13" customFormat="1">
      <c r="B251" s="162"/>
      <c r="D251" s="163" t="s">
        <v>128</v>
      </c>
      <c r="E251" s="164" t="s">
        <v>1</v>
      </c>
      <c r="F251" s="165" t="s">
        <v>171</v>
      </c>
      <c r="H251" s="164" t="s">
        <v>1</v>
      </c>
      <c r="I251" s="166"/>
      <c r="L251" s="162"/>
      <c r="M251" s="167"/>
      <c r="N251" s="168"/>
      <c r="O251" s="168"/>
      <c r="P251" s="168"/>
      <c r="Q251" s="168"/>
      <c r="R251" s="168"/>
      <c r="S251" s="168"/>
      <c r="T251" s="169"/>
      <c r="AT251" s="164" t="s">
        <v>128</v>
      </c>
      <c r="AU251" s="164" t="s">
        <v>126</v>
      </c>
      <c r="AV251" s="13" t="s">
        <v>83</v>
      </c>
      <c r="AW251" s="13" t="s">
        <v>31</v>
      </c>
      <c r="AX251" s="13" t="s">
        <v>75</v>
      </c>
      <c r="AY251" s="164" t="s">
        <v>118</v>
      </c>
    </row>
    <row r="252" spans="2:51" s="14" customFormat="1">
      <c r="B252" s="170"/>
      <c r="D252" s="163" t="s">
        <v>128</v>
      </c>
      <c r="E252" s="171" t="s">
        <v>1</v>
      </c>
      <c r="F252" s="172" t="s">
        <v>250</v>
      </c>
      <c r="H252" s="173">
        <v>2.1</v>
      </c>
      <c r="I252" s="174"/>
      <c r="L252" s="170"/>
      <c r="M252" s="175"/>
      <c r="N252" s="176"/>
      <c r="O252" s="176"/>
      <c r="P252" s="176"/>
      <c r="Q252" s="176"/>
      <c r="R252" s="176"/>
      <c r="S252" s="176"/>
      <c r="T252" s="177"/>
      <c r="AT252" s="171" t="s">
        <v>128</v>
      </c>
      <c r="AU252" s="171" t="s">
        <v>126</v>
      </c>
      <c r="AV252" s="14" t="s">
        <v>126</v>
      </c>
      <c r="AW252" s="14" t="s">
        <v>31</v>
      </c>
      <c r="AX252" s="14" t="s">
        <v>75</v>
      </c>
      <c r="AY252" s="171" t="s">
        <v>118</v>
      </c>
    </row>
    <row r="253" spans="2:51" s="13" customFormat="1">
      <c r="B253" s="162"/>
      <c r="D253" s="163" t="s">
        <v>128</v>
      </c>
      <c r="E253" s="164" t="s">
        <v>1</v>
      </c>
      <c r="F253" s="165" t="s">
        <v>172</v>
      </c>
      <c r="H253" s="164" t="s">
        <v>1</v>
      </c>
      <c r="I253" s="166"/>
      <c r="L253" s="162"/>
      <c r="M253" s="167"/>
      <c r="N253" s="168"/>
      <c r="O253" s="168"/>
      <c r="P253" s="168"/>
      <c r="Q253" s="168"/>
      <c r="R253" s="168"/>
      <c r="S253" s="168"/>
      <c r="T253" s="169"/>
      <c r="AT253" s="164" t="s">
        <v>128</v>
      </c>
      <c r="AU253" s="164" t="s">
        <v>126</v>
      </c>
      <c r="AV253" s="13" t="s">
        <v>83</v>
      </c>
      <c r="AW253" s="13" t="s">
        <v>31</v>
      </c>
      <c r="AX253" s="13" t="s">
        <v>75</v>
      </c>
      <c r="AY253" s="164" t="s">
        <v>118</v>
      </c>
    </row>
    <row r="254" spans="2:51" s="14" customFormat="1">
      <c r="B254" s="170"/>
      <c r="D254" s="163" t="s">
        <v>128</v>
      </c>
      <c r="E254" s="171" t="s">
        <v>1</v>
      </c>
      <c r="F254" s="172" t="s">
        <v>251</v>
      </c>
      <c r="H254" s="173">
        <v>8.6999999999999993</v>
      </c>
      <c r="I254" s="174"/>
      <c r="L254" s="170"/>
      <c r="M254" s="175"/>
      <c r="N254" s="176"/>
      <c r="O254" s="176"/>
      <c r="P254" s="176"/>
      <c r="Q254" s="176"/>
      <c r="R254" s="176"/>
      <c r="S254" s="176"/>
      <c r="T254" s="177"/>
      <c r="AT254" s="171" t="s">
        <v>128</v>
      </c>
      <c r="AU254" s="171" t="s">
        <v>126</v>
      </c>
      <c r="AV254" s="14" t="s">
        <v>126</v>
      </c>
      <c r="AW254" s="14" t="s">
        <v>31</v>
      </c>
      <c r="AX254" s="14" t="s">
        <v>75</v>
      </c>
      <c r="AY254" s="171" t="s">
        <v>118</v>
      </c>
    </row>
    <row r="255" spans="2:51" s="13" customFormat="1">
      <c r="B255" s="162"/>
      <c r="D255" s="163" t="s">
        <v>128</v>
      </c>
      <c r="E255" s="164" t="s">
        <v>1</v>
      </c>
      <c r="F255" s="165" t="s">
        <v>252</v>
      </c>
      <c r="H255" s="164" t="s">
        <v>1</v>
      </c>
      <c r="I255" s="166"/>
      <c r="L255" s="162"/>
      <c r="M255" s="167"/>
      <c r="N255" s="168"/>
      <c r="O255" s="168"/>
      <c r="P255" s="168"/>
      <c r="Q255" s="168"/>
      <c r="R255" s="168"/>
      <c r="S255" s="168"/>
      <c r="T255" s="169"/>
      <c r="AT255" s="164" t="s">
        <v>128</v>
      </c>
      <c r="AU255" s="164" t="s">
        <v>126</v>
      </c>
      <c r="AV255" s="13" t="s">
        <v>83</v>
      </c>
      <c r="AW255" s="13" t="s">
        <v>31</v>
      </c>
      <c r="AX255" s="13" t="s">
        <v>75</v>
      </c>
      <c r="AY255" s="164" t="s">
        <v>118</v>
      </c>
    </row>
    <row r="256" spans="2:51" s="14" customFormat="1">
      <c r="B256" s="170"/>
      <c r="D256" s="163" t="s">
        <v>128</v>
      </c>
      <c r="E256" s="171" t="s">
        <v>1</v>
      </c>
      <c r="F256" s="172" t="s">
        <v>250</v>
      </c>
      <c r="H256" s="173">
        <v>2.1</v>
      </c>
      <c r="I256" s="174"/>
      <c r="L256" s="170"/>
      <c r="M256" s="175"/>
      <c r="N256" s="176"/>
      <c r="O256" s="176"/>
      <c r="P256" s="176"/>
      <c r="Q256" s="176"/>
      <c r="R256" s="176"/>
      <c r="S256" s="176"/>
      <c r="T256" s="177"/>
      <c r="AT256" s="171" t="s">
        <v>128</v>
      </c>
      <c r="AU256" s="171" t="s">
        <v>126</v>
      </c>
      <c r="AV256" s="14" t="s">
        <v>126</v>
      </c>
      <c r="AW256" s="14" t="s">
        <v>31</v>
      </c>
      <c r="AX256" s="14" t="s">
        <v>75</v>
      </c>
      <c r="AY256" s="171" t="s">
        <v>118</v>
      </c>
    </row>
    <row r="257" spans="2:51" s="15" customFormat="1">
      <c r="B257" s="178"/>
      <c r="D257" s="163" t="s">
        <v>128</v>
      </c>
      <c r="E257" s="179" t="s">
        <v>1</v>
      </c>
      <c r="F257" s="180" t="s">
        <v>179</v>
      </c>
      <c r="H257" s="181">
        <v>1048.5</v>
      </c>
      <c r="I257" s="182"/>
      <c r="L257" s="178"/>
      <c r="M257" s="183"/>
      <c r="N257" s="184"/>
      <c r="O257" s="184"/>
      <c r="P257" s="184"/>
      <c r="Q257" s="184"/>
      <c r="R257" s="184"/>
      <c r="S257" s="184"/>
      <c r="T257" s="185"/>
      <c r="AT257" s="179" t="s">
        <v>128</v>
      </c>
      <c r="AU257" s="179" t="s">
        <v>126</v>
      </c>
      <c r="AV257" s="15" t="s">
        <v>180</v>
      </c>
      <c r="AW257" s="15" t="s">
        <v>31</v>
      </c>
      <c r="AX257" s="15" t="s">
        <v>75</v>
      </c>
      <c r="AY257" s="179" t="s">
        <v>118</v>
      </c>
    </row>
    <row r="258" spans="2:51" s="13" customFormat="1">
      <c r="B258" s="162"/>
      <c r="D258" s="163" t="s">
        <v>128</v>
      </c>
      <c r="E258" s="164" t="s">
        <v>1</v>
      </c>
      <c r="F258" s="165" t="s">
        <v>181</v>
      </c>
      <c r="H258" s="164" t="s">
        <v>1</v>
      </c>
      <c r="I258" s="166"/>
      <c r="L258" s="162"/>
      <c r="M258" s="167"/>
      <c r="N258" s="168"/>
      <c r="O258" s="168"/>
      <c r="P258" s="168"/>
      <c r="Q258" s="168"/>
      <c r="R258" s="168"/>
      <c r="S258" s="168"/>
      <c r="T258" s="169"/>
      <c r="AT258" s="164" t="s">
        <v>128</v>
      </c>
      <c r="AU258" s="164" t="s">
        <v>126</v>
      </c>
      <c r="AV258" s="13" t="s">
        <v>83</v>
      </c>
      <c r="AW258" s="13" t="s">
        <v>31</v>
      </c>
      <c r="AX258" s="13" t="s">
        <v>75</v>
      </c>
      <c r="AY258" s="164" t="s">
        <v>118</v>
      </c>
    </row>
    <row r="259" spans="2:51" s="14" customFormat="1">
      <c r="B259" s="170"/>
      <c r="D259" s="163" t="s">
        <v>128</v>
      </c>
      <c r="E259" s="171" t="s">
        <v>1</v>
      </c>
      <c r="F259" s="172" t="s">
        <v>253</v>
      </c>
      <c r="H259" s="173">
        <v>4.2</v>
      </c>
      <c r="I259" s="174"/>
      <c r="L259" s="170"/>
      <c r="M259" s="175"/>
      <c r="N259" s="176"/>
      <c r="O259" s="176"/>
      <c r="P259" s="176"/>
      <c r="Q259" s="176"/>
      <c r="R259" s="176"/>
      <c r="S259" s="176"/>
      <c r="T259" s="177"/>
      <c r="AT259" s="171" t="s">
        <v>128</v>
      </c>
      <c r="AU259" s="171" t="s">
        <v>126</v>
      </c>
      <c r="AV259" s="14" t="s">
        <v>126</v>
      </c>
      <c r="AW259" s="14" t="s">
        <v>31</v>
      </c>
      <c r="AX259" s="14" t="s">
        <v>75</v>
      </c>
      <c r="AY259" s="171" t="s">
        <v>118</v>
      </c>
    </row>
    <row r="260" spans="2:51" s="13" customFormat="1">
      <c r="B260" s="162"/>
      <c r="D260" s="163" t="s">
        <v>128</v>
      </c>
      <c r="E260" s="164" t="s">
        <v>1</v>
      </c>
      <c r="F260" s="165" t="s">
        <v>183</v>
      </c>
      <c r="H260" s="164" t="s">
        <v>1</v>
      </c>
      <c r="I260" s="166"/>
      <c r="L260" s="162"/>
      <c r="M260" s="167"/>
      <c r="N260" s="168"/>
      <c r="O260" s="168"/>
      <c r="P260" s="168"/>
      <c r="Q260" s="168"/>
      <c r="R260" s="168"/>
      <c r="S260" s="168"/>
      <c r="T260" s="169"/>
      <c r="AT260" s="164" t="s">
        <v>128</v>
      </c>
      <c r="AU260" s="164" t="s">
        <v>126</v>
      </c>
      <c r="AV260" s="13" t="s">
        <v>83</v>
      </c>
      <c r="AW260" s="13" t="s">
        <v>31</v>
      </c>
      <c r="AX260" s="13" t="s">
        <v>75</v>
      </c>
      <c r="AY260" s="164" t="s">
        <v>118</v>
      </c>
    </row>
    <row r="261" spans="2:51" s="14" customFormat="1">
      <c r="B261" s="170"/>
      <c r="D261" s="163" t="s">
        <v>128</v>
      </c>
      <c r="E261" s="171" t="s">
        <v>1</v>
      </c>
      <c r="F261" s="172" t="s">
        <v>250</v>
      </c>
      <c r="H261" s="173">
        <v>2.1</v>
      </c>
      <c r="I261" s="174"/>
      <c r="L261" s="170"/>
      <c r="M261" s="175"/>
      <c r="N261" s="176"/>
      <c r="O261" s="176"/>
      <c r="P261" s="176"/>
      <c r="Q261" s="176"/>
      <c r="R261" s="176"/>
      <c r="S261" s="176"/>
      <c r="T261" s="177"/>
      <c r="AT261" s="171" t="s">
        <v>128</v>
      </c>
      <c r="AU261" s="171" t="s">
        <v>126</v>
      </c>
      <c r="AV261" s="14" t="s">
        <v>126</v>
      </c>
      <c r="AW261" s="14" t="s">
        <v>31</v>
      </c>
      <c r="AX261" s="14" t="s">
        <v>75</v>
      </c>
      <c r="AY261" s="171" t="s">
        <v>118</v>
      </c>
    </row>
    <row r="262" spans="2:51" s="13" customFormat="1">
      <c r="B262" s="162"/>
      <c r="D262" s="163" t="s">
        <v>128</v>
      </c>
      <c r="E262" s="164" t="s">
        <v>1</v>
      </c>
      <c r="F262" s="165" t="s">
        <v>185</v>
      </c>
      <c r="H262" s="164" t="s">
        <v>1</v>
      </c>
      <c r="I262" s="166"/>
      <c r="L262" s="162"/>
      <c r="M262" s="167"/>
      <c r="N262" s="168"/>
      <c r="O262" s="168"/>
      <c r="P262" s="168"/>
      <c r="Q262" s="168"/>
      <c r="R262" s="168"/>
      <c r="S262" s="168"/>
      <c r="T262" s="169"/>
      <c r="AT262" s="164" t="s">
        <v>128</v>
      </c>
      <c r="AU262" s="164" t="s">
        <v>126</v>
      </c>
      <c r="AV262" s="13" t="s">
        <v>83</v>
      </c>
      <c r="AW262" s="13" t="s">
        <v>31</v>
      </c>
      <c r="AX262" s="13" t="s">
        <v>75</v>
      </c>
      <c r="AY262" s="164" t="s">
        <v>118</v>
      </c>
    </row>
    <row r="263" spans="2:51" s="14" customFormat="1">
      <c r="B263" s="170"/>
      <c r="D263" s="163" t="s">
        <v>128</v>
      </c>
      <c r="E263" s="171" t="s">
        <v>1</v>
      </c>
      <c r="F263" s="172" t="s">
        <v>250</v>
      </c>
      <c r="H263" s="173">
        <v>2.1</v>
      </c>
      <c r="I263" s="174"/>
      <c r="L263" s="170"/>
      <c r="M263" s="175"/>
      <c r="N263" s="176"/>
      <c r="O263" s="176"/>
      <c r="P263" s="176"/>
      <c r="Q263" s="176"/>
      <c r="R263" s="176"/>
      <c r="S263" s="176"/>
      <c r="T263" s="177"/>
      <c r="AT263" s="171" t="s">
        <v>128</v>
      </c>
      <c r="AU263" s="171" t="s">
        <v>126</v>
      </c>
      <c r="AV263" s="14" t="s">
        <v>126</v>
      </c>
      <c r="AW263" s="14" t="s">
        <v>31</v>
      </c>
      <c r="AX263" s="14" t="s">
        <v>75</v>
      </c>
      <c r="AY263" s="171" t="s">
        <v>118</v>
      </c>
    </row>
    <row r="264" spans="2:51" s="13" customFormat="1">
      <c r="B264" s="162"/>
      <c r="D264" s="163" t="s">
        <v>128</v>
      </c>
      <c r="E264" s="164" t="s">
        <v>1</v>
      </c>
      <c r="F264" s="165" t="s">
        <v>187</v>
      </c>
      <c r="H264" s="164" t="s">
        <v>1</v>
      </c>
      <c r="I264" s="166"/>
      <c r="L264" s="162"/>
      <c r="M264" s="167"/>
      <c r="N264" s="168"/>
      <c r="O264" s="168"/>
      <c r="P264" s="168"/>
      <c r="Q264" s="168"/>
      <c r="R264" s="168"/>
      <c r="S264" s="168"/>
      <c r="T264" s="169"/>
      <c r="AT264" s="164" t="s">
        <v>128</v>
      </c>
      <c r="AU264" s="164" t="s">
        <v>126</v>
      </c>
      <c r="AV264" s="13" t="s">
        <v>83</v>
      </c>
      <c r="AW264" s="13" t="s">
        <v>31</v>
      </c>
      <c r="AX264" s="13" t="s">
        <v>75</v>
      </c>
      <c r="AY264" s="164" t="s">
        <v>118</v>
      </c>
    </row>
    <row r="265" spans="2:51" s="14" customFormat="1">
      <c r="B265" s="170"/>
      <c r="D265" s="163" t="s">
        <v>128</v>
      </c>
      <c r="E265" s="171" t="s">
        <v>1</v>
      </c>
      <c r="F265" s="172" t="s">
        <v>254</v>
      </c>
      <c r="H265" s="173">
        <v>3.6</v>
      </c>
      <c r="I265" s="174"/>
      <c r="L265" s="170"/>
      <c r="M265" s="175"/>
      <c r="N265" s="176"/>
      <c r="O265" s="176"/>
      <c r="P265" s="176"/>
      <c r="Q265" s="176"/>
      <c r="R265" s="176"/>
      <c r="S265" s="176"/>
      <c r="T265" s="177"/>
      <c r="AT265" s="171" t="s">
        <v>128</v>
      </c>
      <c r="AU265" s="171" t="s">
        <v>126</v>
      </c>
      <c r="AV265" s="14" t="s">
        <v>126</v>
      </c>
      <c r="AW265" s="14" t="s">
        <v>31</v>
      </c>
      <c r="AX265" s="14" t="s">
        <v>75</v>
      </c>
      <c r="AY265" s="171" t="s">
        <v>118</v>
      </c>
    </row>
    <row r="266" spans="2:51" s="13" customFormat="1">
      <c r="B266" s="162"/>
      <c r="D266" s="163" t="s">
        <v>128</v>
      </c>
      <c r="E266" s="164" t="s">
        <v>1</v>
      </c>
      <c r="F266" s="165" t="s">
        <v>191</v>
      </c>
      <c r="H266" s="164" t="s">
        <v>1</v>
      </c>
      <c r="I266" s="166"/>
      <c r="L266" s="162"/>
      <c r="M266" s="167"/>
      <c r="N266" s="168"/>
      <c r="O266" s="168"/>
      <c r="P266" s="168"/>
      <c r="Q266" s="168"/>
      <c r="R266" s="168"/>
      <c r="S266" s="168"/>
      <c r="T266" s="169"/>
      <c r="AT266" s="164" t="s">
        <v>128</v>
      </c>
      <c r="AU266" s="164" t="s">
        <v>126</v>
      </c>
      <c r="AV266" s="13" t="s">
        <v>83</v>
      </c>
      <c r="AW266" s="13" t="s">
        <v>31</v>
      </c>
      <c r="AX266" s="13" t="s">
        <v>75</v>
      </c>
      <c r="AY266" s="164" t="s">
        <v>118</v>
      </c>
    </row>
    <row r="267" spans="2:51" s="14" customFormat="1">
      <c r="B267" s="170"/>
      <c r="D267" s="163" t="s">
        <v>128</v>
      </c>
      <c r="E267" s="171" t="s">
        <v>1</v>
      </c>
      <c r="F267" s="172" t="s">
        <v>249</v>
      </c>
      <c r="H267" s="173">
        <v>3.375</v>
      </c>
      <c r="I267" s="174"/>
      <c r="L267" s="170"/>
      <c r="M267" s="175"/>
      <c r="N267" s="176"/>
      <c r="O267" s="176"/>
      <c r="P267" s="176"/>
      <c r="Q267" s="176"/>
      <c r="R267" s="176"/>
      <c r="S267" s="176"/>
      <c r="T267" s="177"/>
      <c r="AT267" s="171" t="s">
        <v>128</v>
      </c>
      <c r="AU267" s="171" t="s">
        <v>126</v>
      </c>
      <c r="AV267" s="14" t="s">
        <v>126</v>
      </c>
      <c r="AW267" s="14" t="s">
        <v>31</v>
      </c>
      <c r="AX267" s="14" t="s">
        <v>75</v>
      </c>
      <c r="AY267" s="171" t="s">
        <v>118</v>
      </c>
    </row>
    <row r="268" spans="2:51" s="13" customFormat="1">
      <c r="B268" s="162"/>
      <c r="D268" s="163" t="s">
        <v>128</v>
      </c>
      <c r="E268" s="164" t="s">
        <v>1</v>
      </c>
      <c r="F268" s="165" t="s">
        <v>193</v>
      </c>
      <c r="H268" s="164" t="s">
        <v>1</v>
      </c>
      <c r="I268" s="166"/>
      <c r="L268" s="162"/>
      <c r="M268" s="167"/>
      <c r="N268" s="168"/>
      <c r="O268" s="168"/>
      <c r="P268" s="168"/>
      <c r="Q268" s="168"/>
      <c r="R268" s="168"/>
      <c r="S268" s="168"/>
      <c r="T268" s="169"/>
      <c r="AT268" s="164" t="s">
        <v>128</v>
      </c>
      <c r="AU268" s="164" t="s">
        <v>126</v>
      </c>
      <c r="AV268" s="13" t="s">
        <v>83</v>
      </c>
      <c r="AW268" s="13" t="s">
        <v>31</v>
      </c>
      <c r="AX268" s="13" t="s">
        <v>75</v>
      </c>
      <c r="AY268" s="164" t="s">
        <v>118</v>
      </c>
    </row>
    <row r="269" spans="2:51" s="14" customFormat="1">
      <c r="B269" s="170"/>
      <c r="D269" s="163" t="s">
        <v>128</v>
      </c>
      <c r="E269" s="171" t="s">
        <v>1</v>
      </c>
      <c r="F269" s="172" t="s">
        <v>249</v>
      </c>
      <c r="H269" s="173">
        <v>3.375</v>
      </c>
      <c r="I269" s="174"/>
      <c r="L269" s="170"/>
      <c r="M269" s="175"/>
      <c r="N269" s="176"/>
      <c r="O269" s="176"/>
      <c r="P269" s="176"/>
      <c r="Q269" s="176"/>
      <c r="R269" s="176"/>
      <c r="S269" s="176"/>
      <c r="T269" s="177"/>
      <c r="AT269" s="171" t="s">
        <v>128</v>
      </c>
      <c r="AU269" s="171" t="s">
        <v>126</v>
      </c>
      <c r="AV269" s="14" t="s">
        <v>126</v>
      </c>
      <c r="AW269" s="14" t="s">
        <v>31</v>
      </c>
      <c r="AX269" s="14" t="s">
        <v>75</v>
      </c>
      <c r="AY269" s="171" t="s">
        <v>118</v>
      </c>
    </row>
    <row r="270" spans="2:51" s="13" customFormat="1">
      <c r="B270" s="162"/>
      <c r="D270" s="163" t="s">
        <v>128</v>
      </c>
      <c r="E270" s="164" t="s">
        <v>1</v>
      </c>
      <c r="F270" s="165" t="s">
        <v>194</v>
      </c>
      <c r="H270" s="164" t="s">
        <v>1</v>
      </c>
      <c r="I270" s="166"/>
      <c r="L270" s="162"/>
      <c r="M270" s="167"/>
      <c r="N270" s="168"/>
      <c r="O270" s="168"/>
      <c r="P270" s="168"/>
      <c r="Q270" s="168"/>
      <c r="R270" s="168"/>
      <c r="S270" s="168"/>
      <c r="T270" s="169"/>
      <c r="AT270" s="164" t="s">
        <v>128</v>
      </c>
      <c r="AU270" s="164" t="s">
        <v>126</v>
      </c>
      <c r="AV270" s="13" t="s">
        <v>83</v>
      </c>
      <c r="AW270" s="13" t="s">
        <v>31</v>
      </c>
      <c r="AX270" s="13" t="s">
        <v>75</v>
      </c>
      <c r="AY270" s="164" t="s">
        <v>118</v>
      </c>
    </row>
    <row r="271" spans="2:51" s="14" customFormat="1">
      <c r="B271" s="170"/>
      <c r="D271" s="163" t="s">
        <v>128</v>
      </c>
      <c r="E271" s="171" t="s">
        <v>1</v>
      </c>
      <c r="F271" s="172" t="s">
        <v>255</v>
      </c>
      <c r="H271" s="173">
        <v>5.0999999999999996</v>
      </c>
      <c r="I271" s="174"/>
      <c r="L271" s="170"/>
      <c r="M271" s="175"/>
      <c r="N271" s="176"/>
      <c r="O271" s="176"/>
      <c r="P271" s="176"/>
      <c r="Q271" s="176"/>
      <c r="R271" s="176"/>
      <c r="S271" s="176"/>
      <c r="T271" s="177"/>
      <c r="AT271" s="171" t="s">
        <v>128</v>
      </c>
      <c r="AU271" s="171" t="s">
        <v>126</v>
      </c>
      <c r="AV271" s="14" t="s">
        <v>126</v>
      </c>
      <c r="AW271" s="14" t="s">
        <v>31</v>
      </c>
      <c r="AX271" s="14" t="s">
        <v>75</v>
      </c>
      <c r="AY271" s="171" t="s">
        <v>118</v>
      </c>
    </row>
    <row r="272" spans="2:51" s="13" customFormat="1">
      <c r="B272" s="162"/>
      <c r="D272" s="163" t="s">
        <v>128</v>
      </c>
      <c r="E272" s="164" t="s">
        <v>1</v>
      </c>
      <c r="F272" s="165" t="s">
        <v>196</v>
      </c>
      <c r="H272" s="164" t="s">
        <v>1</v>
      </c>
      <c r="I272" s="166"/>
      <c r="L272" s="162"/>
      <c r="M272" s="167"/>
      <c r="N272" s="168"/>
      <c r="O272" s="168"/>
      <c r="P272" s="168"/>
      <c r="Q272" s="168"/>
      <c r="R272" s="168"/>
      <c r="S272" s="168"/>
      <c r="T272" s="169"/>
      <c r="AT272" s="164" t="s">
        <v>128</v>
      </c>
      <c r="AU272" s="164" t="s">
        <v>126</v>
      </c>
      <c r="AV272" s="13" t="s">
        <v>83</v>
      </c>
      <c r="AW272" s="13" t="s">
        <v>31</v>
      </c>
      <c r="AX272" s="13" t="s">
        <v>75</v>
      </c>
      <c r="AY272" s="164" t="s">
        <v>118</v>
      </c>
    </row>
    <row r="273" spans="1:65" s="14" customFormat="1">
      <c r="B273" s="170"/>
      <c r="D273" s="163" t="s">
        <v>128</v>
      </c>
      <c r="E273" s="171" t="s">
        <v>1</v>
      </c>
      <c r="F273" s="172" t="s">
        <v>256</v>
      </c>
      <c r="H273" s="173">
        <v>2.7</v>
      </c>
      <c r="I273" s="174"/>
      <c r="L273" s="170"/>
      <c r="M273" s="175"/>
      <c r="N273" s="176"/>
      <c r="O273" s="176"/>
      <c r="P273" s="176"/>
      <c r="Q273" s="176"/>
      <c r="R273" s="176"/>
      <c r="S273" s="176"/>
      <c r="T273" s="177"/>
      <c r="AT273" s="171" t="s">
        <v>128</v>
      </c>
      <c r="AU273" s="171" t="s">
        <v>126</v>
      </c>
      <c r="AV273" s="14" t="s">
        <v>126</v>
      </c>
      <c r="AW273" s="14" t="s">
        <v>31</v>
      </c>
      <c r="AX273" s="14" t="s">
        <v>75</v>
      </c>
      <c r="AY273" s="171" t="s">
        <v>118</v>
      </c>
    </row>
    <row r="274" spans="1:65" s="13" customFormat="1">
      <c r="B274" s="162"/>
      <c r="D274" s="163" t="s">
        <v>128</v>
      </c>
      <c r="E274" s="164" t="s">
        <v>1</v>
      </c>
      <c r="F274" s="165" t="s">
        <v>198</v>
      </c>
      <c r="H274" s="164" t="s">
        <v>1</v>
      </c>
      <c r="I274" s="166"/>
      <c r="L274" s="162"/>
      <c r="M274" s="167"/>
      <c r="N274" s="168"/>
      <c r="O274" s="168"/>
      <c r="P274" s="168"/>
      <c r="Q274" s="168"/>
      <c r="R274" s="168"/>
      <c r="S274" s="168"/>
      <c r="T274" s="169"/>
      <c r="AT274" s="164" t="s">
        <v>128</v>
      </c>
      <c r="AU274" s="164" t="s">
        <v>126</v>
      </c>
      <c r="AV274" s="13" t="s">
        <v>83</v>
      </c>
      <c r="AW274" s="13" t="s">
        <v>31</v>
      </c>
      <c r="AX274" s="13" t="s">
        <v>75</v>
      </c>
      <c r="AY274" s="164" t="s">
        <v>118</v>
      </c>
    </row>
    <row r="275" spans="1:65" s="14" customFormat="1">
      <c r="B275" s="170"/>
      <c r="D275" s="163" t="s">
        <v>128</v>
      </c>
      <c r="E275" s="171" t="s">
        <v>1</v>
      </c>
      <c r="F275" s="172" t="s">
        <v>257</v>
      </c>
      <c r="H275" s="173">
        <v>4.4249999999999998</v>
      </c>
      <c r="I275" s="174"/>
      <c r="L275" s="170"/>
      <c r="M275" s="175"/>
      <c r="N275" s="176"/>
      <c r="O275" s="176"/>
      <c r="P275" s="176"/>
      <c r="Q275" s="176"/>
      <c r="R275" s="176"/>
      <c r="S275" s="176"/>
      <c r="T275" s="177"/>
      <c r="AT275" s="171" t="s">
        <v>128</v>
      </c>
      <c r="AU275" s="171" t="s">
        <v>126</v>
      </c>
      <c r="AV275" s="14" t="s">
        <v>126</v>
      </c>
      <c r="AW275" s="14" t="s">
        <v>31</v>
      </c>
      <c r="AX275" s="14" t="s">
        <v>75</v>
      </c>
      <c r="AY275" s="171" t="s">
        <v>118</v>
      </c>
    </row>
    <row r="276" spans="1:65" s="13" customFormat="1">
      <c r="B276" s="162"/>
      <c r="D276" s="163" t="s">
        <v>128</v>
      </c>
      <c r="E276" s="164" t="s">
        <v>1</v>
      </c>
      <c r="F276" s="165" t="s">
        <v>200</v>
      </c>
      <c r="H276" s="164" t="s">
        <v>1</v>
      </c>
      <c r="I276" s="166"/>
      <c r="L276" s="162"/>
      <c r="M276" s="167"/>
      <c r="N276" s="168"/>
      <c r="O276" s="168"/>
      <c r="P276" s="168"/>
      <c r="Q276" s="168"/>
      <c r="R276" s="168"/>
      <c r="S276" s="168"/>
      <c r="T276" s="169"/>
      <c r="AT276" s="164" t="s">
        <v>128</v>
      </c>
      <c r="AU276" s="164" t="s">
        <v>126</v>
      </c>
      <c r="AV276" s="13" t="s">
        <v>83</v>
      </c>
      <c r="AW276" s="13" t="s">
        <v>31</v>
      </c>
      <c r="AX276" s="13" t="s">
        <v>75</v>
      </c>
      <c r="AY276" s="164" t="s">
        <v>118</v>
      </c>
    </row>
    <row r="277" spans="1:65" s="14" customFormat="1">
      <c r="B277" s="170"/>
      <c r="D277" s="163" t="s">
        <v>128</v>
      </c>
      <c r="E277" s="171" t="s">
        <v>1</v>
      </c>
      <c r="F277" s="172" t="s">
        <v>250</v>
      </c>
      <c r="H277" s="173">
        <v>2.1</v>
      </c>
      <c r="I277" s="174"/>
      <c r="L277" s="170"/>
      <c r="M277" s="175"/>
      <c r="N277" s="176"/>
      <c r="O277" s="176"/>
      <c r="P277" s="176"/>
      <c r="Q277" s="176"/>
      <c r="R277" s="176"/>
      <c r="S277" s="176"/>
      <c r="T277" s="177"/>
      <c r="AT277" s="171" t="s">
        <v>128</v>
      </c>
      <c r="AU277" s="171" t="s">
        <v>126</v>
      </c>
      <c r="AV277" s="14" t="s">
        <v>126</v>
      </c>
      <c r="AW277" s="14" t="s">
        <v>31</v>
      </c>
      <c r="AX277" s="14" t="s">
        <v>75</v>
      </c>
      <c r="AY277" s="171" t="s">
        <v>118</v>
      </c>
    </row>
    <row r="278" spans="1:65" s="13" customFormat="1">
      <c r="B278" s="162"/>
      <c r="D278" s="163" t="s">
        <v>128</v>
      </c>
      <c r="E278" s="164" t="s">
        <v>1</v>
      </c>
      <c r="F278" s="165" t="s">
        <v>201</v>
      </c>
      <c r="H278" s="164" t="s">
        <v>1</v>
      </c>
      <c r="I278" s="166"/>
      <c r="L278" s="162"/>
      <c r="M278" s="167"/>
      <c r="N278" s="168"/>
      <c r="O278" s="168"/>
      <c r="P278" s="168"/>
      <c r="Q278" s="168"/>
      <c r="R278" s="168"/>
      <c r="S278" s="168"/>
      <c r="T278" s="169"/>
      <c r="AT278" s="164" t="s">
        <v>128</v>
      </c>
      <c r="AU278" s="164" t="s">
        <v>126</v>
      </c>
      <c r="AV278" s="13" t="s">
        <v>83</v>
      </c>
      <c r="AW278" s="13" t="s">
        <v>31</v>
      </c>
      <c r="AX278" s="13" t="s">
        <v>75</v>
      </c>
      <c r="AY278" s="164" t="s">
        <v>118</v>
      </c>
    </row>
    <row r="279" spans="1:65" s="14" customFormat="1">
      <c r="B279" s="170"/>
      <c r="D279" s="163" t="s">
        <v>128</v>
      </c>
      <c r="E279" s="171" t="s">
        <v>1</v>
      </c>
      <c r="F279" s="172" t="s">
        <v>258</v>
      </c>
      <c r="H279" s="173">
        <v>1.425</v>
      </c>
      <c r="I279" s="174"/>
      <c r="L279" s="170"/>
      <c r="M279" s="175"/>
      <c r="N279" s="176"/>
      <c r="O279" s="176"/>
      <c r="P279" s="176"/>
      <c r="Q279" s="176"/>
      <c r="R279" s="176"/>
      <c r="S279" s="176"/>
      <c r="T279" s="177"/>
      <c r="AT279" s="171" t="s">
        <v>128</v>
      </c>
      <c r="AU279" s="171" t="s">
        <v>126</v>
      </c>
      <c r="AV279" s="14" t="s">
        <v>126</v>
      </c>
      <c r="AW279" s="14" t="s">
        <v>31</v>
      </c>
      <c r="AX279" s="14" t="s">
        <v>75</v>
      </c>
      <c r="AY279" s="171" t="s">
        <v>118</v>
      </c>
    </row>
    <row r="280" spans="1:65" s="13" customFormat="1">
      <c r="B280" s="162"/>
      <c r="D280" s="163" t="s">
        <v>128</v>
      </c>
      <c r="E280" s="164" t="s">
        <v>1</v>
      </c>
      <c r="F280" s="165" t="s">
        <v>203</v>
      </c>
      <c r="H280" s="164" t="s">
        <v>1</v>
      </c>
      <c r="I280" s="166"/>
      <c r="L280" s="162"/>
      <c r="M280" s="167"/>
      <c r="N280" s="168"/>
      <c r="O280" s="168"/>
      <c r="P280" s="168"/>
      <c r="Q280" s="168"/>
      <c r="R280" s="168"/>
      <c r="S280" s="168"/>
      <c r="T280" s="169"/>
      <c r="AT280" s="164" t="s">
        <v>128</v>
      </c>
      <c r="AU280" s="164" t="s">
        <v>126</v>
      </c>
      <c r="AV280" s="13" t="s">
        <v>83</v>
      </c>
      <c r="AW280" s="13" t="s">
        <v>31</v>
      </c>
      <c r="AX280" s="13" t="s">
        <v>75</v>
      </c>
      <c r="AY280" s="164" t="s">
        <v>118</v>
      </c>
    </row>
    <row r="281" spans="1:65" s="14" customFormat="1">
      <c r="B281" s="170"/>
      <c r="D281" s="163" t="s">
        <v>128</v>
      </c>
      <c r="E281" s="171" t="s">
        <v>1</v>
      </c>
      <c r="F281" s="172" t="s">
        <v>257</v>
      </c>
      <c r="H281" s="173">
        <v>4.4249999999999998</v>
      </c>
      <c r="I281" s="174"/>
      <c r="L281" s="170"/>
      <c r="M281" s="175"/>
      <c r="N281" s="176"/>
      <c r="O281" s="176"/>
      <c r="P281" s="176"/>
      <c r="Q281" s="176"/>
      <c r="R281" s="176"/>
      <c r="S281" s="176"/>
      <c r="T281" s="177"/>
      <c r="AT281" s="171" t="s">
        <v>128</v>
      </c>
      <c r="AU281" s="171" t="s">
        <v>126</v>
      </c>
      <c r="AV281" s="14" t="s">
        <v>126</v>
      </c>
      <c r="AW281" s="14" t="s">
        <v>31</v>
      </c>
      <c r="AX281" s="14" t="s">
        <v>75</v>
      </c>
      <c r="AY281" s="171" t="s">
        <v>118</v>
      </c>
    </row>
    <row r="282" spans="1:65" s="15" customFormat="1">
      <c r="B282" s="178"/>
      <c r="D282" s="163" t="s">
        <v>128</v>
      </c>
      <c r="E282" s="179" t="s">
        <v>1</v>
      </c>
      <c r="F282" s="180" t="s">
        <v>179</v>
      </c>
      <c r="H282" s="181">
        <v>38.924999999999997</v>
      </c>
      <c r="I282" s="182"/>
      <c r="L282" s="178"/>
      <c r="M282" s="183"/>
      <c r="N282" s="184"/>
      <c r="O282" s="184"/>
      <c r="P282" s="184"/>
      <c r="Q282" s="184"/>
      <c r="R282" s="184"/>
      <c r="S282" s="184"/>
      <c r="T282" s="185"/>
      <c r="AT282" s="179" t="s">
        <v>128</v>
      </c>
      <c r="AU282" s="179" t="s">
        <v>126</v>
      </c>
      <c r="AV282" s="15" t="s">
        <v>180</v>
      </c>
      <c r="AW282" s="15" t="s">
        <v>31</v>
      </c>
      <c r="AX282" s="15" t="s">
        <v>75</v>
      </c>
      <c r="AY282" s="179" t="s">
        <v>118</v>
      </c>
    </row>
    <row r="283" spans="1:65" s="16" customFormat="1">
      <c r="B283" s="186"/>
      <c r="D283" s="163" t="s">
        <v>128</v>
      </c>
      <c r="E283" s="187" t="s">
        <v>1</v>
      </c>
      <c r="F283" s="188" t="s">
        <v>205</v>
      </c>
      <c r="H283" s="189">
        <v>1087.425</v>
      </c>
      <c r="I283" s="190"/>
      <c r="L283" s="186"/>
      <c r="M283" s="191"/>
      <c r="N283" s="192"/>
      <c r="O283" s="192"/>
      <c r="P283" s="192"/>
      <c r="Q283" s="192"/>
      <c r="R283" s="192"/>
      <c r="S283" s="192"/>
      <c r="T283" s="193"/>
      <c r="AT283" s="187" t="s">
        <v>128</v>
      </c>
      <c r="AU283" s="187" t="s">
        <v>126</v>
      </c>
      <c r="AV283" s="16" t="s">
        <v>125</v>
      </c>
      <c r="AW283" s="16" t="s">
        <v>31</v>
      </c>
      <c r="AX283" s="16" t="s">
        <v>83</v>
      </c>
      <c r="AY283" s="187" t="s">
        <v>118</v>
      </c>
    </row>
    <row r="284" spans="1:65" s="2" customFormat="1" ht="24.2" customHeight="1">
      <c r="A284" s="33"/>
      <c r="B284" s="147"/>
      <c r="C284" s="148" t="s">
        <v>259</v>
      </c>
      <c r="D284" s="148" t="s">
        <v>121</v>
      </c>
      <c r="E284" s="149" t="s">
        <v>260</v>
      </c>
      <c r="F284" s="150" t="s">
        <v>261</v>
      </c>
      <c r="G284" s="151" t="s">
        <v>124</v>
      </c>
      <c r="H284" s="152">
        <v>42.45</v>
      </c>
      <c r="I284" s="153"/>
      <c r="J284" s="154">
        <f>ROUND(I284*H284,2)</f>
        <v>0</v>
      </c>
      <c r="K284" s="155"/>
      <c r="L284" s="34"/>
      <c r="M284" s="156" t="s">
        <v>1</v>
      </c>
      <c r="N284" s="157" t="s">
        <v>41</v>
      </c>
      <c r="O284" s="62"/>
      <c r="P284" s="158">
        <f>O284*H284</f>
        <v>0</v>
      </c>
      <c r="Q284" s="158">
        <v>1.92E-3</v>
      </c>
      <c r="R284" s="158">
        <f>Q284*H284</f>
        <v>8.1504000000000007E-2</v>
      </c>
      <c r="S284" s="158">
        <v>0</v>
      </c>
      <c r="T284" s="159">
        <f>S284*H284</f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60" t="s">
        <v>125</v>
      </c>
      <c r="AT284" s="160" t="s">
        <v>121</v>
      </c>
      <c r="AU284" s="160" t="s">
        <v>126</v>
      </c>
      <c r="AY284" s="18" t="s">
        <v>118</v>
      </c>
      <c r="BE284" s="161">
        <f>IF(N284="základná",J284,0)</f>
        <v>0</v>
      </c>
      <c r="BF284" s="161">
        <f>IF(N284="znížená",J284,0)</f>
        <v>0</v>
      </c>
      <c r="BG284" s="161">
        <f>IF(N284="zákl. prenesená",J284,0)</f>
        <v>0</v>
      </c>
      <c r="BH284" s="161">
        <f>IF(N284="zníž. prenesená",J284,0)</f>
        <v>0</v>
      </c>
      <c r="BI284" s="161">
        <f>IF(N284="nulová",J284,0)</f>
        <v>0</v>
      </c>
      <c r="BJ284" s="18" t="s">
        <v>126</v>
      </c>
      <c r="BK284" s="161">
        <f>ROUND(I284*H284,2)</f>
        <v>0</v>
      </c>
      <c r="BL284" s="18" t="s">
        <v>125</v>
      </c>
      <c r="BM284" s="160" t="s">
        <v>262</v>
      </c>
    </row>
    <row r="285" spans="1:65" s="13" customFormat="1">
      <c r="B285" s="162"/>
      <c r="D285" s="163" t="s">
        <v>128</v>
      </c>
      <c r="E285" s="164" t="s">
        <v>1</v>
      </c>
      <c r="F285" s="165" t="s">
        <v>233</v>
      </c>
      <c r="H285" s="164" t="s">
        <v>1</v>
      </c>
      <c r="I285" s="166"/>
      <c r="L285" s="162"/>
      <c r="M285" s="167"/>
      <c r="N285" s="168"/>
      <c r="O285" s="168"/>
      <c r="P285" s="168"/>
      <c r="Q285" s="168"/>
      <c r="R285" s="168"/>
      <c r="S285" s="168"/>
      <c r="T285" s="169"/>
      <c r="AT285" s="164" t="s">
        <v>128</v>
      </c>
      <c r="AU285" s="164" t="s">
        <v>126</v>
      </c>
      <c r="AV285" s="13" t="s">
        <v>83</v>
      </c>
      <c r="AW285" s="13" t="s">
        <v>31</v>
      </c>
      <c r="AX285" s="13" t="s">
        <v>75</v>
      </c>
      <c r="AY285" s="164" t="s">
        <v>118</v>
      </c>
    </row>
    <row r="286" spans="1:65" s="13" customFormat="1">
      <c r="B286" s="162"/>
      <c r="D286" s="163" t="s">
        <v>128</v>
      </c>
      <c r="E286" s="164" t="s">
        <v>1</v>
      </c>
      <c r="F286" s="165" t="s">
        <v>155</v>
      </c>
      <c r="H286" s="164" t="s">
        <v>1</v>
      </c>
      <c r="I286" s="166"/>
      <c r="L286" s="162"/>
      <c r="M286" s="167"/>
      <c r="N286" s="168"/>
      <c r="O286" s="168"/>
      <c r="P286" s="168"/>
      <c r="Q286" s="168"/>
      <c r="R286" s="168"/>
      <c r="S286" s="168"/>
      <c r="T286" s="169"/>
      <c r="AT286" s="164" t="s">
        <v>128</v>
      </c>
      <c r="AU286" s="164" t="s">
        <v>126</v>
      </c>
      <c r="AV286" s="13" t="s">
        <v>83</v>
      </c>
      <c r="AW286" s="13" t="s">
        <v>31</v>
      </c>
      <c r="AX286" s="13" t="s">
        <v>75</v>
      </c>
      <c r="AY286" s="164" t="s">
        <v>118</v>
      </c>
    </row>
    <row r="287" spans="1:65" s="14" customFormat="1">
      <c r="B287" s="170"/>
      <c r="D287" s="163" t="s">
        <v>128</v>
      </c>
      <c r="E287" s="171" t="s">
        <v>1</v>
      </c>
      <c r="F287" s="172" t="s">
        <v>263</v>
      </c>
      <c r="H287" s="173">
        <v>7.5</v>
      </c>
      <c r="I287" s="174"/>
      <c r="L287" s="170"/>
      <c r="M287" s="175"/>
      <c r="N287" s="176"/>
      <c r="O287" s="176"/>
      <c r="P287" s="176"/>
      <c r="Q287" s="176"/>
      <c r="R287" s="176"/>
      <c r="S287" s="176"/>
      <c r="T287" s="177"/>
      <c r="AT287" s="171" t="s">
        <v>128</v>
      </c>
      <c r="AU287" s="171" t="s">
        <v>126</v>
      </c>
      <c r="AV287" s="14" t="s">
        <v>126</v>
      </c>
      <c r="AW287" s="14" t="s">
        <v>31</v>
      </c>
      <c r="AX287" s="14" t="s">
        <v>75</v>
      </c>
      <c r="AY287" s="171" t="s">
        <v>118</v>
      </c>
    </row>
    <row r="288" spans="1:65" s="13" customFormat="1">
      <c r="B288" s="162"/>
      <c r="D288" s="163" t="s">
        <v>128</v>
      </c>
      <c r="E288" s="164" t="s">
        <v>1</v>
      </c>
      <c r="F288" s="165" t="s">
        <v>159</v>
      </c>
      <c r="H288" s="164" t="s">
        <v>1</v>
      </c>
      <c r="I288" s="166"/>
      <c r="L288" s="162"/>
      <c r="M288" s="167"/>
      <c r="N288" s="168"/>
      <c r="O288" s="168"/>
      <c r="P288" s="168"/>
      <c r="Q288" s="168"/>
      <c r="R288" s="168"/>
      <c r="S288" s="168"/>
      <c r="T288" s="169"/>
      <c r="AT288" s="164" t="s">
        <v>128</v>
      </c>
      <c r="AU288" s="164" t="s">
        <v>126</v>
      </c>
      <c r="AV288" s="13" t="s">
        <v>83</v>
      </c>
      <c r="AW288" s="13" t="s">
        <v>31</v>
      </c>
      <c r="AX288" s="13" t="s">
        <v>75</v>
      </c>
      <c r="AY288" s="164" t="s">
        <v>118</v>
      </c>
    </row>
    <row r="289" spans="1:65" s="14" customFormat="1">
      <c r="B289" s="170"/>
      <c r="D289" s="163" t="s">
        <v>128</v>
      </c>
      <c r="E289" s="171" t="s">
        <v>1</v>
      </c>
      <c r="F289" s="172" t="s">
        <v>249</v>
      </c>
      <c r="H289" s="173">
        <v>3.375</v>
      </c>
      <c r="I289" s="174"/>
      <c r="L289" s="170"/>
      <c r="M289" s="175"/>
      <c r="N289" s="176"/>
      <c r="O289" s="176"/>
      <c r="P289" s="176"/>
      <c r="Q289" s="176"/>
      <c r="R289" s="176"/>
      <c r="S289" s="176"/>
      <c r="T289" s="177"/>
      <c r="AT289" s="171" t="s">
        <v>128</v>
      </c>
      <c r="AU289" s="171" t="s">
        <v>126</v>
      </c>
      <c r="AV289" s="14" t="s">
        <v>126</v>
      </c>
      <c r="AW289" s="14" t="s">
        <v>31</v>
      </c>
      <c r="AX289" s="14" t="s">
        <v>75</v>
      </c>
      <c r="AY289" s="171" t="s">
        <v>118</v>
      </c>
    </row>
    <row r="290" spans="1:65" s="13" customFormat="1">
      <c r="B290" s="162"/>
      <c r="D290" s="163" t="s">
        <v>128</v>
      </c>
      <c r="E290" s="164" t="s">
        <v>1</v>
      </c>
      <c r="F290" s="165" t="s">
        <v>174</v>
      </c>
      <c r="H290" s="164" t="s">
        <v>1</v>
      </c>
      <c r="I290" s="166"/>
      <c r="L290" s="162"/>
      <c r="M290" s="167"/>
      <c r="N290" s="168"/>
      <c r="O290" s="168"/>
      <c r="P290" s="168"/>
      <c r="Q290" s="168"/>
      <c r="R290" s="168"/>
      <c r="S290" s="168"/>
      <c r="T290" s="169"/>
      <c r="AT290" s="164" t="s">
        <v>128</v>
      </c>
      <c r="AU290" s="164" t="s">
        <v>126</v>
      </c>
      <c r="AV290" s="13" t="s">
        <v>83</v>
      </c>
      <c r="AW290" s="13" t="s">
        <v>31</v>
      </c>
      <c r="AX290" s="13" t="s">
        <v>75</v>
      </c>
      <c r="AY290" s="164" t="s">
        <v>118</v>
      </c>
    </row>
    <row r="291" spans="1:65" s="14" customFormat="1">
      <c r="B291" s="170"/>
      <c r="D291" s="163" t="s">
        <v>128</v>
      </c>
      <c r="E291" s="171" t="s">
        <v>1</v>
      </c>
      <c r="F291" s="172" t="s">
        <v>264</v>
      </c>
      <c r="H291" s="173">
        <v>14.7</v>
      </c>
      <c r="I291" s="174"/>
      <c r="L291" s="170"/>
      <c r="M291" s="175"/>
      <c r="N291" s="176"/>
      <c r="O291" s="176"/>
      <c r="P291" s="176"/>
      <c r="Q291" s="176"/>
      <c r="R291" s="176"/>
      <c r="S291" s="176"/>
      <c r="T291" s="177"/>
      <c r="AT291" s="171" t="s">
        <v>128</v>
      </c>
      <c r="AU291" s="171" t="s">
        <v>126</v>
      </c>
      <c r="AV291" s="14" t="s">
        <v>126</v>
      </c>
      <c r="AW291" s="14" t="s">
        <v>31</v>
      </c>
      <c r="AX291" s="14" t="s">
        <v>75</v>
      </c>
      <c r="AY291" s="171" t="s">
        <v>118</v>
      </c>
    </row>
    <row r="292" spans="1:65" s="15" customFormat="1">
      <c r="B292" s="178"/>
      <c r="D292" s="163" t="s">
        <v>128</v>
      </c>
      <c r="E292" s="179" t="s">
        <v>1</v>
      </c>
      <c r="F292" s="180" t="s">
        <v>179</v>
      </c>
      <c r="H292" s="181">
        <v>25.574999999999999</v>
      </c>
      <c r="I292" s="182"/>
      <c r="L292" s="178"/>
      <c r="M292" s="183"/>
      <c r="N292" s="184"/>
      <c r="O292" s="184"/>
      <c r="P292" s="184"/>
      <c r="Q292" s="184"/>
      <c r="R292" s="184"/>
      <c r="S292" s="184"/>
      <c r="T292" s="185"/>
      <c r="AT292" s="179" t="s">
        <v>128</v>
      </c>
      <c r="AU292" s="179" t="s">
        <v>126</v>
      </c>
      <c r="AV292" s="15" t="s">
        <v>180</v>
      </c>
      <c r="AW292" s="15" t="s">
        <v>31</v>
      </c>
      <c r="AX292" s="15" t="s">
        <v>75</v>
      </c>
      <c r="AY292" s="179" t="s">
        <v>118</v>
      </c>
    </row>
    <row r="293" spans="1:65" s="13" customFormat="1">
      <c r="B293" s="162"/>
      <c r="D293" s="163" t="s">
        <v>128</v>
      </c>
      <c r="E293" s="164" t="s">
        <v>1</v>
      </c>
      <c r="F293" s="165" t="s">
        <v>189</v>
      </c>
      <c r="H293" s="164" t="s">
        <v>1</v>
      </c>
      <c r="I293" s="166"/>
      <c r="L293" s="162"/>
      <c r="M293" s="167"/>
      <c r="N293" s="168"/>
      <c r="O293" s="168"/>
      <c r="P293" s="168"/>
      <c r="Q293" s="168"/>
      <c r="R293" s="168"/>
      <c r="S293" s="168"/>
      <c r="T293" s="169"/>
      <c r="AT293" s="164" t="s">
        <v>128</v>
      </c>
      <c r="AU293" s="164" t="s">
        <v>126</v>
      </c>
      <c r="AV293" s="13" t="s">
        <v>83</v>
      </c>
      <c r="AW293" s="13" t="s">
        <v>31</v>
      </c>
      <c r="AX293" s="13" t="s">
        <v>75</v>
      </c>
      <c r="AY293" s="164" t="s">
        <v>118</v>
      </c>
    </row>
    <row r="294" spans="1:65" s="14" customFormat="1">
      <c r="B294" s="170"/>
      <c r="D294" s="163" t="s">
        <v>128</v>
      </c>
      <c r="E294" s="171" t="s">
        <v>1</v>
      </c>
      <c r="F294" s="172" t="s">
        <v>265</v>
      </c>
      <c r="H294" s="173">
        <v>16.875</v>
      </c>
      <c r="I294" s="174"/>
      <c r="L294" s="170"/>
      <c r="M294" s="175"/>
      <c r="N294" s="176"/>
      <c r="O294" s="176"/>
      <c r="P294" s="176"/>
      <c r="Q294" s="176"/>
      <c r="R294" s="176"/>
      <c r="S294" s="176"/>
      <c r="T294" s="177"/>
      <c r="AT294" s="171" t="s">
        <v>128</v>
      </c>
      <c r="AU294" s="171" t="s">
        <v>126</v>
      </c>
      <c r="AV294" s="14" t="s">
        <v>126</v>
      </c>
      <c r="AW294" s="14" t="s">
        <v>31</v>
      </c>
      <c r="AX294" s="14" t="s">
        <v>75</v>
      </c>
      <c r="AY294" s="171" t="s">
        <v>118</v>
      </c>
    </row>
    <row r="295" spans="1:65" s="15" customFormat="1">
      <c r="B295" s="178"/>
      <c r="D295" s="163" t="s">
        <v>128</v>
      </c>
      <c r="E295" s="179" t="s">
        <v>1</v>
      </c>
      <c r="F295" s="180" t="s">
        <v>179</v>
      </c>
      <c r="H295" s="181">
        <v>16.875</v>
      </c>
      <c r="I295" s="182"/>
      <c r="L295" s="178"/>
      <c r="M295" s="183"/>
      <c r="N295" s="184"/>
      <c r="O295" s="184"/>
      <c r="P295" s="184"/>
      <c r="Q295" s="184"/>
      <c r="R295" s="184"/>
      <c r="S295" s="184"/>
      <c r="T295" s="185"/>
      <c r="AT295" s="179" t="s">
        <v>128</v>
      </c>
      <c r="AU295" s="179" t="s">
        <v>126</v>
      </c>
      <c r="AV295" s="15" t="s">
        <v>180</v>
      </c>
      <c r="AW295" s="15" t="s">
        <v>31</v>
      </c>
      <c r="AX295" s="15" t="s">
        <v>75</v>
      </c>
      <c r="AY295" s="179" t="s">
        <v>118</v>
      </c>
    </row>
    <row r="296" spans="1:65" s="16" customFormat="1">
      <c r="B296" s="186"/>
      <c r="D296" s="163" t="s">
        <v>128</v>
      </c>
      <c r="E296" s="187" t="s">
        <v>1</v>
      </c>
      <c r="F296" s="188" t="s">
        <v>205</v>
      </c>
      <c r="H296" s="189">
        <v>42.45</v>
      </c>
      <c r="I296" s="190"/>
      <c r="L296" s="186"/>
      <c r="M296" s="191"/>
      <c r="N296" s="192"/>
      <c r="O296" s="192"/>
      <c r="P296" s="192"/>
      <c r="Q296" s="192"/>
      <c r="R296" s="192"/>
      <c r="S296" s="192"/>
      <c r="T296" s="193"/>
      <c r="AT296" s="187" t="s">
        <v>128</v>
      </c>
      <c r="AU296" s="187" t="s">
        <v>126</v>
      </c>
      <c r="AV296" s="16" t="s">
        <v>125</v>
      </c>
      <c r="AW296" s="16" t="s">
        <v>31</v>
      </c>
      <c r="AX296" s="16" t="s">
        <v>83</v>
      </c>
      <c r="AY296" s="187" t="s">
        <v>118</v>
      </c>
    </row>
    <row r="297" spans="1:65" s="2" customFormat="1" ht="33" customHeight="1">
      <c r="A297" s="33"/>
      <c r="B297" s="147"/>
      <c r="C297" s="148" t="s">
        <v>227</v>
      </c>
      <c r="D297" s="148" t="s">
        <v>121</v>
      </c>
      <c r="E297" s="149" t="s">
        <v>266</v>
      </c>
      <c r="F297" s="150" t="s">
        <v>267</v>
      </c>
      <c r="G297" s="151" t="s">
        <v>124</v>
      </c>
      <c r="H297" s="152">
        <v>0.49</v>
      </c>
      <c r="I297" s="153"/>
      <c r="J297" s="154">
        <f>ROUND(I297*H297,2)</f>
        <v>0</v>
      </c>
      <c r="K297" s="155"/>
      <c r="L297" s="34"/>
      <c r="M297" s="156" t="s">
        <v>1</v>
      </c>
      <c r="N297" s="157" t="s">
        <v>41</v>
      </c>
      <c r="O297" s="62"/>
      <c r="P297" s="158">
        <f>O297*H297</f>
        <v>0</v>
      </c>
      <c r="Q297" s="158">
        <v>0</v>
      </c>
      <c r="R297" s="158">
        <f>Q297*H297</f>
        <v>0</v>
      </c>
      <c r="S297" s="158">
        <v>8.2000000000000003E-2</v>
      </c>
      <c r="T297" s="159">
        <f>S297*H297</f>
        <v>4.018E-2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60" t="s">
        <v>125</v>
      </c>
      <c r="AT297" s="160" t="s">
        <v>121</v>
      </c>
      <c r="AU297" s="160" t="s">
        <v>126</v>
      </c>
      <c r="AY297" s="18" t="s">
        <v>118</v>
      </c>
      <c r="BE297" s="161">
        <f>IF(N297="základná",J297,0)</f>
        <v>0</v>
      </c>
      <c r="BF297" s="161">
        <f>IF(N297="znížená",J297,0)</f>
        <v>0</v>
      </c>
      <c r="BG297" s="161">
        <f>IF(N297="zákl. prenesená",J297,0)</f>
        <v>0</v>
      </c>
      <c r="BH297" s="161">
        <f>IF(N297="zníž. prenesená",J297,0)</f>
        <v>0</v>
      </c>
      <c r="BI297" s="161">
        <f>IF(N297="nulová",J297,0)</f>
        <v>0</v>
      </c>
      <c r="BJ297" s="18" t="s">
        <v>126</v>
      </c>
      <c r="BK297" s="161">
        <f>ROUND(I297*H297,2)</f>
        <v>0</v>
      </c>
      <c r="BL297" s="18" t="s">
        <v>125</v>
      </c>
      <c r="BM297" s="160" t="s">
        <v>268</v>
      </c>
    </row>
    <row r="298" spans="1:65" s="14" customFormat="1">
      <c r="B298" s="170"/>
      <c r="D298" s="163" t="s">
        <v>128</v>
      </c>
      <c r="E298" s="171" t="s">
        <v>1</v>
      </c>
      <c r="F298" s="172" t="s">
        <v>269</v>
      </c>
      <c r="H298" s="173">
        <v>0.49</v>
      </c>
      <c r="I298" s="174"/>
      <c r="L298" s="170"/>
      <c r="M298" s="175"/>
      <c r="N298" s="176"/>
      <c r="O298" s="176"/>
      <c r="P298" s="176"/>
      <c r="Q298" s="176"/>
      <c r="R298" s="176"/>
      <c r="S298" s="176"/>
      <c r="T298" s="177"/>
      <c r="AT298" s="171" t="s">
        <v>128</v>
      </c>
      <c r="AU298" s="171" t="s">
        <v>126</v>
      </c>
      <c r="AV298" s="14" t="s">
        <v>126</v>
      </c>
      <c r="AW298" s="14" t="s">
        <v>31</v>
      </c>
      <c r="AX298" s="14" t="s">
        <v>75</v>
      </c>
      <c r="AY298" s="171" t="s">
        <v>118</v>
      </c>
    </row>
    <row r="299" spans="1:65" s="16" customFormat="1">
      <c r="B299" s="186"/>
      <c r="D299" s="163" t="s">
        <v>128</v>
      </c>
      <c r="E299" s="187" t="s">
        <v>1</v>
      </c>
      <c r="F299" s="188" t="s">
        <v>205</v>
      </c>
      <c r="H299" s="189">
        <v>0.49</v>
      </c>
      <c r="I299" s="190"/>
      <c r="L299" s="186"/>
      <c r="M299" s="191"/>
      <c r="N299" s="192"/>
      <c r="O299" s="192"/>
      <c r="P299" s="192"/>
      <c r="Q299" s="192"/>
      <c r="R299" s="192"/>
      <c r="S299" s="192"/>
      <c r="T299" s="193"/>
      <c r="AT299" s="187" t="s">
        <v>128</v>
      </c>
      <c r="AU299" s="187" t="s">
        <v>126</v>
      </c>
      <c r="AV299" s="16" t="s">
        <v>125</v>
      </c>
      <c r="AW299" s="16" t="s">
        <v>31</v>
      </c>
      <c r="AX299" s="16" t="s">
        <v>83</v>
      </c>
      <c r="AY299" s="187" t="s">
        <v>118</v>
      </c>
    </row>
    <row r="300" spans="1:65" s="2" customFormat="1" ht="24.2" customHeight="1">
      <c r="A300" s="33"/>
      <c r="B300" s="147"/>
      <c r="C300" s="148" t="s">
        <v>270</v>
      </c>
      <c r="D300" s="148" t="s">
        <v>121</v>
      </c>
      <c r="E300" s="149" t="s">
        <v>271</v>
      </c>
      <c r="F300" s="150" t="s">
        <v>272</v>
      </c>
      <c r="G300" s="151" t="s">
        <v>208</v>
      </c>
      <c r="H300" s="152">
        <v>396</v>
      </c>
      <c r="I300" s="153"/>
      <c r="J300" s="154">
        <f>ROUND(I300*H300,2)</f>
        <v>0</v>
      </c>
      <c r="K300" s="155"/>
      <c r="L300" s="34"/>
      <c r="M300" s="156" t="s">
        <v>1</v>
      </c>
      <c r="N300" s="157" t="s">
        <v>41</v>
      </c>
      <c r="O300" s="62"/>
      <c r="P300" s="158">
        <f>O300*H300</f>
        <v>0</v>
      </c>
      <c r="Q300" s="158">
        <v>0</v>
      </c>
      <c r="R300" s="158">
        <f>Q300*H300</f>
        <v>0</v>
      </c>
      <c r="S300" s="158">
        <v>1.2E-2</v>
      </c>
      <c r="T300" s="159">
        <f>S300*H300</f>
        <v>4.7519999999999998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60" t="s">
        <v>125</v>
      </c>
      <c r="AT300" s="160" t="s">
        <v>121</v>
      </c>
      <c r="AU300" s="160" t="s">
        <v>126</v>
      </c>
      <c r="AY300" s="18" t="s">
        <v>118</v>
      </c>
      <c r="BE300" s="161">
        <f>IF(N300="základná",J300,0)</f>
        <v>0</v>
      </c>
      <c r="BF300" s="161">
        <f>IF(N300="znížená",J300,0)</f>
        <v>0</v>
      </c>
      <c r="BG300" s="161">
        <f>IF(N300="zákl. prenesená",J300,0)</f>
        <v>0</v>
      </c>
      <c r="BH300" s="161">
        <f>IF(N300="zníž. prenesená",J300,0)</f>
        <v>0</v>
      </c>
      <c r="BI300" s="161">
        <f>IF(N300="nulová",J300,0)</f>
        <v>0</v>
      </c>
      <c r="BJ300" s="18" t="s">
        <v>126</v>
      </c>
      <c r="BK300" s="161">
        <f>ROUND(I300*H300,2)</f>
        <v>0</v>
      </c>
      <c r="BL300" s="18" t="s">
        <v>125</v>
      </c>
      <c r="BM300" s="160" t="s">
        <v>273</v>
      </c>
    </row>
    <row r="301" spans="1:65" s="13" customFormat="1">
      <c r="B301" s="162"/>
      <c r="D301" s="163" t="s">
        <v>128</v>
      </c>
      <c r="E301" s="164" t="s">
        <v>1</v>
      </c>
      <c r="F301" s="165" t="s">
        <v>274</v>
      </c>
      <c r="H301" s="164" t="s">
        <v>1</v>
      </c>
      <c r="I301" s="166"/>
      <c r="L301" s="162"/>
      <c r="M301" s="167"/>
      <c r="N301" s="168"/>
      <c r="O301" s="168"/>
      <c r="P301" s="168"/>
      <c r="Q301" s="168"/>
      <c r="R301" s="168"/>
      <c r="S301" s="168"/>
      <c r="T301" s="169"/>
      <c r="AT301" s="164" t="s">
        <v>128</v>
      </c>
      <c r="AU301" s="164" t="s">
        <v>126</v>
      </c>
      <c r="AV301" s="13" t="s">
        <v>83</v>
      </c>
      <c r="AW301" s="13" t="s">
        <v>31</v>
      </c>
      <c r="AX301" s="13" t="s">
        <v>75</v>
      </c>
      <c r="AY301" s="164" t="s">
        <v>118</v>
      </c>
    </row>
    <row r="302" spans="1:65" s="14" customFormat="1">
      <c r="B302" s="170"/>
      <c r="D302" s="163" t="s">
        <v>128</v>
      </c>
      <c r="E302" s="171" t="s">
        <v>1</v>
      </c>
      <c r="F302" s="172" t="s">
        <v>275</v>
      </c>
      <c r="H302" s="173">
        <v>27</v>
      </c>
      <c r="I302" s="174"/>
      <c r="L302" s="170"/>
      <c r="M302" s="175"/>
      <c r="N302" s="176"/>
      <c r="O302" s="176"/>
      <c r="P302" s="176"/>
      <c r="Q302" s="176"/>
      <c r="R302" s="176"/>
      <c r="S302" s="176"/>
      <c r="T302" s="177"/>
      <c r="AT302" s="171" t="s">
        <v>128</v>
      </c>
      <c r="AU302" s="171" t="s">
        <v>126</v>
      </c>
      <c r="AV302" s="14" t="s">
        <v>126</v>
      </c>
      <c r="AW302" s="14" t="s">
        <v>31</v>
      </c>
      <c r="AX302" s="14" t="s">
        <v>75</v>
      </c>
      <c r="AY302" s="171" t="s">
        <v>118</v>
      </c>
    </row>
    <row r="303" spans="1:65" s="13" customFormat="1">
      <c r="B303" s="162"/>
      <c r="D303" s="163" t="s">
        <v>128</v>
      </c>
      <c r="E303" s="164" t="s">
        <v>1</v>
      </c>
      <c r="F303" s="165" t="s">
        <v>276</v>
      </c>
      <c r="H303" s="164" t="s">
        <v>1</v>
      </c>
      <c r="I303" s="166"/>
      <c r="L303" s="162"/>
      <c r="M303" s="167"/>
      <c r="N303" s="168"/>
      <c r="O303" s="168"/>
      <c r="P303" s="168"/>
      <c r="Q303" s="168"/>
      <c r="R303" s="168"/>
      <c r="S303" s="168"/>
      <c r="T303" s="169"/>
      <c r="AT303" s="164" t="s">
        <v>128</v>
      </c>
      <c r="AU303" s="164" t="s">
        <v>126</v>
      </c>
      <c r="AV303" s="13" t="s">
        <v>83</v>
      </c>
      <c r="AW303" s="13" t="s">
        <v>31</v>
      </c>
      <c r="AX303" s="13" t="s">
        <v>75</v>
      </c>
      <c r="AY303" s="164" t="s">
        <v>118</v>
      </c>
    </row>
    <row r="304" spans="1:65" s="14" customFormat="1">
      <c r="B304" s="170"/>
      <c r="D304" s="163" t="s">
        <v>128</v>
      </c>
      <c r="E304" s="171" t="s">
        <v>1</v>
      </c>
      <c r="F304" s="172" t="s">
        <v>277</v>
      </c>
      <c r="H304" s="173">
        <v>6</v>
      </c>
      <c r="I304" s="174"/>
      <c r="L304" s="170"/>
      <c r="M304" s="175"/>
      <c r="N304" s="176"/>
      <c r="O304" s="176"/>
      <c r="P304" s="176"/>
      <c r="Q304" s="176"/>
      <c r="R304" s="176"/>
      <c r="S304" s="176"/>
      <c r="T304" s="177"/>
      <c r="AT304" s="171" t="s">
        <v>128</v>
      </c>
      <c r="AU304" s="171" t="s">
        <v>126</v>
      </c>
      <c r="AV304" s="14" t="s">
        <v>126</v>
      </c>
      <c r="AW304" s="14" t="s">
        <v>31</v>
      </c>
      <c r="AX304" s="14" t="s">
        <v>75</v>
      </c>
      <c r="AY304" s="171" t="s">
        <v>118</v>
      </c>
    </row>
    <row r="305" spans="2:51" s="13" customFormat="1">
      <c r="B305" s="162"/>
      <c r="D305" s="163" t="s">
        <v>128</v>
      </c>
      <c r="E305" s="164" t="s">
        <v>1</v>
      </c>
      <c r="F305" s="165" t="s">
        <v>278</v>
      </c>
      <c r="H305" s="164" t="s">
        <v>1</v>
      </c>
      <c r="I305" s="166"/>
      <c r="L305" s="162"/>
      <c r="M305" s="167"/>
      <c r="N305" s="168"/>
      <c r="O305" s="168"/>
      <c r="P305" s="168"/>
      <c r="Q305" s="168"/>
      <c r="R305" s="168"/>
      <c r="S305" s="168"/>
      <c r="T305" s="169"/>
      <c r="AT305" s="164" t="s">
        <v>128</v>
      </c>
      <c r="AU305" s="164" t="s">
        <v>126</v>
      </c>
      <c r="AV305" s="13" t="s">
        <v>83</v>
      </c>
      <c r="AW305" s="13" t="s">
        <v>31</v>
      </c>
      <c r="AX305" s="13" t="s">
        <v>75</v>
      </c>
      <c r="AY305" s="164" t="s">
        <v>118</v>
      </c>
    </row>
    <row r="306" spans="2:51" s="14" customFormat="1">
      <c r="B306" s="170"/>
      <c r="D306" s="163" t="s">
        <v>128</v>
      </c>
      <c r="E306" s="171" t="s">
        <v>1</v>
      </c>
      <c r="F306" s="172" t="s">
        <v>279</v>
      </c>
      <c r="H306" s="173">
        <v>34</v>
      </c>
      <c r="I306" s="174"/>
      <c r="L306" s="170"/>
      <c r="M306" s="175"/>
      <c r="N306" s="176"/>
      <c r="O306" s="176"/>
      <c r="P306" s="176"/>
      <c r="Q306" s="176"/>
      <c r="R306" s="176"/>
      <c r="S306" s="176"/>
      <c r="T306" s="177"/>
      <c r="AT306" s="171" t="s">
        <v>128</v>
      </c>
      <c r="AU306" s="171" t="s">
        <v>126</v>
      </c>
      <c r="AV306" s="14" t="s">
        <v>126</v>
      </c>
      <c r="AW306" s="14" t="s">
        <v>31</v>
      </c>
      <c r="AX306" s="14" t="s">
        <v>75</v>
      </c>
      <c r="AY306" s="171" t="s">
        <v>118</v>
      </c>
    </row>
    <row r="307" spans="2:51" s="15" customFormat="1">
      <c r="B307" s="178"/>
      <c r="D307" s="163" t="s">
        <v>128</v>
      </c>
      <c r="E307" s="179" t="s">
        <v>1</v>
      </c>
      <c r="F307" s="180" t="s">
        <v>179</v>
      </c>
      <c r="H307" s="181">
        <v>67</v>
      </c>
      <c r="I307" s="182"/>
      <c r="L307" s="178"/>
      <c r="M307" s="183"/>
      <c r="N307" s="184"/>
      <c r="O307" s="184"/>
      <c r="P307" s="184"/>
      <c r="Q307" s="184"/>
      <c r="R307" s="184"/>
      <c r="S307" s="184"/>
      <c r="T307" s="185"/>
      <c r="AT307" s="179" t="s">
        <v>128</v>
      </c>
      <c r="AU307" s="179" t="s">
        <v>126</v>
      </c>
      <c r="AV307" s="15" t="s">
        <v>180</v>
      </c>
      <c r="AW307" s="15" t="s">
        <v>31</v>
      </c>
      <c r="AX307" s="15" t="s">
        <v>75</v>
      </c>
      <c r="AY307" s="179" t="s">
        <v>118</v>
      </c>
    </row>
    <row r="308" spans="2:51" s="13" customFormat="1">
      <c r="B308" s="162"/>
      <c r="D308" s="163" t="s">
        <v>128</v>
      </c>
      <c r="E308" s="164" t="s">
        <v>1</v>
      </c>
      <c r="F308" s="165" t="s">
        <v>280</v>
      </c>
      <c r="H308" s="164" t="s">
        <v>1</v>
      </c>
      <c r="I308" s="166"/>
      <c r="L308" s="162"/>
      <c r="M308" s="167"/>
      <c r="N308" s="168"/>
      <c r="O308" s="168"/>
      <c r="P308" s="168"/>
      <c r="Q308" s="168"/>
      <c r="R308" s="168"/>
      <c r="S308" s="168"/>
      <c r="T308" s="169"/>
      <c r="AT308" s="164" t="s">
        <v>128</v>
      </c>
      <c r="AU308" s="164" t="s">
        <v>126</v>
      </c>
      <c r="AV308" s="13" t="s">
        <v>83</v>
      </c>
      <c r="AW308" s="13" t="s">
        <v>31</v>
      </c>
      <c r="AX308" s="13" t="s">
        <v>75</v>
      </c>
      <c r="AY308" s="164" t="s">
        <v>118</v>
      </c>
    </row>
    <row r="309" spans="2:51" s="14" customFormat="1">
      <c r="B309" s="170"/>
      <c r="D309" s="163" t="s">
        <v>128</v>
      </c>
      <c r="E309" s="171" t="s">
        <v>1</v>
      </c>
      <c r="F309" s="172" t="s">
        <v>281</v>
      </c>
      <c r="H309" s="173">
        <v>1</v>
      </c>
      <c r="I309" s="174"/>
      <c r="L309" s="170"/>
      <c r="M309" s="175"/>
      <c r="N309" s="176"/>
      <c r="O309" s="176"/>
      <c r="P309" s="176"/>
      <c r="Q309" s="176"/>
      <c r="R309" s="176"/>
      <c r="S309" s="176"/>
      <c r="T309" s="177"/>
      <c r="AT309" s="171" t="s">
        <v>128</v>
      </c>
      <c r="AU309" s="171" t="s">
        <v>126</v>
      </c>
      <c r="AV309" s="14" t="s">
        <v>126</v>
      </c>
      <c r="AW309" s="14" t="s">
        <v>31</v>
      </c>
      <c r="AX309" s="14" t="s">
        <v>75</v>
      </c>
      <c r="AY309" s="171" t="s">
        <v>118</v>
      </c>
    </row>
    <row r="310" spans="2:51" s="15" customFormat="1">
      <c r="B310" s="178"/>
      <c r="D310" s="163" t="s">
        <v>128</v>
      </c>
      <c r="E310" s="179" t="s">
        <v>1</v>
      </c>
      <c r="F310" s="180" t="s">
        <v>179</v>
      </c>
      <c r="H310" s="181">
        <v>1</v>
      </c>
      <c r="I310" s="182"/>
      <c r="L310" s="178"/>
      <c r="M310" s="183"/>
      <c r="N310" s="184"/>
      <c r="O310" s="184"/>
      <c r="P310" s="184"/>
      <c r="Q310" s="184"/>
      <c r="R310" s="184"/>
      <c r="S310" s="184"/>
      <c r="T310" s="185"/>
      <c r="AT310" s="179" t="s">
        <v>128</v>
      </c>
      <c r="AU310" s="179" t="s">
        <v>126</v>
      </c>
      <c r="AV310" s="15" t="s">
        <v>180</v>
      </c>
      <c r="AW310" s="15" t="s">
        <v>31</v>
      </c>
      <c r="AX310" s="15" t="s">
        <v>75</v>
      </c>
      <c r="AY310" s="179" t="s">
        <v>118</v>
      </c>
    </row>
    <row r="311" spans="2:51" s="13" customFormat="1">
      <c r="B311" s="162"/>
      <c r="D311" s="163" t="s">
        <v>128</v>
      </c>
      <c r="E311" s="164" t="s">
        <v>1</v>
      </c>
      <c r="F311" s="165" t="s">
        <v>282</v>
      </c>
      <c r="H311" s="164" t="s">
        <v>1</v>
      </c>
      <c r="I311" s="166"/>
      <c r="L311" s="162"/>
      <c r="M311" s="167"/>
      <c r="N311" s="168"/>
      <c r="O311" s="168"/>
      <c r="P311" s="168"/>
      <c r="Q311" s="168"/>
      <c r="R311" s="168"/>
      <c r="S311" s="168"/>
      <c r="T311" s="169"/>
      <c r="AT311" s="164" t="s">
        <v>128</v>
      </c>
      <c r="AU311" s="164" t="s">
        <v>126</v>
      </c>
      <c r="AV311" s="13" t="s">
        <v>83</v>
      </c>
      <c r="AW311" s="13" t="s">
        <v>31</v>
      </c>
      <c r="AX311" s="13" t="s">
        <v>75</v>
      </c>
      <c r="AY311" s="164" t="s">
        <v>118</v>
      </c>
    </row>
    <row r="312" spans="2:51" s="14" customFormat="1">
      <c r="B312" s="170"/>
      <c r="D312" s="163" t="s">
        <v>128</v>
      </c>
      <c r="E312" s="171" t="s">
        <v>1</v>
      </c>
      <c r="F312" s="172" t="s">
        <v>283</v>
      </c>
      <c r="H312" s="173">
        <v>284</v>
      </c>
      <c r="I312" s="174"/>
      <c r="L312" s="170"/>
      <c r="M312" s="175"/>
      <c r="N312" s="176"/>
      <c r="O312" s="176"/>
      <c r="P312" s="176"/>
      <c r="Q312" s="176"/>
      <c r="R312" s="176"/>
      <c r="S312" s="176"/>
      <c r="T312" s="177"/>
      <c r="AT312" s="171" t="s">
        <v>128</v>
      </c>
      <c r="AU312" s="171" t="s">
        <v>126</v>
      </c>
      <c r="AV312" s="14" t="s">
        <v>126</v>
      </c>
      <c r="AW312" s="14" t="s">
        <v>31</v>
      </c>
      <c r="AX312" s="14" t="s">
        <v>75</v>
      </c>
      <c r="AY312" s="171" t="s">
        <v>118</v>
      </c>
    </row>
    <row r="313" spans="2:51" s="13" customFormat="1">
      <c r="B313" s="162"/>
      <c r="D313" s="163" t="s">
        <v>128</v>
      </c>
      <c r="E313" s="164" t="s">
        <v>1</v>
      </c>
      <c r="F313" s="165" t="s">
        <v>284</v>
      </c>
      <c r="H313" s="164" t="s">
        <v>1</v>
      </c>
      <c r="I313" s="166"/>
      <c r="L313" s="162"/>
      <c r="M313" s="167"/>
      <c r="N313" s="168"/>
      <c r="O313" s="168"/>
      <c r="P313" s="168"/>
      <c r="Q313" s="168"/>
      <c r="R313" s="168"/>
      <c r="S313" s="168"/>
      <c r="T313" s="169"/>
      <c r="AT313" s="164" t="s">
        <v>128</v>
      </c>
      <c r="AU313" s="164" t="s">
        <v>126</v>
      </c>
      <c r="AV313" s="13" t="s">
        <v>83</v>
      </c>
      <c r="AW313" s="13" t="s">
        <v>31</v>
      </c>
      <c r="AX313" s="13" t="s">
        <v>75</v>
      </c>
      <c r="AY313" s="164" t="s">
        <v>118</v>
      </c>
    </row>
    <row r="314" spans="2:51" s="14" customFormat="1">
      <c r="B314" s="170"/>
      <c r="D314" s="163" t="s">
        <v>128</v>
      </c>
      <c r="E314" s="171" t="s">
        <v>1</v>
      </c>
      <c r="F314" s="172" t="s">
        <v>285</v>
      </c>
      <c r="H314" s="173">
        <v>13</v>
      </c>
      <c r="I314" s="174"/>
      <c r="L314" s="170"/>
      <c r="M314" s="175"/>
      <c r="N314" s="176"/>
      <c r="O314" s="176"/>
      <c r="P314" s="176"/>
      <c r="Q314" s="176"/>
      <c r="R314" s="176"/>
      <c r="S314" s="176"/>
      <c r="T314" s="177"/>
      <c r="AT314" s="171" t="s">
        <v>128</v>
      </c>
      <c r="AU314" s="171" t="s">
        <v>126</v>
      </c>
      <c r="AV314" s="14" t="s">
        <v>126</v>
      </c>
      <c r="AW314" s="14" t="s">
        <v>31</v>
      </c>
      <c r="AX314" s="14" t="s">
        <v>75</v>
      </c>
      <c r="AY314" s="171" t="s">
        <v>118</v>
      </c>
    </row>
    <row r="315" spans="2:51" s="13" customFormat="1">
      <c r="B315" s="162"/>
      <c r="D315" s="163" t="s">
        <v>128</v>
      </c>
      <c r="E315" s="164" t="s">
        <v>1</v>
      </c>
      <c r="F315" s="165" t="s">
        <v>286</v>
      </c>
      <c r="H315" s="164" t="s">
        <v>1</v>
      </c>
      <c r="I315" s="166"/>
      <c r="L315" s="162"/>
      <c r="M315" s="167"/>
      <c r="N315" s="168"/>
      <c r="O315" s="168"/>
      <c r="P315" s="168"/>
      <c r="Q315" s="168"/>
      <c r="R315" s="168"/>
      <c r="S315" s="168"/>
      <c r="T315" s="169"/>
      <c r="AT315" s="164" t="s">
        <v>128</v>
      </c>
      <c r="AU315" s="164" t="s">
        <v>126</v>
      </c>
      <c r="AV315" s="13" t="s">
        <v>83</v>
      </c>
      <c r="AW315" s="13" t="s">
        <v>31</v>
      </c>
      <c r="AX315" s="13" t="s">
        <v>75</v>
      </c>
      <c r="AY315" s="164" t="s">
        <v>118</v>
      </c>
    </row>
    <row r="316" spans="2:51" s="14" customFormat="1">
      <c r="B316" s="170"/>
      <c r="D316" s="163" t="s">
        <v>128</v>
      </c>
      <c r="E316" s="171" t="s">
        <v>1</v>
      </c>
      <c r="F316" s="172" t="s">
        <v>287</v>
      </c>
      <c r="H316" s="173">
        <v>6</v>
      </c>
      <c r="I316" s="174"/>
      <c r="L316" s="170"/>
      <c r="M316" s="175"/>
      <c r="N316" s="176"/>
      <c r="O316" s="176"/>
      <c r="P316" s="176"/>
      <c r="Q316" s="176"/>
      <c r="R316" s="176"/>
      <c r="S316" s="176"/>
      <c r="T316" s="177"/>
      <c r="AT316" s="171" t="s">
        <v>128</v>
      </c>
      <c r="AU316" s="171" t="s">
        <v>126</v>
      </c>
      <c r="AV316" s="14" t="s">
        <v>126</v>
      </c>
      <c r="AW316" s="14" t="s">
        <v>31</v>
      </c>
      <c r="AX316" s="14" t="s">
        <v>75</v>
      </c>
      <c r="AY316" s="171" t="s">
        <v>118</v>
      </c>
    </row>
    <row r="317" spans="2:51" s="13" customFormat="1">
      <c r="B317" s="162"/>
      <c r="D317" s="163" t="s">
        <v>128</v>
      </c>
      <c r="E317" s="164" t="s">
        <v>1</v>
      </c>
      <c r="F317" s="165" t="s">
        <v>288</v>
      </c>
      <c r="H317" s="164" t="s">
        <v>1</v>
      </c>
      <c r="I317" s="166"/>
      <c r="L317" s="162"/>
      <c r="M317" s="167"/>
      <c r="N317" s="168"/>
      <c r="O317" s="168"/>
      <c r="P317" s="168"/>
      <c r="Q317" s="168"/>
      <c r="R317" s="168"/>
      <c r="S317" s="168"/>
      <c r="T317" s="169"/>
      <c r="AT317" s="164" t="s">
        <v>128</v>
      </c>
      <c r="AU317" s="164" t="s">
        <v>126</v>
      </c>
      <c r="AV317" s="13" t="s">
        <v>83</v>
      </c>
      <c r="AW317" s="13" t="s">
        <v>31</v>
      </c>
      <c r="AX317" s="13" t="s">
        <v>75</v>
      </c>
      <c r="AY317" s="164" t="s">
        <v>118</v>
      </c>
    </row>
    <row r="318" spans="2:51" s="14" customFormat="1">
      <c r="B318" s="170"/>
      <c r="D318" s="163" t="s">
        <v>128</v>
      </c>
      <c r="E318" s="171" t="s">
        <v>1</v>
      </c>
      <c r="F318" s="172" t="s">
        <v>289</v>
      </c>
      <c r="H318" s="173">
        <v>3</v>
      </c>
      <c r="I318" s="174"/>
      <c r="L318" s="170"/>
      <c r="M318" s="175"/>
      <c r="N318" s="176"/>
      <c r="O318" s="176"/>
      <c r="P318" s="176"/>
      <c r="Q318" s="176"/>
      <c r="R318" s="176"/>
      <c r="S318" s="176"/>
      <c r="T318" s="177"/>
      <c r="AT318" s="171" t="s">
        <v>128</v>
      </c>
      <c r="AU318" s="171" t="s">
        <v>126</v>
      </c>
      <c r="AV318" s="14" t="s">
        <v>126</v>
      </c>
      <c r="AW318" s="14" t="s">
        <v>31</v>
      </c>
      <c r="AX318" s="14" t="s">
        <v>75</v>
      </c>
      <c r="AY318" s="171" t="s">
        <v>118</v>
      </c>
    </row>
    <row r="319" spans="2:51" s="13" customFormat="1">
      <c r="B319" s="162"/>
      <c r="D319" s="163" t="s">
        <v>128</v>
      </c>
      <c r="E319" s="164" t="s">
        <v>1</v>
      </c>
      <c r="F319" s="165" t="s">
        <v>290</v>
      </c>
      <c r="H319" s="164" t="s">
        <v>1</v>
      </c>
      <c r="I319" s="166"/>
      <c r="L319" s="162"/>
      <c r="M319" s="167"/>
      <c r="N319" s="168"/>
      <c r="O319" s="168"/>
      <c r="P319" s="168"/>
      <c r="Q319" s="168"/>
      <c r="R319" s="168"/>
      <c r="S319" s="168"/>
      <c r="T319" s="169"/>
      <c r="AT319" s="164" t="s">
        <v>128</v>
      </c>
      <c r="AU319" s="164" t="s">
        <v>126</v>
      </c>
      <c r="AV319" s="13" t="s">
        <v>83</v>
      </c>
      <c r="AW319" s="13" t="s">
        <v>31</v>
      </c>
      <c r="AX319" s="13" t="s">
        <v>75</v>
      </c>
      <c r="AY319" s="164" t="s">
        <v>118</v>
      </c>
    </row>
    <row r="320" spans="2:51" s="14" customFormat="1">
      <c r="B320" s="170"/>
      <c r="D320" s="163" t="s">
        <v>128</v>
      </c>
      <c r="E320" s="171" t="s">
        <v>1</v>
      </c>
      <c r="F320" s="172" t="s">
        <v>291</v>
      </c>
      <c r="H320" s="173">
        <v>2</v>
      </c>
      <c r="I320" s="174"/>
      <c r="L320" s="170"/>
      <c r="M320" s="175"/>
      <c r="N320" s="176"/>
      <c r="O320" s="176"/>
      <c r="P320" s="176"/>
      <c r="Q320" s="176"/>
      <c r="R320" s="176"/>
      <c r="S320" s="176"/>
      <c r="T320" s="177"/>
      <c r="AT320" s="171" t="s">
        <v>128</v>
      </c>
      <c r="AU320" s="171" t="s">
        <v>126</v>
      </c>
      <c r="AV320" s="14" t="s">
        <v>126</v>
      </c>
      <c r="AW320" s="14" t="s">
        <v>31</v>
      </c>
      <c r="AX320" s="14" t="s">
        <v>75</v>
      </c>
      <c r="AY320" s="171" t="s">
        <v>118</v>
      </c>
    </row>
    <row r="321" spans="2:51" s="13" customFormat="1">
      <c r="B321" s="162"/>
      <c r="D321" s="163" t="s">
        <v>128</v>
      </c>
      <c r="E321" s="164" t="s">
        <v>1</v>
      </c>
      <c r="F321" s="165" t="s">
        <v>292</v>
      </c>
      <c r="H321" s="164" t="s">
        <v>1</v>
      </c>
      <c r="I321" s="166"/>
      <c r="L321" s="162"/>
      <c r="M321" s="167"/>
      <c r="N321" s="168"/>
      <c r="O321" s="168"/>
      <c r="P321" s="168"/>
      <c r="Q321" s="168"/>
      <c r="R321" s="168"/>
      <c r="S321" s="168"/>
      <c r="T321" s="169"/>
      <c r="AT321" s="164" t="s">
        <v>128</v>
      </c>
      <c r="AU321" s="164" t="s">
        <v>126</v>
      </c>
      <c r="AV321" s="13" t="s">
        <v>83</v>
      </c>
      <c r="AW321" s="13" t="s">
        <v>31</v>
      </c>
      <c r="AX321" s="13" t="s">
        <v>75</v>
      </c>
      <c r="AY321" s="164" t="s">
        <v>118</v>
      </c>
    </row>
    <row r="322" spans="2:51" s="14" customFormat="1">
      <c r="B322" s="170"/>
      <c r="D322" s="163" t="s">
        <v>128</v>
      </c>
      <c r="E322" s="171" t="s">
        <v>1</v>
      </c>
      <c r="F322" s="172" t="s">
        <v>293</v>
      </c>
      <c r="H322" s="173">
        <v>3</v>
      </c>
      <c r="I322" s="174"/>
      <c r="L322" s="170"/>
      <c r="M322" s="175"/>
      <c r="N322" s="176"/>
      <c r="O322" s="176"/>
      <c r="P322" s="176"/>
      <c r="Q322" s="176"/>
      <c r="R322" s="176"/>
      <c r="S322" s="176"/>
      <c r="T322" s="177"/>
      <c r="AT322" s="171" t="s">
        <v>128</v>
      </c>
      <c r="AU322" s="171" t="s">
        <v>126</v>
      </c>
      <c r="AV322" s="14" t="s">
        <v>126</v>
      </c>
      <c r="AW322" s="14" t="s">
        <v>31</v>
      </c>
      <c r="AX322" s="14" t="s">
        <v>75</v>
      </c>
      <c r="AY322" s="171" t="s">
        <v>118</v>
      </c>
    </row>
    <row r="323" spans="2:51" s="13" customFormat="1">
      <c r="B323" s="162"/>
      <c r="D323" s="163" t="s">
        <v>128</v>
      </c>
      <c r="E323" s="164" t="s">
        <v>1</v>
      </c>
      <c r="F323" s="165" t="s">
        <v>294</v>
      </c>
      <c r="H323" s="164" t="s">
        <v>1</v>
      </c>
      <c r="I323" s="166"/>
      <c r="L323" s="162"/>
      <c r="M323" s="167"/>
      <c r="N323" s="168"/>
      <c r="O323" s="168"/>
      <c r="P323" s="168"/>
      <c r="Q323" s="168"/>
      <c r="R323" s="168"/>
      <c r="S323" s="168"/>
      <c r="T323" s="169"/>
      <c r="AT323" s="164" t="s">
        <v>128</v>
      </c>
      <c r="AU323" s="164" t="s">
        <v>126</v>
      </c>
      <c r="AV323" s="13" t="s">
        <v>83</v>
      </c>
      <c r="AW323" s="13" t="s">
        <v>31</v>
      </c>
      <c r="AX323" s="13" t="s">
        <v>75</v>
      </c>
      <c r="AY323" s="164" t="s">
        <v>118</v>
      </c>
    </row>
    <row r="324" spans="2:51" s="14" customFormat="1">
      <c r="B324" s="170"/>
      <c r="D324" s="163" t="s">
        <v>128</v>
      </c>
      <c r="E324" s="171" t="s">
        <v>1</v>
      </c>
      <c r="F324" s="172" t="s">
        <v>281</v>
      </c>
      <c r="H324" s="173">
        <v>1</v>
      </c>
      <c r="I324" s="174"/>
      <c r="L324" s="170"/>
      <c r="M324" s="175"/>
      <c r="N324" s="176"/>
      <c r="O324" s="176"/>
      <c r="P324" s="176"/>
      <c r="Q324" s="176"/>
      <c r="R324" s="176"/>
      <c r="S324" s="176"/>
      <c r="T324" s="177"/>
      <c r="AT324" s="171" t="s">
        <v>128</v>
      </c>
      <c r="AU324" s="171" t="s">
        <v>126</v>
      </c>
      <c r="AV324" s="14" t="s">
        <v>126</v>
      </c>
      <c r="AW324" s="14" t="s">
        <v>31</v>
      </c>
      <c r="AX324" s="14" t="s">
        <v>75</v>
      </c>
      <c r="AY324" s="171" t="s">
        <v>118</v>
      </c>
    </row>
    <row r="325" spans="2:51" s="13" customFormat="1">
      <c r="B325" s="162"/>
      <c r="D325" s="163" t="s">
        <v>128</v>
      </c>
      <c r="E325" s="164" t="s">
        <v>1</v>
      </c>
      <c r="F325" s="165" t="s">
        <v>295</v>
      </c>
      <c r="H325" s="164" t="s">
        <v>1</v>
      </c>
      <c r="I325" s="166"/>
      <c r="L325" s="162"/>
      <c r="M325" s="167"/>
      <c r="N325" s="168"/>
      <c r="O325" s="168"/>
      <c r="P325" s="168"/>
      <c r="Q325" s="168"/>
      <c r="R325" s="168"/>
      <c r="S325" s="168"/>
      <c r="T325" s="169"/>
      <c r="AT325" s="164" t="s">
        <v>128</v>
      </c>
      <c r="AU325" s="164" t="s">
        <v>126</v>
      </c>
      <c r="AV325" s="13" t="s">
        <v>83</v>
      </c>
      <c r="AW325" s="13" t="s">
        <v>31</v>
      </c>
      <c r="AX325" s="13" t="s">
        <v>75</v>
      </c>
      <c r="AY325" s="164" t="s">
        <v>118</v>
      </c>
    </row>
    <row r="326" spans="2:51" s="14" customFormat="1">
      <c r="B326" s="170"/>
      <c r="D326" s="163" t="s">
        <v>128</v>
      </c>
      <c r="E326" s="171" t="s">
        <v>1</v>
      </c>
      <c r="F326" s="172" t="s">
        <v>281</v>
      </c>
      <c r="H326" s="173">
        <v>1</v>
      </c>
      <c r="I326" s="174"/>
      <c r="L326" s="170"/>
      <c r="M326" s="175"/>
      <c r="N326" s="176"/>
      <c r="O326" s="176"/>
      <c r="P326" s="176"/>
      <c r="Q326" s="176"/>
      <c r="R326" s="176"/>
      <c r="S326" s="176"/>
      <c r="T326" s="177"/>
      <c r="AT326" s="171" t="s">
        <v>128</v>
      </c>
      <c r="AU326" s="171" t="s">
        <v>126</v>
      </c>
      <c r="AV326" s="14" t="s">
        <v>126</v>
      </c>
      <c r="AW326" s="14" t="s">
        <v>31</v>
      </c>
      <c r="AX326" s="14" t="s">
        <v>75</v>
      </c>
      <c r="AY326" s="171" t="s">
        <v>118</v>
      </c>
    </row>
    <row r="327" spans="2:51" s="15" customFormat="1">
      <c r="B327" s="178"/>
      <c r="D327" s="163" t="s">
        <v>128</v>
      </c>
      <c r="E327" s="179" t="s">
        <v>1</v>
      </c>
      <c r="F327" s="180" t="s">
        <v>179</v>
      </c>
      <c r="H327" s="181">
        <v>313</v>
      </c>
      <c r="I327" s="182"/>
      <c r="L327" s="178"/>
      <c r="M327" s="183"/>
      <c r="N327" s="184"/>
      <c r="O327" s="184"/>
      <c r="P327" s="184"/>
      <c r="Q327" s="184"/>
      <c r="R327" s="184"/>
      <c r="S327" s="184"/>
      <c r="T327" s="185"/>
      <c r="AT327" s="179" t="s">
        <v>128</v>
      </c>
      <c r="AU327" s="179" t="s">
        <v>126</v>
      </c>
      <c r="AV327" s="15" t="s">
        <v>180</v>
      </c>
      <c r="AW327" s="15" t="s">
        <v>31</v>
      </c>
      <c r="AX327" s="15" t="s">
        <v>75</v>
      </c>
      <c r="AY327" s="179" t="s">
        <v>118</v>
      </c>
    </row>
    <row r="328" spans="2:51" s="13" customFormat="1">
      <c r="B328" s="162"/>
      <c r="D328" s="163" t="s">
        <v>128</v>
      </c>
      <c r="E328" s="164" t="s">
        <v>1</v>
      </c>
      <c r="F328" s="165" t="s">
        <v>296</v>
      </c>
      <c r="H328" s="164" t="s">
        <v>1</v>
      </c>
      <c r="I328" s="166"/>
      <c r="L328" s="162"/>
      <c r="M328" s="167"/>
      <c r="N328" s="168"/>
      <c r="O328" s="168"/>
      <c r="P328" s="168"/>
      <c r="Q328" s="168"/>
      <c r="R328" s="168"/>
      <c r="S328" s="168"/>
      <c r="T328" s="169"/>
      <c r="AT328" s="164" t="s">
        <v>128</v>
      </c>
      <c r="AU328" s="164" t="s">
        <v>126</v>
      </c>
      <c r="AV328" s="13" t="s">
        <v>83</v>
      </c>
      <c r="AW328" s="13" t="s">
        <v>31</v>
      </c>
      <c r="AX328" s="13" t="s">
        <v>75</v>
      </c>
      <c r="AY328" s="164" t="s">
        <v>118</v>
      </c>
    </row>
    <row r="329" spans="2:51" s="14" customFormat="1">
      <c r="B329" s="170"/>
      <c r="D329" s="163" t="s">
        <v>128</v>
      </c>
      <c r="E329" s="171" t="s">
        <v>1</v>
      </c>
      <c r="F329" s="172" t="s">
        <v>297</v>
      </c>
      <c r="H329" s="173">
        <v>2</v>
      </c>
      <c r="I329" s="174"/>
      <c r="L329" s="170"/>
      <c r="M329" s="175"/>
      <c r="N329" s="176"/>
      <c r="O329" s="176"/>
      <c r="P329" s="176"/>
      <c r="Q329" s="176"/>
      <c r="R329" s="176"/>
      <c r="S329" s="176"/>
      <c r="T329" s="177"/>
      <c r="AT329" s="171" t="s">
        <v>128</v>
      </c>
      <c r="AU329" s="171" t="s">
        <v>126</v>
      </c>
      <c r="AV329" s="14" t="s">
        <v>126</v>
      </c>
      <c r="AW329" s="14" t="s">
        <v>31</v>
      </c>
      <c r="AX329" s="14" t="s">
        <v>75</v>
      </c>
      <c r="AY329" s="171" t="s">
        <v>118</v>
      </c>
    </row>
    <row r="330" spans="2:51" s="13" customFormat="1">
      <c r="B330" s="162"/>
      <c r="D330" s="163" t="s">
        <v>128</v>
      </c>
      <c r="E330" s="164" t="s">
        <v>1</v>
      </c>
      <c r="F330" s="165" t="s">
        <v>298</v>
      </c>
      <c r="H330" s="164" t="s">
        <v>1</v>
      </c>
      <c r="I330" s="166"/>
      <c r="L330" s="162"/>
      <c r="M330" s="167"/>
      <c r="N330" s="168"/>
      <c r="O330" s="168"/>
      <c r="P330" s="168"/>
      <c r="Q330" s="168"/>
      <c r="R330" s="168"/>
      <c r="S330" s="168"/>
      <c r="T330" s="169"/>
      <c r="AT330" s="164" t="s">
        <v>128</v>
      </c>
      <c r="AU330" s="164" t="s">
        <v>126</v>
      </c>
      <c r="AV330" s="13" t="s">
        <v>83</v>
      </c>
      <c r="AW330" s="13" t="s">
        <v>31</v>
      </c>
      <c r="AX330" s="13" t="s">
        <v>75</v>
      </c>
      <c r="AY330" s="164" t="s">
        <v>118</v>
      </c>
    </row>
    <row r="331" spans="2:51" s="14" customFormat="1">
      <c r="B331" s="170"/>
      <c r="D331" s="163" t="s">
        <v>128</v>
      </c>
      <c r="E331" s="171" t="s">
        <v>1</v>
      </c>
      <c r="F331" s="172" t="s">
        <v>299</v>
      </c>
      <c r="H331" s="173">
        <v>7</v>
      </c>
      <c r="I331" s="174"/>
      <c r="L331" s="170"/>
      <c r="M331" s="175"/>
      <c r="N331" s="176"/>
      <c r="O331" s="176"/>
      <c r="P331" s="176"/>
      <c r="Q331" s="176"/>
      <c r="R331" s="176"/>
      <c r="S331" s="176"/>
      <c r="T331" s="177"/>
      <c r="AT331" s="171" t="s">
        <v>128</v>
      </c>
      <c r="AU331" s="171" t="s">
        <v>126</v>
      </c>
      <c r="AV331" s="14" t="s">
        <v>126</v>
      </c>
      <c r="AW331" s="14" t="s">
        <v>31</v>
      </c>
      <c r="AX331" s="14" t="s">
        <v>75</v>
      </c>
      <c r="AY331" s="171" t="s">
        <v>118</v>
      </c>
    </row>
    <row r="332" spans="2:51" s="15" customFormat="1">
      <c r="B332" s="178"/>
      <c r="D332" s="163" t="s">
        <v>128</v>
      </c>
      <c r="E332" s="179" t="s">
        <v>1</v>
      </c>
      <c r="F332" s="180" t="s">
        <v>179</v>
      </c>
      <c r="H332" s="181">
        <v>9</v>
      </c>
      <c r="I332" s="182"/>
      <c r="L332" s="178"/>
      <c r="M332" s="183"/>
      <c r="N332" s="184"/>
      <c r="O332" s="184"/>
      <c r="P332" s="184"/>
      <c r="Q332" s="184"/>
      <c r="R332" s="184"/>
      <c r="S332" s="184"/>
      <c r="T332" s="185"/>
      <c r="AT332" s="179" t="s">
        <v>128</v>
      </c>
      <c r="AU332" s="179" t="s">
        <v>126</v>
      </c>
      <c r="AV332" s="15" t="s">
        <v>180</v>
      </c>
      <c r="AW332" s="15" t="s">
        <v>31</v>
      </c>
      <c r="AX332" s="15" t="s">
        <v>75</v>
      </c>
      <c r="AY332" s="179" t="s">
        <v>118</v>
      </c>
    </row>
    <row r="333" spans="2:51" s="13" customFormat="1">
      <c r="B333" s="162"/>
      <c r="D333" s="163" t="s">
        <v>128</v>
      </c>
      <c r="E333" s="164" t="s">
        <v>1</v>
      </c>
      <c r="F333" s="165" t="s">
        <v>300</v>
      </c>
      <c r="H333" s="164" t="s">
        <v>1</v>
      </c>
      <c r="I333" s="166"/>
      <c r="L333" s="162"/>
      <c r="M333" s="167"/>
      <c r="N333" s="168"/>
      <c r="O333" s="168"/>
      <c r="P333" s="168"/>
      <c r="Q333" s="168"/>
      <c r="R333" s="168"/>
      <c r="S333" s="168"/>
      <c r="T333" s="169"/>
      <c r="AT333" s="164" t="s">
        <v>128</v>
      </c>
      <c r="AU333" s="164" t="s">
        <v>126</v>
      </c>
      <c r="AV333" s="13" t="s">
        <v>83</v>
      </c>
      <c r="AW333" s="13" t="s">
        <v>31</v>
      </c>
      <c r="AX333" s="13" t="s">
        <v>75</v>
      </c>
      <c r="AY333" s="164" t="s">
        <v>118</v>
      </c>
    </row>
    <row r="334" spans="2:51" s="14" customFormat="1">
      <c r="B334" s="170"/>
      <c r="D334" s="163" t="s">
        <v>128</v>
      </c>
      <c r="E334" s="171" t="s">
        <v>1</v>
      </c>
      <c r="F334" s="172" t="s">
        <v>301</v>
      </c>
      <c r="H334" s="173">
        <v>5</v>
      </c>
      <c r="I334" s="174"/>
      <c r="L334" s="170"/>
      <c r="M334" s="175"/>
      <c r="N334" s="176"/>
      <c r="O334" s="176"/>
      <c r="P334" s="176"/>
      <c r="Q334" s="176"/>
      <c r="R334" s="176"/>
      <c r="S334" s="176"/>
      <c r="T334" s="177"/>
      <c r="AT334" s="171" t="s">
        <v>128</v>
      </c>
      <c r="AU334" s="171" t="s">
        <v>126</v>
      </c>
      <c r="AV334" s="14" t="s">
        <v>126</v>
      </c>
      <c r="AW334" s="14" t="s">
        <v>31</v>
      </c>
      <c r="AX334" s="14" t="s">
        <v>75</v>
      </c>
      <c r="AY334" s="171" t="s">
        <v>118</v>
      </c>
    </row>
    <row r="335" spans="2:51" s="13" customFormat="1">
      <c r="B335" s="162"/>
      <c r="D335" s="163" t="s">
        <v>128</v>
      </c>
      <c r="E335" s="164" t="s">
        <v>1</v>
      </c>
      <c r="F335" s="165" t="s">
        <v>302</v>
      </c>
      <c r="H335" s="164" t="s">
        <v>1</v>
      </c>
      <c r="I335" s="166"/>
      <c r="L335" s="162"/>
      <c r="M335" s="167"/>
      <c r="N335" s="168"/>
      <c r="O335" s="168"/>
      <c r="P335" s="168"/>
      <c r="Q335" s="168"/>
      <c r="R335" s="168"/>
      <c r="S335" s="168"/>
      <c r="T335" s="169"/>
      <c r="AT335" s="164" t="s">
        <v>128</v>
      </c>
      <c r="AU335" s="164" t="s">
        <v>126</v>
      </c>
      <c r="AV335" s="13" t="s">
        <v>83</v>
      </c>
      <c r="AW335" s="13" t="s">
        <v>31</v>
      </c>
      <c r="AX335" s="13" t="s">
        <v>75</v>
      </c>
      <c r="AY335" s="164" t="s">
        <v>118</v>
      </c>
    </row>
    <row r="336" spans="2:51" s="14" customFormat="1">
      <c r="B336" s="170"/>
      <c r="D336" s="163" t="s">
        <v>128</v>
      </c>
      <c r="E336" s="171" t="s">
        <v>1</v>
      </c>
      <c r="F336" s="172" t="s">
        <v>281</v>
      </c>
      <c r="H336" s="173">
        <v>1</v>
      </c>
      <c r="I336" s="174"/>
      <c r="L336" s="170"/>
      <c r="M336" s="175"/>
      <c r="N336" s="176"/>
      <c r="O336" s="176"/>
      <c r="P336" s="176"/>
      <c r="Q336" s="176"/>
      <c r="R336" s="176"/>
      <c r="S336" s="176"/>
      <c r="T336" s="177"/>
      <c r="AT336" s="171" t="s">
        <v>128</v>
      </c>
      <c r="AU336" s="171" t="s">
        <v>126</v>
      </c>
      <c r="AV336" s="14" t="s">
        <v>126</v>
      </c>
      <c r="AW336" s="14" t="s">
        <v>31</v>
      </c>
      <c r="AX336" s="14" t="s">
        <v>75</v>
      </c>
      <c r="AY336" s="171" t="s">
        <v>118</v>
      </c>
    </row>
    <row r="337" spans="1:65" s="15" customFormat="1">
      <c r="B337" s="178"/>
      <c r="D337" s="163" t="s">
        <v>128</v>
      </c>
      <c r="E337" s="179" t="s">
        <v>1</v>
      </c>
      <c r="F337" s="180" t="s">
        <v>179</v>
      </c>
      <c r="H337" s="181">
        <v>6</v>
      </c>
      <c r="I337" s="182"/>
      <c r="L337" s="178"/>
      <c r="M337" s="183"/>
      <c r="N337" s="184"/>
      <c r="O337" s="184"/>
      <c r="P337" s="184"/>
      <c r="Q337" s="184"/>
      <c r="R337" s="184"/>
      <c r="S337" s="184"/>
      <c r="T337" s="185"/>
      <c r="AT337" s="179" t="s">
        <v>128</v>
      </c>
      <c r="AU337" s="179" t="s">
        <v>126</v>
      </c>
      <c r="AV337" s="15" t="s">
        <v>180</v>
      </c>
      <c r="AW337" s="15" t="s">
        <v>31</v>
      </c>
      <c r="AX337" s="15" t="s">
        <v>75</v>
      </c>
      <c r="AY337" s="179" t="s">
        <v>118</v>
      </c>
    </row>
    <row r="338" spans="1:65" s="16" customFormat="1">
      <c r="B338" s="186"/>
      <c r="D338" s="163" t="s">
        <v>128</v>
      </c>
      <c r="E338" s="187" t="s">
        <v>1</v>
      </c>
      <c r="F338" s="188" t="s">
        <v>205</v>
      </c>
      <c r="H338" s="189">
        <v>396</v>
      </c>
      <c r="I338" s="190"/>
      <c r="L338" s="186"/>
      <c r="M338" s="191"/>
      <c r="N338" s="192"/>
      <c r="O338" s="192"/>
      <c r="P338" s="192"/>
      <c r="Q338" s="192"/>
      <c r="R338" s="192"/>
      <c r="S338" s="192"/>
      <c r="T338" s="193"/>
      <c r="AT338" s="187" t="s">
        <v>128</v>
      </c>
      <c r="AU338" s="187" t="s">
        <v>126</v>
      </c>
      <c r="AV338" s="16" t="s">
        <v>125</v>
      </c>
      <c r="AW338" s="16" t="s">
        <v>31</v>
      </c>
      <c r="AX338" s="16" t="s">
        <v>83</v>
      </c>
      <c r="AY338" s="187" t="s">
        <v>118</v>
      </c>
    </row>
    <row r="339" spans="1:65" s="2" customFormat="1" ht="24.2" customHeight="1">
      <c r="A339" s="33"/>
      <c r="B339" s="147"/>
      <c r="C339" s="148" t="s">
        <v>303</v>
      </c>
      <c r="D339" s="148" t="s">
        <v>121</v>
      </c>
      <c r="E339" s="149" t="s">
        <v>304</v>
      </c>
      <c r="F339" s="150" t="s">
        <v>305</v>
      </c>
      <c r="G339" s="151" t="s">
        <v>208</v>
      </c>
      <c r="H339" s="152">
        <v>409</v>
      </c>
      <c r="I339" s="153"/>
      <c r="J339" s="154">
        <f>ROUND(I339*H339,2)</f>
        <v>0</v>
      </c>
      <c r="K339" s="155"/>
      <c r="L339" s="34"/>
      <c r="M339" s="156" t="s">
        <v>1</v>
      </c>
      <c r="N339" s="157" t="s">
        <v>41</v>
      </c>
      <c r="O339" s="62"/>
      <c r="P339" s="158">
        <f>O339*H339</f>
        <v>0</v>
      </c>
      <c r="Q339" s="158">
        <v>0</v>
      </c>
      <c r="R339" s="158">
        <f>Q339*H339</f>
        <v>0</v>
      </c>
      <c r="S339" s="158">
        <v>1.6E-2</v>
      </c>
      <c r="T339" s="159">
        <f>S339*H339</f>
        <v>6.5440000000000005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60" t="s">
        <v>125</v>
      </c>
      <c r="AT339" s="160" t="s">
        <v>121</v>
      </c>
      <c r="AU339" s="160" t="s">
        <v>126</v>
      </c>
      <c r="AY339" s="18" t="s">
        <v>118</v>
      </c>
      <c r="BE339" s="161">
        <f>IF(N339="základná",J339,0)</f>
        <v>0</v>
      </c>
      <c r="BF339" s="161">
        <f>IF(N339="znížená",J339,0)</f>
        <v>0</v>
      </c>
      <c r="BG339" s="161">
        <f>IF(N339="zákl. prenesená",J339,0)</f>
        <v>0</v>
      </c>
      <c r="BH339" s="161">
        <f>IF(N339="zníž. prenesená",J339,0)</f>
        <v>0</v>
      </c>
      <c r="BI339" s="161">
        <f>IF(N339="nulová",J339,0)</f>
        <v>0</v>
      </c>
      <c r="BJ339" s="18" t="s">
        <v>126</v>
      </c>
      <c r="BK339" s="161">
        <f>ROUND(I339*H339,2)</f>
        <v>0</v>
      </c>
      <c r="BL339" s="18" t="s">
        <v>125</v>
      </c>
      <c r="BM339" s="160" t="s">
        <v>306</v>
      </c>
    </row>
    <row r="340" spans="1:65" s="13" customFormat="1">
      <c r="B340" s="162"/>
      <c r="D340" s="163" t="s">
        <v>128</v>
      </c>
      <c r="E340" s="164" t="s">
        <v>1</v>
      </c>
      <c r="F340" s="165" t="s">
        <v>307</v>
      </c>
      <c r="H340" s="164" t="s">
        <v>1</v>
      </c>
      <c r="I340" s="166"/>
      <c r="L340" s="162"/>
      <c r="M340" s="167"/>
      <c r="N340" s="168"/>
      <c r="O340" s="168"/>
      <c r="P340" s="168"/>
      <c r="Q340" s="168"/>
      <c r="R340" s="168"/>
      <c r="S340" s="168"/>
      <c r="T340" s="169"/>
      <c r="AT340" s="164" t="s">
        <v>128</v>
      </c>
      <c r="AU340" s="164" t="s">
        <v>126</v>
      </c>
      <c r="AV340" s="13" t="s">
        <v>83</v>
      </c>
      <c r="AW340" s="13" t="s">
        <v>31</v>
      </c>
      <c r="AX340" s="13" t="s">
        <v>75</v>
      </c>
      <c r="AY340" s="164" t="s">
        <v>118</v>
      </c>
    </row>
    <row r="341" spans="1:65" s="14" customFormat="1">
      <c r="B341" s="170"/>
      <c r="D341" s="163" t="s">
        <v>128</v>
      </c>
      <c r="E341" s="171" t="s">
        <v>1</v>
      </c>
      <c r="F341" s="172" t="s">
        <v>289</v>
      </c>
      <c r="H341" s="173">
        <v>3</v>
      </c>
      <c r="I341" s="174"/>
      <c r="L341" s="170"/>
      <c r="M341" s="175"/>
      <c r="N341" s="176"/>
      <c r="O341" s="176"/>
      <c r="P341" s="176"/>
      <c r="Q341" s="176"/>
      <c r="R341" s="176"/>
      <c r="S341" s="176"/>
      <c r="T341" s="177"/>
      <c r="AT341" s="171" t="s">
        <v>128</v>
      </c>
      <c r="AU341" s="171" t="s">
        <v>126</v>
      </c>
      <c r="AV341" s="14" t="s">
        <v>126</v>
      </c>
      <c r="AW341" s="14" t="s">
        <v>31</v>
      </c>
      <c r="AX341" s="14" t="s">
        <v>75</v>
      </c>
      <c r="AY341" s="171" t="s">
        <v>118</v>
      </c>
    </row>
    <row r="342" spans="1:65" s="13" customFormat="1">
      <c r="B342" s="162"/>
      <c r="D342" s="163" t="s">
        <v>128</v>
      </c>
      <c r="E342" s="164" t="s">
        <v>1</v>
      </c>
      <c r="F342" s="165" t="s">
        <v>308</v>
      </c>
      <c r="H342" s="164" t="s">
        <v>1</v>
      </c>
      <c r="I342" s="166"/>
      <c r="L342" s="162"/>
      <c r="M342" s="167"/>
      <c r="N342" s="168"/>
      <c r="O342" s="168"/>
      <c r="P342" s="168"/>
      <c r="Q342" s="168"/>
      <c r="R342" s="168"/>
      <c r="S342" s="168"/>
      <c r="T342" s="169"/>
      <c r="AT342" s="164" t="s">
        <v>128</v>
      </c>
      <c r="AU342" s="164" t="s">
        <v>126</v>
      </c>
      <c r="AV342" s="13" t="s">
        <v>83</v>
      </c>
      <c r="AW342" s="13" t="s">
        <v>31</v>
      </c>
      <c r="AX342" s="13" t="s">
        <v>75</v>
      </c>
      <c r="AY342" s="164" t="s">
        <v>118</v>
      </c>
    </row>
    <row r="343" spans="1:65" s="14" customFormat="1">
      <c r="B343" s="170"/>
      <c r="D343" s="163" t="s">
        <v>128</v>
      </c>
      <c r="E343" s="171" t="s">
        <v>1</v>
      </c>
      <c r="F343" s="172" t="s">
        <v>287</v>
      </c>
      <c r="H343" s="173">
        <v>6</v>
      </c>
      <c r="I343" s="174"/>
      <c r="L343" s="170"/>
      <c r="M343" s="175"/>
      <c r="N343" s="176"/>
      <c r="O343" s="176"/>
      <c r="P343" s="176"/>
      <c r="Q343" s="176"/>
      <c r="R343" s="176"/>
      <c r="S343" s="176"/>
      <c r="T343" s="177"/>
      <c r="AT343" s="171" t="s">
        <v>128</v>
      </c>
      <c r="AU343" s="171" t="s">
        <v>126</v>
      </c>
      <c r="AV343" s="14" t="s">
        <v>126</v>
      </c>
      <c r="AW343" s="14" t="s">
        <v>31</v>
      </c>
      <c r="AX343" s="14" t="s">
        <v>75</v>
      </c>
      <c r="AY343" s="171" t="s">
        <v>118</v>
      </c>
    </row>
    <row r="344" spans="1:65" s="15" customFormat="1">
      <c r="B344" s="178"/>
      <c r="D344" s="163" t="s">
        <v>128</v>
      </c>
      <c r="E344" s="179" t="s">
        <v>1</v>
      </c>
      <c r="F344" s="180" t="s">
        <v>179</v>
      </c>
      <c r="H344" s="181">
        <v>9</v>
      </c>
      <c r="I344" s="182"/>
      <c r="L344" s="178"/>
      <c r="M344" s="183"/>
      <c r="N344" s="184"/>
      <c r="O344" s="184"/>
      <c r="P344" s="184"/>
      <c r="Q344" s="184"/>
      <c r="R344" s="184"/>
      <c r="S344" s="184"/>
      <c r="T344" s="185"/>
      <c r="AT344" s="179" t="s">
        <v>128</v>
      </c>
      <c r="AU344" s="179" t="s">
        <v>126</v>
      </c>
      <c r="AV344" s="15" t="s">
        <v>180</v>
      </c>
      <c r="AW344" s="15" t="s">
        <v>31</v>
      </c>
      <c r="AX344" s="15" t="s">
        <v>75</v>
      </c>
      <c r="AY344" s="179" t="s">
        <v>118</v>
      </c>
    </row>
    <row r="345" spans="1:65" s="13" customFormat="1">
      <c r="B345" s="162"/>
      <c r="D345" s="163" t="s">
        <v>128</v>
      </c>
      <c r="E345" s="164" t="s">
        <v>1</v>
      </c>
      <c r="F345" s="165" t="s">
        <v>282</v>
      </c>
      <c r="H345" s="164" t="s">
        <v>1</v>
      </c>
      <c r="I345" s="166"/>
      <c r="L345" s="162"/>
      <c r="M345" s="167"/>
      <c r="N345" s="168"/>
      <c r="O345" s="168"/>
      <c r="P345" s="168"/>
      <c r="Q345" s="168"/>
      <c r="R345" s="168"/>
      <c r="S345" s="168"/>
      <c r="T345" s="169"/>
      <c r="AT345" s="164" t="s">
        <v>128</v>
      </c>
      <c r="AU345" s="164" t="s">
        <v>126</v>
      </c>
      <c r="AV345" s="13" t="s">
        <v>83</v>
      </c>
      <c r="AW345" s="13" t="s">
        <v>31</v>
      </c>
      <c r="AX345" s="13" t="s">
        <v>75</v>
      </c>
      <c r="AY345" s="164" t="s">
        <v>118</v>
      </c>
    </row>
    <row r="346" spans="1:65" s="14" customFormat="1">
      <c r="B346" s="170"/>
      <c r="D346" s="163" t="s">
        <v>128</v>
      </c>
      <c r="E346" s="171" t="s">
        <v>1</v>
      </c>
      <c r="F346" s="172" t="s">
        <v>283</v>
      </c>
      <c r="H346" s="173">
        <v>284</v>
      </c>
      <c r="I346" s="174"/>
      <c r="L346" s="170"/>
      <c r="M346" s="175"/>
      <c r="N346" s="176"/>
      <c r="O346" s="176"/>
      <c r="P346" s="176"/>
      <c r="Q346" s="176"/>
      <c r="R346" s="176"/>
      <c r="S346" s="176"/>
      <c r="T346" s="177"/>
      <c r="AT346" s="171" t="s">
        <v>128</v>
      </c>
      <c r="AU346" s="171" t="s">
        <v>126</v>
      </c>
      <c r="AV346" s="14" t="s">
        <v>126</v>
      </c>
      <c r="AW346" s="14" t="s">
        <v>31</v>
      </c>
      <c r="AX346" s="14" t="s">
        <v>75</v>
      </c>
      <c r="AY346" s="171" t="s">
        <v>118</v>
      </c>
    </row>
    <row r="347" spans="1:65" s="13" customFormat="1">
      <c r="B347" s="162"/>
      <c r="D347" s="163" t="s">
        <v>128</v>
      </c>
      <c r="E347" s="164" t="s">
        <v>1</v>
      </c>
      <c r="F347" s="165" t="s">
        <v>284</v>
      </c>
      <c r="H347" s="164" t="s">
        <v>1</v>
      </c>
      <c r="I347" s="166"/>
      <c r="L347" s="162"/>
      <c r="M347" s="167"/>
      <c r="N347" s="168"/>
      <c r="O347" s="168"/>
      <c r="P347" s="168"/>
      <c r="Q347" s="168"/>
      <c r="R347" s="168"/>
      <c r="S347" s="168"/>
      <c r="T347" s="169"/>
      <c r="AT347" s="164" t="s">
        <v>128</v>
      </c>
      <c r="AU347" s="164" t="s">
        <v>126</v>
      </c>
      <c r="AV347" s="13" t="s">
        <v>83</v>
      </c>
      <c r="AW347" s="13" t="s">
        <v>31</v>
      </c>
      <c r="AX347" s="13" t="s">
        <v>75</v>
      </c>
      <c r="AY347" s="164" t="s">
        <v>118</v>
      </c>
    </row>
    <row r="348" spans="1:65" s="14" customFormat="1">
      <c r="B348" s="170"/>
      <c r="D348" s="163" t="s">
        <v>128</v>
      </c>
      <c r="E348" s="171" t="s">
        <v>1</v>
      </c>
      <c r="F348" s="172" t="s">
        <v>285</v>
      </c>
      <c r="H348" s="173">
        <v>13</v>
      </c>
      <c r="I348" s="174"/>
      <c r="L348" s="170"/>
      <c r="M348" s="175"/>
      <c r="N348" s="176"/>
      <c r="O348" s="176"/>
      <c r="P348" s="176"/>
      <c r="Q348" s="176"/>
      <c r="R348" s="176"/>
      <c r="S348" s="176"/>
      <c r="T348" s="177"/>
      <c r="AT348" s="171" t="s">
        <v>128</v>
      </c>
      <c r="AU348" s="171" t="s">
        <v>126</v>
      </c>
      <c r="AV348" s="14" t="s">
        <v>126</v>
      </c>
      <c r="AW348" s="14" t="s">
        <v>31</v>
      </c>
      <c r="AX348" s="14" t="s">
        <v>75</v>
      </c>
      <c r="AY348" s="171" t="s">
        <v>118</v>
      </c>
    </row>
    <row r="349" spans="1:65" s="13" customFormat="1">
      <c r="B349" s="162"/>
      <c r="D349" s="163" t="s">
        <v>128</v>
      </c>
      <c r="E349" s="164" t="s">
        <v>1</v>
      </c>
      <c r="F349" s="165" t="s">
        <v>286</v>
      </c>
      <c r="H349" s="164" t="s">
        <v>1</v>
      </c>
      <c r="I349" s="166"/>
      <c r="L349" s="162"/>
      <c r="M349" s="167"/>
      <c r="N349" s="168"/>
      <c r="O349" s="168"/>
      <c r="P349" s="168"/>
      <c r="Q349" s="168"/>
      <c r="R349" s="168"/>
      <c r="S349" s="168"/>
      <c r="T349" s="169"/>
      <c r="AT349" s="164" t="s">
        <v>128</v>
      </c>
      <c r="AU349" s="164" t="s">
        <v>126</v>
      </c>
      <c r="AV349" s="13" t="s">
        <v>83</v>
      </c>
      <c r="AW349" s="13" t="s">
        <v>31</v>
      </c>
      <c r="AX349" s="13" t="s">
        <v>75</v>
      </c>
      <c r="AY349" s="164" t="s">
        <v>118</v>
      </c>
    </row>
    <row r="350" spans="1:65" s="14" customFormat="1">
      <c r="B350" s="170"/>
      <c r="D350" s="163" t="s">
        <v>128</v>
      </c>
      <c r="E350" s="171" t="s">
        <v>1</v>
      </c>
      <c r="F350" s="172" t="s">
        <v>287</v>
      </c>
      <c r="H350" s="173">
        <v>6</v>
      </c>
      <c r="I350" s="174"/>
      <c r="L350" s="170"/>
      <c r="M350" s="175"/>
      <c r="N350" s="176"/>
      <c r="O350" s="176"/>
      <c r="P350" s="176"/>
      <c r="Q350" s="176"/>
      <c r="R350" s="176"/>
      <c r="S350" s="176"/>
      <c r="T350" s="177"/>
      <c r="AT350" s="171" t="s">
        <v>128</v>
      </c>
      <c r="AU350" s="171" t="s">
        <v>126</v>
      </c>
      <c r="AV350" s="14" t="s">
        <v>126</v>
      </c>
      <c r="AW350" s="14" t="s">
        <v>31</v>
      </c>
      <c r="AX350" s="14" t="s">
        <v>75</v>
      </c>
      <c r="AY350" s="171" t="s">
        <v>118</v>
      </c>
    </row>
    <row r="351" spans="1:65" s="13" customFormat="1">
      <c r="B351" s="162"/>
      <c r="D351" s="163" t="s">
        <v>128</v>
      </c>
      <c r="E351" s="164" t="s">
        <v>1</v>
      </c>
      <c r="F351" s="165" t="s">
        <v>288</v>
      </c>
      <c r="H351" s="164" t="s">
        <v>1</v>
      </c>
      <c r="I351" s="166"/>
      <c r="L351" s="162"/>
      <c r="M351" s="167"/>
      <c r="N351" s="168"/>
      <c r="O351" s="168"/>
      <c r="P351" s="168"/>
      <c r="Q351" s="168"/>
      <c r="R351" s="168"/>
      <c r="S351" s="168"/>
      <c r="T351" s="169"/>
      <c r="AT351" s="164" t="s">
        <v>128</v>
      </c>
      <c r="AU351" s="164" t="s">
        <v>126</v>
      </c>
      <c r="AV351" s="13" t="s">
        <v>83</v>
      </c>
      <c r="AW351" s="13" t="s">
        <v>31</v>
      </c>
      <c r="AX351" s="13" t="s">
        <v>75</v>
      </c>
      <c r="AY351" s="164" t="s">
        <v>118</v>
      </c>
    </row>
    <row r="352" spans="1:65" s="14" customFormat="1">
      <c r="B352" s="170"/>
      <c r="D352" s="163" t="s">
        <v>128</v>
      </c>
      <c r="E352" s="171" t="s">
        <v>1</v>
      </c>
      <c r="F352" s="172" t="s">
        <v>289</v>
      </c>
      <c r="H352" s="173">
        <v>3</v>
      </c>
      <c r="I352" s="174"/>
      <c r="L352" s="170"/>
      <c r="M352" s="175"/>
      <c r="N352" s="176"/>
      <c r="O352" s="176"/>
      <c r="P352" s="176"/>
      <c r="Q352" s="176"/>
      <c r="R352" s="176"/>
      <c r="S352" s="176"/>
      <c r="T352" s="177"/>
      <c r="AT352" s="171" t="s">
        <v>128</v>
      </c>
      <c r="AU352" s="171" t="s">
        <v>126</v>
      </c>
      <c r="AV352" s="14" t="s">
        <v>126</v>
      </c>
      <c r="AW352" s="14" t="s">
        <v>31</v>
      </c>
      <c r="AX352" s="14" t="s">
        <v>75</v>
      </c>
      <c r="AY352" s="171" t="s">
        <v>118</v>
      </c>
    </row>
    <row r="353" spans="1:65" s="13" customFormat="1">
      <c r="B353" s="162"/>
      <c r="D353" s="163" t="s">
        <v>128</v>
      </c>
      <c r="E353" s="164" t="s">
        <v>1</v>
      </c>
      <c r="F353" s="165" t="s">
        <v>309</v>
      </c>
      <c r="H353" s="164" t="s">
        <v>1</v>
      </c>
      <c r="I353" s="166"/>
      <c r="L353" s="162"/>
      <c r="M353" s="167"/>
      <c r="N353" s="168"/>
      <c r="O353" s="168"/>
      <c r="P353" s="168"/>
      <c r="Q353" s="168"/>
      <c r="R353" s="168"/>
      <c r="S353" s="168"/>
      <c r="T353" s="169"/>
      <c r="AT353" s="164" t="s">
        <v>128</v>
      </c>
      <c r="AU353" s="164" t="s">
        <v>126</v>
      </c>
      <c r="AV353" s="13" t="s">
        <v>83</v>
      </c>
      <c r="AW353" s="13" t="s">
        <v>31</v>
      </c>
      <c r="AX353" s="13" t="s">
        <v>75</v>
      </c>
      <c r="AY353" s="164" t="s">
        <v>118</v>
      </c>
    </row>
    <row r="354" spans="1:65" s="14" customFormat="1">
      <c r="B354" s="170"/>
      <c r="D354" s="163" t="s">
        <v>128</v>
      </c>
      <c r="E354" s="171" t="s">
        <v>1</v>
      </c>
      <c r="F354" s="172" t="s">
        <v>310</v>
      </c>
      <c r="H354" s="173">
        <v>17</v>
      </c>
      <c r="I354" s="174"/>
      <c r="L354" s="170"/>
      <c r="M354" s="175"/>
      <c r="N354" s="176"/>
      <c r="O354" s="176"/>
      <c r="P354" s="176"/>
      <c r="Q354" s="176"/>
      <c r="R354" s="176"/>
      <c r="S354" s="176"/>
      <c r="T354" s="177"/>
      <c r="AT354" s="171" t="s">
        <v>128</v>
      </c>
      <c r="AU354" s="171" t="s">
        <v>126</v>
      </c>
      <c r="AV354" s="14" t="s">
        <v>126</v>
      </c>
      <c r="AW354" s="14" t="s">
        <v>31</v>
      </c>
      <c r="AX354" s="14" t="s">
        <v>75</v>
      </c>
      <c r="AY354" s="171" t="s">
        <v>118</v>
      </c>
    </row>
    <row r="355" spans="1:65" s="13" customFormat="1">
      <c r="B355" s="162"/>
      <c r="D355" s="163" t="s">
        <v>128</v>
      </c>
      <c r="E355" s="164" t="s">
        <v>1</v>
      </c>
      <c r="F355" s="165" t="s">
        <v>311</v>
      </c>
      <c r="H355" s="164" t="s">
        <v>1</v>
      </c>
      <c r="I355" s="166"/>
      <c r="L355" s="162"/>
      <c r="M355" s="167"/>
      <c r="N355" s="168"/>
      <c r="O355" s="168"/>
      <c r="P355" s="168"/>
      <c r="Q355" s="168"/>
      <c r="R355" s="168"/>
      <c r="S355" s="168"/>
      <c r="T355" s="169"/>
      <c r="AT355" s="164" t="s">
        <v>128</v>
      </c>
      <c r="AU355" s="164" t="s">
        <v>126</v>
      </c>
      <c r="AV355" s="13" t="s">
        <v>83</v>
      </c>
      <c r="AW355" s="13" t="s">
        <v>31</v>
      </c>
      <c r="AX355" s="13" t="s">
        <v>75</v>
      </c>
      <c r="AY355" s="164" t="s">
        <v>118</v>
      </c>
    </row>
    <row r="356" spans="1:65" s="14" customFormat="1">
      <c r="B356" s="170"/>
      <c r="D356" s="163" t="s">
        <v>128</v>
      </c>
      <c r="E356" s="171" t="s">
        <v>1</v>
      </c>
      <c r="F356" s="172" t="s">
        <v>312</v>
      </c>
      <c r="H356" s="173">
        <v>19</v>
      </c>
      <c r="I356" s="174"/>
      <c r="L356" s="170"/>
      <c r="M356" s="175"/>
      <c r="N356" s="176"/>
      <c r="O356" s="176"/>
      <c r="P356" s="176"/>
      <c r="Q356" s="176"/>
      <c r="R356" s="176"/>
      <c r="S356" s="176"/>
      <c r="T356" s="177"/>
      <c r="AT356" s="171" t="s">
        <v>128</v>
      </c>
      <c r="AU356" s="171" t="s">
        <v>126</v>
      </c>
      <c r="AV356" s="14" t="s">
        <v>126</v>
      </c>
      <c r="AW356" s="14" t="s">
        <v>31</v>
      </c>
      <c r="AX356" s="14" t="s">
        <v>75</v>
      </c>
      <c r="AY356" s="171" t="s">
        <v>118</v>
      </c>
    </row>
    <row r="357" spans="1:65" s="13" customFormat="1">
      <c r="B357" s="162"/>
      <c r="D357" s="163" t="s">
        <v>128</v>
      </c>
      <c r="E357" s="164" t="s">
        <v>1</v>
      </c>
      <c r="F357" s="165" t="s">
        <v>313</v>
      </c>
      <c r="H357" s="164" t="s">
        <v>1</v>
      </c>
      <c r="I357" s="166"/>
      <c r="L357" s="162"/>
      <c r="M357" s="167"/>
      <c r="N357" s="168"/>
      <c r="O357" s="168"/>
      <c r="P357" s="168"/>
      <c r="Q357" s="168"/>
      <c r="R357" s="168"/>
      <c r="S357" s="168"/>
      <c r="T357" s="169"/>
      <c r="AT357" s="164" t="s">
        <v>128</v>
      </c>
      <c r="AU357" s="164" t="s">
        <v>126</v>
      </c>
      <c r="AV357" s="13" t="s">
        <v>83</v>
      </c>
      <c r="AW357" s="13" t="s">
        <v>31</v>
      </c>
      <c r="AX357" s="13" t="s">
        <v>75</v>
      </c>
      <c r="AY357" s="164" t="s">
        <v>118</v>
      </c>
    </row>
    <row r="358" spans="1:65" s="14" customFormat="1">
      <c r="B358" s="170"/>
      <c r="D358" s="163" t="s">
        <v>128</v>
      </c>
      <c r="E358" s="171" t="s">
        <v>1</v>
      </c>
      <c r="F358" s="172" t="s">
        <v>281</v>
      </c>
      <c r="H358" s="173">
        <v>1</v>
      </c>
      <c r="I358" s="174"/>
      <c r="L358" s="170"/>
      <c r="M358" s="175"/>
      <c r="N358" s="176"/>
      <c r="O358" s="176"/>
      <c r="P358" s="176"/>
      <c r="Q358" s="176"/>
      <c r="R358" s="176"/>
      <c r="S358" s="176"/>
      <c r="T358" s="177"/>
      <c r="AT358" s="171" t="s">
        <v>128</v>
      </c>
      <c r="AU358" s="171" t="s">
        <v>126</v>
      </c>
      <c r="AV358" s="14" t="s">
        <v>126</v>
      </c>
      <c r="AW358" s="14" t="s">
        <v>31</v>
      </c>
      <c r="AX358" s="14" t="s">
        <v>75</v>
      </c>
      <c r="AY358" s="171" t="s">
        <v>118</v>
      </c>
    </row>
    <row r="359" spans="1:65" s="13" customFormat="1">
      <c r="B359" s="162"/>
      <c r="D359" s="163" t="s">
        <v>128</v>
      </c>
      <c r="E359" s="164" t="s">
        <v>1</v>
      </c>
      <c r="F359" s="165" t="s">
        <v>314</v>
      </c>
      <c r="H359" s="164" t="s">
        <v>1</v>
      </c>
      <c r="I359" s="166"/>
      <c r="L359" s="162"/>
      <c r="M359" s="167"/>
      <c r="N359" s="168"/>
      <c r="O359" s="168"/>
      <c r="P359" s="168"/>
      <c r="Q359" s="168"/>
      <c r="R359" s="168"/>
      <c r="S359" s="168"/>
      <c r="T359" s="169"/>
      <c r="AT359" s="164" t="s">
        <v>128</v>
      </c>
      <c r="AU359" s="164" t="s">
        <v>126</v>
      </c>
      <c r="AV359" s="13" t="s">
        <v>83</v>
      </c>
      <c r="AW359" s="13" t="s">
        <v>31</v>
      </c>
      <c r="AX359" s="13" t="s">
        <v>75</v>
      </c>
      <c r="AY359" s="164" t="s">
        <v>118</v>
      </c>
    </row>
    <row r="360" spans="1:65" s="14" customFormat="1">
      <c r="B360" s="170"/>
      <c r="D360" s="163" t="s">
        <v>128</v>
      </c>
      <c r="E360" s="171" t="s">
        <v>1</v>
      </c>
      <c r="F360" s="172" t="s">
        <v>315</v>
      </c>
      <c r="H360" s="173">
        <v>55</v>
      </c>
      <c r="I360" s="174"/>
      <c r="L360" s="170"/>
      <c r="M360" s="175"/>
      <c r="N360" s="176"/>
      <c r="O360" s="176"/>
      <c r="P360" s="176"/>
      <c r="Q360" s="176"/>
      <c r="R360" s="176"/>
      <c r="S360" s="176"/>
      <c r="T360" s="177"/>
      <c r="AT360" s="171" t="s">
        <v>128</v>
      </c>
      <c r="AU360" s="171" t="s">
        <v>126</v>
      </c>
      <c r="AV360" s="14" t="s">
        <v>126</v>
      </c>
      <c r="AW360" s="14" t="s">
        <v>31</v>
      </c>
      <c r="AX360" s="14" t="s">
        <v>75</v>
      </c>
      <c r="AY360" s="171" t="s">
        <v>118</v>
      </c>
    </row>
    <row r="361" spans="1:65" s="15" customFormat="1">
      <c r="B361" s="178"/>
      <c r="D361" s="163" t="s">
        <v>128</v>
      </c>
      <c r="E361" s="179" t="s">
        <v>1</v>
      </c>
      <c r="F361" s="180" t="s">
        <v>179</v>
      </c>
      <c r="H361" s="181">
        <v>398</v>
      </c>
      <c r="I361" s="182"/>
      <c r="L361" s="178"/>
      <c r="M361" s="183"/>
      <c r="N361" s="184"/>
      <c r="O361" s="184"/>
      <c r="P361" s="184"/>
      <c r="Q361" s="184"/>
      <c r="R361" s="184"/>
      <c r="S361" s="184"/>
      <c r="T361" s="185"/>
      <c r="AT361" s="179" t="s">
        <v>128</v>
      </c>
      <c r="AU361" s="179" t="s">
        <v>126</v>
      </c>
      <c r="AV361" s="15" t="s">
        <v>180</v>
      </c>
      <c r="AW361" s="15" t="s">
        <v>31</v>
      </c>
      <c r="AX361" s="15" t="s">
        <v>75</v>
      </c>
      <c r="AY361" s="179" t="s">
        <v>118</v>
      </c>
    </row>
    <row r="362" spans="1:65" s="13" customFormat="1">
      <c r="B362" s="162"/>
      <c r="D362" s="163" t="s">
        <v>128</v>
      </c>
      <c r="E362" s="164" t="s">
        <v>1</v>
      </c>
      <c r="F362" s="165" t="s">
        <v>296</v>
      </c>
      <c r="H362" s="164" t="s">
        <v>1</v>
      </c>
      <c r="I362" s="166"/>
      <c r="L362" s="162"/>
      <c r="M362" s="167"/>
      <c r="N362" s="168"/>
      <c r="O362" s="168"/>
      <c r="P362" s="168"/>
      <c r="Q362" s="168"/>
      <c r="R362" s="168"/>
      <c r="S362" s="168"/>
      <c r="T362" s="169"/>
      <c r="AT362" s="164" t="s">
        <v>128</v>
      </c>
      <c r="AU362" s="164" t="s">
        <v>126</v>
      </c>
      <c r="AV362" s="13" t="s">
        <v>83</v>
      </c>
      <c r="AW362" s="13" t="s">
        <v>31</v>
      </c>
      <c r="AX362" s="13" t="s">
        <v>75</v>
      </c>
      <c r="AY362" s="164" t="s">
        <v>118</v>
      </c>
    </row>
    <row r="363" spans="1:65" s="14" customFormat="1">
      <c r="B363" s="170"/>
      <c r="D363" s="163" t="s">
        <v>128</v>
      </c>
      <c r="E363" s="171" t="s">
        <v>1</v>
      </c>
      <c r="F363" s="172" t="s">
        <v>297</v>
      </c>
      <c r="H363" s="173">
        <v>2</v>
      </c>
      <c r="I363" s="174"/>
      <c r="L363" s="170"/>
      <c r="M363" s="175"/>
      <c r="N363" s="176"/>
      <c r="O363" s="176"/>
      <c r="P363" s="176"/>
      <c r="Q363" s="176"/>
      <c r="R363" s="176"/>
      <c r="S363" s="176"/>
      <c r="T363" s="177"/>
      <c r="AT363" s="171" t="s">
        <v>128</v>
      </c>
      <c r="AU363" s="171" t="s">
        <v>126</v>
      </c>
      <c r="AV363" s="14" t="s">
        <v>126</v>
      </c>
      <c r="AW363" s="14" t="s">
        <v>31</v>
      </c>
      <c r="AX363" s="14" t="s">
        <v>75</v>
      </c>
      <c r="AY363" s="171" t="s">
        <v>118</v>
      </c>
    </row>
    <row r="364" spans="1:65" s="15" customFormat="1">
      <c r="B364" s="178"/>
      <c r="D364" s="163" t="s">
        <v>128</v>
      </c>
      <c r="E364" s="179" t="s">
        <v>1</v>
      </c>
      <c r="F364" s="180" t="s">
        <v>179</v>
      </c>
      <c r="H364" s="181">
        <v>2</v>
      </c>
      <c r="I364" s="182"/>
      <c r="L364" s="178"/>
      <c r="M364" s="183"/>
      <c r="N364" s="184"/>
      <c r="O364" s="184"/>
      <c r="P364" s="184"/>
      <c r="Q364" s="184"/>
      <c r="R364" s="184"/>
      <c r="S364" s="184"/>
      <c r="T364" s="185"/>
      <c r="AT364" s="179" t="s">
        <v>128</v>
      </c>
      <c r="AU364" s="179" t="s">
        <v>126</v>
      </c>
      <c r="AV364" s="15" t="s">
        <v>180</v>
      </c>
      <c r="AW364" s="15" t="s">
        <v>31</v>
      </c>
      <c r="AX364" s="15" t="s">
        <v>75</v>
      </c>
      <c r="AY364" s="179" t="s">
        <v>118</v>
      </c>
    </row>
    <row r="365" spans="1:65" s="16" customFormat="1">
      <c r="B365" s="186"/>
      <c r="D365" s="163" t="s">
        <v>128</v>
      </c>
      <c r="E365" s="187" t="s">
        <v>1</v>
      </c>
      <c r="F365" s="188" t="s">
        <v>205</v>
      </c>
      <c r="H365" s="189">
        <v>409</v>
      </c>
      <c r="I365" s="190"/>
      <c r="L365" s="186"/>
      <c r="M365" s="191"/>
      <c r="N365" s="192"/>
      <c r="O365" s="192"/>
      <c r="P365" s="192"/>
      <c r="Q365" s="192"/>
      <c r="R365" s="192"/>
      <c r="S365" s="192"/>
      <c r="T365" s="193"/>
      <c r="AT365" s="187" t="s">
        <v>128</v>
      </c>
      <c r="AU365" s="187" t="s">
        <v>126</v>
      </c>
      <c r="AV365" s="16" t="s">
        <v>125</v>
      </c>
      <c r="AW365" s="16" t="s">
        <v>31</v>
      </c>
      <c r="AX365" s="16" t="s">
        <v>83</v>
      </c>
      <c r="AY365" s="187" t="s">
        <v>118</v>
      </c>
    </row>
    <row r="366" spans="1:65" s="2" customFormat="1" ht="24.2" customHeight="1">
      <c r="A366" s="33"/>
      <c r="B366" s="147"/>
      <c r="C366" s="148" t="s">
        <v>316</v>
      </c>
      <c r="D366" s="148" t="s">
        <v>121</v>
      </c>
      <c r="E366" s="149" t="s">
        <v>317</v>
      </c>
      <c r="F366" s="150" t="s">
        <v>318</v>
      </c>
      <c r="G366" s="151" t="s">
        <v>208</v>
      </c>
      <c r="H366" s="152">
        <v>23</v>
      </c>
      <c r="I366" s="153"/>
      <c r="J366" s="154">
        <f>ROUND(I366*H366,2)</f>
        <v>0</v>
      </c>
      <c r="K366" s="155"/>
      <c r="L366" s="34"/>
      <c r="M366" s="156" t="s">
        <v>1</v>
      </c>
      <c r="N366" s="157" t="s">
        <v>41</v>
      </c>
      <c r="O366" s="62"/>
      <c r="P366" s="158">
        <f>O366*H366</f>
        <v>0</v>
      </c>
      <c r="Q366" s="158">
        <v>0</v>
      </c>
      <c r="R366" s="158">
        <f>Q366*H366</f>
        <v>0</v>
      </c>
      <c r="S366" s="158">
        <v>2.4E-2</v>
      </c>
      <c r="T366" s="159">
        <f>S366*H366</f>
        <v>0.55200000000000005</v>
      </c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R366" s="160" t="s">
        <v>125</v>
      </c>
      <c r="AT366" s="160" t="s">
        <v>121</v>
      </c>
      <c r="AU366" s="160" t="s">
        <v>126</v>
      </c>
      <c r="AY366" s="18" t="s">
        <v>118</v>
      </c>
      <c r="BE366" s="161">
        <f>IF(N366="základná",J366,0)</f>
        <v>0</v>
      </c>
      <c r="BF366" s="161">
        <f>IF(N366="znížená",J366,0)</f>
        <v>0</v>
      </c>
      <c r="BG366" s="161">
        <f>IF(N366="zákl. prenesená",J366,0)</f>
        <v>0</v>
      </c>
      <c r="BH366" s="161">
        <f>IF(N366="zníž. prenesená",J366,0)</f>
        <v>0</v>
      </c>
      <c r="BI366" s="161">
        <f>IF(N366="nulová",J366,0)</f>
        <v>0</v>
      </c>
      <c r="BJ366" s="18" t="s">
        <v>126</v>
      </c>
      <c r="BK366" s="161">
        <f>ROUND(I366*H366,2)</f>
        <v>0</v>
      </c>
      <c r="BL366" s="18" t="s">
        <v>125</v>
      </c>
      <c r="BM366" s="160" t="s">
        <v>319</v>
      </c>
    </row>
    <row r="367" spans="1:65" s="13" customFormat="1">
      <c r="B367" s="162"/>
      <c r="D367" s="163" t="s">
        <v>128</v>
      </c>
      <c r="E367" s="164" t="s">
        <v>1</v>
      </c>
      <c r="F367" s="165" t="s">
        <v>320</v>
      </c>
      <c r="H367" s="164" t="s">
        <v>1</v>
      </c>
      <c r="I367" s="166"/>
      <c r="L367" s="162"/>
      <c r="M367" s="167"/>
      <c r="N367" s="168"/>
      <c r="O367" s="168"/>
      <c r="P367" s="168"/>
      <c r="Q367" s="168"/>
      <c r="R367" s="168"/>
      <c r="S367" s="168"/>
      <c r="T367" s="169"/>
      <c r="AT367" s="164" t="s">
        <v>128</v>
      </c>
      <c r="AU367" s="164" t="s">
        <v>126</v>
      </c>
      <c r="AV367" s="13" t="s">
        <v>83</v>
      </c>
      <c r="AW367" s="13" t="s">
        <v>31</v>
      </c>
      <c r="AX367" s="13" t="s">
        <v>75</v>
      </c>
      <c r="AY367" s="164" t="s">
        <v>118</v>
      </c>
    </row>
    <row r="368" spans="1:65" s="14" customFormat="1">
      <c r="B368" s="170"/>
      <c r="D368" s="163" t="s">
        <v>128</v>
      </c>
      <c r="E368" s="171" t="s">
        <v>1</v>
      </c>
      <c r="F368" s="172" t="s">
        <v>291</v>
      </c>
      <c r="H368" s="173">
        <v>2</v>
      </c>
      <c r="I368" s="174"/>
      <c r="L368" s="170"/>
      <c r="M368" s="175"/>
      <c r="N368" s="176"/>
      <c r="O368" s="176"/>
      <c r="P368" s="176"/>
      <c r="Q368" s="176"/>
      <c r="R368" s="176"/>
      <c r="S368" s="176"/>
      <c r="T368" s="177"/>
      <c r="AT368" s="171" t="s">
        <v>128</v>
      </c>
      <c r="AU368" s="171" t="s">
        <v>126</v>
      </c>
      <c r="AV368" s="14" t="s">
        <v>126</v>
      </c>
      <c r="AW368" s="14" t="s">
        <v>31</v>
      </c>
      <c r="AX368" s="14" t="s">
        <v>75</v>
      </c>
      <c r="AY368" s="171" t="s">
        <v>118</v>
      </c>
    </row>
    <row r="369" spans="2:51" s="13" customFormat="1">
      <c r="B369" s="162"/>
      <c r="D369" s="163" t="s">
        <v>128</v>
      </c>
      <c r="E369" s="164" t="s">
        <v>1</v>
      </c>
      <c r="F369" s="165" t="s">
        <v>321</v>
      </c>
      <c r="H369" s="164" t="s">
        <v>1</v>
      </c>
      <c r="I369" s="166"/>
      <c r="L369" s="162"/>
      <c r="M369" s="167"/>
      <c r="N369" s="168"/>
      <c r="O369" s="168"/>
      <c r="P369" s="168"/>
      <c r="Q369" s="168"/>
      <c r="R369" s="168"/>
      <c r="S369" s="168"/>
      <c r="T369" s="169"/>
      <c r="AT369" s="164" t="s">
        <v>128</v>
      </c>
      <c r="AU369" s="164" t="s">
        <v>126</v>
      </c>
      <c r="AV369" s="13" t="s">
        <v>83</v>
      </c>
      <c r="AW369" s="13" t="s">
        <v>31</v>
      </c>
      <c r="AX369" s="13" t="s">
        <v>75</v>
      </c>
      <c r="AY369" s="164" t="s">
        <v>118</v>
      </c>
    </row>
    <row r="370" spans="2:51" s="14" customFormat="1">
      <c r="B370" s="170"/>
      <c r="D370" s="163" t="s">
        <v>128</v>
      </c>
      <c r="E370" s="171" t="s">
        <v>1</v>
      </c>
      <c r="F370" s="172" t="s">
        <v>281</v>
      </c>
      <c r="H370" s="173">
        <v>1</v>
      </c>
      <c r="I370" s="174"/>
      <c r="L370" s="170"/>
      <c r="M370" s="175"/>
      <c r="N370" s="176"/>
      <c r="O370" s="176"/>
      <c r="P370" s="176"/>
      <c r="Q370" s="176"/>
      <c r="R370" s="176"/>
      <c r="S370" s="176"/>
      <c r="T370" s="177"/>
      <c r="AT370" s="171" t="s">
        <v>128</v>
      </c>
      <c r="AU370" s="171" t="s">
        <v>126</v>
      </c>
      <c r="AV370" s="14" t="s">
        <v>126</v>
      </c>
      <c r="AW370" s="14" t="s">
        <v>31</v>
      </c>
      <c r="AX370" s="14" t="s">
        <v>75</v>
      </c>
      <c r="AY370" s="171" t="s">
        <v>118</v>
      </c>
    </row>
    <row r="371" spans="2:51" s="13" customFormat="1">
      <c r="B371" s="162"/>
      <c r="D371" s="163" t="s">
        <v>128</v>
      </c>
      <c r="E371" s="164" t="s">
        <v>1</v>
      </c>
      <c r="F371" s="165" t="s">
        <v>322</v>
      </c>
      <c r="H371" s="164" t="s">
        <v>1</v>
      </c>
      <c r="I371" s="166"/>
      <c r="L371" s="162"/>
      <c r="M371" s="167"/>
      <c r="N371" s="168"/>
      <c r="O371" s="168"/>
      <c r="P371" s="168"/>
      <c r="Q371" s="168"/>
      <c r="R371" s="168"/>
      <c r="S371" s="168"/>
      <c r="T371" s="169"/>
      <c r="AT371" s="164" t="s">
        <v>128</v>
      </c>
      <c r="AU371" s="164" t="s">
        <v>126</v>
      </c>
      <c r="AV371" s="13" t="s">
        <v>83</v>
      </c>
      <c r="AW371" s="13" t="s">
        <v>31</v>
      </c>
      <c r="AX371" s="13" t="s">
        <v>75</v>
      </c>
      <c r="AY371" s="164" t="s">
        <v>118</v>
      </c>
    </row>
    <row r="372" spans="2:51" s="14" customFormat="1">
      <c r="B372" s="170"/>
      <c r="D372" s="163" t="s">
        <v>128</v>
      </c>
      <c r="E372" s="171" t="s">
        <v>1</v>
      </c>
      <c r="F372" s="172" t="s">
        <v>297</v>
      </c>
      <c r="H372" s="173">
        <v>2</v>
      </c>
      <c r="I372" s="174"/>
      <c r="L372" s="170"/>
      <c r="M372" s="175"/>
      <c r="N372" s="176"/>
      <c r="O372" s="176"/>
      <c r="P372" s="176"/>
      <c r="Q372" s="176"/>
      <c r="R372" s="176"/>
      <c r="S372" s="176"/>
      <c r="T372" s="177"/>
      <c r="AT372" s="171" t="s">
        <v>128</v>
      </c>
      <c r="AU372" s="171" t="s">
        <v>126</v>
      </c>
      <c r="AV372" s="14" t="s">
        <v>126</v>
      </c>
      <c r="AW372" s="14" t="s">
        <v>31</v>
      </c>
      <c r="AX372" s="14" t="s">
        <v>75</v>
      </c>
      <c r="AY372" s="171" t="s">
        <v>118</v>
      </c>
    </row>
    <row r="373" spans="2:51" s="13" customFormat="1">
      <c r="B373" s="162"/>
      <c r="D373" s="163" t="s">
        <v>128</v>
      </c>
      <c r="E373" s="164" t="s">
        <v>1</v>
      </c>
      <c r="F373" s="165" t="s">
        <v>323</v>
      </c>
      <c r="H373" s="164" t="s">
        <v>1</v>
      </c>
      <c r="I373" s="166"/>
      <c r="L373" s="162"/>
      <c r="M373" s="167"/>
      <c r="N373" s="168"/>
      <c r="O373" s="168"/>
      <c r="P373" s="168"/>
      <c r="Q373" s="168"/>
      <c r="R373" s="168"/>
      <c r="S373" s="168"/>
      <c r="T373" s="169"/>
      <c r="AT373" s="164" t="s">
        <v>128</v>
      </c>
      <c r="AU373" s="164" t="s">
        <v>126</v>
      </c>
      <c r="AV373" s="13" t="s">
        <v>83</v>
      </c>
      <c r="AW373" s="13" t="s">
        <v>31</v>
      </c>
      <c r="AX373" s="13" t="s">
        <v>75</v>
      </c>
      <c r="AY373" s="164" t="s">
        <v>118</v>
      </c>
    </row>
    <row r="374" spans="2:51" s="14" customFormat="1">
      <c r="B374" s="170"/>
      <c r="D374" s="163" t="s">
        <v>128</v>
      </c>
      <c r="E374" s="171" t="s">
        <v>1</v>
      </c>
      <c r="F374" s="172" t="s">
        <v>293</v>
      </c>
      <c r="H374" s="173">
        <v>3</v>
      </c>
      <c r="I374" s="174"/>
      <c r="L374" s="170"/>
      <c r="M374" s="175"/>
      <c r="N374" s="176"/>
      <c r="O374" s="176"/>
      <c r="P374" s="176"/>
      <c r="Q374" s="176"/>
      <c r="R374" s="176"/>
      <c r="S374" s="176"/>
      <c r="T374" s="177"/>
      <c r="AT374" s="171" t="s">
        <v>128</v>
      </c>
      <c r="AU374" s="171" t="s">
        <v>126</v>
      </c>
      <c r="AV374" s="14" t="s">
        <v>126</v>
      </c>
      <c r="AW374" s="14" t="s">
        <v>31</v>
      </c>
      <c r="AX374" s="14" t="s">
        <v>75</v>
      </c>
      <c r="AY374" s="171" t="s">
        <v>118</v>
      </c>
    </row>
    <row r="375" spans="2:51" s="13" customFormat="1">
      <c r="B375" s="162"/>
      <c r="D375" s="163" t="s">
        <v>128</v>
      </c>
      <c r="E375" s="164" t="s">
        <v>1</v>
      </c>
      <c r="F375" s="165" t="s">
        <v>324</v>
      </c>
      <c r="H375" s="164" t="s">
        <v>1</v>
      </c>
      <c r="I375" s="166"/>
      <c r="L375" s="162"/>
      <c r="M375" s="167"/>
      <c r="N375" s="168"/>
      <c r="O375" s="168"/>
      <c r="P375" s="168"/>
      <c r="Q375" s="168"/>
      <c r="R375" s="168"/>
      <c r="S375" s="168"/>
      <c r="T375" s="169"/>
      <c r="AT375" s="164" t="s">
        <v>128</v>
      </c>
      <c r="AU375" s="164" t="s">
        <v>126</v>
      </c>
      <c r="AV375" s="13" t="s">
        <v>83</v>
      </c>
      <c r="AW375" s="13" t="s">
        <v>31</v>
      </c>
      <c r="AX375" s="13" t="s">
        <v>75</v>
      </c>
      <c r="AY375" s="164" t="s">
        <v>118</v>
      </c>
    </row>
    <row r="376" spans="2:51" s="14" customFormat="1">
      <c r="B376" s="170"/>
      <c r="D376" s="163" t="s">
        <v>128</v>
      </c>
      <c r="E376" s="171" t="s">
        <v>1</v>
      </c>
      <c r="F376" s="172" t="s">
        <v>281</v>
      </c>
      <c r="H376" s="173">
        <v>1</v>
      </c>
      <c r="I376" s="174"/>
      <c r="L376" s="170"/>
      <c r="M376" s="175"/>
      <c r="N376" s="176"/>
      <c r="O376" s="176"/>
      <c r="P376" s="176"/>
      <c r="Q376" s="176"/>
      <c r="R376" s="176"/>
      <c r="S376" s="176"/>
      <c r="T376" s="177"/>
      <c r="AT376" s="171" t="s">
        <v>128</v>
      </c>
      <c r="AU376" s="171" t="s">
        <v>126</v>
      </c>
      <c r="AV376" s="14" t="s">
        <v>126</v>
      </c>
      <c r="AW376" s="14" t="s">
        <v>31</v>
      </c>
      <c r="AX376" s="14" t="s">
        <v>75</v>
      </c>
      <c r="AY376" s="171" t="s">
        <v>118</v>
      </c>
    </row>
    <row r="377" spans="2:51" s="13" customFormat="1">
      <c r="B377" s="162"/>
      <c r="D377" s="163" t="s">
        <v>128</v>
      </c>
      <c r="E377" s="164" t="s">
        <v>1</v>
      </c>
      <c r="F377" s="165" t="s">
        <v>325</v>
      </c>
      <c r="H377" s="164" t="s">
        <v>1</v>
      </c>
      <c r="I377" s="166"/>
      <c r="L377" s="162"/>
      <c r="M377" s="167"/>
      <c r="N377" s="168"/>
      <c r="O377" s="168"/>
      <c r="P377" s="168"/>
      <c r="Q377" s="168"/>
      <c r="R377" s="168"/>
      <c r="S377" s="168"/>
      <c r="T377" s="169"/>
      <c r="AT377" s="164" t="s">
        <v>128</v>
      </c>
      <c r="AU377" s="164" t="s">
        <v>126</v>
      </c>
      <c r="AV377" s="13" t="s">
        <v>83</v>
      </c>
      <c r="AW377" s="13" t="s">
        <v>31</v>
      </c>
      <c r="AX377" s="13" t="s">
        <v>75</v>
      </c>
      <c r="AY377" s="164" t="s">
        <v>118</v>
      </c>
    </row>
    <row r="378" spans="2:51" s="14" customFormat="1">
      <c r="B378" s="170"/>
      <c r="D378" s="163" t="s">
        <v>128</v>
      </c>
      <c r="E378" s="171" t="s">
        <v>1</v>
      </c>
      <c r="F378" s="172" t="s">
        <v>281</v>
      </c>
      <c r="H378" s="173">
        <v>1</v>
      </c>
      <c r="I378" s="174"/>
      <c r="L378" s="170"/>
      <c r="M378" s="175"/>
      <c r="N378" s="176"/>
      <c r="O378" s="176"/>
      <c r="P378" s="176"/>
      <c r="Q378" s="176"/>
      <c r="R378" s="176"/>
      <c r="S378" s="176"/>
      <c r="T378" s="177"/>
      <c r="AT378" s="171" t="s">
        <v>128</v>
      </c>
      <c r="AU378" s="171" t="s">
        <v>126</v>
      </c>
      <c r="AV378" s="14" t="s">
        <v>126</v>
      </c>
      <c r="AW378" s="14" t="s">
        <v>31</v>
      </c>
      <c r="AX378" s="14" t="s">
        <v>75</v>
      </c>
      <c r="AY378" s="171" t="s">
        <v>118</v>
      </c>
    </row>
    <row r="379" spans="2:51" s="13" customFormat="1">
      <c r="B379" s="162"/>
      <c r="D379" s="163" t="s">
        <v>128</v>
      </c>
      <c r="E379" s="164" t="s">
        <v>1</v>
      </c>
      <c r="F379" s="165" t="s">
        <v>326</v>
      </c>
      <c r="H379" s="164" t="s">
        <v>1</v>
      </c>
      <c r="I379" s="166"/>
      <c r="L379" s="162"/>
      <c r="M379" s="167"/>
      <c r="N379" s="168"/>
      <c r="O379" s="168"/>
      <c r="P379" s="168"/>
      <c r="Q379" s="168"/>
      <c r="R379" s="168"/>
      <c r="S379" s="168"/>
      <c r="T379" s="169"/>
      <c r="AT379" s="164" t="s">
        <v>128</v>
      </c>
      <c r="AU379" s="164" t="s">
        <v>126</v>
      </c>
      <c r="AV379" s="13" t="s">
        <v>83</v>
      </c>
      <c r="AW379" s="13" t="s">
        <v>31</v>
      </c>
      <c r="AX379" s="13" t="s">
        <v>75</v>
      </c>
      <c r="AY379" s="164" t="s">
        <v>118</v>
      </c>
    </row>
    <row r="380" spans="2:51" s="14" customFormat="1">
      <c r="B380" s="170"/>
      <c r="D380" s="163" t="s">
        <v>128</v>
      </c>
      <c r="E380" s="171" t="s">
        <v>1</v>
      </c>
      <c r="F380" s="172" t="s">
        <v>327</v>
      </c>
      <c r="H380" s="173">
        <v>4</v>
      </c>
      <c r="I380" s="174"/>
      <c r="L380" s="170"/>
      <c r="M380" s="175"/>
      <c r="N380" s="176"/>
      <c r="O380" s="176"/>
      <c r="P380" s="176"/>
      <c r="Q380" s="176"/>
      <c r="R380" s="176"/>
      <c r="S380" s="176"/>
      <c r="T380" s="177"/>
      <c r="AT380" s="171" t="s">
        <v>128</v>
      </c>
      <c r="AU380" s="171" t="s">
        <v>126</v>
      </c>
      <c r="AV380" s="14" t="s">
        <v>126</v>
      </c>
      <c r="AW380" s="14" t="s">
        <v>31</v>
      </c>
      <c r="AX380" s="14" t="s">
        <v>75</v>
      </c>
      <c r="AY380" s="171" t="s">
        <v>118</v>
      </c>
    </row>
    <row r="381" spans="2:51" s="13" customFormat="1">
      <c r="B381" s="162"/>
      <c r="D381" s="163" t="s">
        <v>128</v>
      </c>
      <c r="E381" s="164" t="s">
        <v>1</v>
      </c>
      <c r="F381" s="165" t="s">
        <v>328</v>
      </c>
      <c r="H381" s="164" t="s">
        <v>1</v>
      </c>
      <c r="I381" s="166"/>
      <c r="L381" s="162"/>
      <c r="M381" s="167"/>
      <c r="N381" s="168"/>
      <c r="O381" s="168"/>
      <c r="P381" s="168"/>
      <c r="Q381" s="168"/>
      <c r="R381" s="168"/>
      <c r="S381" s="168"/>
      <c r="T381" s="169"/>
      <c r="AT381" s="164" t="s">
        <v>128</v>
      </c>
      <c r="AU381" s="164" t="s">
        <v>126</v>
      </c>
      <c r="AV381" s="13" t="s">
        <v>83</v>
      </c>
      <c r="AW381" s="13" t="s">
        <v>31</v>
      </c>
      <c r="AX381" s="13" t="s">
        <v>75</v>
      </c>
      <c r="AY381" s="164" t="s">
        <v>118</v>
      </c>
    </row>
    <row r="382" spans="2:51" s="14" customFormat="1">
      <c r="B382" s="170"/>
      <c r="D382" s="163" t="s">
        <v>128</v>
      </c>
      <c r="E382" s="171" t="s">
        <v>1</v>
      </c>
      <c r="F382" s="172" t="s">
        <v>291</v>
      </c>
      <c r="H382" s="173">
        <v>2</v>
      </c>
      <c r="I382" s="174"/>
      <c r="L382" s="170"/>
      <c r="M382" s="175"/>
      <c r="N382" s="176"/>
      <c r="O382" s="176"/>
      <c r="P382" s="176"/>
      <c r="Q382" s="176"/>
      <c r="R382" s="176"/>
      <c r="S382" s="176"/>
      <c r="T382" s="177"/>
      <c r="AT382" s="171" t="s">
        <v>128</v>
      </c>
      <c r="AU382" s="171" t="s">
        <v>126</v>
      </c>
      <c r="AV382" s="14" t="s">
        <v>126</v>
      </c>
      <c r="AW382" s="14" t="s">
        <v>31</v>
      </c>
      <c r="AX382" s="14" t="s">
        <v>75</v>
      </c>
      <c r="AY382" s="171" t="s">
        <v>118</v>
      </c>
    </row>
    <row r="383" spans="2:51" s="13" customFormat="1">
      <c r="B383" s="162"/>
      <c r="D383" s="163" t="s">
        <v>128</v>
      </c>
      <c r="E383" s="164" t="s">
        <v>1</v>
      </c>
      <c r="F383" s="165" t="s">
        <v>329</v>
      </c>
      <c r="H383" s="164" t="s">
        <v>1</v>
      </c>
      <c r="I383" s="166"/>
      <c r="L383" s="162"/>
      <c r="M383" s="167"/>
      <c r="N383" s="168"/>
      <c r="O383" s="168"/>
      <c r="P383" s="168"/>
      <c r="Q383" s="168"/>
      <c r="R383" s="168"/>
      <c r="S383" s="168"/>
      <c r="T383" s="169"/>
      <c r="AT383" s="164" t="s">
        <v>128</v>
      </c>
      <c r="AU383" s="164" t="s">
        <v>126</v>
      </c>
      <c r="AV383" s="13" t="s">
        <v>83</v>
      </c>
      <c r="AW383" s="13" t="s">
        <v>31</v>
      </c>
      <c r="AX383" s="13" t="s">
        <v>75</v>
      </c>
      <c r="AY383" s="164" t="s">
        <v>118</v>
      </c>
    </row>
    <row r="384" spans="2:51" s="14" customFormat="1">
      <c r="B384" s="170"/>
      <c r="D384" s="163" t="s">
        <v>128</v>
      </c>
      <c r="E384" s="171" t="s">
        <v>1</v>
      </c>
      <c r="F384" s="172" t="s">
        <v>297</v>
      </c>
      <c r="H384" s="173">
        <v>2</v>
      </c>
      <c r="I384" s="174"/>
      <c r="L384" s="170"/>
      <c r="M384" s="175"/>
      <c r="N384" s="176"/>
      <c r="O384" s="176"/>
      <c r="P384" s="176"/>
      <c r="Q384" s="176"/>
      <c r="R384" s="176"/>
      <c r="S384" s="176"/>
      <c r="T384" s="177"/>
      <c r="AT384" s="171" t="s">
        <v>128</v>
      </c>
      <c r="AU384" s="171" t="s">
        <v>126</v>
      </c>
      <c r="AV384" s="14" t="s">
        <v>126</v>
      </c>
      <c r="AW384" s="14" t="s">
        <v>31</v>
      </c>
      <c r="AX384" s="14" t="s">
        <v>75</v>
      </c>
      <c r="AY384" s="171" t="s">
        <v>118</v>
      </c>
    </row>
    <row r="385" spans="1:65" s="13" customFormat="1">
      <c r="B385" s="162"/>
      <c r="D385" s="163" t="s">
        <v>128</v>
      </c>
      <c r="E385" s="164" t="s">
        <v>1</v>
      </c>
      <c r="F385" s="165" t="s">
        <v>330</v>
      </c>
      <c r="H385" s="164" t="s">
        <v>1</v>
      </c>
      <c r="I385" s="166"/>
      <c r="L385" s="162"/>
      <c r="M385" s="167"/>
      <c r="N385" s="168"/>
      <c r="O385" s="168"/>
      <c r="P385" s="168"/>
      <c r="Q385" s="168"/>
      <c r="R385" s="168"/>
      <c r="S385" s="168"/>
      <c r="T385" s="169"/>
      <c r="AT385" s="164" t="s">
        <v>128</v>
      </c>
      <c r="AU385" s="164" t="s">
        <v>126</v>
      </c>
      <c r="AV385" s="13" t="s">
        <v>83</v>
      </c>
      <c r="AW385" s="13" t="s">
        <v>31</v>
      </c>
      <c r="AX385" s="13" t="s">
        <v>75</v>
      </c>
      <c r="AY385" s="164" t="s">
        <v>118</v>
      </c>
    </row>
    <row r="386" spans="1:65" s="14" customFormat="1">
      <c r="B386" s="170"/>
      <c r="D386" s="163" t="s">
        <v>128</v>
      </c>
      <c r="E386" s="171" t="s">
        <v>1</v>
      </c>
      <c r="F386" s="172" t="s">
        <v>297</v>
      </c>
      <c r="H386" s="173">
        <v>2</v>
      </c>
      <c r="I386" s="174"/>
      <c r="L386" s="170"/>
      <c r="M386" s="175"/>
      <c r="N386" s="176"/>
      <c r="O386" s="176"/>
      <c r="P386" s="176"/>
      <c r="Q386" s="176"/>
      <c r="R386" s="176"/>
      <c r="S386" s="176"/>
      <c r="T386" s="177"/>
      <c r="AT386" s="171" t="s">
        <v>128</v>
      </c>
      <c r="AU386" s="171" t="s">
        <v>126</v>
      </c>
      <c r="AV386" s="14" t="s">
        <v>126</v>
      </c>
      <c r="AW386" s="14" t="s">
        <v>31</v>
      </c>
      <c r="AX386" s="14" t="s">
        <v>75</v>
      </c>
      <c r="AY386" s="171" t="s">
        <v>118</v>
      </c>
    </row>
    <row r="387" spans="1:65" s="13" customFormat="1">
      <c r="B387" s="162"/>
      <c r="D387" s="163" t="s">
        <v>128</v>
      </c>
      <c r="E387" s="164" t="s">
        <v>1</v>
      </c>
      <c r="F387" s="165" t="s">
        <v>331</v>
      </c>
      <c r="H387" s="164" t="s">
        <v>1</v>
      </c>
      <c r="I387" s="166"/>
      <c r="L387" s="162"/>
      <c r="M387" s="167"/>
      <c r="N387" s="168"/>
      <c r="O387" s="168"/>
      <c r="P387" s="168"/>
      <c r="Q387" s="168"/>
      <c r="R387" s="168"/>
      <c r="S387" s="168"/>
      <c r="T387" s="169"/>
      <c r="AT387" s="164" t="s">
        <v>128</v>
      </c>
      <c r="AU387" s="164" t="s">
        <v>126</v>
      </c>
      <c r="AV387" s="13" t="s">
        <v>83</v>
      </c>
      <c r="AW387" s="13" t="s">
        <v>31</v>
      </c>
      <c r="AX387" s="13" t="s">
        <v>75</v>
      </c>
      <c r="AY387" s="164" t="s">
        <v>118</v>
      </c>
    </row>
    <row r="388" spans="1:65" s="14" customFormat="1">
      <c r="B388" s="170"/>
      <c r="D388" s="163" t="s">
        <v>128</v>
      </c>
      <c r="E388" s="171" t="s">
        <v>1</v>
      </c>
      <c r="F388" s="172" t="s">
        <v>281</v>
      </c>
      <c r="H388" s="173">
        <v>1</v>
      </c>
      <c r="I388" s="174"/>
      <c r="L388" s="170"/>
      <c r="M388" s="175"/>
      <c r="N388" s="176"/>
      <c r="O388" s="176"/>
      <c r="P388" s="176"/>
      <c r="Q388" s="176"/>
      <c r="R388" s="176"/>
      <c r="S388" s="176"/>
      <c r="T388" s="177"/>
      <c r="AT388" s="171" t="s">
        <v>128</v>
      </c>
      <c r="AU388" s="171" t="s">
        <v>126</v>
      </c>
      <c r="AV388" s="14" t="s">
        <v>126</v>
      </c>
      <c r="AW388" s="14" t="s">
        <v>31</v>
      </c>
      <c r="AX388" s="14" t="s">
        <v>75</v>
      </c>
      <c r="AY388" s="171" t="s">
        <v>118</v>
      </c>
    </row>
    <row r="389" spans="1:65" s="13" customFormat="1">
      <c r="B389" s="162"/>
      <c r="D389" s="163" t="s">
        <v>128</v>
      </c>
      <c r="E389" s="164" t="s">
        <v>1</v>
      </c>
      <c r="F389" s="165" t="s">
        <v>332</v>
      </c>
      <c r="H389" s="164" t="s">
        <v>1</v>
      </c>
      <c r="I389" s="166"/>
      <c r="L389" s="162"/>
      <c r="M389" s="167"/>
      <c r="N389" s="168"/>
      <c r="O389" s="168"/>
      <c r="P389" s="168"/>
      <c r="Q389" s="168"/>
      <c r="R389" s="168"/>
      <c r="S389" s="168"/>
      <c r="T389" s="169"/>
      <c r="AT389" s="164" t="s">
        <v>128</v>
      </c>
      <c r="AU389" s="164" t="s">
        <v>126</v>
      </c>
      <c r="AV389" s="13" t="s">
        <v>83</v>
      </c>
      <c r="AW389" s="13" t="s">
        <v>31</v>
      </c>
      <c r="AX389" s="13" t="s">
        <v>75</v>
      </c>
      <c r="AY389" s="164" t="s">
        <v>118</v>
      </c>
    </row>
    <row r="390" spans="1:65" s="14" customFormat="1">
      <c r="B390" s="170"/>
      <c r="D390" s="163" t="s">
        <v>128</v>
      </c>
      <c r="E390" s="171" t="s">
        <v>1</v>
      </c>
      <c r="F390" s="172" t="s">
        <v>297</v>
      </c>
      <c r="H390" s="173">
        <v>2</v>
      </c>
      <c r="I390" s="174"/>
      <c r="L390" s="170"/>
      <c r="M390" s="175"/>
      <c r="N390" s="176"/>
      <c r="O390" s="176"/>
      <c r="P390" s="176"/>
      <c r="Q390" s="176"/>
      <c r="R390" s="176"/>
      <c r="S390" s="176"/>
      <c r="T390" s="177"/>
      <c r="AT390" s="171" t="s">
        <v>128</v>
      </c>
      <c r="AU390" s="171" t="s">
        <v>126</v>
      </c>
      <c r="AV390" s="14" t="s">
        <v>126</v>
      </c>
      <c r="AW390" s="14" t="s">
        <v>31</v>
      </c>
      <c r="AX390" s="14" t="s">
        <v>75</v>
      </c>
      <c r="AY390" s="171" t="s">
        <v>118</v>
      </c>
    </row>
    <row r="391" spans="1:65" s="15" customFormat="1">
      <c r="B391" s="178"/>
      <c r="D391" s="163" t="s">
        <v>128</v>
      </c>
      <c r="E391" s="179" t="s">
        <v>1</v>
      </c>
      <c r="F391" s="180" t="s">
        <v>179</v>
      </c>
      <c r="H391" s="181">
        <v>23</v>
      </c>
      <c r="I391" s="182"/>
      <c r="L391" s="178"/>
      <c r="M391" s="183"/>
      <c r="N391" s="184"/>
      <c r="O391" s="184"/>
      <c r="P391" s="184"/>
      <c r="Q391" s="184"/>
      <c r="R391" s="184"/>
      <c r="S391" s="184"/>
      <c r="T391" s="185"/>
      <c r="AT391" s="179" t="s">
        <v>128</v>
      </c>
      <c r="AU391" s="179" t="s">
        <v>126</v>
      </c>
      <c r="AV391" s="15" t="s">
        <v>180</v>
      </c>
      <c r="AW391" s="15" t="s">
        <v>31</v>
      </c>
      <c r="AX391" s="15" t="s">
        <v>75</v>
      </c>
      <c r="AY391" s="179" t="s">
        <v>118</v>
      </c>
    </row>
    <row r="392" spans="1:65" s="16" customFormat="1">
      <c r="B392" s="186"/>
      <c r="D392" s="163" t="s">
        <v>128</v>
      </c>
      <c r="E392" s="187" t="s">
        <v>1</v>
      </c>
      <c r="F392" s="188" t="s">
        <v>205</v>
      </c>
      <c r="H392" s="189">
        <v>23</v>
      </c>
      <c r="I392" s="190"/>
      <c r="L392" s="186"/>
      <c r="M392" s="191"/>
      <c r="N392" s="192"/>
      <c r="O392" s="192"/>
      <c r="P392" s="192"/>
      <c r="Q392" s="192"/>
      <c r="R392" s="192"/>
      <c r="S392" s="192"/>
      <c r="T392" s="193"/>
      <c r="AT392" s="187" t="s">
        <v>128</v>
      </c>
      <c r="AU392" s="187" t="s">
        <v>126</v>
      </c>
      <c r="AV392" s="16" t="s">
        <v>125</v>
      </c>
      <c r="AW392" s="16" t="s">
        <v>31</v>
      </c>
      <c r="AX392" s="16" t="s">
        <v>83</v>
      </c>
      <c r="AY392" s="187" t="s">
        <v>118</v>
      </c>
    </row>
    <row r="393" spans="1:65" s="2" customFormat="1" ht="24.2" customHeight="1">
      <c r="A393" s="33"/>
      <c r="B393" s="147"/>
      <c r="C393" s="148" t="s">
        <v>333</v>
      </c>
      <c r="D393" s="148" t="s">
        <v>121</v>
      </c>
      <c r="E393" s="149" t="s">
        <v>334</v>
      </c>
      <c r="F393" s="150" t="s">
        <v>335</v>
      </c>
      <c r="G393" s="151" t="s">
        <v>208</v>
      </c>
      <c r="H393" s="152">
        <v>8</v>
      </c>
      <c r="I393" s="153"/>
      <c r="J393" s="154">
        <f>ROUND(I393*H393,2)</f>
        <v>0</v>
      </c>
      <c r="K393" s="155"/>
      <c r="L393" s="34"/>
      <c r="M393" s="156" t="s">
        <v>1</v>
      </c>
      <c r="N393" s="157" t="s">
        <v>41</v>
      </c>
      <c r="O393" s="62"/>
      <c r="P393" s="158">
        <f>O393*H393</f>
        <v>0</v>
      </c>
      <c r="Q393" s="158">
        <v>0</v>
      </c>
      <c r="R393" s="158">
        <f>Q393*H393</f>
        <v>0</v>
      </c>
      <c r="S393" s="158">
        <v>2.7E-2</v>
      </c>
      <c r="T393" s="159">
        <f>S393*H393</f>
        <v>0.216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60" t="s">
        <v>125</v>
      </c>
      <c r="AT393" s="160" t="s">
        <v>121</v>
      </c>
      <c r="AU393" s="160" t="s">
        <v>126</v>
      </c>
      <c r="AY393" s="18" t="s">
        <v>118</v>
      </c>
      <c r="BE393" s="161">
        <f>IF(N393="základná",J393,0)</f>
        <v>0</v>
      </c>
      <c r="BF393" s="161">
        <f>IF(N393="znížená",J393,0)</f>
        <v>0</v>
      </c>
      <c r="BG393" s="161">
        <f>IF(N393="zákl. prenesená",J393,0)</f>
        <v>0</v>
      </c>
      <c r="BH393" s="161">
        <f>IF(N393="zníž. prenesená",J393,0)</f>
        <v>0</v>
      </c>
      <c r="BI393" s="161">
        <f>IF(N393="nulová",J393,0)</f>
        <v>0</v>
      </c>
      <c r="BJ393" s="18" t="s">
        <v>126</v>
      </c>
      <c r="BK393" s="161">
        <f>ROUND(I393*H393,2)</f>
        <v>0</v>
      </c>
      <c r="BL393" s="18" t="s">
        <v>125</v>
      </c>
      <c r="BM393" s="160" t="s">
        <v>336</v>
      </c>
    </row>
    <row r="394" spans="1:65" s="13" customFormat="1">
      <c r="B394" s="162"/>
      <c r="D394" s="163" t="s">
        <v>128</v>
      </c>
      <c r="E394" s="164" t="s">
        <v>1</v>
      </c>
      <c r="F394" s="165" t="s">
        <v>320</v>
      </c>
      <c r="H394" s="164" t="s">
        <v>1</v>
      </c>
      <c r="I394" s="166"/>
      <c r="L394" s="162"/>
      <c r="M394" s="167"/>
      <c r="N394" s="168"/>
      <c r="O394" s="168"/>
      <c r="P394" s="168"/>
      <c r="Q394" s="168"/>
      <c r="R394" s="168"/>
      <c r="S394" s="168"/>
      <c r="T394" s="169"/>
      <c r="AT394" s="164" t="s">
        <v>128</v>
      </c>
      <c r="AU394" s="164" t="s">
        <v>126</v>
      </c>
      <c r="AV394" s="13" t="s">
        <v>83</v>
      </c>
      <c r="AW394" s="13" t="s">
        <v>31</v>
      </c>
      <c r="AX394" s="13" t="s">
        <v>75</v>
      </c>
      <c r="AY394" s="164" t="s">
        <v>118</v>
      </c>
    </row>
    <row r="395" spans="1:65" s="14" customFormat="1">
      <c r="B395" s="170"/>
      <c r="D395" s="163" t="s">
        <v>128</v>
      </c>
      <c r="E395" s="171" t="s">
        <v>1</v>
      </c>
      <c r="F395" s="172" t="s">
        <v>291</v>
      </c>
      <c r="H395" s="173">
        <v>2</v>
      </c>
      <c r="I395" s="174"/>
      <c r="L395" s="170"/>
      <c r="M395" s="175"/>
      <c r="N395" s="176"/>
      <c r="O395" s="176"/>
      <c r="P395" s="176"/>
      <c r="Q395" s="176"/>
      <c r="R395" s="176"/>
      <c r="S395" s="176"/>
      <c r="T395" s="177"/>
      <c r="AT395" s="171" t="s">
        <v>128</v>
      </c>
      <c r="AU395" s="171" t="s">
        <v>126</v>
      </c>
      <c r="AV395" s="14" t="s">
        <v>126</v>
      </c>
      <c r="AW395" s="14" t="s">
        <v>31</v>
      </c>
      <c r="AX395" s="14" t="s">
        <v>75</v>
      </c>
      <c r="AY395" s="171" t="s">
        <v>118</v>
      </c>
    </row>
    <row r="396" spans="1:65" s="13" customFormat="1">
      <c r="B396" s="162"/>
      <c r="D396" s="163" t="s">
        <v>128</v>
      </c>
      <c r="E396" s="164" t="s">
        <v>1</v>
      </c>
      <c r="F396" s="165" t="s">
        <v>321</v>
      </c>
      <c r="H396" s="164" t="s">
        <v>1</v>
      </c>
      <c r="I396" s="166"/>
      <c r="L396" s="162"/>
      <c r="M396" s="167"/>
      <c r="N396" s="168"/>
      <c r="O396" s="168"/>
      <c r="P396" s="168"/>
      <c r="Q396" s="168"/>
      <c r="R396" s="168"/>
      <c r="S396" s="168"/>
      <c r="T396" s="169"/>
      <c r="AT396" s="164" t="s">
        <v>128</v>
      </c>
      <c r="AU396" s="164" t="s">
        <v>126</v>
      </c>
      <c r="AV396" s="13" t="s">
        <v>83</v>
      </c>
      <c r="AW396" s="13" t="s">
        <v>31</v>
      </c>
      <c r="AX396" s="13" t="s">
        <v>75</v>
      </c>
      <c r="AY396" s="164" t="s">
        <v>118</v>
      </c>
    </row>
    <row r="397" spans="1:65" s="14" customFormat="1">
      <c r="B397" s="170"/>
      <c r="D397" s="163" t="s">
        <v>128</v>
      </c>
      <c r="E397" s="171" t="s">
        <v>1</v>
      </c>
      <c r="F397" s="172" t="s">
        <v>281</v>
      </c>
      <c r="H397" s="173">
        <v>1</v>
      </c>
      <c r="I397" s="174"/>
      <c r="L397" s="170"/>
      <c r="M397" s="175"/>
      <c r="N397" s="176"/>
      <c r="O397" s="176"/>
      <c r="P397" s="176"/>
      <c r="Q397" s="176"/>
      <c r="R397" s="176"/>
      <c r="S397" s="176"/>
      <c r="T397" s="177"/>
      <c r="AT397" s="171" t="s">
        <v>128</v>
      </c>
      <c r="AU397" s="171" t="s">
        <v>126</v>
      </c>
      <c r="AV397" s="14" t="s">
        <v>126</v>
      </c>
      <c r="AW397" s="14" t="s">
        <v>31</v>
      </c>
      <c r="AX397" s="14" t="s">
        <v>75</v>
      </c>
      <c r="AY397" s="171" t="s">
        <v>118</v>
      </c>
    </row>
    <row r="398" spans="1:65" s="13" customFormat="1">
      <c r="B398" s="162"/>
      <c r="D398" s="163" t="s">
        <v>128</v>
      </c>
      <c r="E398" s="164" t="s">
        <v>1</v>
      </c>
      <c r="F398" s="165" t="s">
        <v>337</v>
      </c>
      <c r="H398" s="164" t="s">
        <v>1</v>
      </c>
      <c r="I398" s="166"/>
      <c r="L398" s="162"/>
      <c r="M398" s="167"/>
      <c r="N398" s="168"/>
      <c r="O398" s="168"/>
      <c r="P398" s="168"/>
      <c r="Q398" s="168"/>
      <c r="R398" s="168"/>
      <c r="S398" s="168"/>
      <c r="T398" s="169"/>
      <c r="AT398" s="164" t="s">
        <v>128</v>
      </c>
      <c r="AU398" s="164" t="s">
        <v>126</v>
      </c>
      <c r="AV398" s="13" t="s">
        <v>83</v>
      </c>
      <c r="AW398" s="13" t="s">
        <v>31</v>
      </c>
      <c r="AX398" s="13" t="s">
        <v>75</v>
      </c>
      <c r="AY398" s="164" t="s">
        <v>118</v>
      </c>
    </row>
    <row r="399" spans="1:65" s="14" customFormat="1">
      <c r="B399" s="170"/>
      <c r="D399" s="163" t="s">
        <v>128</v>
      </c>
      <c r="E399" s="171" t="s">
        <v>1</v>
      </c>
      <c r="F399" s="172" t="s">
        <v>301</v>
      </c>
      <c r="H399" s="173">
        <v>5</v>
      </c>
      <c r="I399" s="174"/>
      <c r="L399" s="170"/>
      <c r="M399" s="175"/>
      <c r="N399" s="176"/>
      <c r="O399" s="176"/>
      <c r="P399" s="176"/>
      <c r="Q399" s="176"/>
      <c r="R399" s="176"/>
      <c r="S399" s="176"/>
      <c r="T399" s="177"/>
      <c r="AT399" s="171" t="s">
        <v>128</v>
      </c>
      <c r="AU399" s="171" t="s">
        <v>126</v>
      </c>
      <c r="AV399" s="14" t="s">
        <v>126</v>
      </c>
      <c r="AW399" s="14" t="s">
        <v>31</v>
      </c>
      <c r="AX399" s="14" t="s">
        <v>75</v>
      </c>
      <c r="AY399" s="171" t="s">
        <v>118</v>
      </c>
    </row>
    <row r="400" spans="1:65" s="15" customFormat="1">
      <c r="B400" s="178"/>
      <c r="D400" s="163" t="s">
        <v>128</v>
      </c>
      <c r="E400" s="179" t="s">
        <v>1</v>
      </c>
      <c r="F400" s="180" t="s">
        <v>179</v>
      </c>
      <c r="H400" s="181">
        <v>8</v>
      </c>
      <c r="I400" s="182"/>
      <c r="L400" s="178"/>
      <c r="M400" s="183"/>
      <c r="N400" s="184"/>
      <c r="O400" s="184"/>
      <c r="P400" s="184"/>
      <c r="Q400" s="184"/>
      <c r="R400" s="184"/>
      <c r="S400" s="184"/>
      <c r="T400" s="185"/>
      <c r="AT400" s="179" t="s">
        <v>128</v>
      </c>
      <c r="AU400" s="179" t="s">
        <v>126</v>
      </c>
      <c r="AV400" s="15" t="s">
        <v>180</v>
      </c>
      <c r="AW400" s="15" t="s">
        <v>31</v>
      </c>
      <c r="AX400" s="15" t="s">
        <v>75</v>
      </c>
      <c r="AY400" s="179" t="s">
        <v>118</v>
      </c>
    </row>
    <row r="401" spans="1:65" s="16" customFormat="1">
      <c r="B401" s="186"/>
      <c r="D401" s="163" t="s">
        <v>128</v>
      </c>
      <c r="E401" s="187" t="s">
        <v>1</v>
      </c>
      <c r="F401" s="188" t="s">
        <v>205</v>
      </c>
      <c r="H401" s="189">
        <v>8</v>
      </c>
      <c r="I401" s="190"/>
      <c r="L401" s="186"/>
      <c r="M401" s="191"/>
      <c r="N401" s="192"/>
      <c r="O401" s="192"/>
      <c r="P401" s="192"/>
      <c r="Q401" s="192"/>
      <c r="R401" s="192"/>
      <c r="S401" s="192"/>
      <c r="T401" s="193"/>
      <c r="AT401" s="187" t="s">
        <v>128</v>
      </c>
      <c r="AU401" s="187" t="s">
        <v>126</v>
      </c>
      <c r="AV401" s="16" t="s">
        <v>125</v>
      </c>
      <c r="AW401" s="16" t="s">
        <v>31</v>
      </c>
      <c r="AX401" s="16" t="s">
        <v>83</v>
      </c>
      <c r="AY401" s="187" t="s">
        <v>118</v>
      </c>
    </row>
    <row r="402" spans="1:65" s="2" customFormat="1" ht="24.2" customHeight="1">
      <c r="A402" s="33"/>
      <c r="B402" s="147"/>
      <c r="C402" s="148" t="s">
        <v>338</v>
      </c>
      <c r="D402" s="148" t="s">
        <v>121</v>
      </c>
      <c r="E402" s="149" t="s">
        <v>339</v>
      </c>
      <c r="F402" s="150" t="s">
        <v>340</v>
      </c>
      <c r="G402" s="151" t="s">
        <v>124</v>
      </c>
      <c r="H402" s="152">
        <v>43.158000000000001</v>
      </c>
      <c r="I402" s="153"/>
      <c r="J402" s="154">
        <f>ROUND(I402*H402,2)</f>
        <v>0</v>
      </c>
      <c r="K402" s="155"/>
      <c r="L402" s="34"/>
      <c r="M402" s="156" t="s">
        <v>1</v>
      </c>
      <c r="N402" s="157" t="s">
        <v>41</v>
      </c>
      <c r="O402" s="62"/>
      <c r="P402" s="158">
        <f>O402*H402</f>
        <v>0</v>
      </c>
      <c r="Q402" s="158">
        <v>0</v>
      </c>
      <c r="R402" s="158">
        <f>Q402*H402</f>
        <v>0</v>
      </c>
      <c r="S402" s="158">
        <v>4.1000000000000002E-2</v>
      </c>
      <c r="T402" s="159">
        <f>S402*H402</f>
        <v>1.7694780000000001</v>
      </c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R402" s="160" t="s">
        <v>125</v>
      </c>
      <c r="AT402" s="160" t="s">
        <v>121</v>
      </c>
      <c r="AU402" s="160" t="s">
        <v>126</v>
      </c>
      <c r="AY402" s="18" t="s">
        <v>118</v>
      </c>
      <c r="BE402" s="161">
        <f>IF(N402="základná",J402,0)</f>
        <v>0</v>
      </c>
      <c r="BF402" s="161">
        <f>IF(N402="znížená",J402,0)</f>
        <v>0</v>
      </c>
      <c r="BG402" s="161">
        <f>IF(N402="zákl. prenesená",J402,0)</f>
        <v>0</v>
      </c>
      <c r="BH402" s="161">
        <f>IF(N402="zníž. prenesená",J402,0)</f>
        <v>0</v>
      </c>
      <c r="BI402" s="161">
        <f>IF(N402="nulová",J402,0)</f>
        <v>0</v>
      </c>
      <c r="BJ402" s="18" t="s">
        <v>126</v>
      </c>
      <c r="BK402" s="161">
        <f>ROUND(I402*H402,2)</f>
        <v>0</v>
      </c>
      <c r="BL402" s="18" t="s">
        <v>125</v>
      </c>
      <c r="BM402" s="160" t="s">
        <v>341</v>
      </c>
    </row>
    <row r="403" spans="1:65" s="13" customFormat="1">
      <c r="B403" s="162"/>
      <c r="D403" s="163" t="s">
        <v>128</v>
      </c>
      <c r="E403" s="164" t="s">
        <v>1</v>
      </c>
      <c r="F403" s="165" t="s">
        <v>151</v>
      </c>
      <c r="H403" s="164" t="s">
        <v>1</v>
      </c>
      <c r="I403" s="166"/>
      <c r="L403" s="162"/>
      <c r="M403" s="167"/>
      <c r="N403" s="168"/>
      <c r="O403" s="168"/>
      <c r="P403" s="168"/>
      <c r="Q403" s="168"/>
      <c r="R403" s="168"/>
      <c r="S403" s="168"/>
      <c r="T403" s="169"/>
      <c r="AT403" s="164" t="s">
        <v>128</v>
      </c>
      <c r="AU403" s="164" t="s">
        <v>126</v>
      </c>
      <c r="AV403" s="13" t="s">
        <v>83</v>
      </c>
      <c r="AW403" s="13" t="s">
        <v>31</v>
      </c>
      <c r="AX403" s="13" t="s">
        <v>75</v>
      </c>
      <c r="AY403" s="164" t="s">
        <v>118</v>
      </c>
    </row>
    <row r="404" spans="1:65" s="14" customFormat="1">
      <c r="B404" s="170"/>
      <c r="D404" s="163" t="s">
        <v>128</v>
      </c>
      <c r="E404" s="171" t="s">
        <v>1</v>
      </c>
      <c r="F404" s="172" t="s">
        <v>152</v>
      </c>
      <c r="H404" s="173">
        <v>24.367999999999999</v>
      </c>
      <c r="I404" s="174"/>
      <c r="L404" s="170"/>
      <c r="M404" s="175"/>
      <c r="N404" s="176"/>
      <c r="O404" s="176"/>
      <c r="P404" s="176"/>
      <c r="Q404" s="176"/>
      <c r="R404" s="176"/>
      <c r="S404" s="176"/>
      <c r="T404" s="177"/>
      <c r="AT404" s="171" t="s">
        <v>128</v>
      </c>
      <c r="AU404" s="171" t="s">
        <v>126</v>
      </c>
      <c r="AV404" s="14" t="s">
        <v>126</v>
      </c>
      <c r="AW404" s="14" t="s">
        <v>31</v>
      </c>
      <c r="AX404" s="14" t="s">
        <v>75</v>
      </c>
      <c r="AY404" s="171" t="s">
        <v>118</v>
      </c>
    </row>
    <row r="405" spans="1:65" s="13" customFormat="1">
      <c r="B405" s="162"/>
      <c r="D405" s="163" t="s">
        <v>128</v>
      </c>
      <c r="E405" s="164" t="s">
        <v>1</v>
      </c>
      <c r="F405" s="165" t="s">
        <v>161</v>
      </c>
      <c r="H405" s="164" t="s">
        <v>1</v>
      </c>
      <c r="I405" s="166"/>
      <c r="L405" s="162"/>
      <c r="M405" s="167"/>
      <c r="N405" s="168"/>
      <c r="O405" s="168"/>
      <c r="P405" s="168"/>
      <c r="Q405" s="168"/>
      <c r="R405" s="168"/>
      <c r="S405" s="168"/>
      <c r="T405" s="169"/>
      <c r="AT405" s="164" t="s">
        <v>128</v>
      </c>
      <c r="AU405" s="164" t="s">
        <v>126</v>
      </c>
      <c r="AV405" s="13" t="s">
        <v>83</v>
      </c>
      <c r="AW405" s="13" t="s">
        <v>31</v>
      </c>
      <c r="AX405" s="13" t="s">
        <v>75</v>
      </c>
      <c r="AY405" s="164" t="s">
        <v>118</v>
      </c>
    </row>
    <row r="406" spans="1:65" s="14" customFormat="1">
      <c r="B406" s="170"/>
      <c r="D406" s="163" t="s">
        <v>128</v>
      </c>
      <c r="E406" s="171" t="s">
        <v>1</v>
      </c>
      <c r="F406" s="172" t="s">
        <v>162</v>
      </c>
      <c r="H406" s="173">
        <v>2.64</v>
      </c>
      <c r="I406" s="174"/>
      <c r="L406" s="170"/>
      <c r="M406" s="175"/>
      <c r="N406" s="176"/>
      <c r="O406" s="176"/>
      <c r="P406" s="176"/>
      <c r="Q406" s="176"/>
      <c r="R406" s="176"/>
      <c r="S406" s="176"/>
      <c r="T406" s="177"/>
      <c r="AT406" s="171" t="s">
        <v>128</v>
      </c>
      <c r="AU406" s="171" t="s">
        <v>126</v>
      </c>
      <c r="AV406" s="14" t="s">
        <v>126</v>
      </c>
      <c r="AW406" s="14" t="s">
        <v>31</v>
      </c>
      <c r="AX406" s="14" t="s">
        <v>75</v>
      </c>
      <c r="AY406" s="171" t="s">
        <v>118</v>
      </c>
    </row>
    <row r="407" spans="1:65" s="13" customFormat="1">
      <c r="B407" s="162"/>
      <c r="D407" s="163" t="s">
        <v>128</v>
      </c>
      <c r="E407" s="164" t="s">
        <v>1</v>
      </c>
      <c r="F407" s="165" t="s">
        <v>342</v>
      </c>
      <c r="H407" s="164" t="s">
        <v>1</v>
      </c>
      <c r="I407" s="166"/>
      <c r="L407" s="162"/>
      <c r="M407" s="167"/>
      <c r="N407" s="168"/>
      <c r="O407" s="168"/>
      <c r="P407" s="168"/>
      <c r="Q407" s="168"/>
      <c r="R407" s="168"/>
      <c r="S407" s="168"/>
      <c r="T407" s="169"/>
      <c r="AT407" s="164" t="s">
        <v>128</v>
      </c>
      <c r="AU407" s="164" t="s">
        <v>126</v>
      </c>
      <c r="AV407" s="13" t="s">
        <v>83</v>
      </c>
      <c r="AW407" s="13" t="s">
        <v>31</v>
      </c>
      <c r="AX407" s="13" t="s">
        <v>75</v>
      </c>
      <c r="AY407" s="164" t="s">
        <v>118</v>
      </c>
    </row>
    <row r="408" spans="1:65" s="14" customFormat="1">
      <c r="B408" s="170"/>
      <c r="D408" s="163" t="s">
        <v>128</v>
      </c>
      <c r="E408" s="171" t="s">
        <v>1</v>
      </c>
      <c r="F408" s="172" t="s">
        <v>164</v>
      </c>
      <c r="H408" s="173">
        <v>16.149999999999999</v>
      </c>
      <c r="I408" s="174"/>
      <c r="L408" s="170"/>
      <c r="M408" s="175"/>
      <c r="N408" s="176"/>
      <c r="O408" s="176"/>
      <c r="P408" s="176"/>
      <c r="Q408" s="176"/>
      <c r="R408" s="176"/>
      <c r="S408" s="176"/>
      <c r="T408" s="177"/>
      <c r="AT408" s="171" t="s">
        <v>128</v>
      </c>
      <c r="AU408" s="171" t="s">
        <v>126</v>
      </c>
      <c r="AV408" s="14" t="s">
        <v>126</v>
      </c>
      <c r="AW408" s="14" t="s">
        <v>31</v>
      </c>
      <c r="AX408" s="14" t="s">
        <v>75</v>
      </c>
      <c r="AY408" s="171" t="s">
        <v>118</v>
      </c>
    </row>
    <row r="409" spans="1:65" s="15" customFormat="1">
      <c r="B409" s="178"/>
      <c r="D409" s="163" t="s">
        <v>128</v>
      </c>
      <c r="E409" s="179" t="s">
        <v>1</v>
      </c>
      <c r="F409" s="180" t="s">
        <v>179</v>
      </c>
      <c r="H409" s="181">
        <v>43.158000000000001</v>
      </c>
      <c r="I409" s="182"/>
      <c r="L409" s="178"/>
      <c r="M409" s="183"/>
      <c r="N409" s="184"/>
      <c r="O409" s="184"/>
      <c r="P409" s="184"/>
      <c r="Q409" s="184"/>
      <c r="R409" s="184"/>
      <c r="S409" s="184"/>
      <c r="T409" s="185"/>
      <c r="AT409" s="179" t="s">
        <v>128</v>
      </c>
      <c r="AU409" s="179" t="s">
        <v>126</v>
      </c>
      <c r="AV409" s="15" t="s">
        <v>180</v>
      </c>
      <c r="AW409" s="15" t="s">
        <v>31</v>
      </c>
      <c r="AX409" s="15" t="s">
        <v>75</v>
      </c>
      <c r="AY409" s="179" t="s">
        <v>118</v>
      </c>
    </row>
    <row r="410" spans="1:65" s="16" customFormat="1">
      <c r="B410" s="186"/>
      <c r="D410" s="163" t="s">
        <v>128</v>
      </c>
      <c r="E410" s="187" t="s">
        <v>1</v>
      </c>
      <c r="F410" s="188" t="s">
        <v>205</v>
      </c>
      <c r="H410" s="189">
        <v>43.158000000000001</v>
      </c>
      <c r="I410" s="190"/>
      <c r="L410" s="186"/>
      <c r="M410" s="191"/>
      <c r="N410" s="192"/>
      <c r="O410" s="192"/>
      <c r="P410" s="192"/>
      <c r="Q410" s="192"/>
      <c r="R410" s="192"/>
      <c r="S410" s="192"/>
      <c r="T410" s="193"/>
      <c r="AT410" s="187" t="s">
        <v>128</v>
      </c>
      <c r="AU410" s="187" t="s">
        <v>126</v>
      </c>
      <c r="AV410" s="16" t="s">
        <v>125</v>
      </c>
      <c r="AW410" s="16" t="s">
        <v>31</v>
      </c>
      <c r="AX410" s="16" t="s">
        <v>83</v>
      </c>
      <c r="AY410" s="187" t="s">
        <v>118</v>
      </c>
    </row>
    <row r="411" spans="1:65" s="2" customFormat="1" ht="24.2" customHeight="1">
      <c r="A411" s="33"/>
      <c r="B411" s="147"/>
      <c r="C411" s="148" t="s">
        <v>343</v>
      </c>
      <c r="D411" s="148" t="s">
        <v>121</v>
      </c>
      <c r="E411" s="149" t="s">
        <v>344</v>
      </c>
      <c r="F411" s="150" t="s">
        <v>345</v>
      </c>
      <c r="G411" s="151" t="s">
        <v>124</v>
      </c>
      <c r="H411" s="152">
        <v>22.44</v>
      </c>
      <c r="I411" s="153"/>
      <c r="J411" s="154">
        <f>ROUND(I411*H411,2)</f>
        <v>0</v>
      </c>
      <c r="K411" s="155"/>
      <c r="L411" s="34"/>
      <c r="M411" s="156" t="s">
        <v>1</v>
      </c>
      <c r="N411" s="157" t="s">
        <v>41</v>
      </c>
      <c r="O411" s="62"/>
      <c r="P411" s="158">
        <f>O411*H411</f>
        <v>0</v>
      </c>
      <c r="Q411" s="158">
        <v>0</v>
      </c>
      <c r="R411" s="158">
        <f>Q411*H411</f>
        <v>0</v>
      </c>
      <c r="S411" s="158">
        <v>3.1E-2</v>
      </c>
      <c r="T411" s="159">
        <f>S411*H411</f>
        <v>0.69564000000000004</v>
      </c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R411" s="160" t="s">
        <v>125</v>
      </c>
      <c r="AT411" s="160" t="s">
        <v>121</v>
      </c>
      <c r="AU411" s="160" t="s">
        <v>126</v>
      </c>
      <c r="AY411" s="18" t="s">
        <v>118</v>
      </c>
      <c r="BE411" s="161">
        <f>IF(N411="základná",J411,0)</f>
        <v>0</v>
      </c>
      <c r="BF411" s="161">
        <f>IF(N411="znížená",J411,0)</f>
        <v>0</v>
      </c>
      <c r="BG411" s="161">
        <f>IF(N411="zákl. prenesená",J411,0)</f>
        <v>0</v>
      </c>
      <c r="BH411" s="161">
        <f>IF(N411="zníž. prenesená",J411,0)</f>
        <v>0</v>
      </c>
      <c r="BI411" s="161">
        <f>IF(N411="nulová",J411,0)</f>
        <v>0</v>
      </c>
      <c r="BJ411" s="18" t="s">
        <v>126</v>
      </c>
      <c r="BK411" s="161">
        <f>ROUND(I411*H411,2)</f>
        <v>0</v>
      </c>
      <c r="BL411" s="18" t="s">
        <v>125</v>
      </c>
      <c r="BM411" s="160" t="s">
        <v>346</v>
      </c>
    </row>
    <row r="412" spans="1:65" s="13" customFormat="1">
      <c r="B412" s="162"/>
      <c r="D412" s="163" t="s">
        <v>128</v>
      </c>
      <c r="E412" s="164" t="s">
        <v>1</v>
      </c>
      <c r="F412" s="165" t="s">
        <v>143</v>
      </c>
      <c r="H412" s="164" t="s">
        <v>1</v>
      </c>
      <c r="I412" s="166"/>
      <c r="L412" s="162"/>
      <c r="M412" s="167"/>
      <c r="N412" s="168"/>
      <c r="O412" s="168"/>
      <c r="P412" s="168"/>
      <c r="Q412" s="168"/>
      <c r="R412" s="168"/>
      <c r="S412" s="168"/>
      <c r="T412" s="169"/>
      <c r="AT412" s="164" t="s">
        <v>128</v>
      </c>
      <c r="AU412" s="164" t="s">
        <v>126</v>
      </c>
      <c r="AV412" s="13" t="s">
        <v>83</v>
      </c>
      <c r="AW412" s="13" t="s">
        <v>31</v>
      </c>
      <c r="AX412" s="13" t="s">
        <v>75</v>
      </c>
      <c r="AY412" s="164" t="s">
        <v>118</v>
      </c>
    </row>
    <row r="413" spans="1:65" s="14" customFormat="1">
      <c r="B413" s="170"/>
      <c r="D413" s="163" t="s">
        <v>128</v>
      </c>
      <c r="E413" s="171" t="s">
        <v>1</v>
      </c>
      <c r="F413" s="172" t="s">
        <v>144</v>
      </c>
      <c r="H413" s="173">
        <v>5.4</v>
      </c>
      <c r="I413" s="174"/>
      <c r="L413" s="170"/>
      <c r="M413" s="175"/>
      <c r="N413" s="176"/>
      <c r="O413" s="176"/>
      <c r="P413" s="176"/>
      <c r="Q413" s="176"/>
      <c r="R413" s="176"/>
      <c r="S413" s="176"/>
      <c r="T413" s="177"/>
      <c r="AT413" s="171" t="s">
        <v>128</v>
      </c>
      <c r="AU413" s="171" t="s">
        <v>126</v>
      </c>
      <c r="AV413" s="14" t="s">
        <v>126</v>
      </c>
      <c r="AW413" s="14" t="s">
        <v>31</v>
      </c>
      <c r="AX413" s="14" t="s">
        <v>75</v>
      </c>
      <c r="AY413" s="171" t="s">
        <v>118</v>
      </c>
    </row>
    <row r="414" spans="1:65" s="13" customFormat="1">
      <c r="B414" s="162"/>
      <c r="D414" s="163" t="s">
        <v>128</v>
      </c>
      <c r="E414" s="164" t="s">
        <v>1</v>
      </c>
      <c r="F414" s="165" t="s">
        <v>347</v>
      </c>
      <c r="H414" s="164" t="s">
        <v>1</v>
      </c>
      <c r="I414" s="166"/>
      <c r="L414" s="162"/>
      <c r="M414" s="167"/>
      <c r="N414" s="168"/>
      <c r="O414" s="168"/>
      <c r="P414" s="168"/>
      <c r="Q414" s="168"/>
      <c r="R414" s="168"/>
      <c r="S414" s="168"/>
      <c r="T414" s="169"/>
      <c r="AT414" s="164" t="s">
        <v>128</v>
      </c>
      <c r="AU414" s="164" t="s">
        <v>126</v>
      </c>
      <c r="AV414" s="13" t="s">
        <v>83</v>
      </c>
      <c r="AW414" s="13" t="s">
        <v>31</v>
      </c>
      <c r="AX414" s="13" t="s">
        <v>75</v>
      </c>
      <c r="AY414" s="164" t="s">
        <v>118</v>
      </c>
    </row>
    <row r="415" spans="1:65" s="14" customFormat="1">
      <c r="B415" s="170"/>
      <c r="D415" s="163" t="s">
        <v>128</v>
      </c>
      <c r="E415" s="171" t="s">
        <v>1</v>
      </c>
      <c r="F415" s="172" t="s">
        <v>154</v>
      </c>
      <c r="H415" s="173">
        <v>16</v>
      </c>
      <c r="I415" s="174"/>
      <c r="L415" s="170"/>
      <c r="M415" s="175"/>
      <c r="N415" s="176"/>
      <c r="O415" s="176"/>
      <c r="P415" s="176"/>
      <c r="Q415" s="176"/>
      <c r="R415" s="176"/>
      <c r="S415" s="176"/>
      <c r="T415" s="177"/>
      <c r="AT415" s="171" t="s">
        <v>128</v>
      </c>
      <c r="AU415" s="171" t="s">
        <v>126</v>
      </c>
      <c r="AV415" s="14" t="s">
        <v>126</v>
      </c>
      <c r="AW415" s="14" t="s">
        <v>31</v>
      </c>
      <c r="AX415" s="14" t="s">
        <v>75</v>
      </c>
      <c r="AY415" s="171" t="s">
        <v>118</v>
      </c>
    </row>
    <row r="416" spans="1:65" s="13" customFormat="1">
      <c r="B416" s="162"/>
      <c r="D416" s="163" t="s">
        <v>128</v>
      </c>
      <c r="E416" s="164" t="s">
        <v>1</v>
      </c>
      <c r="F416" s="165" t="s">
        <v>348</v>
      </c>
      <c r="H416" s="164" t="s">
        <v>1</v>
      </c>
      <c r="I416" s="166"/>
      <c r="L416" s="162"/>
      <c r="M416" s="167"/>
      <c r="N416" s="168"/>
      <c r="O416" s="168"/>
      <c r="P416" s="168"/>
      <c r="Q416" s="168"/>
      <c r="R416" s="168"/>
      <c r="S416" s="168"/>
      <c r="T416" s="169"/>
      <c r="AT416" s="164" t="s">
        <v>128</v>
      </c>
      <c r="AU416" s="164" t="s">
        <v>126</v>
      </c>
      <c r="AV416" s="13" t="s">
        <v>83</v>
      </c>
      <c r="AW416" s="13" t="s">
        <v>31</v>
      </c>
      <c r="AX416" s="13" t="s">
        <v>75</v>
      </c>
      <c r="AY416" s="164" t="s">
        <v>118</v>
      </c>
    </row>
    <row r="417" spans="1:65" s="14" customFormat="1">
      <c r="B417" s="170"/>
      <c r="D417" s="163" t="s">
        <v>128</v>
      </c>
      <c r="E417" s="171" t="s">
        <v>1</v>
      </c>
      <c r="F417" s="172" t="s">
        <v>349</v>
      </c>
      <c r="H417" s="173">
        <v>1.04</v>
      </c>
      <c r="I417" s="174"/>
      <c r="L417" s="170"/>
      <c r="M417" s="175"/>
      <c r="N417" s="176"/>
      <c r="O417" s="176"/>
      <c r="P417" s="176"/>
      <c r="Q417" s="176"/>
      <c r="R417" s="176"/>
      <c r="S417" s="176"/>
      <c r="T417" s="177"/>
      <c r="AT417" s="171" t="s">
        <v>128</v>
      </c>
      <c r="AU417" s="171" t="s">
        <v>126</v>
      </c>
      <c r="AV417" s="14" t="s">
        <v>126</v>
      </c>
      <c r="AW417" s="14" t="s">
        <v>31</v>
      </c>
      <c r="AX417" s="14" t="s">
        <v>75</v>
      </c>
      <c r="AY417" s="171" t="s">
        <v>118</v>
      </c>
    </row>
    <row r="418" spans="1:65" s="15" customFormat="1">
      <c r="B418" s="178"/>
      <c r="D418" s="163" t="s">
        <v>128</v>
      </c>
      <c r="E418" s="179" t="s">
        <v>1</v>
      </c>
      <c r="F418" s="180" t="s">
        <v>179</v>
      </c>
      <c r="H418" s="181">
        <v>22.44</v>
      </c>
      <c r="I418" s="182"/>
      <c r="L418" s="178"/>
      <c r="M418" s="183"/>
      <c r="N418" s="184"/>
      <c r="O418" s="184"/>
      <c r="P418" s="184"/>
      <c r="Q418" s="184"/>
      <c r="R418" s="184"/>
      <c r="S418" s="184"/>
      <c r="T418" s="185"/>
      <c r="AT418" s="179" t="s">
        <v>128</v>
      </c>
      <c r="AU418" s="179" t="s">
        <v>126</v>
      </c>
      <c r="AV418" s="15" t="s">
        <v>180</v>
      </c>
      <c r="AW418" s="15" t="s">
        <v>31</v>
      </c>
      <c r="AX418" s="15" t="s">
        <v>75</v>
      </c>
      <c r="AY418" s="179" t="s">
        <v>118</v>
      </c>
    </row>
    <row r="419" spans="1:65" s="16" customFormat="1">
      <c r="B419" s="186"/>
      <c r="D419" s="163" t="s">
        <v>128</v>
      </c>
      <c r="E419" s="187" t="s">
        <v>1</v>
      </c>
      <c r="F419" s="188" t="s">
        <v>205</v>
      </c>
      <c r="H419" s="189">
        <v>22.44</v>
      </c>
      <c r="I419" s="190"/>
      <c r="L419" s="186"/>
      <c r="M419" s="191"/>
      <c r="N419" s="192"/>
      <c r="O419" s="192"/>
      <c r="P419" s="192"/>
      <c r="Q419" s="192"/>
      <c r="R419" s="192"/>
      <c r="S419" s="192"/>
      <c r="T419" s="193"/>
      <c r="AT419" s="187" t="s">
        <v>128</v>
      </c>
      <c r="AU419" s="187" t="s">
        <v>126</v>
      </c>
      <c r="AV419" s="16" t="s">
        <v>125</v>
      </c>
      <c r="AW419" s="16" t="s">
        <v>31</v>
      </c>
      <c r="AX419" s="16" t="s">
        <v>83</v>
      </c>
      <c r="AY419" s="187" t="s">
        <v>118</v>
      </c>
    </row>
    <row r="420" spans="1:65" s="2" customFormat="1" ht="24.2" customHeight="1">
      <c r="A420" s="33"/>
      <c r="B420" s="147"/>
      <c r="C420" s="148" t="s">
        <v>350</v>
      </c>
      <c r="D420" s="148" t="s">
        <v>121</v>
      </c>
      <c r="E420" s="149" t="s">
        <v>351</v>
      </c>
      <c r="F420" s="150" t="s">
        <v>352</v>
      </c>
      <c r="G420" s="151" t="s">
        <v>124</v>
      </c>
      <c r="H420" s="152">
        <v>1120.298</v>
      </c>
      <c r="I420" s="153"/>
      <c r="J420" s="154">
        <f>ROUND(I420*H420,2)</f>
        <v>0</v>
      </c>
      <c r="K420" s="155"/>
      <c r="L420" s="34"/>
      <c r="M420" s="156" t="s">
        <v>1</v>
      </c>
      <c r="N420" s="157" t="s">
        <v>41</v>
      </c>
      <c r="O420" s="62"/>
      <c r="P420" s="158">
        <f>O420*H420</f>
        <v>0</v>
      </c>
      <c r="Q420" s="158">
        <v>0</v>
      </c>
      <c r="R420" s="158">
        <f>Q420*H420</f>
        <v>0</v>
      </c>
      <c r="S420" s="158">
        <v>2.7E-2</v>
      </c>
      <c r="T420" s="159">
        <f>S420*H420</f>
        <v>30.248045999999999</v>
      </c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R420" s="160" t="s">
        <v>125</v>
      </c>
      <c r="AT420" s="160" t="s">
        <v>121</v>
      </c>
      <c r="AU420" s="160" t="s">
        <v>126</v>
      </c>
      <c r="AY420" s="18" t="s">
        <v>118</v>
      </c>
      <c r="BE420" s="161">
        <f>IF(N420="základná",J420,0)</f>
        <v>0</v>
      </c>
      <c r="BF420" s="161">
        <f>IF(N420="znížená",J420,0)</f>
        <v>0</v>
      </c>
      <c r="BG420" s="161">
        <f>IF(N420="zákl. prenesená",J420,0)</f>
        <v>0</v>
      </c>
      <c r="BH420" s="161">
        <f>IF(N420="zníž. prenesená",J420,0)</f>
        <v>0</v>
      </c>
      <c r="BI420" s="161">
        <f>IF(N420="nulová",J420,0)</f>
        <v>0</v>
      </c>
      <c r="BJ420" s="18" t="s">
        <v>126</v>
      </c>
      <c r="BK420" s="161">
        <f>ROUND(I420*H420,2)</f>
        <v>0</v>
      </c>
      <c r="BL420" s="18" t="s">
        <v>125</v>
      </c>
      <c r="BM420" s="160" t="s">
        <v>353</v>
      </c>
    </row>
    <row r="421" spans="1:65" s="13" customFormat="1">
      <c r="B421" s="162"/>
      <c r="D421" s="163" t="s">
        <v>128</v>
      </c>
      <c r="E421" s="164" t="s">
        <v>1</v>
      </c>
      <c r="F421" s="165" t="s">
        <v>129</v>
      </c>
      <c r="H421" s="164" t="s">
        <v>1</v>
      </c>
      <c r="I421" s="166"/>
      <c r="L421" s="162"/>
      <c r="M421" s="167"/>
      <c r="N421" s="168"/>
      <c r="O421" s="168"/>
      <c r="P421" s="168"/>
      <c r="Q421" s="168"/>
      <c r="R421" s="168"/>
      <c r="S421" s="168"/>
      <c r="T421" s="169"/>
      <c r="AT421" s="164" t="s">
        <v>128</v>
      </c>
      <c r="AU421" s="164" t="s">
        <v>126</v>
      </c>
      <c r="AV421" s="13" t="s">
        <v>83</v>
      </c>
      <c r="AW421" s="13" t="s">
        <v>31</v>
      </c>
      <c r="AX421" s="13" t="s">
        <v>75</v>
      </c>
      <c r="AY421" s="164" t="s">
        <v>118</v>
      </c>
    </row>
    <row r="422" spans="1:65" s="14" customFormat="1">
      <c r="B422" s="170"/>
      <c r="D422" s="163" t="s">
        <v>128</v>
      </c>
      <c r="E422" s="171" t="s">
        <v>1</v>
      </c>
      <c r="F422" s="172" t="s">
        <v>130</v>
      </c>
      <c r="H422" s="173">
        <v>823.6</v>
      </c>
      <c r="I422" s="174"/>
      <c r="L422" s="170"/>
      <c r="M422" s="175"/>
      <c r="N422" s="176"/>
      <c r="O422" s="176"/>
      <c r="P422" s="176"/>
      <c r="Q422" s="176"/>
      <c r="R422" s="176"/>
      <c r="S422" s="176"/>
      <c r="T422" s="177"/>
      <c r="AT422" s="171" t="s">
        <v>128</v>
      </c>
      <c r="AU422" s="171" t="s">
        <v>126</v>
      </c>
      <c r="AV422" s="14" t="s">
        <v>126</v>
      </c>
      <c r="AW422" s="14" t="s">
        <v>31</v>
      </c>
      <c r="AX422" s="14" t="s">
        <v>75</v>
      </c>
      <c r="AY422" s="171" t="s">
        <v>118</v>
      </c>
    </row>
    <row r="423" spans="1:65" s="13" customFormat="1">
      <c r="B423" s="162"/>
      <c r="D423" s="163" t="s">
        <v>128</v>
      </c>
      <c r="E423" s="164" t="s">
        <v>1</v>
      </c>
      <c r="F423" s="165" t="s">
        <v>131</v>
      </c>
      <c r="H423" s="164" t="s">
        <v>1</v>
      </c>
      <c r="I423" s="166"/>
      <c r="L423" s="162"/>
      <c r="M423" s="167"/>
      <c r="N423" s="168"/>
      <c r="O423" s="168"/>
      <c r="P423" s="168"/>
      <c r="Q423" s="168"/>
      <c r="R423" s="168"/>
      <c r="S423" s="168"/>
      <c r="T423" s="169"/>
      <c r="AT423" s="164" t="s">
        <v>128</v>
      </c>
      <c r="AU423" s="164" t="s">
        <v>126</v>
      </c>
      <c r="AV423" s="13" t="s">
        <v>83</v>
      </c>
      <c r="AW423" s="13" t="s">
        <v>31</v>
      </c>
      <c r="AX423" s="13" t="s">
        <v>75</v>
      </c>
      <c r="AY423" s="164" t="s">
        <v>118</v>
      </c>
    </row>
    <row r="424" spans="1:65" s="14" customFormat="1">
      <c r="B424" s="170"/>
      <c r="D424" s="163" t="s">
        <v>128</v>
      </c>
      <c r="E424" s="171" t="s">
        <v>1</v>
      </c>
      <c r="F424" s="172" t="s">
        <v>132</v>
      </c>
      <c r="H424" s="173">
        <v>37.700000000000003</v>
      </c>
      <c r="I424" s="174"/>
      <c r="L424" s="170"/>
      <c r="M424" s="175"/>
      <c r="N424" s="176"/>
      <c r="O424" s="176"/>
      <c r="P424" s="176"/>
      <c r="Q424" s="176"/>
      <c r="R424" s="176"/>
      <c r="S424" s="176"/>
      <c r="T424" s="177"/>
      <c r="AT424" s="171" t="s">
        <v>128</v>
      </c>
      <c r="AU424" s="171" t="s">
        <v>126</v>
      </c>
      <c r="AV424" s="14" t="s">
        <v>126</v>
      </c>
      <c r="AW424" s="14" t="s">
        <v>31</v>
      </c>
      <c r="AX424" s="14" t="s">
        <v>75</v>
      </c>
      <c r="AY424" s="171" t="s">
        <v>118</v>
      </c>
    </row>
    <row r="425" spans="1:65" s="13" customFormat="1">
      <c r="B425" s="162"/>
      <c r="D425" s="163" t="s">
        <v>128</v>
      </c>
      <c r="E425" s="164" t="s">
        <v>1</v>
      </c>
      <c r="F425" s="165" t="s">
        <v>131</v>
      </c>
      <c r="H425" s="164" t="s">
        <v>1</v>
      </c>
      <c r="I425" s="166"/>
      <c r="L425" s="162"/>
      <c r="M425" s="167"/>
      <c r="N425" s="168"/>
      <c r="O425" s="168"/>
      <c r="P425" s="168"/>
      <c r="Q425" s="168"/>
      <c r="R425" s="168"/>
      <c r="S425" s="168"/>
      <c r="T425" s="169"/>
      <c r="AT425" s="164" t="s">
        <v>128</v>
      </c>
      <c r="AU425" s="164" t="s">
        <v>126</v>
      </c>
      <c r="AV425" s="13" t="s">
        <v>83</v>
      </c>
      <c r="AW425" s="13" t="s">
        <v>31</v>
      </c>
      <c r="AX425" s="13" t="s">
        <v>75</v>
      </c>
      <c r="AY425" s="164" t="s">
        <v>118</v>
      </c>
    </row>
    <row r="426" spans="1:65" s="14" customFormat="1">
      <c r="B426" s="170"/>
      <c r="D426" s="163" t="s">
        <v>128</v>
      </c>
      <c r="E426" s="171" t="s">
        <v>1</v>
      </c>
      <c r="F426" s="172" t="s">
        <v>134</v>
      </c>
      <c r="H426" s="173">
        <v>17.399999999999999</v>
      </c>
      <c r="I426" s="174"/>
      <c r="L426" s="170"/>
      <c r="M426" s="175"/>
      <c r="N426" s="176"/>
      <c r="O426" s="176"/>
      <c r="P426" s="176"/>
      <c r="Q426" s="176"/>
      <c r="R426" s="176"/>
      <c r="S426" s="176"/>
      <c r="T426" s="177"/>
      <c r="AT426" s="171" t="s">
        <v>128</v>
      </c>
      <c r="AU426" s="171" t="s">
        <v>126</v>
      </c>
      <c r="AV426" s="14" t="s">
        <v>126</v>
      </c>
      <c r="AW426" s="14" t="s">
        <v>31</v>
      </c>
      <c r="AX426" s="14" t="s">
        <v>75</v>
      </c>
      <c r="AY426" s="171" t="s">
        <v>118</v>
      </c>
    </row>
    <row r="427" spans="1:65" s="13" customFormat="1">
      <c r="B427" s="162"/>
      <c r="D427" s="163" t="s">
        <v>128</v>
      </c>
      <c r="E427" s="164" t="s">
        <v>1</v>
      </c>
      <c r="F427" s="165" t="s">
        <v>135</v>
      </c>
      <c r="H427" s="164" t="s">
        <v>1</v>
      </c>
      <c r="I427" s="166"/>
      <c r="L427" s="162"/>
      <c r="M427" s="167"/>
      <c r="N427" s="168"/>
      <c r="O427" s="168"/>
      <c r="P427" s="168"/>
      <c r="Q427" s="168"/>
      <c r="R427" s="168"/>
      <c r="S427" s="168"/>
      <c r="T427" s="169"/>
      <c r="AT427" s="164" t="s">
        <v>128</v>
      </c>
      <c r="AU427" s="164" t="s">
        <v>126</v>
      </c>
      <c r="AV427" s="13" t="s">
        <v>83</v>
      </c>
      <c r="AW427" s="13" t="s">
        <v>31</v>
      </c>
      <c r="AX427" s="13" t="s">
        <v>75</v>
      </c>
      <c r="AY427" s="164" t="s">
        <v>118</v>
      </c>
    </row>
    <row r="428" spans="1:65" s="14" customFormat="1">
      <c r="B428" s="170"/>
      <c r="D428" s="163" t="s">
        <v>128</v>
      </c>
      <c r="E428" s="171" t="s">
        <v>1</v>
      </c>
      <c r="F428" s="172" t="s">
        <v>136</v>
      </c>
      <c r="H428" s="173">
        <v>7.2</v>
      </c>
      <c r="I428" s="174"/>
      <c r="L428" s="170"/>
      <c r="M428" s="175"/>
      <c r="N428" s="176"/>
      <c r="O428" s="176"/>
      <c r="P428" s="176"/>
      <c r="Q428" s="176"/>
      <c r="R428" s="176"/>
      <c r="S428" s="176"/>
      <c r="T428" s="177"/>
      <c r="AT428" s="171" t="s">
        <v>128</v>
      </c>
      <c r="AU428" s="171" t="s">
        <v>126</v>
      </c>
      <c r="AV428" s="14" t="s">
        <v>126</v>
      </c>
      <c r="AW428" s="14" t="s">
        <v>31</v>
      </c>
      <c r="AX428" s="14" t="s">
        <v>75</v>
      </c>
      <c r="AY428" s="171" t="s">
        <v>118</v>
      </c>
    </row>
    <row r="429" spans="1:65" s="13" customFormat="1">
      <c r="B429" s="162"/>
      <c r="D429" s="163" t="s">
        <v>128</v>
      </c>
      <c r="E429" s="164" t="s">
        <v>1</v>
      </c>
      <c r="F429" s="165" t="s">
        <v>137</v>
      </c>
      <c r="H429" s="164" t="s">
        <v>1</v>
      </c>
      <c r="I429" s="166"/>
      <c r="L429" s="162"/>
      <c r="M429" s="167"/>
      <c r="N429" s="168"/>
      <c r="O429" s="168"/>
      <c r="P429" s="168"/>
      <c r="Q429" s="168"/>
      <c r="R429" s="168"/>
      <c r="S429" s="168"/>
      <c r="T429" s="169"/>
      <c r="AT429" s="164" t="s">
        <v>128</v>
      </c>
      <c r="AU429" s="164" t="s">
        <v>126</v>
      </c>
      <c r="AV429" s="13" t="s">
        <v>83</v>
      </c>
      <c r="AW429" s="13" t="s">
        <v>31</v>
      </c>
      <c r="AX429" s="13" t="s">
        <v>75</v>
      </c>
      <c r="AY429" s="164" t="s">
        <v>118</v>
      </c>
    </row>
    <row r="430" spans="1:65" s="14" customFormat="1">
      <c r="B430" s="170"/>
      <c r="D430" s="163" t="s">
        <v>128</v>
      </c>
      <c r="E430" s="171" t="s">
        <v>1</v>
      </c>
      <c r="F430" s="172" t="s">
        <v>138</v>
      </c>
      <c r="H430" s="173">
        <v>42.84</v>
      </c>
      <c r="I430" s="174"/>
      <c r="L430" s="170"/>
      <c r="M430" s="175"/>
      <c r="N430" s="176"/>
      <c r="O430" s="176"/>
      <c r="P430" s="176"/>
      <c r="Q430" s="176"/>
      <c r="R430" s="176"/>
      <c r="S430" s="176"/>
      <c r="T430" s="177"/>
      <c r="AT430" s="171" t="s">
        <v>128</v>
      </c>
      <c r="AU430" s="171" t="s">
        <v>126</v>
      </c>
      <c r="AV430" s="14" t="s">
        <v>126</v>
      </c>
      <c r="AW430" s="14" t="s">
        <v>31</v>
      </c>
      <c r="AX430" s="14" t="s">
        <v>75</v>
      </c>
      <c r="AY430" s="171" t="s">
        <v>118</v>
      </c>
    </row>
    <row r="431" spans="1:65" s="13" customFormat="1">
      <c r="B431" s="162"/>
      <c r="D431" s="163" t="s">
        <v>128</v>
      </c>
      <c r="E431" s="164" t="s">
        <v>1</v>
      </c>
      <c r="F431" s="165" t="s">
        <v>139</v>
      </c>
      <c r="H431" s="164" t="s">
        <v>1</v>
      </c>
      <c r="I431" s="166"/>
      <c r="L431" s="162"/>
      <c r="M431" s="167"/>
      <c r="N431" s="168"/>
      <c r="O431" s="168"/>
      <c r="P431" s="168"/>
      <c r="Q431" s="168"/>
      <c r="R431" s="168"/>
      <c r="S431" s="168"/>
      <c r="T431" s="169"/>
      <c r="AT431" s="164" t="s">
        <v>128</v>
      </c>
      <c r="AU431" s="164" t="s">
        <v>126</v>
      </c>
      <c r="AV431" s="13" t="s">
        <v>83</v>
      </c>
      <c r="AW431" s="13" t="s">
        <v>31</v>
      </c>
      <c r="AX431" s="13" t="s">
        <v>75</v>
      </c>
      <c r="AY431" s="164" t="s">
        <v>118</v>
      </c>
    </row>
    <row r="432" spans="1:65" s="14" customFormat="1">
      <c r="B432" s="170"/>
      <c r="D432" s="163" t="s">
        <v>128</v>
      </c>
      <c r="E432" s="171" t="s">
        <v>1</v>
      </c>
      <c r="F432" s="172" t="s">
        <v>354</v>
      </c>
      <c r="H432" s="173">
        <v>42</v>
      </c>
      <c r="I432" s="174"/>
      <c r="L432" s="170"/>
      <c r="M432" s="175"/>
      <c r="N432" s="176"/>
      <c r="O432" s="176"/>
      <c r="P432" s="176"/>
      <c r="Q432" s="176"/>
      <c r="R432" s="176"/>
      <c r="S432" s="176"/>
      <c r="T432" s="177"/>
      <c r="AT432" s="171" t="s">
        <v>128</v>
      </c>
      <c r="AU432" s="171" t="s">
        <v>126</v>
      </c>
      <c r="AV432" s="14" t="s">
        <v>126</v>
      </c>
      <c r="AW432" s="14" t="s">
        <v>31</v>
      </c>
      <c r="AX432" s="14" t="s">
        <v>75</v>
      </c>
      <c r="AY432" s="171" t="s">
        <v>118</v>
      </c>
    </row>
    <row r="433" spans="2:51" s="13" customFormat="1">
      <c r="B433" s="162"/>
      <c r="D433" s="163" t="s">
        <v>128</v>
      </c>
      <c r="E433" s="164" t="s">
        <v>1</v>
      </c>
      <c r="F433" s="165" t="s">
        <v>145</v>
      </c>
      <c r="H433" s="164" t="s">
        <v>1</v>
      </c>
      <c r="I433" s="166"/>
      <c r="L433" s="162"/>
      <c r="M433" s="167"/>
      <c r="N433" s="168"/>
      <c r="O433" s="168"/>
      <c r="P433" s="168"/>
      <c r="Q433" s="168"/>
      <c r="R433" s="168"/>
      <c r="S433" s="168"/>
      <c r="T433" s="169"/>
      <c r="AT433" s="164" t="s">
        <v>128</v>
      </c>
      <c r="AU433" s="164" t="s">
        <v>126</v>
      </c>
      <c r="AV433" s="13" t="s">
        <v>83</v>
      </c>
      <c r="AW433" s="13" t="s">
        <v>31</v>
      </c>
      <c r="AX433" s="13" t="s">
        <v>75</v>
      </c>
      <c r="AY433" s="164" t="s">
        <v>118</v>
      </c>
    </row>
    <row r="434" spans="2:51" s="14" customFormat="1">
      <c r="B434" s="170"/>
      <c r="D434" s="163" t="s">
        <v>128</v>
      </c>
      <c r="E434" s="171" t="s">
        <v>1</v>
      </c>
      <c r="F434" s="172" t="s">
        <v>146</v>
      </c>
      <c r="H434" s="173">
        <v>111.65</v>
      </c>
      <c r="I434" s="174"/>
      <c r="L434" s="170"/>
      <c r="M434" s="175"/>
      <c r="N434" s="176"/>
      <c r="O434" s="176"/>
      <c r="P434" s="176"/>
      <c r="Q434" s="176"/>
      <c r="R434" s="176"/>
      <c r="S434" s="176"/>
      <c r="T434" s="177"/>
      <c r="AT434" s="171" t="s">
        <v>128</v>
      </c>
      <c r="AU434" s="171" t="s">
        <v>126</v>
      </c>
      <c r="AV434" s="14" t="s">
        <v>126</v>
      </c>
      <c r="AW434" s="14" t="s">
        <v>31</v>
      </c>
      <c r="AX434" s="14" t="s">
        <v>75</v>
      </c>
      <c r="AY434" s="171" t="s">
        <v>118</v>
      </c>
    </row>
    <row r="435" spans="2:51" s="13" customFormat="1">
      <c r="B435" s="162"/>
      <c r="D435" s="163" t="s">
        <v>128</v>
      </c>
      <c r="E435" s="164" t="s">
        <v>1</v>
      </c>
      <c r="F435" s="165" t="s">
        <v>157</v>
      </c>
      <c r="H435" s="164" t="s">
        <v>1</v>
      </c>
      <c r="I435" s="166"/>
      <c r="L435" s="162"/>
      <c r="M435" s="167"/>
      <c r="N435" s="168"/>
      <c r="O435" s="168"/>
      <c r="P435" s="168"/>
      <c r="Q435" s="168"/>
      <c r="R435" s="168"/>
      <c r="S435" s="168"/>
      <c r="T435" s="169"/>
      <c r="AT435" s="164" t="s">
        <v>128</v>
      </c>
      <c r="AU435" s="164" t="s">
        <v>126</v>
      </c>
      <c r="AV435" s="13" t="s">
        <v>83</v>
      </c>
      <c r="AW435" s="13" t="s">
        <v>31</v>
      </c>
      <c r="AX435" s="13" t="s">
        <v>75</v>
      </c>
      <c r="AY435" s="164" t="s">
        <v>118</v>
      </c>
    </row>
    <row r="436" spans="2:51" s="14" customFormat="1">
      <c r="B436" s="170"/>
      <c r="D436" s="163" t="s">
        <v>128</v>
      </c>
      <c r="E436" s="171" t="s">
        <v>1</v>
      </c>
      <c r="F436" s="172" t="s">
        <v>158</v>
      </c>
      <c r="H436" s="173">
        <v>6.09</v>
      </c>
      <c r="I436" s="174"/>
      <c r="L436" s="170"/>
      <c r="M436" s="175"/>
      <c r="N436" s="176"/>
      <c r="O436" s="176"/>
      <c r="P436" s="176"/>
      <c r="Q436" s="176"/>
      <c r="R436" s="176"/>
      <c r="S436" s="176"/>
      <c r="T436" s="177"/>
      <c r="AT436" s="171" t="s">
        <v>128</v>
      </c>
      <c r="AU436" s="171" t="s">
        <v>126</v>
      </c>
      <c r="AV436" s="14" t="s">
        <v>126</v>
      </c>
      <c r="AW436" s="14" t="s">
        <v>31</v>
      </c>
      <c r="AX436" s="14" t="s">
        <v>75</v>
      </c>
      <c r="AY436" s="171" t="s">
        <v>118</v>
      </c>
    </row>
    <row r="437" spans="2:51" s="13" customFormat="1">
      <c r="B437" s="162"/>
      <c r="D437" s="163" t="s">
        <v>128</v>
      </c>
      <c r="E437" s="164" t="s">
        <v>1</v>
      </c>
      <c r="F437" s="165" t="s">
        <v>165</v>
      </c>
      <c r="H437" s="164" t="s">
        <v>1</v>
      </c>
      <c r="I437" s="166"/>
      <c r="L437" s="162"/>
      <c r="M437" s="167"/>
      <c r="N437" s="168"/>
      <c r="O437" s="168"/>
      <c r="P437" s="168"/>
      <c r="Q437" s="168"/>
      <c r="R437" s="168"/>
      <c r="S437" s="168"/>
      <c r="T437" s="169"/>
      <c r="AT437" s="164" t="s">
        <v>128</v>
      </c>
      <c r="AU437" s="164" t="s">
        <v>126</v>
      </c>
      <c r="AV437" s="13" t="s">
        <v>83</v>
      </c>
      <c r="AW437" s="13" t="s">
        <v>31</v>
      </c>
      <c r="AX437" s="13" t="s">
        <v>75</v>
      </c>
      <c r="AY437" s="164" t="s">
        <v>118</v>
      </c>
    </row>
    <row r="438" spans="2:51" s="14" customFormat="1">
      <c r="B438" s="170"/>
      <c r="D438" s="163" t="s">
        <v>128</v>
      </c>
      <c r="E438" s="171" t="s">
        <v>1</v>
      </c>
      <c r="F438" s="172" t="s">
        <v>166</v>
      </c>
      <c r="H438" s="173">
        <v>2.8980000000000001</v>
      </c>
      <c r="I438" s="174"/>
      <c r="L438" s="170"/>
      <c r="M438" s="175"/>
      <c r="N438" s="176"/>
      <c r="O438" s="176"/>
      <c r="P438" s="176"/>
      <c r="Q438" s="176"/>
      <c r="R438" s="176"/>
      <c r="S438" s="176"/>
      <c r="T438" s="177"/>
      <c r="AT438" s="171" t="s">
        <v>128</v>
      </c>
      <c r="AU438" s="171" t="s">
        <v>126</v>
      </c>
      <c r="AV438" s="14" t="s">
        <v>126</v>
      </c>
      <c r="AW438" s="14" t="s">
        <v>31</v>
      </c>
      <c r="AX438" s="14" t="s">
        <v>75</v>
      </c>
      <c r="AY438" s="171" t="s">
        <v>118</v>
      </c>
    </row>
    <row r="439" spans="2:51" s="13" customFormat="1">
      <c r="B439" s="162"/>
      <c r="D439" s="163" t="s">
        <v>128</v>
      </c>
      <c r="E439" s="164" t="s">
        <v>1</v>
      </c>
      <c r="F439" s="165" t="s">
        <v>171</v>
      </c>
      <c r="H439" s="164" t="s">
        <v>1</v>
      </c>
      <c r="I439" s="166"/>
      <c r="L439" s="162"/>
      <c r="M439" s="167"/>
      <c r="N439" s="168"/>
      <c r="O439" s="168"/>
      <c r="P439" s="168"/>
      <c r="Q439" s="168"/>
      <c r="R439" s="168"/>
      <c r="S439" s="168"/>
      <c r="T439" s="169"/>
      <c r="AT439" s="164" t="s">
        <v>128</v>
      </c>
      <c r="AU439" s="164" t="s">
        <v>126</v>
      </c>
      <c r="AV439" s="13" t="s">
        <v>83</v>
      </c>
      <c r="AW439" s="13" t="s">
        <v>31</v>
      </c>
      <c r="AX439" s="13" t="s">
        <v>75</v>
      </c>
      <c r="AY439" s="164" t="s">
        <v>118</v>
      </c>
    </row>
    <row r="440" spans="2:51" s="14" customFormat="1">
      <c r="B440" s="170"/>
      <c r="D440" s="163" t="s">
        <v>128</v>
      </c>
      <c r="E440" s="171" t="s">
        <v>1</v>
      </c>
      <c r="F440" s="172" t="s">
        <v>142</v>
      </c>
      <c r="H440" s="173">
        <v>2.1</v>
      </c>
      <c r="I440" s="174"/>
      <c r="L440" s="170"/>
      <c r="M440" s="175"/>
      <c r="N440" s="176"/>
      <c r="O440" s="176"/>
      <c r="P440" s="176"/>
      <c r="Q440" s="176"/>
      <c r="R440" s="176"/>
      <c r="S440" s="176"/>
      <c r="T440" s="177"/>
      <c r="AT440" s="171" t="s">
        <v>128</v>
      </c>
      <c r="AU440" s="171" t="s">
        <v>126</v>
      </c>
      <c r="AV440" s="14" t="s">
        <v>126</v>
      </c>
      <c r="AW440" s="14" t="s">
        <v>31</v>
      </c>
      <c r="AX440" s="14" t="s">
        <v>75</v>
      </c>
      <c r="AY440" s="171" t="s">
        <v>118</v>
      </c>
    </row>
    <row r="441" spans="2:51" s="13" customFormat="1">
      <c r="B441" s="162"/>
      <c r="D441" s="163" t="s">
        <v>128</v>
      </c>
      <c r="E441" s="164" t="s">
        <v>1</v>
      </c>
      <c r="F441" s="165" t="s">
        <v>172</v>
      </c>
      <c r="H441" s="164" t="s">
        <v>1</v>
      </c>
      <c r="I441" s="166"/>
      <c r="L441" s="162"/>
      <c r="M441" s="167"/>
      <c r="N441" s="168"/>
      <c r="O441" s="168"/>
      <c r="P441" s="168"/>
      <c r="Q441" s="168"/>
      <c r="R441" s="168"/>
      <c r="S441" s="168"/>
      <c r="T441" s="169"/>
      <c r="AT441" s="164" t="s">
        <v>128</v>
      </c>
      <c r="AU441" s="164" t="s">
        <v>126</v>
      </c>
      <c r="AV441" s="13" t="s">
        <v>83</v>
      </c>
      <c r="AW441" s="13" t="s">
        <v>31</v>
      </c>
      <c r="AX441" s="13" t="s">
        <v>75</v>
      </c>
      <c r="AY441" s="164" t="s">
        <v>118</v>
      </c>
    </row>
    <row r="442" spans="2:51" s="14" customFormat="1">
      <c r="B442" s="170"/>
      <c r="D442" s="163" t="s">
        <v>128</v>
      </c>
      <c r="E442" s="171" t="s">
        <v>1</v>
      </c>
      <c r="F442" s="172" t="s">
        <v>173</v>
      </c>
      <c r="H442" s="173">
        <v>14.21</v>
      </c>
      <c r="I442" s="174"/>
      <c r="L442" s="170"/>
      <c r="M442" s="175"/>
      <c r="N442" s="176"/>
      <c r="O442" s="176"/>
      <c r="P442" s="176"/>
      <c r="Q442" s="176"/>
      <c r="R442" s="176"/>
      <c r="S442" s="176"/>
      <c r="T442" s="177"/>
      <c r="AT442" s="171" t="s">
        <v>128</v>
      </c>
      <c r="AU442" s="171" t="s">
        <v>126</v>
      </c>
      <c r="AV442" s="14" t="s">
        <v>126</v>
      </c>
      <c r="AW442" s="14" t="s">
        <v>31</v>
      </c>
      <c r="AX442" s="14" t="s">
        <v>75</v>
      </c>
      <c r="AY442" s="171" t="s">
        <v>118</v>
      </c>
    </row>
    <row r="443" spans="2:51" s="15" customFormat="1">
      <c r="B443" s="178"/>
      <c r="D443" s="163" t="s">
        <v>128</v>
      </c>
      <c r="E443" s="179" t="s">
        <v>1</v>
      </c>
      <c r="F443" s="180" t="s">
        <v>179</v>
      </c>
      <c r="H443" s="181">
        <v>1107.6880000000001</v>
      </c>
      <c r="I443" s="182"/>
      <c r="L443" s="178"/>
      <c r="M443" s="183"/>
      <c r="N443" s="184"/>
      <c r="O443" s="184"/>
      <c r="P443" s="184"/>
      <c r="Q443" s="184"/>
      <c r="R443" s="184"/>
      <c r="S443" s="184"/>
      <c r="T443" s="185"/>
      <c r="AT443" s="179" t="s">
        <v>128</v>
      </c>
      <c r="AU443" s="179" t="s">
        <v>126</v>
      </c>
      <c r="AV443" s="15" t="s">
        <v>180</v>
      </c>
      <c r="AW443" s="15" t="s">
        <v>31</v>
      </c>
      <c r="AX443" s="15" t="s">
        <v>75</v>
      </c>
      <c r="AY443" s="179" t="s">
        <v>118</v>
      </c>
    </row>
    <row r="444" spans="2:51" s="13" customFormat="1">
      <c r="B444" s="162"/>
      <c r="D444" s="163" t="s">
        <v>128</v>
      </c>
      <c r="E444" s="164" t="s">
        <v>1</v>
      </c>
      <c r="F444" s="165" t="s">
        <v>194</v>
      </c>
      <c r="H444" s="164" t="s">
        <v>1</v>
      </c>
      <c r="I444" s="166"/>
      <c r="L444" s="162"/>
      <c r="M444" s="167"/>
      <c r="N444" s="168"/>
      <c r="O444" s="168"/>
      <c r="P444" s="168"/>
      <c r="Q444" s="168"/>
      <c r="R444" s="168"/>
      <c r="S444" s="168"/>
      <c r="T444" s="169"/>
      <c r="AT444" s="164" t="s">
        <v>128</v>
      </c>
      <c r="AU444" s="164" t="s">
        <v>126</v>
      </c>
      <c r="AV444" s="13" t="s">
        <v>83</v>
      </c>
      <c r="AW444" s="13" t="s">
        <v>31</v>
      </c>
      <c r="AX444" s="13" t="s">
        <v>75</v>
      </c>
      <c r="AY444" s="164" t="s">
        <v>118</v>
      </c>
    </row>
    <row r="445" spans="2:51" s="14" customFormat="1">
      <c r="B445" s="170"/>
      <c r="D445" s="163" t="s">
        <v>128</v>
      </c>
      <c r="E445" s="171" t="s">
        <v>1</v>
      </c>
      <c r="F445" s="172" t="s">
        <v>195</v>
      </c>
      <c r="H445" s="173">
        <v>6.97</v>
      </c>
      <c r="I445" s="174"/>
      <c r="L445" s="170"/>
      <c r="M445" s="175"/>
      <c r="N445" s="176"/>
      <c r="O445" s="176"/>
      <c r="P445" s="176"/>
      <c r="Q445" s="176"/>
      <c r="R445" s="176"/>
      <c r="S445" s="176"/>
      <c r="T445" s="177"/>
      <c r="AT445" s="171" t="s">
        <v>128</v>
      </c>
      <c r="AU445" s="171" t="s">
        <v>126</v>
      </c>
      <c r="AV445" s="14" t="s">
        <v>126</v>
      </c>
      <c r="AW445" s="14" t="s">
        <v>31</v>
      </c>
      <c r="AX445" s="14" t="s">
        <v>75</v>
      </c>
      <c r="AY445" s="171" t="s">
        <v>118</v>
      </c>
    </row>
    <row r="446" spans="2:51" s="13" customFormat="1">
      <c r="B446" s="162"/>
      <c r="D446" s="163" t="s">
        <v>128</v>
      </c>
      <c r="E446" s="164" t="s">
        <v>1</v>
      </c>
      <c r="F446" s="165" t="s">
        <v>200</v>
      </c>
      <c r="H446" s="164" t="s">
        <v>1</v>
      </c>
      <c r="I446" s="166"/>
      <c r="L446" s="162"/>
      <c r="M446" s="167"/>
      <c r="N446" s="168"/>
      <c r="O446" s="168"/>
      <c r="P446" s="168"/>
      <c r="Q446" s="168"/>
      <c r="R446" s="168"/>
      <c r="S446" s="168"/>
      <c r="T446" s="169"/>
      <c r="AT446" s="164" t="s">
        <v>128</v>
      </c>
      <c r="AU446" s="164" t="s">
        <v>126</v>
      </c>
      <c r="AV446" s="13" t="s">
        <v>83</v>
      </c>
      <c r="AW446" s="13" t="s">
        <v>31</v>
      </c>
      <c r="AX446" s="13" t="s">
        <v>75</v>
      </c>
      <c r="AY446" s="164" t="s">
        <v>118</v>
      </c>
    </row>
    <row r="447" spans="2:51" s="14" customFormat="1">
      <c r="B447" s="170"/>
      <c r="D447" s="163" t="s">
        <v>128</v>
      </c>
      <c r="E447" s="171" t="s">
        <v>1</v>
      </c>
      <c r="F447" s="172" t="s">
        <v>184</v>
      </c>
      <c r="H447" s="173">
        <v>3.36</v>
      </c>
      <c r="I447" s="174"/>
      <c r="L447" s="170"/>
      <c r="M447" s="175"/>
      <c r="N447" s="176"/>
      <c r="O447" s="176"/>
      <c r="P447" s="176"/>
      <c r="Q447" s="176"/>
      <c r="R447" s="176"/>
      <c r="S447" s="176"/>
      <c r="T447" s="177"/>
      <c r="AT447" s="171" t="s">
        <v>128</v>
      </c>
      <c r="AU447" s="171" t="s">
        <v>126</v>
      </c>
      <c r="AV447" s="14" t="s">
        <v>126</v>
      </c>
      <c r="AW447" s="14" t="s">
        <v>31</v>
      </c>
      <c r="AX447" s="14" t="s">
        <v>75</v>
      </c>
      <c r="AY447" s="171" t="s">
        <v>118</v>
      </c>
    </row>
    <row r="448" spans="2:51" s="13" customFormat="1">
      <c r="B448" s="162"/>
      <c r="D448" s="163" t="s">
        <v>128</v>
      </c>
      <c r="E448" s="164" t="s">
        <v>1</v>
      </c>
      <c r="F448" s="165" t="s">
        <v>201</v>
      </c>
      <c r="H448" s="164" t="s">
        <v>1</v>
      </c>
      <c r="I448" s="166"/>
      <c r="L448" s="162"/>
      <c r="M448" s="167"/>
      <c r="N448" s="168"/>
      <c r="O448" s="168"/>
      <c r="P448" s="168"/>
      <c r="Q448" s="168"/>
      <c r="R448" s="168"/>
      <c r="S448" s="168"/>
      <c r="T448" s="169"/>
      <c r="AT448" s="164" t="s">
        <v>128</v>
      </c>
      <c r="AU448" s="164" t="s">
        <v>126</v>
      </c>
      <c r="AV448" s="13" t="s">
        <v>83</v>
      </c>
      <c r="AW448" s="13" t="s">
        <v>31</v>
      </c>
      <c r="AX448" s="13" t="s">
        <v>75</v>
      </c>
      <c r="AY448" s="164" t="s">
        <v>118</v>
      </c>
    </row>
    <row r="449" spans="1:65" s="14" customFormat="1">
      <c r="B449" s="170"/>
      <c r="D449" s="163" t="s">
        <v>128</v>
      </c>
      <c r="E449" s="171" t="s">
        <v>1</v>
      </c>
      <c r="F449" s="172" t="s">
        <v>202</v>
      </c>
      <c r="H449" s="173">
        <v>2.2799999999999998</v>
      </c>
      <c r="I449" s="174"/>
      <c r="L449" s="170"/>
      <c r="M449" s="175"/>
      <c r="N449" s="176"/>
      <c r="O449" s="176"/>
      <c r="P449" s="176"/>
      <c r="Q449" s="176"/>
      <c r="R449" s="176"/>
      <c r="S449" s="176"/>
      <c r="T449" s="177"/>
      <c r="AT449" s="171" t="s">
        <v>128</v>
      </c>
      <c r="AU449" s="171" t="s">
        <v>126</v>
      </c>
      <c r="AV449" s="14" t="s">
        <v>126</v>
      </c>
      <c r="AW449" s="14" t="s">
        <v>31</v>
      </c>
      <c r="AX449" s="14" t="s">
        <v>75</v>
      </c>
      <c r="AY449" s="171" t="s">
        <v>118</v>
      </c>
    </row>
    <row r="450" spans="1:65" s="15" customFormat="1">
      <c r="B450" s="178"/>
      <c r="D450" s="163" t="s">
        <v>128</v>
      </c>
      <c r="E450" s="179" t="s">
        <v>1</v>
      </c>
      <c r="F450" s="180" t="s">
        <v>179</v>
      </c>
      <c r="H450" s="181">
        <v>12.61</v>
      </c>
      <c r="I450" s="182"/>
      <c r="L450" s="178"/>
      <c r="M450" s="183"/>
      <c r="N450" s="184"/>
      <c r="O450" s="184"/>
      <c r="P450" s="184"/>
      <c r="Q450" s="184"/>
      <c r="R450" s="184"/>
      <c r="S450" s="184"/>
      <c r="T450" s="185"/>
      <c r="AT450" s="179" t="s">
        <v>128</v>
      </c>
      <c r="AU450" s="179" t="s">
        <v>126</v>
      </c>
      <c r="AV450" s="15" t="s">
        <v>180</v>
      </c>
      <c r="AW450" s="15" t="s">
        <v>31</v>
      </c>
      <c r="AX450" s="15" t="s">
        <v>75</v>
      </c>
      <c r="AY450" s="179" t="s">
        <v>118</v>
      </c>
    </row>
    <row r="451" spans="1:65" s="16" customFormat="1">
      <c r="B451" s="186"/>
      <c r="D451" s="163" t="s">
        <v>128</v>
      </c>
      <c r="E451" s="187" t="s">
        <v>1</v>
      </c>
      <c r="F451" s="188" t="s">
        <v>205</v>
      </c>
      <c r="H451" s="189">
        <v>1120.298</v>
      </c>
      <c r="I451" s="190"/>
      <c r="L451" s="186"/>
      <c r="M451" s="191"/>
      <c r="N451" s="192"/>
      <c r="O451" s="192"/>
      <c r="P451" s="192"/>
      <c r="Q451" s="192"/>
      <c r="R451" s="192"/>
      <c r="S451" s="192"/>
      <c r="T451" s="193"/>
      <c r="AT451" s="187" t="s">
        <v>128</v>
      </c>
      <c r="AU451" s="187" t="s">
        <v>126</v>
      </c>
      <c r="AV451" s="16" t="s">
        <v>125</v>
      </c>
      <c r="AW451" s="16" t="s">
        <v>31</v>
      </c>
      <c r="AX451" s="16" t="s">
        <v>83</v>
      </c>
      <c r="AY451" s="187" t="s">
        <v>118</v>
      </c>
    </row>
    <row r="452" spans="1:65" s="2" customFormat="1" ht="33" customHeight="1">
      <c r="A452" s="33"/>
      <c r="B452" s="147"/>
      <c r="C452" s="148" t="s">
        <v>355</v>
      </c>
      <c r="D452" s="148" t="s">
        <v>121</v>
      </c>
      <c r="E452" s="149" t="s">
        <v>356</v>
      </c>
      <c r="F452" s="150" t="s">
        <v>357</v>
      </c>
      <c r="G452" s="151" t="s">
        <v>124</v>
      </c>
      <c r="H452" s="152">
        <v>54.935000000000002</v>
      </c>
      <c r="I452" s="153"/>
      <c r="J452" s="154">
        <f>ROUND(I452*H452,2)</f>
        <v>0</v>
      </c>
      <c r="K452" s="155"/>
      <c r="L452" s="34"/>
      <c r="M452" s="156" t="s">
        <v>1</v>
      </c>
      <c r="N452" s="157" t="s">
        <v>41</v>
      </c>
      <c r="O452" s="62"/>
      <c r="P452" s="158">
        <f>O452*H452</f>
        <v>0</v>
      </c>
      <c r="Q452" s="158">
        <v>0</v>
      </c>
      <c r="R452" s="158">
        <f>Q452*H452</f>
        <v>0</v>
      </c>
      <c r="S452" s="158">
        <v>2.3E-2</v>
      </c>
      <c r="T452" s="159">
        <f>S452*H452</f>
        <v>1.2635050000000001</v>
      </c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R452" s="160" t="s">
        <v>125</v>
      </c>
      <c r="AT452" s="160" t="s">
        <v>121</v>
      </c>
      <c r="AU452" s="160" t="s">
        <v>126</v>
      </c>
      <c r="AY452" s="18" t="s">
        <v>118</v>
      </c>
      <c r="BE452" s="161">
        <f>IF(N452="základná",J452,0)</f>
        <v>0</v>
      </c>
      <c r="BF452" s="161">
        <f>IF(N452="znížená",J452,0)</f>
        <v>0</v>
      </c>
      <c r="BG452" s="161">
        <f>IF(N452="zákl. prenesená",J452,0)</f>
        <v>0</v>
      </c>
      <c r="BH452" s="161">
        <f>IF(N452="zníž. prenesená",J452,0)</f>
        <v>0</v>
      </c>
      <c r="BI452" s="161">
        <f>IF(N452="nulová",J452,0)</f>
        <v>0</v>
      </c>
      <c r="BJ452" s="18" t="s">
        <v>126</v>
      </c>
      <c r="BK452" s="161">
        <f>ROUND(I452*H452,2)</f>
        <v>0</v>
      </c>
      <c r="BL452" s="18" t="s">
        <v>125</v>
      </c>
      <c r="BM452" s="160" t="s">
        <v>358</v>
      </c>
    </row>
    <row r="453" spans="1:65" s="13" customFormat="1">
      <c r="B453" s="162"/>
      <c r="D453" s="163" t="s">
        <v>128</v>
      </c>
      <c r="E453" s="164" t="s">
        <v>1</v>
      </c>
      <c r="F453" s="165" t="s">
        <v>155</v>
      </c>
      <c r="H453" s="164" t="s">
        <v>1</v>
      </c>
      <c r="I453" s="166"/>
      <c r="L453" s="162"/>
      <c r="M453" s="167"/>
      <c r="N453" s="168"/>
      <c r="O453" s="168"/>
      <c r="P453" s="168"/>
      <c r="Q453" s="168"/>
      <c r="R453" s="168"/>
      <c r="S453" s="168"/>
      <c r="T453" s="169"/>
      <c r="AT453" s="164" t="s">
        <v>128</v>
      </c>
      <c r="AU453" s="164" t="s">
        <v>126</v>
      </c>
      <c r="AV453" s="13" t="s">
        <v>83</v>
      </c>
      <c r="AW453" s="13" t="s">
        <v>31</v>
      </c>
      <c r="AX453" s="13" t="s">
        <v>75</v>
      </c>
      <c r="AY453" s="164" t="s">
        <v>118</v>
      </c>
    </row>
    <row r="454" spans="1:65" s="14" customFormat="1">
      <c r="B454" s="170"/>
      <c r="D454" s="163" t="s">
        <v>128</v>
      </c>
      <c r="E454" s="171" t="s">
        <v>1</v>
      </c>
      <c r="F454" s="172" t="s">
        <v>156</v>
      </c>
      <c r="H454" s="173">
        <v>15</v>
      </c>
      <c r="I454" s="174"/>
      <c r="L454" s="170"/>
      <c r="M454" s="175"/>
      <c r="N454" s="176"/>
      <c r="O454" s="176"/>
      <c r="P454" s="176"/>
      <c r="Q454" s="176"/>
      <c r="R454" s="176"/>
      <c r="S454" s="176"/>
      <c r="T454" s="177"/>
      <c r="AT454" s="171" t="s">
        <v>128</v>
      </c>
      <c r="AU454" s="171" t="s">
        <v>126</v>
      </c>
      <c r="AV454" s="14" t="s">
        <v>126</v>
      </c>
      <c r="AW454" s="14" t="s">
        <v>31</v>
      </c>
      <c r="AX454" s="14" t="s">
        <v>75</v>
      </c>
      <c r="AY454" s="171" t="s">
        <v>118</v>
      </c>
    </row>
    <row r="455" spans="1:65" s="13" customFormat="1">
      <c r="B455" s="162"/>
      <c r="D455" s="163" t="s">
        <v>128</v>
      </c>
      <c r="E455" s="164" t="s">
        <v>1</v>
      </c>
      <c r="F455" s="165" t="s">
        <v>159</v>
      </c>
      <c r="H455" s="164" t="s">
        <v>1</v>
      </c>
      <c r="I455" s="166"/>
      <c r="L455" s="162"/>
      <c r="M455" s="167"/>
      <c r="N455" s="168"/>
      <c r="O455" s="168"/>
      <c r="P455" s="168"/>
      <c r="Q455" s="168"/>
      <c r="R455" s="168"/>
      <c r="S455" s="168"/>
      <c r="T455" s="169"/>
      <c r="AT455" s="164" t="s">
        <v>128</v>
      </c>
      <c r="AU455" s="164" t="s">
        <v>126</v>
      </c>
      <c r="AV455" s="13" t="s">
        <v>83</v>
      </c>
      <c r="AW455" s="13" t="s">
        <v>31</v>
      </c>
      <c r="AX455" s="13" t="s">
        <v>75</v>
      </c>
      <c r="AY455" s="164" t="s">
        <v>118</v>
      </c>
    </row>
    <row r="456" spans="1:65" s="14" customFormat="1">
      <c r="B456" s="170"/>
      <c r="D456" s="163" t="s">
        <v>128</v>
      </c>
      <c r="E456" s="171" t="s">
        <v>1</v>
      </c>
      <c r="F456" s="172" t="s">
        <v>160</v>
      </c>
      <c r="H456" s="173">
        <v>6.5250000000000004</v>
      </c>
      <c r="I456" s="174"/>
      <c r="L456" s="170"/>
      <c r="M456" s="175"/>
      <c r="N456" s="176"/>
      <c r="O456" s="176"/>
      <c r="P456" s="176"/>
      <c r="Q456" s="176"/>
      <c r="R456" s="176"/>
      <c r="S456" s="176"/>
      <c r="T456" s="177"/>
      <c r="AT456" s="171" t="s">
        <v>128</v>
      </c>
      <c r="AU456" s="171" t="s">
        <v>126</v>
      </c>
      <c r="AV456" s="14" t="s">
        <v>126</v>
      </c>
      <c r="AW456" s="14" t="s">
        <v>31</v>
      </c>
      <c r="AX456" s="14" t="s">
        <v>75</v>
      </c>
      <c r="AY456" s="171" t="s">
        <v>118</v>
      </c>
    </row>
    <row r="457" spans="1:65" s="13" customFormat="1">
      <c r="B457" s="162"/>
      <c r="D457" s="163" t="s">
        <v>128</v>
      </c>
      <c r="E457" s="164" t="s">
        <v>1</v>
      </c>
      <c r="F457" s="165" t="s">
        <v>169</v>
      </c>
      <c r="H457" s="164" t="s">
        <v>1</v>
      </c>
      <c r="I457" s="166"/>
      <c r="L457" s="162"/>
      <c r="M457" s="167"/>
      <c r="N457" s="168"/>
      <c r="O457" s="168"/>
      <c r="P457" s="168"/>
      <c r="Q457" s="168"/>
      <c r="R457" s="168"/>
      <c r="S457" s="168"/>
      <c r="T457" s="169"/>
      <c r="AT457" s="164" t="s">
        <v>128</v>
      </c>
      <c r="AU457" s="164" t="s">
        <v>126</v>
      </c>
      <c r="AV457" s="13" t="s">
        <v>83</v>
      </c>
      <c r="AW457" s="13" t="s">
        <v>31</v>
      </c>
      <c r="AX457" s="13" t="s">
        <v>75</v>
      </c>
      <c r="AY457" s="164" t="s">
        <v>118</v>
      </c>
    </row>
    <row r="458" spans="1:65" s="14" customFormat="1">
      <c r="B458" s="170"/>
      <c r="D458" s="163" t="s">
        <v>128</v>
      </c>
      <c r="E458" s="171" t="s">
        <v>1</v>
      </c>
      <c r="F458" s="172" t="s">
        <v>170</v>
      </c>
      <c r="H458" s="173">
        <v>4.5</v>
      </c>
      <c r="I458" s="174"/>
      <c r="L458" s="170"/>
      <c r="M458" s="175"/>
      <c r="N458" s="176"/>
      <c r="O458" s="176"/>
      <c r="P458" s="176"/>
      <c r="Q458" s="176"/>
      <c r="R458" s="176"/>
      <c r="S458" s="176"/>
      <c r="T458" s="177"/>
      <c r="AT458" s="171" t="s">
        <v>128</v>
      </c>
      <c r="AU458" s="171" t="s">
        <v>126</v>
      </c>
      <c r="AV458" s="14" t="s">
        <v>126</v>
      </c>
      <c r="AW458" s="14" t="s">
        <v>31</v>
      </c>
      <c r="AX458" s="14" t="s">
        <v>75</v>
      </c>
      <c r="AY458" s="171" t="s">
        <v>118</v>
      </c>
    </row>
    <row r="459" spans="1:65" s="13" customFormat="1">
      <c r="B459" s="162"/>
      <c r="D459" s="163" t="s">
        <v>128</v>
      </c>
      <c r="E459" s="164" t="s">
        <v>1</v>
      </c>
      <c r="F459" s="165" t="s">
        <v>174</v>
      </c>
      <c r="H459" s="164" t="s">
        <v>1</v>
      </c>
      <c r="I459" s="166"/>
      <c r="L459" s="162"/>
      <c r="M459" s="167"/>
      <c r="N459" s="168"/>
      <c r="O459" s="168"/>
      <c r="P459" s="168"/>
      <c r="Q459" s="168"/>
      <c r="R459" s="168"/>
      <c r="S459" s="168"/>
      <c r="T459" s="169"/>
      <c r="AT459" s="164" t="s">
        <v>128</v>
      </c>
      <c r="AU459" s="164" t="s">
        <v>126</v>
      </c>
      <c r="AV459" s="13" t="s">
        <v>83</v>
      </c>
      <c r="AW459" s="13" t="s">
        <v>31</v>
      </c>
      <c r="AX459" s="13" t="s">
        <v>75</v>
      </c>
      <c r="AY459" s="164" t="s">
        <v>118</v>
      </c>
    </row>
    <row r="460" spans="1:65" s="14" customFormat="1">
      <c r="B460" s="170"/>
      <c r="D460" s="163" t="s">
        <v>128</v>
      </c>
      <c r="E460" s="171" t="s">
        <v>1</v>
      </c>
      <c r="F460" s="172" t="s">
        <v>175</v>
      </c>
      <c r="H460" s="173">
        <v>28.91</v>
      </c>
      <c r="I460" s="174"/>
      <c r="L460" s="170"/>
      <c r="M460" s="175"/>
      <c r="N460" s="176"/>
      <c r="O460" s="176"/>
      <c r="P460" s="176"/>
      <c r="Q460" s="176"/>
      <c r="R460" s="176"/>
      <c r="S460" s="176"/>
      <c r="T460" s="177"/>
      <c r="AT460" s="171" t="s">
        <v>128</v>
      </c>
      <c r="AU460" s="171" t="s">
        <v>126</v>
      </c>
      <c r="AV460" s="14" t="s">
        <v>126</v>
      </c>
      <c r="AW460" s="14" t="s">
        <v>31</v>
      </c>
      <c r="AX460" s="14" t="s">
        <v>75</v>
      </c>
      <c r="AY460" s="171" t="s">
        <v>118</v>
      </c>
    </row>
    <row r="461" spans="1:65" s="15" customFormat="1">
      <c r="B461" s="178"/>
      <c r="D461" s="163" t="s">
        <v>128</v>
      </c>
      <c r="E461" s="179" t="s">
        <v>1</v>
      </c>
      <c r="F461" s="180" t="s">
        <v>179</v>
      </c>
      <c r="H461" s="181">
        <v>54.935000000000002</v>
      </c>
      <c r="I461" s="182"/>
      <c r="L461" s="178"/>
      <c r="M461" s="183"/>
      <c r="N461" s="184"/>
      <c r="O461" s="184"/>
      <c r="P461" s="184"/>
      <c r="Q461" s="184"/>
      <c r="R461" s="184"/>
      <c r="S461" s="184"/>
      <c r="T461" s="185"/>
      <c r="AT461" s="179" t="s">
        <v>128</v>
      </c>
      <c r="AU461" s="179" t="s">
        <v>126</v>
      </c>
      <c r="AV461" s="15" t="s">
        <v>180</v>
      </c>
      <c r="AW461" s="15" t="s">
        <v>31</v>
      </c>
      <c r="AX461" s="15" t="s">
        <v>75</v>
      </c>
      <c r="AY461" s="179" t="s">
        <v>118</v>
      </c>
    </row>
    <row r="462" spans="1:65" s="16" customFormat="1">
      <c r="B462" s="186"/>
      <c r="D462" s="163" t="s">
        <v>128</v>
      </c>
      <c r="E462" s="187" t="s">
        <v>1</v>
      </c>
      <c r="F462" s="188" t="s">
        <v>205</v>
      </c>
      <c r="H462" s="189">
        <v>54.935000000000002</v>
      </c>
      <c r="I462" s="190"/>
      <c r="L462" s="186"/>
      <c r="M462" s="191"/>
      <c r="N462" s="192"/>
      <c r="O462" s="192"/>
      <c r="P462" s="192"/>
      <c r="Q462" s="192"/>
      <c r="R462" s="192"/>
      <c r="S462" s="192"/>
      <c r="T462" s="193"/>
      <c r="AT462" s="187" t="s">
        <v>128</v>
      </c>
      <c r="AU462" s="187" t="s">
        <v>126</v>
      </c>
      <c r="AV462" s="16" t="s">
        <v>125</v>
      </c>
      <c r="AW462" s="16" t="s">
        <v>31</v>
      </c>
      <c r="AX462" s="16" t="s">
        <v>83</v>
      </c>
      <c r="AY462" s="187" t="s">
        <v>118</v>
      </c>
    </row>
    <row r="463" spans="1:65" s="2" customFormat="1" ht="24.2" customHeight="1">
      <c r="A463" s="33"/>
      <c r="B463" s="147"/>
      <c r="C463" s="148" t="s">
        <v>359</v>
      </c>
      <c r="D463" s="148" t="s">
        <v>121</v>
      </c>
      <c r="E463" s="149" t="s">
        <v>360</v>
      </c>
      <c r="F463" s="150" t="s">
        <v>361</v>
      </c>
      <c r="G463" s="151" t="s">
        <v>124</v>
      </c>
      <c r="H463" s="152">
        <v>3.69</v>
      </c>
      <c r="I463" s="153"/>
      <c r="J463" s="154">
        <f>ROUND(I463*H463,2)</f>
        <v>0</v>
      </c>
      <c r="K463" s="155"/>
      <c r="L463" s="34"/>
      <c r="M463" s="156" t="s">
        <v>1</v>
      </c>
      <c r="N463" s="157" t="s">
        <v>41</v>
      </c>
      <c r="O463" s="62"/>
      <c r="P463" s="158">
        <f>O463*H463</f>
        <v>0</v>
      </c>
      <c r="Q463" s="158">
        <v>0</v>
      </c>
      <c r="R463" s="158">
        <f>Q463*H463</f>
        <v>0</v>
      </c>
      <c r="S463" s="158">
        <v>8.7999999999999995E-2</v>
      </c>
      <c r="T463" s="159">
        <f>S463*H463</f>
        <v>0.32471999999999995</v>
      </c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R463" s="160" t="s">
        <v>125</v>
      </c>
      <c r="AT463" s="160" t="s">
        <v>121</v>
      </c>
      <c r="AU463" s="160" t="s">
        <v>126</v>
      </c>
      <c r="AY463" s="18" t="s">
        <v>118</v>
      </c>
      <c r="BE463" s="161">
        <f>IF(N463="základná",J463,0)</f>
        <v>0</v>
      </c>
      <c r="BF463" s="161">
        <f>IF(N463="znížená",J463,0)</f>
        <v>0</v>
      </c>
      <c r="BG463" s="161">
        <f>IF(N463="zákl. prenesená",J463,0)</f>
        <v>0</v>
      </c>
      <c r="BH463" s="161">
        <f>IF(N463="zníž. prenesená",J463,0)</f>
        <v>0</v>
      </c>
      <c r="BI463" s="161">
        <f>IF(N463="nulová",J463,0)</f>
        <v>0</v>
      </c>
      <c r="BJ463" s="18" t="s">
        <v>126</v>
      </c>
      <c r="BK463" s="161">
        <f>ROUND(I463*H463,2)</f>
        <v>0</v>
      </c>
      <c r="BL463" s="18" t="s">
        <v>125</v>
      </c>
      <c r="BM463" s="160" t="s">
        <v>362</v>
      </c>
    </row>
    <row r="464" spans="1:65" s="13" customFormat="1">
      <c r="B464" s="162"/>
      <c r="D464" s="163" t="s">
        <v>128</v>
      </c>
      <c r="E464" s="164" t="s">
        <v>1</v>
      </c>
      <c r="F464" s="165" t="s">
        <v>196</v>
      </c>
      <c r="H464" s="164" t="s">
        <v>1</v>
      </c>
      <c r="I464" s="166"/>
      <c r="L464" s="162"/>
      <c r="M464" s="167"/>
      <c r="N464" s="168"/>
      <c r="O464" s="168"/>
      <c r="P464" s="168"/>
      <c r="Q464" s="168"/>
      <c r="R464" s="168"/>
      <c r="S464" s="168"/>
      <c r="T464" s="169"/>
      <c r="AT464" s="164" t="s">
        <v>128</v>
      </c>
      <c r="AU464" s="164" t="s">
        <v>126</v>
      </c>
      <c r="AV464" s="13" t="s">
        <v>83</v>
      </c>
      <c r="AW464" s="13" t="s">
        <v>31</v>
      </c>
      <c r="AX464" s="13" t="s">
        <v>75</v>
      </c>
      <c r="AY464" s="164" t="s">
        <v>118</v>
      </c>
    </row>
    <row r="465" spans="1:65" s="14" customFormat="1">
      <c r="B465" s="170"/>
      <c r="D465" s="163" t="s">
        <v>128</v>
      </c>
      <c r="E465" s="171" t="s">
        <v>1</v>
      </c>
      <c r="F465" s="172" t="s">
        <v>197</v>
      </c>
      <c r="H465" s="173">
        <v>3.69</v>
      </c>
      <c r="I465" s="174"/>
      <c r="L465" s="170"/>
      <c r="M465" s="175"/>
      <c r="N465" s="176"/>
      <c r="O465" s="176"/>
      <c r="P465" s="176"/>
      <c r="Q465" s="176"/>
      <c r="R465" s="176"/>
      <c r="S465" s="176"/>
      <c r="T465" s="177"/>
      <c r="AT465" s="171" t="s">
        <v>128</v>
      </c>
      <c r="AU465" s="171" t="s">
        <v>126</v>
      </c>
      <c r="AV465" s="14" t="s">
        <v>126</v>
      </c>
      <c r="AW465" s="14" t="s">
        <v>31</v>
      </c>
      <c r="AX465" s="14" t="s">
        <v>75</v>
      </c>
      <c r="AY465" s="171" t="s">
        <v>118</v>
      </c>
    </row>
    <row r="466" spans="1:65" s="15" customFormat="1">
      <c r="B466" s="178"/>
      <c r="D466" s="163" t="s">
        <v>128</v>
      </c>
      <c r="E466" s="179" t="s">
        <v>1</v>
      </c>
      <c r="F466" s="180" t="s">
        <v>179</v>
      </c>
      <c r="H466" s="181">
        <v>3.69</v>
      </c>
      <c r="I466" s="182"/>
      <c r="L466" s="178"/>
      <c r="M466" s="183"/>
      <c r="N466" s="184"/>
      <c r="O466" s="184"/>
      <c r="P466" s="184"/>
      <c r="Q466" s="184"/>
      <c r="R466" s="184"/>
      <c r="S466" s="184"/>
      <c r="T466" s="185"/>
      <c r="AT466" s="179" t="s">
        <v>128</v>
      </c>
      <c r="AU466" s="179" t="s">
        <v>126</v>
      </c>
      <c r="AV466" s="15" t="s">
        <v>180</v>
      </c>
      <c r="AW466" s="15" t="s">
        <v>31</v>
      </c>
      <c r="AX466" s="15" t="s">
        <v>75</v>
      </c>
      <c r="AY466" s="179" t="s">
        <v>118</v>
      </c>
    </row>
    <row r="467" spans="1:65" s="16" customFormat="1">
      <c r="B467" s="186"/>
      <c r="D467" s="163" t="s">
        <v>128</v>
      </c>
      <c r="E467" s="187" t="s">
        <v>1</v>
      </c>
      <c r="F467" s="188" t="s">
        <v>205</v>
      </c>
      <c r="H467" s="189">
        <v>3.69</v>
      </c>
      <c r="I467" s="190"/>
      <c r="L467" s="186"/>
      <c r="M467" s="191"/>
      <c r="N467" s="192"/>
      <c r="O467" s="192"/>
      <c r="P467" s="192"/>
      <c r="Q467" s="192"/>
      <c r="R467" s="192"/>
      <c r="S467" s="192"/>
      <c r="T467" s="193"/>
      <c r="AT467" s="187" t="s">
        <v>128</v>
      </c>
      <c r="AU467" s="187" t="s">
        <v>126</v>
      </c>
      <c r="AV467" s="16" t="s">
        <v>125</v>
      </c>
      <c r="AW467" s="16" t="s">
        <v>31</v>
      </c>
      <c r="AX467" s="16" t="s">
        <v>83</v>
      </c>
      <c r="AY467" s="187" t="s">
        <v>118</v>
      </c>
    </row>
    <row r="468" spans="1:65" s="2" customFormat="1" ht="24.2" customHeight="1">
      <c r="A468" s="33"/>
      <c r="B468" s="147"/>
      <c r="C468" s="148" t="s">
        <v>363</v>
      </c>
      <c r="D468" s="148" t="s">
        <v>121</v>
      </c>
      <c r="E468" s="149" t="s">
        <v>364</v>
      </c>
      <c r="F468" s="150" t="s">
        <v>365</v>
      </c>
      <c r="G468" s="151" t="s">
        <v>124</v>
      </c>
      <c r="H468" s="152">
        <v>18.814</v>
      </c>
      <c r="I468" s="153"/>
      <c r="J468" s="154">
        <f>ROUND(I468*H468,2)</f>
        <v>0</v>
      </c>
      <c r="K468" s="155"/>
      <c r="L468" s="34"/>
      <c r="M468" s="156" t="s">
        <v>1</v>
      </c>
      <c r="N468" s="157" t="s">
        <v>41</v>
      </c>
      <c r="O468" s="62"/>
      <c r="P468" s="158">
        <f>O468*H468</f>
        <v>0</v>
      </c>
      <c r="Q468" s="158">
        <v>0</v>
      </c>
      <c r="R468" s="158">
        <f>Q468*H468</f>
        <v>0</v>
      </c>
      <c r="S468" s="158">
        <v>6.7000000000000004E-2</v>
      </c>
      <c r="T468" s="159">
        <f>S468*H468</f>
        <v>1.2605380000000002</v>
      </c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R468" s="160" t="s">
        <v>125</v>
      </c>
      <c r="AT468" s="160" t="s">
        <v>121</v>
      </c>
      <c r="AU468" s="160" t="s">
        <v>126</v>
      </c>
      <c r="AY468" s="18" t="s">
        <v>118</v>
      </c>
      <c r="BE468" s="161">
        <f>IF(N468="základná",J468,0)</f>
        <v>0</v>
      </c>
      <c r="BF468" s="161">
        <f>IF(N468="znížená",J468,0)</f>
        <v>0</v>
      </c>
      <c r="BG468" s="161">
        <f>IF(N468="zákl. prenesená",J468,0)</f>
        <v>0</v>
      </c>
      <c r="BH468" s="161">
        <f>IF(N468="zníž. prenesená",J468,0)</f>
        <v>0</v>
      </c>
      <c r="BI468" s="161">
        <f>IF(N468="nulová",J468,0)</f>
        <v>0</v>
      </c>
      <c r="BJ468" s="18" t="s">
        <v>126</v>
      </c>
      <c r="BK468" s="161">
        <f>ROUND(I468*H468,2)</f>
        <v>0</v>
      </c>
      <c r="BL468" s="18" t="s">
        <v>125</v>
      </c>
      <c r="BM468" s="160" t="s">
        <v>366</v>
      </c>
    </row>
    <row r="469" spans="1:65" s="13" customFormat="1">
      <c r="B469" s="162"/>
      <c r="D469" s="163" t="s">
        <v>128</v>
      </c>
      <c r="E469" s="164" t="s">
        <v>1</v>
      </c>
      <c r="F469" s="165" t="s">
        <v>181</v>
      </c>
      <c r="H469" s="164" t="s">
        <v>1</v>
      </c>
      <c r="I469" s="166"/>
      <c r="L469" s="162"/>
      <c r="M469" s="167"/>
      <c r="N469" s="168"/>
      <c r="O469" s="168"/>
      <c r="P469" s="168"/>
      <c r="Q469" s="168"/>
      <c r="R469" s="168"/>
      <c r="S469" s="168"/>
      <c r="T469" s="169"/>
      <c r="AT469" s="164" t="s">
        <v>128</v>
      </c>
      <c r="AU469" s="164" t="s">
        <v>126</v>
      </c>
      <c r="AV469" s="13" t="s">
        <v>83</v>
      </c>
      <c r="AW469" s="13" t="s">
        <v>31</v>
      </c>
      <c r="AX469" s="13" t="s">
        <v>75</v>
      </c>
      <c r="AY469" s="164" t="s">
        <v>118</v>
      </c>
    </row>
    <row r="470" spans="1:65" s="14" customFormat="1">
      <c r="B470" s="170"/>
      <c r="D470" s="163" t="s">
        <v>128</v>
      </c>
      <c r="E470" s="171" t="s">
        <v>1</v>
      </c>
      <c r="F470" s="172" t="s">
        <v>182</v>
      </c>
      <c r="H470" s="173">
        <v>6.944</v>
      </c>
      <c r="I470" s="174"/>
      <c r="L470" s="170"/>
      <c r="M470" s="175"/>
      <c r="N470" s="176"/>
      <c r="O470" s="176"/>
      <c r="P470" s="176"/>
      <c r="Q470" s="176"/>
      <c r="R470" s="176"/>
      <c r="S470" s="176"/>
      <c r="T470" s="177"/>
      <c r="AT470" s="171" t="s">
        <v>128</v>
      </c>
      <c r="AU470" s="171" t="s">
        <v>126</v>
      </c>
      <c r="AV470" s="14" t="s">
        <v>126</v>
      </c>
      <c r="AW470" s="14" t="s">
        <v>31</v>
      </c>
      <c r="AX470" s="14" t="s">
        <v>75</v>
      </c>
      <c r="AY470" s="171" t="s">
        <v>118</v>
      </c>
    </row>
    <row r="471" spans="1:65" s="13" customFormat="1">
      <c r="B471" s="162"/>
      <c r="D471" s="163" t="s">
        <v>128</v>
      </c>
      <c r="E471" s="164" t="s">
        <v>1</v>
      </c>
      <c r="F471" s="165" t="s">
        <v>183</v>
      </c>
      <c r="H471" s="164" t="s">
        <v>1</v>
      </c>
      <c r="I471" s="166"/>
      <c r="L471" s="162"/>
      <c r="M471" s="167"/>
      <c r="N471" s="168"/>
      <c r="O471" s="168"/>
      <c r="P471" s="168"/>
      <c r="Q471" s="168"/>
      <c r="R471" s="168"/>
      <c r="S471" s="168"/>
      <c r="T471" s="169"/>
      <c r="AT471" s="164" t="s">
        <v>128</v>
      </c>
      <c r="AU471" s="164" t="s">
        <v>126</v>
      </c>
      <c r="AV471" s="13" t="s">
        <v>83</v>
      </c>
      <c r="AW471" s="13" t="s">
        <v>31</v>
      </c>
      <c r="AX471" s="13" t="s">
        <v>75</v>
      </c>
      <c r="AY471" s="164" t="s">
        <v>118</v>
      </c>
    </row>
    <row r="472" spans="1:65" s="14" customFormat="1">
      <c r="B472" s="170"/>
      <c r="D472" s="163" t="s">
        <v>128</v>
      </c>
      <c r="E472" s="171" t="s">
        <v>1</v>
      </c>
      <c r="F472" s="172" t="s">
        <v>184</v>
      </c>
      <c r="H472" s="173">
        <v>3.36</v>
      </c>
      <c r="I472" s="174"/>
      <c r="L472" s="170"/>
      <c r="M472" s="175"/>
      <c r="N472" s="176"/>
      <c r="O472" s="176"/>
      <c r="P472" s="176"/>
      <c r="Q472" s="176"/>
      <c r="R472" s="176"/>
      <c r="S472" s="176"/>
      <c r="T472" s="177"/>
      <c r="AT472" s="171" t="s">
        <v>128</v>
      </c>
      <c r="AU472" s="171" t="s">
        <v>126</v>
      </c>
      <c r="AV472" s="14" t="s">
        <v>126</v>
      </c>
      <c r="AW472" s="14" t="s">
        <v>31</v>
      </c>
      <c r="AX472" s="14" t="s">
        <v>75</v>
      </c>
      <c r="AY472" s="171" t="s">
        <v>118</v>
      </c>
    </row>
    <row r="473" spans="1:65" s="13" customFormat="1">
      <c r="B473" s="162"/>
      <c r="D473" s="163" t="s">
        <v>128</v>
      </c>
      <c r="E473" s="164" t="s">
        <v>1</v>
      </c>
      <c r="F473" s="165" t="s">
        <v>185</v>
      </c>
      <c r="H473" s="164" t="s">
        <v>1</v>
      </c>
      <c r="I473" s="166"/>
      <c r="L473" s="162"/>
      <c r="M473" s="167"/>
      <c r="N473" s="168"/>
      <c r="O473" s="168"/>
      <c r="P473" s="168"/>
      <c r="Q473" s="168"/>
      <c r="R473" s="168"/>
      <c r="S473" s="168"/>
      <c r="T473" s="169"/>
      <c r="AT473" s="164" t="s">
        <v>128</v>
      </c>
      <c r="AU473" s="164" t="s">
        <v>126</v>
      </c>
      <c r="AV473" s="13" t="s">
        <v>83</v>
      </c>
      <c r="AW473" s="13" t="s">
        <v>31</v>
      </c>
      <c r="AX473" s="13" t="s">
        <v>75</v>
      </c>
      <c r="AY473" s="164" t="s">
        <v>118</v>
      </c>
    </row>
    <row r="474" spans="1:65" s="14" customFormat="1">
      <c r="B474" s="170"/>
      <c r="D474" s="163" t="s">
        <v>128</v>
      </c>
      <c r="E474" s="171" t="s">
        <v>1</v>
      </c>
      <c r="F474" s="172" t="s">
        <v>186</v>
      </c>
      <c r="H474" s="173">
        <v>2.87</v>
      </c>
      <c r="I474" s="174"/>
      <c r="L474" s="170"/>
      <c r="M474" s="175"/>
      <c r="N474" s="176"/>
      <c r="O474" s="176"/>
      <c r="P474" s="176"/>
      <c r="Q474" s="176"/>
      <c r="R474" s="176"/>
      <c r="S474" s="176"/>
      <c r="T474" s="177"/>
      <c r="AT474" s="171" t="s">
        <v>128</v>
      </c>
      <c r="AU474" s="171" t="s">
        <v>126</v>
      </c>
      <c r="AV474" s="14" t="s">
        <v>126</v>
      </c>
      <c r="AW474" s="14" t="s">
        <v>31</v>
      </c>
      <c r="AX474" s="14" t="s">
        <v>75</v>
      </c>
      <c r="AY474" s="171" t="s">
        <v>118</v>
      </c>
    </row>
    <row r="475" spans="1:65" s="13" customFormat="1">
      <c r="B475" s="162"/>
      <c r="D475" s="163" t="s">
        <v>128</v>
      </c>
      <c r="E475" s="164" t="s">
        <v>1</v>
      </c>
      <c r="F475" s="165" t="s">
        <v>367</v>
      </c>
      <c r="H475" s="164" t="s">
        <v>1</v>
      </c>
      <c r="I475" s="166"/>
      <c r="L475" s="162"/>
      <c r="M475" s="167"/>
      <c r="N475" s="168"/>
      <c r="O475" s="168"/>
      <c r="P475" s="168"/>
      <c r="Q475" s="168"/>
      <c r="R475" s="168"/>
      <c r="S475" s="168"/>
      <c r="T475" s="169"/>
      <c r="AT475" s="164" t="s">
        <v>128</v>
      </c>
      <c r="AU475" s="164" t="s">
        <v>126</v>
      </c>
      <c r="AV475" s="13" t="s">
        <v>83</v>
      </c>
      <c r="AW475" s="13" t="s">
        <v>31</v>
      </c>
      <c r="AX475" s="13" t="s">
        <v>75</v>
      </c>
      <c r="AY475" s="164" t="s">
        <v>118</v>
      </c>
    </row>
    <row r="476" spans="1:65" s="14" customFormat="1">
      <c r="B476" s="170"/>
      <c r="D476" s="163" t="s">
        <v>128</v>
      </c>
      <c r="E476" s="171" t="s">
        <v>1</v>
      </c>
      <c r="F476" s="172" t="s">
        <v>188</v>
      </c>
      <c r="H476" s="173">
        <v>5.64</v>
      </c>
      <c r="I476" s="174"/>
      <c r="L476" s="170"/>
      <c r="M476" s="175"/>
      <c r="N476" s="176"/>
      <c r="O476" s="176"/>
      <c r="P476" s="176"/>
      <c r="Q476" s="176"/>
      <c r="R476" s="176"/>
      <c r="S476" s="176"/>
      <c r="T476" s="177"/>
      <c r="AT476" s="171" t="s">
        <v>128</v>
      </c>
      <c r="AU476" s="171" t="s">
        <v>126</v>
      </c>
      <c r="AV476" s="14" t="s">
        <v>126</v>
      </c>
      <c r="AW476" s="14" t="s">
        <v>31</v>
      </c>
      <c r="AX476" s="14" t="s">
        <v>75</v>
      </c>
      <c r="AY476" s="171" t="s">
        <v>118</v>
      </c>
    </row>
    <row r="477" spans="1:65" s="15" customFormat="1">
      <c r="B477" s="178"/>
      <c r="D477" s="163" t="s">
        <v>128</v>
      </c>
      <c r="E477" s="179" t="s">
        <v>1</v>
      </c>
      <c r="F477" s="180" t="s">
        <v>179</v>
      </c>
      <c r="H477" s="181">
        <v>18.814</v>
      </c>
      <c r="I477" s="182"/>
      <c r="L477" s="178"/>
      <c r="M477" s="183"/>
      <c r="N477" s="184"/>
      <c r="O477" s="184"/>
      <c r="P477" s="184"/>
      <c r="Q477" s="184"/>
      <c r="R477" s="184"/>
      <c r="S477" s="184"/>
      <c r="T477" s="185"/>
      <c r="AT477" s="179" t="s">
        <v>128</v>
      </c>
      <c r="AU477" s="179" t="s">
        <v>126</v>
      </c>
      <c r="AV477" s="15" t="s">
        <v>180</v>
      </c>
      <c r="AW477" s="15" t="s">
        <v>31</v>
      </c>
      <c r="AX477" s="15" t="s">
        <v>75</v>
      </c>
      <c r="AY477" s="179" t="s">
        <v>118</v>
      </c>
    </row>
    <row r="478" spans="1:65" s="16" customFormat="1">
      <c r="B478" s="186"/>
      <c r="D478" s="163" t="s">
        <v>128</v>
      </c>
      <c r="E478" s="187" t="s">
        <v>1</v>
      </c>
      <c r="F478" s="188" t="s">
        <v>205</v>
      </c>
      <c r="H478" s="189">
        <v>18.814</v>
      </c>
      <c r="I478" s="190"/>
      <c r="L478" s="186"/>
      <c r="M478" s="191"/>
      <c r="N478" s="192"/>
      <c r="O478" s="192"/>
      <c r="P478" s="192"/>
      <c r="Q478" s="192"/>
      <c r="R478" s="192"/>
      <c r="S478" s="192"/>
      <c r="T478" s="193"/>
      <c r="AT478" s="187" t="s">
        <v>128</v>
      </c>
      <c r="AU478" s="187" t="s">
        <v>126</v>
      </c>
      <c r="AV478" s="16" t="s">
        <v>125</v>
      </c>
      <c r="AW478" s="16" t="s">
        <v>31</v>
      </c>
      <c r="AX478" s="16" t="s">
        <v>83</v>
      </c>
      <c r="AY478" s="187" t="s">
        <v>118</v>
      </c>
    </row>
    <row r="479" spans="1:65" s="2" customFormat="1" ht="24.2" customHeight="1">
      <c r="A479" s="33"/>
      <c r="B479" s="147"/>
      <c r="C479" s="148" t="s">
        <v>7</v>
      </c>
      <c r="D479" s="148" t="s">
        <v>121</v>
      </c>
      <c r="E479" s="149" t="s">
        <v>368</v>
      </c>
      <c r="F479" s="150" t="s">
        <v>369</v>
      </c>
      <c r="G479" s="151" t="s">
        <v>124</v>
      </c>
      <c r="H479" s="152">
        <v>58.548999999999999</v>
      </c>
      <c r="I479" s="153"/>
      <c r="J479" s="154">
        <f>ROUND(I479*H479,2)</f>
        <v>0</v>
      </c>
      <c r="K479" s="155"/>
      <c r="L479" s="34"/>
      <c r="M479" s="156" t="s">
        <v>1</v>
      </c>
      <c r="N479" s="157" t="s">
        <v>41</v>
      </c>
      <c r="O479" s="62"/>
      <c r="P479" s="158">
        <f>O479*H479</f>
        <v>0</v>
      </c>
      <c r="Q479" s="158">
        <v>0</v>
      </c>
      <c r="R479" s="158">
        <f>Q479*H479</f>
        <v>0</v>
      </c>
      <c r="S479" s="158">
        <v>2.4E-2</v>
      </c>
      <c r="T479" s="159">
        <f>S479*H479</f>
        <v>1.405176</v>
      </c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R479" s="160" t="s">
        <v>125</v>
      </c>
      <c r="AT479" s="160" t="s">
        <v>121</v>
      </c>
      <c r="AU479" s="160" t="s">
        <v>126</v>
      </c>
      <c r="AY479" s="18" t="s">
        <v>118</v>
      </c>
      <c r="BE479" s="161">
        <f>IF(N479="základná",J479,0)</f>
        <v>0</v>
      </c>
      <c r="BF479" s="161">
        <f>IF(N479="znížená",J479,0)</f>
        <v>0</v>
      </c>
      <c r="BG479" s="161">
        <f>IF(N479="zákl. prenesená",J479,0)</f>
        <v>0</v>
      </c>
      <c r="BH479" s="161">
        <f>IF(N479="zníž. prenesená",J479,0)</f>
        <v>0</v>
      </c>
      <c r="BI479" s="161">
        <f>IF(N479="nulová",J479,0)</f>
        <v>0</v>
      </c>
      <c r="BJ479" s="18" t="s">
        <v>126</v>
      </c>
      <c r="BK479" s="161">
        <f>ROUND(I479*H479,2)</f>
        <v>0</v>
      </c>
      <c r="BL479" s="18" t="s">
        <v>125</v>
      </c>
      <c r="BM479" s="160" t="s">
        <v>370</v>
      </c>
    </row>
    <row r="480" spans="1:65" s="13" customFormat="1">
      <c r="B480" s="162"/>
      <c r="D480" s="163" t="s">
        <v>128</v>
      </c>
      <c r="E480" s="164" t="s">
        <v>1</v>
      </c>
      <c r="F480" s="165" t="s">
        <v>371</v>
      </c>
      <c r="H480" s="164" t="s">
        <v>1</v>
      </c>
      <c r="I480" s="166"/>
      <c r="L480" s="162"/>
      <c r="M480" s="167"/>
      <c r="N480" s="168"/>
      <c r="O480" s="168"/>
      <c r="P480" s="168"/>
      <c r="Q480" s="168"/>
      <c r="R480" s="168"/>
      <c r="S480" s="168"/>
      <c r="T480" s="169"/>
      <c r="AT480" s="164" t="s">
        <v>128</v>
      </c>
      <c r="AU480" s="164" t="s">
        <v>126</v>
      </c>
      <c r="AV480" s="13" t="s">
        <v>83</v>
      </c>
      <c r="AW480" s="13" t="s">
        <v>31</v>
      </c>
      <c r="AX480" s="13" t="s">
        <v>75</v>
      </c>
      <c r="AY480" s="164" t="s">
        <v>118</v>
      </c>
    </row>
    <row r="481" spans="1:65" s="14" customFormat="1">
      <c r="B481" s="170"/>
      <c r="D481" s="163" t="s">
        <v>128</v>
      </c>
      <c r="E481" s="171" t="s">
        <v>1</v>
      </c>
      <c r="F481" s="172" t="s">
        <v>190</v>
      </c>
      <c r="H481" s="173">
        <v>32.625</v>
      </c>
      <c r="I481" s="174"/>
      <c r="L481" s="170"/>
      <c r="M481" s="175"/>
      <c r="N481" s="176"/>
      <c r="O481" s="176"/>
      <c r="P481" s="176"/>
      <c r="Q481" s="176"/>
      <c r="R481" s="176"/>
      <c r="S481" s="176"/>
      <c r="T481" s="177"/>
      <c r="AT481" s="171" t="s">
        <v>128</v>
      </c>
      <c r="AU481" s="171" t="s">
        <v>126</v>
      </c>
      <c r="AV481" s="14" t="s">
        <v>126</v>
      </c>
      <c r="AW481" s="14" t="s">
        <v>31</v>
      </c>
      <c r="AX481" s="14" t="s">
        <v>75</v>
      </c>
      <c r="AY481" s="171" t="s">
        <v>118</v>
      </c>
    </row>
    <row r="482" spans="1:65" s="13" customFormat="1">
      <c r="B482" s="162"/>
      <c r="D482" s="163" t="s">
        <v>128</v>
      </c>
      <c r="E482" s="164" t="s">
        <v>1</v>
      </c>
      <c r="F482" s="165" t="s">
        <v>372</v>
      </c>
      <c r="H482" s="164" t="s">
        <v>1</v>
      </c>
      <c r="I482" s="166"/>
      <c r="L482" s="162"/>
      <c r="M482" s="167"/>
      <c r="N482" s="168"/>
      <c r="O482" s="168"/>
      <c r="P482" s="168"/>
      <c r="Q482" s="168"/>
      <c r="R482" s="168"/>
      <c r="S482" s="168"/>
      <c r="T482" s="169"/>
      <c r="AT482" s="164" t="s">
        <v>128</v>
      </c>
      <c r="AU482" s="164" t="s">
        <v>126</v>
      </c>
      <c r="AV482" s="13" t="s">
        <v>83</v>
      </c>
      <c r="AW482" s="13" t="s">
        <v>31</v>
      </c>
      <c r="AX482" s="13" t="s">
        <v>75</v>
      </c>
      <c r="AY482" s="164" t="s">
        <v>118</v>
      </c>
    </row>
    <row r="483" spans="1:65" s="14" customFormat="1">
      <c r="B483" s="170"/>
      <c r="D483" s="163" t="s">
        <v>128</v>
      </c>
      <c r="E483" s="171" t="s">
        <v>1</v>
      </c>
      <c r="F483" s="172" t="s">
        <v>192</v>
      </c>
      <c r="H483" s="173">
        <v>5.5129999999999999</v>
      </c>
      <c r="I483" s="174"/>
      <c r="L483" s="170"/>
      <c r="M483" s="175"/>
      <c r="N483" s="176"/>
      <c r="O483" s="176"/>
      <c r="P483" s="176"/>
      <c r="Q483" s="176"/>
      <c r="R483" s="176"/>
      <c r="S483" s="176"/>
      <c r="T483" s="177"/>
      <c r="AT483" s="171" t="s">
        <v>128</v>
      </c>
      <c r="AU483" s="171" t="s">
        <v>126</v>
      </c>
      <c r="AV483" s="14" t="s">
        <v>126</v>
      </c>
      <c r="AW483" s="14" t="s">
        <v>31</v>
      </c>
      <c r="AX483" s="14" t="s">
        <v>75</v>
      </c>
      <c r="AY483" s="171" t="s">
        <v>118</v>
      </c>
    </row>
    <row r="484" spans="1:65" s="13" customFormat="1">
      <c r="B484" s="162"/>
      <c r="D484" s="163" t="s">
        <v>128</v>
      </c>
      <c r="E484" s="164" t="s">
        <v>1</v>
      </c>
      <c r="F484" s="165" t="s">
        <v>373</v>
      </c>
      <c r="H484" s="164" t="s">
        <v>1</v>
      </c>
      <c r="I484" s="166"/>
      <c r="L484" s="162"/>
      <c r="M484" s="167"/>
      <c r="N484" s="168"/>
      <c r="O484" s="168"/>
      <c r="P484" s="168"/>
      <c r="Q484" s="168"/>
      <c r="R484" s="168"/>
      <c r="S484" s="168"/>
      <c r="T484" s="169"/>
      <c r="AT484" s="164" t="s">
        <v>128</v>
      </c>
      <c r="AU484" s="164" t="s">
        <v>126</v>
      </c>
      <c r="AV484" s="13" t="s">
        <v>83</v>
      </c>
      <c r="AW484" s="13" t="s">
        <v>31</v>
      </c>
      <c r="AX484" s="13" t="s">
        <v>75</v>
      </c>
      <c r="AY484" s="164" t="s">
        <v>118</v>
      </c>
    </row>
    <row r="485" spans="1:65" s="14" customFormat="1">
      <c r="B485" s="170"/>
      <c r="D485" s="163" t="s">
        <v>128</v>
      </c>
      <c r="E485" s="171" t="s">
        <v>1</v>
      </c>
      <c r="F485" s="172" t="s">
        <v>192</v>
      </c>
      <c r="H485" s="173">
        <v>5.5129999999999999</v>
      </c>
      <c r="I485" s="174"/>
      <c r="L485" s="170"/>
      <c r="M485" s="175"/>
      <c r="N485" s="176"/>
      <c r="O485" s="176"/>
      <c r="P485" s="176"/>
      <c r="Q485" s="176"/>
      <c r="R485" s="176"/>
      <c r="S485" s="176"/>
      <c r="T485" s="177"/>
      <c r="AT485" s="171" t="s">
        <v>128</v>
      </c>
      <c r="AU485" s="171" t="s">
        <v>126</v>
      </c>
      <c r="AV485" s="14" t="s">
        <v>126</v>
      </c>
      <c r="AW485" s="14" t="s">
        <v>31</v>
      </c>
      <c r="AX485" s="14" t="s">
        <v>75</v>
      </c>
      <c r="AY485" s="171" t="s">
        <v>118</v>
      </c>
    </row>
    <row r="486" spans="1:65" s="13" customFormat="1">
      <c r="B486" s="162"/>
      <c r="D486" s="163" t="s">
        <v>128</v>
      </c>
      <c r="E486" s="164" t="s">
        <v>1</v>
      </c>
      <c r="F486" s="165" t="s">
        <v>198</v>
      </c>
      <c r="H486" s="164" t="s">
        <v>1</v>
      </c>
      <c r="I486" s="166"/>
      <c r="L486" s="162"/>
      <c r="M486" s="167"/>
      <c r="N486" s="168"/>
      <c r="O486" s="168"/>
      <c r="P486" s="168"/>
      <c r="Q486" s="168"/>
      <c r="R486" s="168"/>
      <c r="S486" s="168"/>
      <c r="T486" s="169"/>
      <c r="AT486" s="164" t="s">
        <v>128</v>
      </c>
      <c r="AU486" s="164" t="s">
        <v>126</v>
      </c>
      <c r="AV486" s="13" t="s">
        <v>83</v>
      </c>
      <c r="AW486" s="13" t="s">
        <v>31</v>
      </c>
      <c r="AX486" s="13" t="s">
        <v>75</v>
      </c>
      <c r="AY486" s="164" t="s">
        <v>118</v>
      </c>
    </row>
    <row r="487" spans="1:65" s="14" customFormat="1">
      <c r="B487" s="170"/>
      <c r="D487" s="163" t="s">
        <v>128</v>
      </c>
      <c r="E487" s="171" t="s">
        <v>1</v>
      </c>
      <c r="F487" s="172" t="s">
        <v>199</v>
      </c>
      <c r="H487" s="173">
        <v>7.2279999999999998</v>
      </c>
      <c r="I487" s="174"/>
      <c r="L487" s="170"/>
      <c r="M487" s="175"/>
      <c r="N487" s="176"/>
      <c r="O487" s="176"/>
      <c r="P487" s="176"/>
      <c r="Q487" s="176"/>
      <c r="R487" s="176"/>
      <c r="S487" s="176"/>
      <c r="T487" s="177"/>
      <c r="AT487" s="171" t="s">
        <v>128</v>
      </c>
      <c r="AU487" s="171" t="s">
        <v>126</v>
      </c>
      <c r="AV487" s="14" t="s">
        <v>126</v>
      </c>
      <c r="AW487" s="14" t="s">
        <v>31</v>
      </c>
      <c r="AX487" s="14" t="s">
        <v>75</v>
      </c>
      <c r="AY487" s="171" t="s">
        <v>118</v>
      </c>
    </row>
    <row r="488" spans="1:65" s="13" customFormat="1">
      <c r="B488" s="162"/>
      <c r="D488" s="163" t="s">
        <v>128</v>
      </c>
      <c r="E488" s="164" t="s">
        <v>1</v>
      </c>
      <c r="F488" s="165" t="s">
        <v>203</v>
      </c>
      <c r="H488" s="164" t="s">
        <v>1</v>
      </c>
      <c r="I488" s="166"/>
      <c r="L488" s="162"/>
      <c r="M488" s="167"/>
      <c r="N488" s="168"/>
      <c r="O488" s="168"/>
      <c r="P488" s="168"/>
      <c r="Q488" s="168"/>
      <c r="R488" s="168"/>
      <c r="S488" s="168"/>
      <c r="T488" s="169"/>
      <c r="AT488" s="164" t="s">
        <v>128</v>
      </c>
      <c r="AU488" s="164" t="s">
        <v>126</v>
      </c>
      <c r="AV488" s="13" t="s">
        <v>83</v>
      </c>
      <c r="AW488" s="13" t="s">
        <v>31</v>
      </c>
      <c r="AX488" s="13" t="s">
        <v>75</v>
      </c>
      <c r="AY488" s="164" t="s">
        <v>118</v>
      </c>
    </row>
    <row r="489" spans="1:65" s="14" customFormat="1">
      <c r="B489" s="170"/>
      <c r="D489" s="163" t="s">
        <v>128</v>
      </c>
      <c r="E489" s="171" t="s">
        <v>1</v>
      </c>
      <c r="F489" s="172" t="s">
        <v>204</v>
      </c>
      <c r="H489" s="173">
        <v>7.67</v>
      </c>
      <c r="I489" s="174"/>
      <c r="L489" s="170"/>
      <c r="M489" s="175"/>
      <c r="N489" s="176"/>
      <c r="O489" s="176"/>
      <c r="P489" s="176"/>
      <c r="Q489" s="176"/>
      <c r="R489" s="176"/>
      <c r="S489" s="176"/>
      <c r="T489" s="177"/>
      <c r="AT489" s="171" t="s">
        <v>128</v>
      </c>
      <c r="AU489" s="171" t="s">
        <v>126</v>
      </c>
      <c r="AV489" s="14" t="s">
        <v>126</v>
      </c>
      <c r="AW489" s="14" t="s">
        <v>31</v>
      </c>
      <c r="AX489" s="14" t="s">
        <v>75</v>
      </c>
      <c r="AY489" s="171" t="s">
        <v>118</v>
      </c>
    </row>
    <row r="490" spans="1:65" s="15" customFormat="1">
      <c r="B490" s="178"/>
      <c r="D490" s="163" t="s">
        <v>128</v>
      </c>
      <c r="E490" s="179" t="s">
        <v>1</v>
      </c>
      <c r="F490" s="180" t="s">
        <v>179</v>
      </c>
      <c r="H490" s="181">
        <v>58.548999999999999</v>
      </c>
      <c r="I490" s="182"/>
      <c r="L490" s="178"/>
      <c r="M490" s="183"/>
      <c r="N490" s="184"/>
      <c r="O490" s="184"/>
      <c r="P490" s="184"/>
      <c r="Q490" s="184"/>
      <c r="R490" s="184"/>
      <c r="S490" s="184"/>
      <c r="T490" s="185"/>
      <c r="AT490" s="179" t="s">
        <v>128</v>
      </c>
      <c r="AU490" s="179" t="s">
        <v>126</v>
      </c>
      <c r="AV490" s="15" t="s">
        <v>180</v>
      </c>
      <c r="AW490" s="15" t="s">
        <v>31</v>
      </c>
      <c r="AX490" s="15" t="s">
        <v>75</v>
      </c>
      <c r="AY490" s="179" t="s">
        <v>118</v>
      </c>
    </row>
    <row r="491" spans="1:65" s="16" customFormat="1">
      <c r="B491" s="186"/>
      <c r="D491" s="163" t="s">
        <v>128</v>
      </c>
      <c r="E491" s="187" t="s">
        <v>1</v>
      </c>
      <c r="F491" s="188" t="s">
        <v>205</v>
      </c>
      <c r="H491" s="189">
        <v>58.548999999999999</v>
      </c>
      <c r="I491" s="190"/>
      <c r="L491" s="186"/>
      <c r="M491" s="191"/>
      <c r="N491" s="192"/>
      <c r="O491" s="192"/>
      <c r="P491" s="192"/>
      <c r="Q491" s="192"/>
      <c r="R491" s="192"/>
      <c r="S491" s="192"/>
      <c r="T491" s="193"/>
      <c r="AT491" s="187" t="s">
        <v>128</v>
      </c>
      <c r="AU491" s="187" t="s">
        <v>126</v>
      </c>
      <c r="AV491" s="16" t="s">
        <v>125</v>
      </c>
      <c r="AW491" s="16" t="s">
        <v>31</v>
      </c>
      <c r="AX491" s="16" t="s">
        <v>83</v>
      </c>
      <c r="AY491" s="187" t="s">
        <v>118</v>
      </c>
    </row>
    <row r="492" spans="1:65" s="2" customFormat="1" ht="24.2" customHeight="1">
      <c r="A492" s="33"/>
      <c r="B492" s="147"/>
      <c r="C492" s="148" t="s">
        <v>374</v>
      </c>
      <c r="D492" s="148" t="s">
        <v>121</v>
      </c>
      <c r="E492" s="149" t="s">
        <v>375</v>
      </c>
      <c r="F492" s="150" t="s">
        <v>376</v>
      </c>
      <c r="G492" s="151" t="s">
        <v>377</v>
      </c>
      <c r="H492" s="152">
        <v>49.874000000000002</v>
      </c>
      <c r="I492" s="153"/>
      <c r="J492" s="154">
        <f>ROUND(I492*H492,2)</f>
        <v>0</v>
      </c>
      <c r="K492" s="155"/>
      <c r="L492" s="34"/>
      <c r="M492" s="156" t="s">
        <v>1</v>
      </c>
      <c r="N492" s="157" t="s">
        <v>41</v>
      </c>
      <c r="O492" s="62"/>
      <c r="P492" s="158">
        <f>O492*H492</f>
        <v>0</v>
      </c>
      <c r="Q492" s="158">
        <v>0</v>
      </c>
      <c r="R492" s="158">
        <f>Q492*H492</f>
        <v>0</v>
      </c>
      <c r="S492" s="158">
        <v>0</v>
      </c>
      <c r="T492" s="159">
        <f>S492*H492</f>
        <v>0</v>
      </c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R492" s="160" t="s">
        <v>125</v>
      </c>
      <c r="AT492" s="160" t="s">
        <v>121</v>
      </c>
      <c r="AU492" s="160" t="s">
        <v>126</v>
      </c>
      <c r="AY492" s="18" t="s">
        <v>118</v>
      </c>
      <c r="BE492" s="161">
        <f>IF(N492="základná",J492,0)</f>
        <v>0</v>
      </c>
      <c r="BF492" s="161">
        <f>IF(N492="znížená",J492,0)</f>
        <v>0</v>
      </c>
      <c r="BG492" s="161">
        <f>IF(N492="zákl. prenesená",J492,0)</f>
        <v>0</v>
      </c>
      <c r="BH492" s="161">
        <f>IF(N492="zníž. prenesená",J492,0)</f>
        <v>0</v>
      </c>
      <c r="BI492" s="161">
        <f>IF(N492="nulová",J492,0)</f>
        <v>0</v>
      </c>
      <c r="BJ492" s="18" t="s">
        <v>126</v>
      </c>
      <c r="BK492" s="161">
        <f>ROUND(I492*H492,2)</f>
        <v>0</v>
      </c>
      <c r="BL492" s="18" t="s">
        <v>125</v>
      </c>
      <c r="BM492" s="160" t="s">
        <v>378</v>
      </c>
    </row>
    <row r="493" spans="1:65" s="2" customFormat="1" ht="33" customHeight="1">
      <c r="A493" s="33"/>
      <c r="B493" s="147"/>
      <c r="C493" s="148" t="s">
        <v>379</v>
      </c>
      <c r="D493" s="148" t="s">
        <v>121</v>
      </c>
      <c r="E493" s="149" t="s">
        <v>380</v>
      </c>
      <c r="F493" s="150" t="s">
        <v>381</v>
      </c>
      <c r="G493" s="151" t="s">
        <v>377</v>
      </c>
      <c r="H493" s="152">
        <v>299.24400000000003</v>
      </c>
      <c r="I493" s="153"/>
      <c r="J493" s="154">
        <f>ROUND(I493*H493,2)</f>
        <v>0</v>
      </c>
      <c r="K493" s="155"/>
      <c r="L493" s="34"/>
      <c r="M493" s="156" t="s">
        <v>1</v>
      </c>
      <c r="N493" s="157" t="s">
        <v>41</v>
      </c>
      <c r="O493" s="62"/>
      <c r="P493" s="158">
        <f>O493*H493</f>
        <v>0</v>
      </c>
      <c r="Q493" s="158">
        <v>0</v>
      </c>
      <c r="R493" s="158">
        <f>Q493*H493</f>
        <v>0</v>
      </c>
      <c r="S493" s="158">
        <v>0</v>
      </c>
      <c r="T493" s="159">
        <f>S493*H493</f>
        <v>0</v>
      </c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R493" s="160" t="s">
        <v>125</v>
      </c>
      <c r="AT493" s="160" t="s">
        <v>121</v>
      </c>
      <c r="AU493" s="160" t="s">
        <v>126</v>
      </c>
      <c r="AY493" s="18" t="s">
        <v>118</v>
      </c>
      <c r="BE493" s="161">
        <f>IF(N493="základná",J493,0)</f>
        <v>0</v>
      </c>
      <c r="BF493" s="161">
        <f>IF(N493="znížená",J493,0)</f>
        <v>0</v>
      </c>
      <c r="BG493" s="161">
        <f>IF(N493="zákl. prenesená",J493,0)</f>
        <v>0</v>
      </c>
      <c r="BH493" s="161">
        <f>IF(N493="zníž. prenesená",J493,0)</f>
        <v>0</v>
      </c>
      <c r="BI493" s="161">
        <f>IF(N493="nulová",J493,0)</f>
        <v>0</v>
      </c>
      <c r="BJ493" s="18" t="s">
        <v>126</v>
      </c>
      <c r="BK493" s="161">
        <f>ROUND(I493*H493,2)</f>
        <v>0</v>
      </c>
      <c r="BL493" s="18" t="s">
        <v>125</v>
      </c>
      <c r="BM493" s="160" t="s">
        <v>382</v>
      </c>
    </row>
    <row r="494" spans="1:65" s="14" customFormat="1">
      <c r="B494" s="170"/>
      <c r="D494" s="163" t="s">
        <v>128</v>
      </c>
      <c r="E494" s="171" t="s">
        <v>1</v>
      </c>
      <c r="F494" s="172" t="s">
        <v>383</v>
      </c>
      <c r="H494" s="173">
        <v>299.24400000000003</v>
      </c>
      <c r="I494" s="174"/>
      <c r="L494" s="170"/>
      <c r="M494" s="175"/>
      <c r="N494" s="176"/>
      <c r="O494" s="176"/>
      <c r="P494" s="176"/>
      <c r="Q494" s="176"/>
      <c r="R494" s="176"/>
      <c r="S494" s="176"/>
      <c r="T494" s="177"/>
      <c r="AT494" s="171" t="s">
        <v>128</v>
      </c>
      <c r="AU494" s="171" t="s">
        <v>126</v>
      </c>
      <c r="AV494" s="14" t="s">
        <v>126</v>
      </c>
      <c r="AW494" s="14" t="s">
        <v>31</v>
      </c>
      <c r="AX494" s="14" t="s">
        <v>75</v>
      </c>
      <c r="AY494" s="171" t="s">
        <v>118</v>
      </c>
    </row>
    <row r="495" spans="1:65" s="16" customFormat="1">
      <c r="B495" s="186"/>
      <c r="D495" s="163" t="s">
        <v>128</v>
      </c>
      <c r="E495" s="187" t="s">
        <v>1</v>
      </c>
      <c r="F495" s="188" t="s">
        <v>205</v>
      </c>
      <c r="H495" s="189">
        <v>299.24400000000003</v>
      </c>
      <c r="I495" s="190"/>
      <c r="L495" s="186"/>
      <c r="M495" s="191"/>
      <c r="N495" s="192"/>
      <c r="O495" s="192"/>
      <c r="P495" s="192"/>
      <c r="Q495" s="192"/>
      <c r="R495" s="192"/>
      <c r="S495" s="192"/>
      <c r="T495" s="193"/>
      <c r="AT495" s="187" t="s">
        <v>128</v>
      </c>
      <c r="AU495" s="187" t="s">
        <v>126</v>
      </c>
      <c r="AV495" s="16" t="s">
        <v>125</v>
      </c>
      <c r="AW495" s="16" t="s">
        <v>31</v>
      </c>
      <c r="AX495" s="16" t="s">
        <v>83</v>
      </c>
      <c r="AY495" s="187" t="s">
        <v>118</v>
      </c>
    </row>
    <row r="496" spans="1:65" s="2" customFormat="1" ht="21.75" customHeight="1">
      <c r="A496" s="33"/>
      <c r="B496" s="147"/>
      <c r="C496" s="148" t="s">
        <v>384</v>
      </c>
      <c r="D496" s="148" t="s">
        <v>121</v>
      </c>
      <c r="E496" s="149" t="s">
        <v>385</v>
      </c>
      <c r="F496" s="150" t="s">
        <v>386</v>
      </c>
      <c r="G496" s="151" t="s">
        <v>377</v>
      </c>
      <c r="H496" s="152">
        <v>49.874000000000002</v>
      </c>
      <c r="I496" s="153"/>
      <c r="J496" s="154">
        <f>ROUND(I496*H496,2)</f>
        <v>0</v>
      </c>
      <c r="K496" s="155"/>
      <c r="L496" s="34"/>
      <c r="M496" s="156" t="s">
        <v>1</v>
      </c>
      <c r="N496" s="157" t="s">
        <v>41</v>
      </c>
      <c r="O496" s="62"/>
      <c r="P496" s="158">
        <f>O496*H496</f>
        <v>0</v>
      </c>
      <c r="Q496" s="158">
        <v>0</v>
      </c>
      <c r="R496" s="158">
        <f>Q496*H496</f>
        <v>0</v>
      </c>
      <c r="S496" s="158">
        <v>0</v>
      </c>
      <c r="T496" s="159">
        <f>S496*H496</f>
        <v>0</v>
      </c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R496" s="160" t="s">
        <v>125</v>
      </c>
      <c r="AT496" s="160" t="s">
        <v>121</v>
      </c>
      <c r="AU496" s="160" t="s">
        <v>126</v>
      </c>
      <c r="AY496" s="18" t="s">
        <v>118</v>
      </c>
      <c r="BE496" s="161">
        <f>IF(N496="základná",J496,0)</f>
        <v>0</v>
      </c>
      <c r="BF496" s="161">
        <f>IF(N496="znížená",J496,0)</f>
        <v>0</v>
      </c>
      <c r="BG496" s="161">
        <f>IF(N496="zákl. prenesená",J496,0)</f>
        <v>0</v>
      </c>
      <c r="BH496" s="161">
        <f>IF(N496="zníž. prenesená",J496,0)</f>
        <v>0</v>
      </c>
      <c r="BI496" s="161">
        <f>IF(N496="nulová",J496,0)</f>
        <v>0</v>
      </c>
      <c r="BJ496" s="18" t="s">
        <v>126</v>
      </c>
      <c r="BK496" s="161">
        <f>ROUND(I496*H496,2)</f>
        <v>0</v>
      </c>
      <c r="BL496" s="18" t="s">
        <v>125</v>
      </c>
      <c r="BM496" s="160" t="s">
        <v>387</v>
      </c>
    </row>
    <row r="497" spans="1:65" s="2" customFormat="1" ht="44.25" customHeight="1">
      <c r="A497" s="33"/>
      <c r="B497" s="147"/>
      <c r="C497" s="148" t="s">
        <v>388</v>
      </c>
      <c r="D497" s="148" t="s">
        <v>121</v>
      </c>
      <c r="E497" s="149" t="s">
        <v>389</v>
      </c>
      <c r="F497" s="150" t="s">
        <v>390</v>
      </c>
      <c r="G497" s="151" t="s">
        <v>377</v>
      </c>
      <c r="H497" s="152">
        <v>598.48800000000006</v>
      </c>
      <c r="I497" s="153"/>
      <c r="J497" s="154">
        <f>ROUND(I497*H497,2)</f>
        <v>0</v>
      </c>
      <c r="K497" s="155"/>
      <c r="L497" s="34"/>
      <c r="M497" s="156" t="s">
        <v>1</v>
      </c>
      <c r="N497" s="157" t="s">
        <v>41</v>
      </c>
      <c r="O497" s="62"/>
      <c r="P497" s="158">
        <f>O497*H497</f>
        <v>0</v>
      </c>
      <c r="Q497" s="158">
        <v>0</v>
      </c>
      <c r="R497" s="158">
        <f>Q497*H497</f>
        <v>0</v>
      </c>
      <c r="S497" s="158">
        <v>0</v>
      </c>
      <c r="T497" s="159">
        <f>S497*H497</f>
        <v>0</v>
      </c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R497" s="160" t="s">
        <v>125</v>
      </c>
      <c r="AT497" s="160" t="s">
        <v>121</v>
      </c>
      <c r="AU497" s="160" t="s">
        <v>126</v>
      </c>
      <c r="AY497" s="18" t="s">
        <v>118</v>
      </c>
      <c r="BE497" s="161">
        <f>IF(N497="základná",J497,0)</f>
        <v>0</v>
      </c>
      <c r="BF497" s="161">
        <f>IF(N497="znížená",J497,0)</f>
        <v>0</v>
      </c>
      <c r="BG497" s="161">
        <f>IF(N497="zákl. prenesená",J497,0)</f>
        <v>0</v>
      </c>
      <c r="BH497" s="161">
        <f>IF(N497="zníž. prenesená",J497,0)</f>
        <v>0</v>
      </c>
      <c r="BI497" s="161">
        <f>IF(N497="nulová",J497,0)</f>
        <v>0</v>
      </c>
      <c r="BJ497" s="18" t="s">
        <v>126</v>
      </c>
      <c r="BK497" s="161">
        <f>ROUND(I497*H497,2)</f>
        <v>0</v>
      </c>
      <c r="BL497" s="18" t="s">
        <v>125</v>
      </c>
      <c r="BM497" s="160" t="s">
        <v>391</v>
      </c>
    </row>
    <row r="498" spans="1:65" s="14" customFormat="1">
      <c r="B498" s="170"/>
      <c r="D498" s="163" t="s">
        <v>128</v>
      </c>
      <c r="E498" s="171" t="s">
        <v>1</v>
      </c>
      <c r="F498" s="172" t="s">
        <v>392</v>
      </c>
      <c r="H498" s="173">
        <v>598.48800000000006</v>
      </c>
      <c r="I498" s="174"/>
      <c r="L498" s="170"/>
      <c r="M498" s="175"/>
      <c r="N498" s="176"/>
      <c r="O498" s="176"/>
      <c r="P498" s="176"/>
      <c r="Q498" s="176"/>
      <c r="R498" s="176"/>
      <c r="S498" s="176"/>
      <c r="T498" s="177"/>
      <c r="AT498" s="171" t="s">
        <v>128</v>
      </c>
      <c r="AU498" s="171" t="s">
        <v>126</v>
      </c>
      <c r="AV498" s="14" t="s">
        <v>126</v>
      </c>
      <c r="AW498" s="14" t="s">
        <v>31</v>
      </c>
      <c r="AX498" s="14" t="s">
        <v>75</v>
      </c>
      <c r="AY498" s="171" t="s">
        <v>118</v>
      </c>
    </row>
    <row r="499" spans="1:65" s="16" customFormat="1">
      <c r="B499" s="186"/>
      <c r="D499" s="163" t="s">
        <v>128</v>
      </c>
      <c r="E499" s="187" t="s">
        <v>1</v>
      </c>
      <c r="F499" s="188" t="s">
        <v>205</v>
      </c>
      <c r="H499" s="189">
        <v>598.48800000000006</v>
      </c>
      <c r="I499" s="190"/>
      <c r="L499" s="186"/>
      <c r="M499" s="191"/>
      <c r="N499" s="192"/>
      <c r="O499" s="192"/>
      <c r="P499" s="192"/>
      <c r="Q499" s="192"/>
      <c r="R499" s="192"/>
      <c r="S499" s="192"/>
      <c r="T499" s="193"/>
      <c r="AT499" s="187" t="s">
        <v>128</v>
      </c>
      <c r="AU499" s="187" t="s">
        <v>126</v>
      </c>
      <c r="AV499" s="16" t="s">
        <v>125</v>
      </c>
      <c r="AW499" s="16" t="s">
        <v>31</v>
      </c>
      <c r="AX499" s="16" t="s">
        <v>83</v>
      </c>
      <c r="AY499" s="187" t="s">
        <v>118</v>
      </c>
    </row>
    <row r="500" spans="1:65" s="2" customFormat="1" ht="24.2" customHeight="1">
      <c r="A500" s="33"/>
      <c r="B500" s="147"/>
      <c r="C500" s="148" t="s">
        <v>393</v>
      </c>
      <c r="D500" s="148" t="s">
        <v>121</v>
      </c>
      <c r="E500" s="149" t="s">
        <v>394</v>
      </c>
      <c r="F500" s="150" t="s">
        <v>395</v>
      </c>
      <c r="G500" s="151" t="s">
        <v>377</v>
      </c>
      <c r="H500" s="152">
        <v>49.874000000000002</v>
      </c>
      <c r="I500" s="153"/>
      <c r="J500" s="154">
        <f>ROUND(I500*H500,2)</f>
        <v>0</v>
      </c>
      <c r="K500" s="155"/>
      <c r="L500" s="34"/>
      <c r="M500" s="156" t="s">
        <v>1</v>
      </c>
      <c r="N500" s="157" t="s">
        <v>41</v>
      </c>
      <c r="O500" s="62"/>
      <c r="P500" s="158">
        <f>O500*H500</f>
        <v>0</v>
      </c>
      <c r="Q500" s="158">
        <v>0</v>
      </c>
      <c r="R500" s="158">
        <f>Q500*H500</f>
        <v>0</v>
      </c>
      <c r="S500" s="158">
        <v>0</v>
      </c>
      <c r="T500" s="159">
        <f>S500*H500</f>
        <v>0</v>
      </c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R500" s="160" t="s">
        <v>125</v>
      </c>
      <c r="AT500" s="160" t="s">
        <v>121</v>
      </c>
      <c r="AU500" s="160" t="s">
        <v>126</v>
      </c>
      <c r="AY500" s="18" t="s">
        <v>118</v>
      </c>
      <c r="BE500" s="161">
        <f>IF(N500="základná",J500,0)</f>
        <v>0</v>
      </c>
      <c r="BF500" s="161">
        <f>IF(N500="znížená",J500,0)</f>
        <v>0</v>
      </c>
      <c r="BG500" s="161">
        <f>IF(N500="zákl. prenesená",J500,0)</f>
        <v>0</v>
      </c>
      <c r="BH500" s="161">
        <f>IF(N500="zníž. prenesená",J500,0)</f>
        <v>0</v>
      </c>
      <c r="BI500" s="161">
        <f>IF(N500="nulová",J500,0)</f>
        <v>0</v>
      </c>
      <c r="BJ500" s="18" t="s">
        <v>126</v>
      </c>
      <c r="BK500" s="161">
        <f>ROUND(I500*H500,2)</f>
        <v>0</v>
      </c>
      <c r="BL500" s="18" t="s">
        <v>125</v>
      </c>
      <c r="BM500" s="160" t="s">
        <v>396</v>
      </c>
    </row>
    <row r="501" spans="1:65" s="2" customFormat="1" ht="24.2" customHeight="1">
      <c r="A501" s="33"/>
      <c r="B501" s="147"/>
      <c r="C501" s="148" t="s">
        <v>397</v>
      </c>
      <c r="D501" s="148" t="s">
        <v>121</v>
      </c>
      <c r="E501" s="149" t="s">
        <v>398</v>
      </c>
      <c r="F501" s="150" t="s">
        <v>399</v>
      </c>
      <c r="G501" s="151" t="s">
        <v>377</v>
      </c>
      <c r="H501" s="152">
        <v>452.85599999999999</v>
      </c>
      <c r="I501" s="153"/>
      <c r="J501" s="154">
        <f>ROUND(I501*H501,2)</f>
        <v>0</v>
      </c>
      <c r="K501" s="155"/>
      <c r="L501" s="34"/>
      <c r="M501" s="156" t="s">
        <v>1</v>
      </c>
      <c r="N501" s="157" t="s">
        <v>41</v>
      </c>
      <c r="O501" s="62"/>
      <c r="P501" s="158">
        <f>O501*H501</f>
        <v>0</v>
      </c>
      <c r="Q501" s="158">
        <v>0</v>
      </c>
      <c r="R501" s="158">
        <f>Q501*H501</f>
        <v>0</v>
      </c>
      <c r="S501" s="158">
        <v>0</v>
      </c>
      <c r="T501" s="159">
        <f>S501*H501</f>
        <v>0</v>
      </c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R501" s="160" t="s">
        <v>125</v>
      </c>
      <c r="AT501" s="160" t="s">
        <v>121</v>
      </c>
      <c r="AU501" s="160" t="s">
        <v>126</v>
      </c>
      <c r="AY501" s="18" t="s">
        <v>118</v>
      </c>
      <c r="BE501" s="161">
        <f>IF(N501="základná",J501,0)</f>
        <v>0</v>
      </c>
      <c r="BF501" s="161">
        <f>IF(N501="znížená",J501,0)</f>
        <v>0</v>
      </c>
      <c r="BG501" s="161">
        <f>IF(N501="zákl. prenesená",J501,0)</f>
        <v>0</v>
      </c>
      <c r="BH501" s="161">
        <f>IF(N501="zníž. prenesená",J501,0)</f>
        <v>0</v>
      </c>
      <c r="BI501" s="161">
        <f>IF(N501="nulová",J501,0)</f>
        <v>0</v>
      </c>
      <c r="BJ501" s="18" t="s">
        <v>126</v>
      </c>
      <c r="BK501" s="161">
        <f>ROUND(I501*H501,2)</f>
        <v>0</v>
      </c>
      <c r="BL501" s="18" t="s">
        <v>125</v>
      </c>
      <c r="BM501" s="160" t="s">
        <v>400</v>
      </c>
    </row>
    <row r="502" spans="1:65" s="14" customFormat="1">
      <c r="B502" s="170"/>
      <c r="D502" s="163" t="s">
        <v>128</v>
      </c>
      <c r="E502" s="171" t="s">
        <v>1</v>
      </c>
      <c r="F502" s="172" t="s">
        <v>401</v>
      </c>
      <c r="H502" s="173">
        <v>452.85599999999999</v>
      </c>
      <c r="I502" s="174"/>
      <c r="L502" s="170"/>
      <c r="M502" s="175"/>
      <c r="N502" s="176"/>
      <c r="O502" s="176"/>
      <c r="P502" s="176"/>
      <c r="Q502" s="176"/>
      <c r="R502" s="176"/>
      <c r="S502" s="176"/>
      <c r="T502" s="177"/>
      <c r="AT502" s="171" t="s">
        <v>128</v>
      </c>
      <c r="AU502" s="171" t="s">
        <v>126</v>
      </c>
      <c r="AV502" s="14" t="s">
        <v>126</v>
      </c>
      <c r="AW502" s="14" t="s">
        <v>31</v>
      </c>
      <c r="AX502" s="14" t="s">
        <v>75</v>
      </c>
      <c r="AY502" s="171" t="s">
        <v>118</v>
      </c>
    </row>
    <row r="503" spans="1:65" s="16" customFormat="1">
      <c r="B503" s="186"/>
      <c r="D503" s="163" t="s">
        <v>128</v>
      </c>
      <c r="E503" s="187" t="s">
        <v>1</v>
      </c>
      <c r="F503" s="188" t="s">
        <v>205</v>
      </c>
      <c r="H503" s="189">
        <v>452.85599999999999</v>
      </c>
      <c r="I503" s="190"/>
      <c r="L503" s="186"/>
      <c r="M503" s="191"/>
      <c r="N503" s="192"/>
      <c r="O503" s="192"/>
      <c r="P503" s="192"/>
      <c r="Q503" s="192"/>
      <c r="R503" s="192"/>
      <c r="S503" s="192"/>
      <c r="T503" s="193"/>
      <c r="AT503" s="187" t="s">
        <v>128</v>
      </c>
      <c r="AU503" s="187" t="s">
        <v>126</v>
      </c>
      <c r="AV503" s="16" t="s">
        <v>125</v>
      </c>
      <c r="AW503" s="16" t="s">
        <v>31</v>
      </c>
      <c r="AX503" s="16" t="s">
        <v>83</v>
      </c>
      <c r="AY503" s="187" t="s">
        <v>118</v>
      </c>
    </row>
    <row r="504" spans="1:65" s="2" customFormat="1" ht="24.2" customHeight="1">
      <c r="A504" s="33"/>
      <c r="B504" s="147"/>
      <c r="C504" s="148" t="s">
        <v>402</v>
      </c>
      <c r="D504" s="148" t="s">
        <v>121</v>
      </c>
      <c r="E504" s="149" t="s">
        <v>403</v>
      </c>
      <c r="F504" s="150" t="s">
        <v>404</v>
      </c>
      <c r="G504" s="151" t="s">
        <v>377</v>
      </c>
      <c r="H504" s="152">
        <v>49.874000000000002</v>
      </c>
      <c r="I504" s="153"/>
      <c r="J504" s="154">
        <f>ROUND(I504*H504,2)</f>
        <v>0</v>
      </c>
      <c r="K504" s="155"/>
      <c r="L504" s="34"/>
      <c r="M504" s="156" t="s">
        <v>1</v>
      </c>
      <c r="N504" s="157" t="s">
        <v>41</v>
      </c>
      <c r="O504" s="62"/>
      <c r="P504" s="158">
        <f>O504*H504</f>
        <v>0</v>
      </c>
      <c r="Q504" s="158">
        <v>0</v>
      </c>
      <c r="R504" s="158">
        <f>Q504*H504</f>
        <v>0</v>
      </c>
      <c r="S504" s="158">
        <v>0</v>
      </c>
      <c r="T504" s="159">
        <f>S504*H504</f>
        <v>0</v>
      </c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R504" s="160" t="s">
        <v>125</v>
      </c>
      <c r="AT504" s="160" t="s">
        <v>121</v>
      </c>
      <c r="AU504" s="160" t="s">
        <v>126</v>
      </c>
      <c r="AY504" s="18" t="s">
        <v>118</v>
      </c>
      <c r="BE504" s="161">
        <f>IF(N504="základná",J504,0)</f>
        <v>0</v>
      </c>
      <c r="BF504" s="161">
        <f>IF(N504="znížená",J504,0)</f>
        <v>0</v>
      </c>
      <c r="BG504" s="161">
        <f>IF(N504="zákl. prenesená",J504,0)</f>
        <v>0</v>
      </c>
      <c r="BH504" s="161">
        <f>IF(N504="zníž. prenesená",J504,0)</f>
        <v>0</v>
      </c>
      <c r="BI504" s="161">
        <f>IF(N504="nulová",J504,0)</f>
        <v>0</v>
      </c>
      <c r="BJ504" s="18" t="s">
        <v>126</v>
      </c>
      <c r="BK504" s="161">
        <f>ROUND(I504*H504,2)</f>
        <v>0</v>
      </c>
      <c r="BL504" s="18" t="s">
        <v>125</v>
      </c>
      <c r="BM504" s="160" t="s">
        <v>405</v>
      </c>
    </row>
    <row r="505" spans="1:65" s="12" customFormat="1" ht="22.9" customHeight="1">
      <c r="B505" s="134"/>
      <c r="D505" s="135" t="s">
        <v>74</v>
      </c>
      <c r="E505" s="145" t="s">
        <v>406</v>
      </c>
      <c r="F505" s="145" t="s">
        <v>407</v>
      </c>
      <c r="I505" s="137"/>
      <c r="J505" s="146">
        <f>BK505</f>
        <v>0</v>
      </c>
      <c r="L505" s="134"/>
      <c r="M505" s="139"/>
      <c r="N505" s="140"/>
      <c r="O505" s="140"/>
      <c r="P505" s="141">
        <f>P506</f>
        <v>0</v>
      </c>
      <c r="Q505" s="140"/>
      <c r="R505" s="141">
        <f>R506</f>
        <v>0</v>
      </c>
      <c r="S505" s="140"/>
      <c r="T505" s="142">
        <f>T506</f>
        <v>0</v>
      </c>
      <c r="AR505" s="135" t="s">
        <v>83</v>
      </c>
      <c r="AT505" s="143" t="s">
        <v>74</v>
      </c>
      <c r="AU505" s="143" t="s">
        <v>83</v>
      </c>
      <c r="AY505" s="135" t="s">
        <v>118</v>
      </c>
      <c r="BK505" s="144">
        <f>BK506</f>
        <v>0</v>
      </c>
    </row>
    <row r="506" spans="1:65" s="2" customFormat="1" ht="24.2" customHeight="1">
      <c r="A506" s="33"/>
      <c r="B506" s="147"/>
      <c r="C506" s="148" t="s">
        <v>408</v>
      </c>
      <c r="D506" s="148" t="s">
        <v>121</v>
      </c>
      <c r="E506" s="149" t="s">
        <v>409</v>
      </c>
      <c r="F506" s="150" t="s">
        <v>410</v>
      </c>
      <c r="G506" s="151" t="s">
        <v>377</v>
      </c>
      <c r="H506" s="152">
        <v>13.38</v>
      </c>
      <c r="I506" s="153"/>
      <c r="J506" s="154">
        <f>ROUND(I506*H506,2)</f>
        <v>0</v>
      </c>
      <c r="K506" s="155"/>
      <c r="L506" s="34"/>
      <c r="M506" s="156" t="s">
        <v>1</v>
      </c>
      <c r="N506" s="157" t="s">
        <v>41</v>
      </c>
      <c r="O506" s="62"/>
      <c r="P506" s="158">
        <f>O506*H506</f>
        <v>0</v>
      </c>
      <c r="Q506" s="158">
        <v>0</v>
      </c>
      <c r="R506" s="158">
        <f>Q506*H506</f>
        <v>0</v>
      </c>
      <c r="S506" s="158">
        <v>0</v>
      </c>
      <c r="T506" s="159">
        <f>S506*H506</f>
        <v>0</v>
      </c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R506" s="160" t="s">
        <v>125</v>
      </c>
      <c r="AT506" s="160" t="s">
        <v>121</v>
      </c>
      <c r="AU506" s="160" t="s">
        <v>126</v>
      </c>
      <c r="AY506" s="18" t="s">
        <v>118</v>
      </c>
      <c r="BE506" s="161">
        <f>IF(N506="základná",J506,0)</f>
        <v>0</v>
      </c>
      <c r="BF506" s="161">
        <f>IF(N506="znížená",J506,0)</f>
        <v>0</v>
      </c>
      <c r="BG506" s="161">
        <f>IF(N506="zákl. prenesená",J506,0)</f>
        <v>0</v>
      </c>
      <c r="BH506" s="161">
        <f>IF(N506="zníž. prenesená",J506,0)</f>
        <v>0</v>
      </c>
      <c r="BI506" s="161">
        <f>IF(N506="nulová",J506,0)</f>
        <v>0</v>
      </c>
      <c r="BJ506" s="18" t="s">
        <v>126</v>
      </c>
      <c r="BK506" s="161">
        <f>ROUND(I506*H506,2)</f>
        <v>0</v>
      </c>
      <c r="BL506" s="18" t="s">
        <v>125</v>
      </c>
      <c r="BM506" s="160" t="s">
        <v>411</v>
      </c>
    </row>
    <row r="507" spans="1:65" s="12" customFormat="1" ht="25.9" customHeight="1">
      <c r="B507" s="134"/>
      <c r="D507" s="135" t="s">
        <v>74</v>
      </c>
      <c r="E507" s="136" t="s">
        <v>412</v>
      </c>
      <c r="F507" s="136" t="s">
        <v>413</v>
      </c>
      <c r="I507" s="137"/>
      <c r="J507" s="138">
        <f>BK507</f>
        <v>0</v>
      </c>
      <c r="L507" s="134"/>
      <c r="M507" s="139"/>
      <c r="N507" s="140"/>
      <c r="O507" s="140"/>
      <c r="P507" s="141">
        <f>P508+P567+P766</f>
        <v>0</v>
      </c>
      <c r="Q507" s="140"/>
      <c r="R507" s="141">
        <f>R508+R567+R766</f>
        <v>2.7753334000000009</v>
      </c>
      <c r="S507" s="140"/>
      <c r="T507" s="142">
        <f>T508+T567+T766</f>
        <v>0.80276999999999998</v>
      </c>
      <c r="AR507" s="135" t="s">
        <v>126</v>
      </c>
      <c r="AT507" s="143" t="s">
        <v>74</v>
      </c>
      <c r="AU507" s="143" t="s">
        <v>75</v>
      </c>
      <c r="AY507" s="135" t="s">
        <v>118</v>
      </c>
      <c r="BK507" s="144">
        <f>BK508+BK567+BK766</f>
        <v>0</v>
      </c>
    </row>
    <row r="508" spans="1:65" s="12" customFormat="1" ht="22.9" customHeight="1">
      <c r="B508" s="134"/>
      <c r="D508" s="135" t="s">
        <v>74</v>
      </c>
      <c r="E508" s="145" t="s">
        <v>414</v>
      </c>
      <c r="F508" s="145" t="s">
        <v>415</v>
      </c>
      <c r="I508" s="137"/>
      <c r="J508" s="146">
        <f>BK508</f>
        <v>0</v>
      </c>
      <c r="L508" s="134"/>
      <c r="M508" s="139"/>
      <c r="N508" s="140"/>
      <c r="O508" s="140"/>
      <c r="P508" s="141">
        <f>SUM(P509:P566)</f>
        <v>0</v>
      </c>
      <c r="Q508" s="140"/>
      <c r="R508" s="141">
        <f>SUM(R509:R566)</f>
        <v>0.81278150000000005</v>
      </c>
      <c r="S508" s="140"/>
      <c r="T508" s="142">
        <f>SUM(T509:T566)</f>
        <v>0.20277000000000001</v>
      </c>
      <c r="AR508" s="135" t="s">
        <v>126</v>
      </c>
      <c r="AT508" s="143" t="s">
        <v>74</v>
      </c>
      <c r="AU508" s="143" t="s">
        <v>83</v>
      </c>
      <c r="AY508" s="135" t="s">
        <v>118</v>
      </c>
      <c r="BK508" s="144">
        <f>SUM(BK509:BK566)</f>
        <v>0</v>
      </c>
    </row>
    <row r="509" spans="1:65" s="2" customFormat="1" ht="37.9" customHeight="1">
      <c r="A509" s="33"/>
      <c r="B509" s="147"/>
      <c r="C509" s="148" t="s">
        <v>416</v>
      </c>
      <c r="D509" s="148" t="s">
        <v>121</v>
      </c>
      <c r="E509" s="149" t="s">
        <v>417</v>
      </c>
      <c r="F509" s="150" t="s">
        <v>418</v>
      </c>
      <c r="G509" s="151" t="s">
        <v>216</v>
      </c>
      <c r="H509" s="152">
        <v>150.19999999999999</v>
      </c>
      <c r="I509" s="153"/>
      <c r="J509" s="154">
        <f>ROUND(I509*H509,2)</f>
        <v>0</v>
      </c>
      <c r="K509" s="155"/>
      <c r="L509" s="34"/>
      <c r="M509" s="156" t="s">
        <v>1</v>
      </c>
      <c r="N509" s="157" t="s">
        <v>41</v>
      </c>
      <c r="O509" s="62"/>
      <c r="P509" s="158">
        <f>O509*H509</f>
        <v>0</v>
      </c>
      <c r="Q509" s="158">
        <v>1.9599999999999999E-3</v>
      </c>
      <c r="R509" s="158">
        <f>Q509*H509</f>
        <v>0.29439199999999999</v>
      </c>
      <c r="S509" s="158">
        <v>0</v>
      </c>
      <c r="T509" s="159">
        <f>S509*H509</f>
        <v>0</v>
      </c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R509" s="160" t="s">
        <v>350</v>
      </c>
      <c r="AT509" s="160" t="s">
        <v>121</v>
      </c>
      <c r="AU509" s="160" t="s">
        <v>126</v>
      </c>
      <c r="AY509" s="18" t="s">
        <v>118</v>
      </c>
      <c r="BE509" s="161">
        <f>IF(N509="základná",J509,0)</f>
        <v>0</v>
      </c>
      <c r="BF509" s="161">
        <f>IF(N509="znížená",J509,0)</f>
        <v>0</v>
      </c>
      <c r="BG509" s="161">
        <f>IF(N509="zákl. prenesená",J509,0)</f>
        <v>0</v>
      </c>
      <c r="BH509" s="161">
        <f>IF(N509="zníž. prenesená",J509,0)</f>
        <v>0</v>
      </c>
      <c r="BI509" s="161">
        <f>IF(N509="nulová",J509,0)</f>
        <v>0</v>
      </c>
      <c r="BJ509" s="18" t="s">
        <v>126</v>
      </c>
      <c r="BK509" s="161">
        <f>ROUND(I509*H509,2)</f>
        <v>0</v>
      </c>
      <c r="BL509" s="18" t="s">
        <v>350</v>
      </c>
      <c r="BM509" s="160" t="s">
        <v>419</v>
      </c>
    </row>
    <row r="510" spans="1:65" s="13" customFormat="1">
      <c r="B510" s="162"/>
      <c r="D510" s="163" t="s">
        <v>128</v>
      </c>
      <c r="E510" s="164" t="s">
        <v>1</v>
      </c>
      <c r="F510" s="165" t="s">
        <v>420</v>
      </c>
      <c r="H510" s="164" t="s">
        <v>1</v>
      </c>
      <c r="I510" s="166"/>
      <c r="L510" s="162"/>
      <c r="M510" s="167"/>
      <c r="N510" s="168"/>
      <c r="O510" s="168"/>
      <c r="P510" s="168"/>
      <c r="Q510" s="168"/>
      <c r="R510" s="168"/>
      <c r="S510" s="168"/>
      <c r="T510" s="169"/>
      <c r="AT510" s="164" t="s">
        <v>128</v>
      </c>
      <c r="AU510" s="164" t="s">
        <v>126</v>
      </c>
      <c r="AV510" s="13" t="s">
        <v>83</v>
      </c>
      <c r="AW510" s="13" t="s">
        <v>31</v>
      </c>
      <c r="AX510" s="13" t="s">
        <v>75</v>
      </c>
      <c r="AY510" s="164" t="s">
        <v>118</v>
      </c>
    </row>
    <row r="511" spans="1:65" s="14" customFormat="1">
      <c r="B511" s="170"/>
      <c r="D511" s="163" t="s">
        <v>128</v>
      </c>
      <c r="E511" s="171" t="s">
        <v>1</v>
      </c>
      <c r="F511" s="172" t="s">
        <v>421</v>
      </c>
      <c r="H511" s="173">
        <v>110.2</v>
      </c>
      <c r="I511" s="174"/>
      <c r="L511" s="170"/>
      <c r="M511" s="175"/>
      <c r="N511" s="176"/>
      <c r="O511" s="176"/>
      <c r="P511" s="176"/>
      <c r="Q511" s="176"/>
      <c r="R511" s="176"/>
      <c r="S511" s="176"/>
      <c r="T511" s="177"/>
      <c r="AT511" s="171" t="s">
        <v>128</v>
      </c>
      <c r="AU511" s="171" t="s">
        <v>126</v>
      </c>
      <c r="AV511" s="14" t="s">
        <v>126</v>
      </c>
      <c r="AW511" s="14" t="s">
        <v>31</v>
      </c>
      <c r="AX511" s="14" t="s">
        <v>75</v>
      </c>
      <c r="AY511" s="171" t="s">
        <v>118</v>
      </c>
    </row>
    <row r="512" spans="1:65" s="13" customFormat="1">
      <c r="B512" s="162"/>
      <c r="D512" s="163" t="s">
        <v>128</v>
      </c>
      <c r="E512" s="164" t="s">
        <v>1</v>
      </c>
      <c r="F512" s="165" t="s">
        <v>422</v>
      </c>
      <c r="H512" s="164" t="s">
        <v>1</v>
      </c>
      <c r="I512" s="166"/>
      <c r="L512" s="162"/>
      <c r="M512" s="167"/>
      <c r="N512" s="168"/>
      <c r="O512" s="168"/>
      <c r="P512" s="168"/>
      <c r="Q512" s="168"/>
      <c r="R512" s="168"/>
      <c r="S512" s="168"/>
      <c r="T512" s="169"/>
      <c r="AT512" s="164" t="s">
        <v>128</v>
      </c>
      <c r="AU512" s="164" t="s">
        <v>126</v>
      </c>
      <c r="AV512" s="13" t="s">
        <v>83</v>
      </c>
      <c r="AW512" s="13" t="s">
        <v>31</v>
      </c>
      <c r="AX512" s="13" t="s">
        <v>75</v>
      </c>
      <c r="AY512" s="164" t="s">
        <v>118</v>
      </c>
    </row>
    <row r="513" spans="1:65" s="14" customFormat="1">
      <c r="B513" s="170"/>
      <c r="D513" s="163" t="s">
        <v>128</v>
      </c>
      <c r="E513" s="171" t="s">
        <v>1</v>
      </c>
      <c r="F513" s="172" t="s">
        <v>423</v>
      </c>
      <c r="H513" s="173">
        <v>10.15</v>
      </c>
      <c r="I513" s="174"/>
      <c r="L513" s="170"/>
      <c r="M513" s="175"/>
      <c r="N513" s="176"/>
      <c r="O513" s="176"/>
      <c r="P513" s="176"/>
      <c r="Q513" s="176"/>
      <c r="R513" s="176"/>
      <c r="S513" s="176"/>
      <c r="T513" s="177"/>
      <c r="AT513" s="171" t="s">
        <v>128</v>
      </c>
      <c r="AU513" s="171" t="s">
        <v>126</v>
      </c>
      <c r="AV513" s="14" t="s">
        <v>126</v>
      </c>
      <c r="AW513" s="14" t="s">
        <v>31</v>
      </c>
      <c r="AX513" s="14" t="s">
        <v>75</v>
      </c>
      <c r="AY513" s="171" t="s">
        <v>118</v>
      </c>
    </row>
    <row r="514" spans="1:65" s="13" customFormat="1">
      <c r="B514" s="162"/>
      <c r="D514" s="163" t="s">
        <v>128</v>
      </c>
      <c r="E514" s="164" t="s">
        <v>1</v>
      </c>
      <c r="F514" s="165" t="s">
        <v>424</v>
      </c>
      <c r="H514" s="164" t="s">
        <v>1</v>
      </c>
      <c r="I514" s="166"/>
      <c r="L514" s="162"/>
      <c r="M514" s="167"/>
      <c r="N514" s="168"/>
      <c r="O514" s="168"/>
      <c r="P514" s="168"/>
      <c r="Q514" s="168"/>
      <c r="R514" s="168"/>
      <c r="S514" s="168"/>
      <c r="T514" s="169"/>
      <c r="AT514" s="164" t="s">
        <v>128</v>
      </c>
      <c r="AU514" s="164" t="s">
        <v>126</v>
      </c>
      <c r="AV514" s="13" t="s">
        <v>83</v>
      </c>
      <c r="AW514" s="13" t="s">
        <v>31</v>
      </c>
      <c r="AX514" s="13" t="s">
        <v>75</v>
      </c>
      <c r="AY514" s="164" t="s">
        <v>118</v>
      </c>
    </row>
    <row r="515" spans="1:65" s="14" customFormat="1">
      <c r="B515" s="170"/>
      <c r="D515" s="163" t="s">
        <v>128</v>
      </c>
      <c r="E515" s="171" t="s">
        <v>1</v>
      </c>
      <c r="F515" s="172" t="s">
        <v>425</v>
      </c>
      <c r="H515" s="173">
        <v>25.65</v>
      </c>
      <c r="I515" s="174"/>
      <c r="L515" s="170"/>
      <c r="M515" s="175"/>
      <c r="N515" s="176"/>
      <c r="O515" s="176"/>
      <c r="P515" s="176"/>
      <c r="Q515" s="176"/>
      <c r="R515" s="176"/>
      <c r="S515" s="176"/>
      <c r="T515" s="177"/>
      <c r="AT515" s="171" t="s">
        <v>128</v>
      </c>
      <c r="AU515" s="171" t="s">
        <v>126</v>
      </c>
      <c r="AV515" s="14" t="s">
        <v>126</v>
      </c>
      <c r="AW515" s="14" t="s">
        <v>31</v>
      </c>
      <c r="AX515" s="14" t="s">
        <v>75</v>
      </c>
      <c r="AY515" s="171" t="s">
        <v>118</v>
      </c>
    </row>
    <row r="516" spans="1:65" s="13" customFormat="1">
      <c r="B516" s="162"/>
      <c r="D516" s="163" t="s">
        <v>128</v>
      </c>
      <c r="E516" s="164" t="s">
        <v>1</v>
      </c>
      <c r="F516" s="165" t="s">
        <v>426</v>
      </c>
      <c r="H516" s="164" t="s">
        <v>1</v>
      </c>
      <c r="I516" s="166"/>
      <c r="L516" s="162"/>
      <c r="M516" s="167"/>
      <c r="N516" s="168"/>
      <c r="O516" s="168"/>
      <c r="P516" s="168"/>
      <c r="Q516" s="168"/>
      <c r="R516" s="168"/>
      <c r="S516" s="168"/>
      <c r="T516" s="169"/>
      <c r="AT516" s="164" t="s">
        <v>128</v>
      </c>
      <c r="AU516" s="164" t="s">
        <v>126</v>
      </c>
      <c r="AV516" s="13" t="s">
        <v>83</v>
      </c>
      <c r="AW516" s="13" t="s">
        <v>31</v>
      </c>
      <c r="AX516" s="13" t="s">
        <v>75</v>
      </c>
      <c r="AY516" s="164" t="s">
        <v>118</v>
      </c>
    </row>
    <row r="517" spans="1:65" s="14" customFormat="1">
      <c r="B517" s="170"/>
      <c r="D517" s="163" t="s">
        <v>128</v>
      </c>
      <c r="E517" s="171" t="s">
        <v>1</v>
      </c>
      <c r="F517" s="172" t="s">
        <v>427</v>
      </c>
      <c r="H517" s="173">
        <v>4.2</v>
      </c>
      <c r="I517" s="174"/>
      <c r="L517" s="170"/>
      <c r="M517" s="175"/>
      <c r="N517" s="176"/>
      <c r="O517" s="176"/>
      <c r="P517" s="176"/>
      <c r="Q517" s="176"/>
      <c r="R517" s="176"/>
      <c r="S517" s="176"/>
      <c r="T517" s="177"/>
      <c r="AT517" s="171" t="s">
        <v>128</v>
      </c>
      <c r="AU517" s="171" t="s">
        <v>126</v>
      </c>
      <c r="AV517" s="14" t="s">
        <v>126</v>
      </c>
      <c r="AW517" s="14" t="s">
        <v>31</v>
      </c>
      <c r="AX517" s="14" t="s">
        <v>75</v>
      </c>
      <c r="AY517" s="171" t="s">
        <v>118</v>
      </c>
    </row>
    <row r="518" spans="1:65" s="16" customFormat="1">
      <c r="B518" s="186"/>
      <c r="D518" s="163" t="s">
        <v>128</v>
      </c>
      <c r="E518" s="187" t="s">
        <v>1</v>
      </c>
      <c r="F518" s="188" t="s">
        <v>205</v>
      </c>
      <c r="H518" s="189">
        <v>150.19999999999999</v>
      </c>
      <c r="I518" s="190"/>
      <c r="L518" s="186"/>
      <c r="M518" s="191"/>
      <c r="N518" s="192"/>
      <c r="O518" s="192"/>
      <c r="P518" s="192"/>
      <c r="Q518" s="192"/>
      <c r="R518" s="192"/>
      <c r="S518" s="192"/>
      <c r="T518" s="193"/>
      <c r="AT518" s="187" t="s">
        <v>128</v>
      </c>
      <c r="AU518" s="187" t="s">
        <v>126</v>
      </c>
      <c r="AV518" s="16" t="s">
        <v>125</v>
      </c>
      <c r="AW518" s="16" t="s">
        <v>31</v>
      </c>
      <c r="AX518" s="16" t="s">
        <v>83</v>
      </c>
      <c r="AY518" s="187" t="s">
        <v>118</v>
      </c>
    </row>
    <row r="519" spans="1:65" s="2" customFormat="1" ht="24.2" customHeight="1">
      <c r="A519" s="33"/>
      <c r="B519" s="147"/>
      <c r="C519" s="148" t="s">
        <v>428</v>
      </c>
      <c r="D519" s="148" t="s">
        <v>121</v>
      </c>
      <c r="E519" s="149" t="s">
        <v>429</v>
      </c>
      <c r="F519" s="150" t="s">
        <v>430</v>
      </c>
      <c r="G519" s="151" t="s">
        <v>216</v>
      </c>
      <c r="H519" s="152">
        <v>150.19999999999999</v>
      </c>
      <c r="I519" s="153"/>
      <c r="J519" s="154">
        <f>ROUND(I519*H519,2)</f>
        <v>0</v>
      </c>
      <c r="K519" s="155"/>
      <c r="L519" s="34"/>
      <c r="M519" s="156" t="s">
        <v>1</v>
      </c>
      <c r="N519" s="157" t="s">
        <v>41</v>
      </c>
      <c r="O519" s="62"/>
      <c r="P519" s="158">
        <f>O519*H519</f>
        <v>0</v>
      </c>
      <c r="Q519" s="158">
        <v>0</v>
      </c>
      <c r="R519" s="158">
        <f>Q519*H519</f>
        <v>0</v>
      </c>
      <c r="S519" s="158">
        <v>1.3500000000000001E-3</v>
      </c>
      <c r="T519" s="159">
        <f>S519*H519</f>
        <v>0.20277000000000001</v>
      </c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R519" s="160" t="s">
        <v>350</v>
      </c>
      <c r="AT519" s="160" t="s">
        <v>121</v>
      </c>
      <c r="AU519" s="160" t="s">
        <v>126</v>
      </c>
      <c r="AY519" s="18" t="s">
        <v>118</v>
      </c>
      <c r="BE519" s="161">
        <f>IF(N519="základná",J519,0)</f>
        <v>0</v>
      </c>
      <c r="BF519" s="161">
        <f>IF(N519="znížená",J519,0)</f>
        <v>0</v>
      </c>
      <c r="BG519" s="161">
        <f>IF(N519="zákl. prenesená",J519,0)</f>
        <v>0</v>
      </c>
      <c r="BH519" s="161">
        <f>IF(N519="zníž. prenesená",J519,0)</f>
        <v>0</v>
      </c>
      <c r="BI519" s="161">
        <f>IF(N519="nulová",J519,0)</f>
        <v>0</v>
      </c>
      <c r="BJ519" s="18" t="s">
        <v>126</v>
      </c>
      <c r="BK519" s="161">
        <f>ROUND(I519*H519,2)</f>
        <v>0</v>
      </c>
      <c r="BL519" s="18" t="s">
        <v>350</v>
      </c>
      <c r="BM519" s="160" t="s">
        <v>431</v>
      </c>
    </row>
    <row r="520" spans="1:65" s="13" customFormat="1">
      <c r="B520" s="162"/>
      <c r="D520" s="163" t="s">
        <v>128</v>
      </c>
      <c r="E520" s="164" t="s">
        <v>1</v>
      </c>
      <c r="F520" s="165" t="s">
        <v>432</v>
      </c>
      <c r="H520" s="164" t="s">
        <v>1</v>
      </c>
      <c r="I520" s="166"/>
      <c r="L520" s="162"/>
      <c r="M520" s="167"/>
      <c r="N520" s="168"/>
      <c r="O520" s="168"/>
      <c r="P520" s="168"/>
      <c r="Q520" s="168"/>
      <c r="R520" s="168"/>
      <c r="S520" s="168"/>
      <c r="T520" s="169"/>
      <c r="AT520" s="164" t="s">
        <v>128</v>
      </c>
      <c r="AU520" s="164" t="s">
        <v>126</v>
      </c>
      <c r="AV520" s="13" t="s">
        <v>83</v>
      </c>
      <c r="AW520" s="13" t="s">
        <v>31</v>
      </c>
      <c r="AX520" s="13" t="s">
        <v>75</v>
      </c>
      <c r="AY520" s="164" t="s">
        <v>118</v>
      </c>
    </row>
    <row r="521" spans="1:65" s="14" customFormat="1">
      <c r="B521" s="170"/>
      <c r="D521" s="163" t="s">
        <v>128</v>
      </c>
      <c r="E521" s="171" t="s">
        <v>1</v>
      </c>
      <c r="F521" s="172" t="s">
        <v>421</v>
      </c>
      <c r="H521" s="173">
        <v>110.2</v>
      </c>
      <c r="I521" s="174"/>
      <c r="L521" s="170"/>
      <c r="M521" s="175"/>
      <c r="N521" s="176"/>
      <c r="O521" s="176"/>
      <c r="P521" s="176"/>
      <c r="Q521" s="176"/>
      <c r="R521" s="176"/>
      <c r="S521" s="176"/>
      <c r="T521" s="177"/>
      <c r="AT521" s="171" t="s">
        <v>128</v>
      </c>
      <c r="AU521" s="171" t="s">
        <v>126</v>
      </c>
      <c r="AV521" s="14" t="s">
        <v>126</v>
      </c>
      <c r="AW521" s="14" t="s">
        <v>31</v>
      </c>
      <c r="AX521" s="14" t="s">
        <v>75</v>
      </c>
      <c r="AY521" s="171" t="s">
        <v>118</v>
      </c>
    </row>
    <row r="522" spans="1:65" s="13" customFormat="1">
      <c r="B522" s="162"/>
      <c r="D522" s="163" t="s">
        <v>128</v>
      </c>
      <c r="E522" s="164" t="s">
        <v>1</v>
      </c>
      <c r="F522" s="165" t="s">
        <v>422</v>
      </c>
      <c r="H522" s="164" t="s">
        <v>1</v>
      </c>
      <c r="I522" s="166"/>
      <c r="L522" s="162"/>
      <c r="M522" s="167"/>
      <c r="N522" s="168"/>
      <c r="O522" s="168"/>
      <c r="P522" s="168"/>
      <c r="Q522" s="168"/>
      <c r="R522" s="168"/>
      <c r="S522" s="168"/>
      <c r="T522" s="169"/>
      <c r="AT522" s="164" t="s">
        <v>128</v>
      </c>
      <c r="AU522" s="164" t="s">
        <v>126</v>
      </c>
      <c r="AV522" s="13" t="s">
        <v>83</v>
      </c>
      <c r="AW522" s="13" t="s">
        <v>31</v>
      </c>
      <c r="AX522" s="13" t="s">
        <v>75</v>
      </c>
      <c r="AY522" s="164" t="s">
        <v>118</v>
      </c>
    </row>
    <row r="523" spans="1:65" s="14" customFormat="1">
      <c r="B523" s="170"/>
      <c r="D523" s="163" t="s">
        <v>128</v>
      </c>
      <c r="E523" s="171" t="s">
        <v>1</v>
      </c>
      <c r="F523" s="172" t="s">
        <v>423</v>
      </c>
      <c r="H523" s="173">
        <v>10.15</v>
      </c>
      <c r="I523" s="174"/>
      <c r="L523" s="170"/>
      <c r="M523" s="175"/>
      <c r="N523" s="176"/>
      <c r="O523" s="176"/>
      <c r="P523" s="176"/>
      <c r="Q523" s="176"/>
      <c r="R523" s="176"/>
      <c r="S523" s="176"/>
      <c r="T523" s="177"/>
      <c r="AT523" s="171" t="s">
        <v>128</v>
      </c>
      <c r="AU523" s="171" t="s">
        <v>126</v>
      </c>
      <c r="AV523" s="14" t="s">
        <v>126</v>
      </c>
      <c r="AW523" s="14" t="s">
        <v>31</v>
      </c>
      <c r="AX523" s="14" t="s">
        <v>75</v>
      </c>
      <c r="AY523" s="171" t="s">
        <v>118</v>
      </c>
    </row>
    <row r="524" spans="1:65" s="13" customFormat="1">
      <c r="B524" s="162"/>
      <c r="D524" s="163" t="s">
        <v>128</v>
      </c>
      <c r="E524" s="164" t="s">
        <v>1</v>
      </c>
      <c r="F524" s="165" t="s">
        <v>424</v>
      </c>
      <c r="H524" s="164" t="s">
        <v>1</v>
      </c>
      <c r="I524" s="166"/>
      <c r="L524" s="162"/>
      <c r="M524" s="167"/>
      <c r="N524" s="168"/>
      <c r="O524" s="168"/>
      <c r="P524" s="168"/>
      <c r="Q524" s="168"/>
      <c r="R524" s="168"/>
      <c r="S524" s="168"/>
      <c r="T524" s="169"/>
      <c r="AT524" s="164" t="s">
        <v>128</v>
      </c>
      <c r="AU524" s="164" t="s">
        <v>126</v>
      </c>
      <c r="AV524" s="13" t="s">
        <v>83</v>
      </c>
      <c r="AW524" s="13" t="s">
        <v>31</v>
      </c>
      <c r="AX524" s="13" t="s">
        <v>75</v>
      </c>
      <c r="AY524" s="164" t="s">
        <v>118</v>
      </c>
    </row>
    <row r="525" spans="1:65" s="14" customFormat="1">
      <c r="B525" s="170"/>
      <c r="D525" s="163" t="s">
        <v>128</v>
      </c>
      <c r="E525" s="171" t="s">
        <v>1</v>
      </c>
      <c r="F525" s="172" t="s">
        <v>425</v>
      </c>
      <c r="H525" s="173">
        <v>25.65</v>
      </c>
      <c r="I525" s="174"/>
      <c r="L525" s="170"/>
      <c r="M525" s="175"/>
      <c r="N525" s="176"/>
      <c r="O525" s="176"/>
      <c r="P525" s="176"/>
      <c r="Q525" s="176"/>
      <c r="R525" s="176"/>
      <c r="S525" s="176"/>
      <c r="T525" s="177"/>
      <c r="AT525" s="171" t="s">
        <v>128</v>
      </c>
      <c r="AU525" s="171" t="s">
        <v>126</v>
      </c>
      <c r="AV525" s="14" t="s">
        <v>126</v>
      </c>
      <c r="AW525" s="14" t="s">
        <v>31</v>
      </c>
      <c r="AX525" s="14" t="s">
        <v>75</v>
      </c>
      <c r="AY525" s="171" t="s">
        <v>118</v>
      </c>
    </row>
    <row r="526" spans="1:65" s="13" customFormat="1">
      <c r="B526" s="162"/>
      <c r="D526" s="163" t="s">
        <v>128</v>
      </c>
      <c r="E526" s="164" t="s">
        <v>1</v>
      </c>
      <c r="F526" s="165" t="s">
        <v>426</v>
      </c>
      <c r="H526" s="164" t="s">
        <v>1</v>
      </c>
      <c r="I526" s="166"/>
      <c r="L526" s="162"/>
      <c r="M526" s="167"/>
      <c r="N526" s="168"/>
      <c r="O526" s="168"/>
      <c r="P526" s="168"/>
      <c r="Q526" s="168"/>
      <c r="R526" s="168"/>
      <c r="S526" s="168"/>
      <c r="T526" s="169"/>
      <c r="AT526" s="164" t="s">
        <v>128</v>
      </c>
      <c r="AU526" s="164" t="s">
        <v>126</v>
      </c>
      <c r="AV526" s="13" t="s">
        <v>83</v>
      </c>
      <c r="AW526" s="13" t="s">
        <v>31</v>
      </c>
      <c r="AX526" s="13" t="s">
        <v>75</v>
      </c>
      <c r="AY526" s="164" t="s">
        <v>118</v>
      </c>
    </row>
    <row r="527" spans="1:65" s="14" customFormat="1">
      <c r="B527" s="170"/>
      <c r="D527" s="163" t="s">
        <v>128</v>
      </c>
      <c r="E527" s="171" t="s">
        <v>1</v>
      </c>
      <c r="F527" s="172" t="s">
        <v>427</v>
      </c>
      <c r="H527" s="173">
        <v>4.2</v>
      </c>
      <c r="I527" s="174"/>
      <c r="L527" s="170"/>
      <c r="M527" s="175"/>
      <c r="N527" s="176"/>
      <c r="O527" s="176"/>
      <c r="P527" s="176"/>
      <c r="Q527" s="176"/>
      <c r="R527" s="176"/>
      <c r="S527" s="176"/>
      <c r="T527" s="177"/>
      <c r="AT527" s="171" t="s">
        <v>128</v>
      </c>
      <c r="AU527" s="171" t="s">
        <v>126</v>
      </c>
      <c r="AV527" s="14" t="s">
        <v>126</v>
      </c>
      <c r="AW527" s="14" t="s">
        <v>31</v>
      </c>
      <c r="AX527" s="14" t="s">
        <v>75</v>
      </c>
      <c r="AY527" s="171" t="s">
        <v>118</v>
      </c>
    </row>
    <row r="528" spans="1:65" s="16" customFormat="1">
      <c r="B528" s="186"/>
      <c r="D528" s="163" t="s">
        <v>128</v>
      </c>
      <c r="E528" s="187" t="s">
        <v>1</v>
      </c>
      <c r="F528" s="188" t="s">
        <v>205</v>
      </c>
      <c r="H528" s="189">
        <v>150.19999999999999</v>
      </c>
      <c r="I528" s="190"/>
      <c r="L528" s="186"/>
      <c r="M528" s="191"/>
      <c r="N528" s="192"/>
      <c r="O528" s="192"/>
      <c r="P528" s="192"/>
      <c r="Q528" s="192"/>
      <c r="R528" s="192"/>
      <c r="S528" s="192"/>
      <c r="T528" s="193"/>
      <c r="AT528" s="187" t="s">
        <v>128</v>
      </c>
      <c r="AU528" s="187" t="s">
        <v>126</v>
      </c>
      <c r="AV528" s="16" t="s">
        <v>125</v>
      </c>
      <c r="AW528" s="16" t="s">
        <v>31</v>
      </c>
      <c r="AX528" s="16" t="s">
        <v>83</v>
      </c>
      <c r="AY528" s="187" t="s">
        <v>118</v>
      </c>
    </row>
    <row r="529" spans="1:65" s="2" customFormat="1" ht="44.25" customHeight="1">
      <c r="A529" s="33"/>
      <c r="B529" s="147"/>
      <c r="C529" s="148" t="s">
        <v>433</v>
      </c>
      <c r="D529" s="148" t="s">
        <v>121</v>
      </c>
      <c r="E529" s="149" t="s">
        <v>434</v>
      </c>
      <c r="F529" s="150" t="s">
        <v>435</v>
      </c>
      <c r="G529" s="151" t="s">
        <v>216</v>
      </c>
      <c r="H529" s="152">
        <v>595.85</v>
      </c>
      <c r="I529" s="153"/>
      <c r="J529" s="154">
        <f>ROUND(I529*H529,2)</f>
        <v>0</v>
      </c>
      <c r="K529" s="155"/>
      <c r="L529" s="34"/>
      <c r="M529" s="156" t="s">
        <v>1</v>
      </c>
      <c r="N529" s="157" t="s">
        <v>41</v>
      </c>
      <c r="O529" s="62"/>
      <c r="P529" s="158">
        <f>O529*H529</f>
        <v>0</v>
      </c>
      <c r="Q529" s="158">
        <v>8.7000000000000001E-4</v>
      </c>
      <c r="R529" s="158">
        <f>Q529*H529</f>
        <v>0.51838950000000006</v>
      </c>
      <c r="S529" s="158">
        <v>0</v>
      </c>
      <c r="T529" s="159">
        <f>S529*H529</f>
        <v>0</v>
      </c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R529" s="160" t="s">
        <v>350</v>
      </c>
      <c r="AT529" s="160" t="s">
        <v>121</v>
      </c>
      <c r="AU529" s="160" t="s">
        <v>126</v>
      </c>
      <c r="AY529" s="18" t="s">
        <v>118</v>
      </c>
      <c r="BE529" s="161">
        <f>IF(N529="základná",J529,0)</f>
        <v>0</v>
      </c>
      <c r="BF529" s="161">
        <f>IF(N529="znížená",J529,0)</f>
        <v>0</v>
      </c>
      <c r="BG529" s="161">
        <f>IF(N529="zákl. prenesená",J529,0)</f>
        <v>0</v>
      </c>
      <c r="BH529" s="161">
        <f>IF(N529="zníž. prenesená",J529,0)</f>
        <v>0</v>
      </c>
      <c r="BI529" s="161">
        <f>IF(N529="nulová",J529,0)</f>
        <v>0</v>
      </c>
      <c r="BJ529" s="18" t="s">
        <v>126</v>
      </c>
      <c r="BK529" s="161">
        <f>ROUND(I529*H529,2)</f>
        <v>0</v>
      </c>
      <c r="BL529" s="18" t="s">
        <v>350</v>
      </c>
      <c r="BM529" s="160" t="s">
        <v>436</v>
      </c>
    </row>
    <row r="530" spans="1:65" s="13" customFormat="1">
      <c r="B530" s="162"/>
      <c r="D530" s="163" t="s">
        <v>128</v>
      </c>
      <c r="E530" s="164" t="s">
        <v>1</v>
      </c>
      <c r="F530" s="165" t="s">
        <v>234</v>
      </c>
      <c r="H530" s="164" t="s">
        <v>1</v>
      </c>
      <c r="I530" s="166"/>
      <c r="L530" s="162"/>
      <c r="M530" s="167"/>
      <c r="N530" s="168"/>
      <c r="O530" s="168"/>
      <c r="P530" s="168"/>
      <c r="Q530" s="168"/>
      <c r="R530" s="168"/>
      <c r="S530" s="168"/>
      <c r="T530" s="169"/>
      <c r="AT530" s="164" t="s">
        <v>128</v>
      </c>
      <c r="AU530" s="164" t="s">
        <v>126</v>
      </c>
      <c r="AV530" s="13" t="s">
        <v>83</v>
      </c>
      <c r="AW530" s="13" t="s">
        <v>31</v>
      </c>
      <c r="AX530" s="13" t="s">
        <v>75</v>
      </c>
      <c r="AY530" s="164" t="s">
        <v>118</v>
      </c>
    </row>
    <row r="531" spans="1:65" s="14" customFormat="1">
      <c r="B531" s="170"/>
      <c r="D531" s="163" t="s">
        <v>128</v>
      </c>
      <c r="E531" s="171" t="s">
        <v>1</v>
      </c>
      <c r="F531" s="172" t="s">
        <v>437</v>
      </c>
      <c r="H531" s="173">
        <v>439.35</v>
      </c>
      <c r="I531" s="174"/>
      <c r="L531" s="170"/>
      <c r="M531" s="175"/>
      <c r="N531" s="176"/>
      <c r="O531" s="176"/>
      <c r="P531" s="176"/>
      <c r="Q531" s="176"/>
      <c r="R531" s="176"/>
      <c r="S531" s="176"/>
      <c r="T531" s="177"/>
      <c r="AT531" s="171" t="s">
        <v>128</v>
      </c>
      <c r="AU531" s="171" t="s">
        <v>126</v>
      </c>
      <c r="AV531" s="14" t="s">
        <v>126</v>
      </c>
      <c r="AW531" s="14" t="s">
        <v>31</v>
      </c>
      <c r="AX531" s="14" t="s">
        <v>75</v>
      </c>
      <c r="AY531" s="171" t="s">
        <v>118</v>
      </c>
    </row>
    <row r="532" spans="1:65" s="13" customFormat="1">
      <c r="B532" s="162"/>
      <c r="D532" s="163" t="s">
        <v>128</v>
      </c>
      <c r="E532" s="164" t="s">
        <v>1</v>
      </c>
      <c r="F532" s="165" t="s">
        <v>135</v>
      </c>
      <c r="H532" s="164" t="s">
        <v>1</v>
      </c>
      <c r="I532" s="166"/>
      <c r="L532" s="162"/>
      <c r="M532" s="167"/>
      <c r="N532" s="168"/>
      <c r="O532" s="168"/>
      <c r="P532" s="168"/>
      <c r="Q532" s="168"/>
      <c r="R532" s="168"/>
      <c r="S532" s="168"/>
      <c r="T532" s="169"/>
      <c r="AT532" s="164" t="s">
        <v>128</v>
      </c>
      <c r="AU532" s="164" t="s">
        <v>126</v>
      </c>
      <c r="AV532" s="13" t="s">
        <v>83</v>
      </c>
      <c r="AW532" s="13" t="s">
        <v>31</v>
      </c>
      <c r="AX532" s="13" t="s">
        <v>75</v>
      </c>
      <c r="AY532" s="164" t="s">
        <v>118</v>
      </c>
    </row>
    <row r="533" spans="1:65" s="14" customFormat="1">
      <c r="B533" s="170"/>
      <c r="D533" s="163" t="s">
        <v>128</v>
      </c>
      <c r="E533" s="171" t="s">
        <v>1</v>
      </c>
      <c r="F533" s="172" t="s">
        <v>438</v>
      </c>
      <c r="H533" s="173">
        <v>3.6</v>
      </c>
      <c r="I533" s="174"/>
      <c r="L533" s="170"/>
      <c r="M533" s="175"/>
      <c r="N533" s="176"/>
      <c r="O533" s="176"/>
      <c r="P533" s="176"/>
      <c r="Q533" s="176"/>
      <c r="R533" s="176"/>
      <c r="S533" s="176"/>
      <c r="T533" s="177"/>
      <c r="AT533" s="171" t="s">
        <v>128</v>
      </c>
      <c r="AU533" s="171" t="s">
        <v>126</v>
      </c>
      <c r="AV533" s="14" t="s">
        <v>126</v>
      </c>
      <c r="AW533" s="14" t="s">
        <v>31</v>
      </c>
      <c r="AX533" s="14" t="s">
        <v>75</v>
      </c>
      <c r="AY533" s="171" t="s">
        <v>118</v>
      </c>
    </row>
    <row r="534" spans="1:65" s="13" customFormat="1">
      <c r="B534" s="162"/>
      <c r="D534" s="163" t="s">
        <v>128</v>
      </c>
      <c r="E534" s="164" t="s">
        <v>1</v>
      </c>
      <c r="F534" s="165" t="s">
        <v>137</v>
      </c>
      <c r="H534" s="164" t="s">
        <v>1</v>
      </c>
      <c r="I534" s="166"/>
      <c r="L534" s="162"/>
      <c r="M534" s="167"/>
      <c r="N534" s="168"/>
      <c r="O534" s="168"/>
      <c r="P534" s="168"/>
      <c r="Q534" s="168"/>
      <c r="R534" s="168"/>
      <c r="S534" s="168"/>
      <c r="T534" s="169"/>
      <c r="AT534" s="164" t="s">
        <v>128</v>
      </c>
      <c r="AU534" s="164" t="s">
        <v>126</v>
      </c>
      <c r="AV534" s="13" t="s">
        <v>83</v>
      </c>
      <c r="AW534" s="13" t="s">
        <v>31</v>
      </c>
      <c r="AX534" s="13" t="s">
        <v>75</v>
      </c>
      <c r="AY534" s="164" t="s">
        <v>118</v>
      </c>
    </row>
    <row r="535" spans="1:65" s="14" customFormat="1">
      <c r="B535" s="170"/>
      <c r="D535" s="163" t="s">
        <v>128</v>
      </c>
      <c r="E535" s="171" t="s">
        <v>1</v>
      </c>
      <c r="F535" s="172" t="s">
        <v>439</v>
      </c>
      <c r="H535" s="173">
        <v>23.8</v>
      </c>
      <c r="I535" s="174"/>
      <c r="L535" s="170"/>
      <c r="M535" s="175"/>
      <c r="N535" s="176"/>
      <c r="O535" s="176"/>
      <c r="P535" s="176"/>
      <c r="Q535" s="176"/>
      <c r="R535" s="176"/>
      <c r="S535" s="176"/>
      <c r="T535" s="177"/>
      <c r="AT535" s="171" t="s">
        <v>128</v>
      </c>
      <c r="AU535" s="171" t="s">
        <v>126</v>
      </c>
      <c r="AV535" s="14" t="s">
        <v>126</v>
      </c>
      <c r="AW535" s="14" t="s">
        <v>31</v>
      </c>
      <c r="AX535" s="14" t="s">
        <v>75</v>
      </c>
      <c r="AY535" s="171" t="s">
        <v>118</v>
      </c>
    </row>
    <row r="536" spans="1:65" s="13" customFormat="1">
      <c r="B536" s="162"/>
      <c r="D536" s="163" t="s">
        <v>128</v>
      </c>
      <c r="E536" s="164" t="s">
        <v>1</v>
      </c>
      <c r="F536" s="165" t="s">
        <v>440</v>
      </c>
      <c r="H536" s="164" t="s">
        <v>1</v>
      </c>
      <c r="I536" s="166"/>
      <c r="L536" s="162"/>
      <c r="M536" s="167"/>
      <c r="N536" s="168"/>
      <c r="O536" s="168"/>
      <c r="P536" s="168"/>
      <c r="Q536" s="168"/>
      <c r="R536" s="168"/>
      <c r="S536" s="168"/>
      <c r="T536" s="169"/>
      <c r="AT536" s="164" t="s">
        <v>128</v>
      </c>
      <c r="AU536" s="164" t="s">
        <v>126</v>
      </c>
      <c r="AV536" s="13" t="s">
        <v>83</v>
      </c>
      <c r="AW536" s="13" t="s">
        <v>31</v>
      </c>
      <c r="AX536" s="13" t="s">
        <v>75</v>
      </c>
      <c r="AY536" s="164" t="s">
        <v>118</v>
      </c>
    </row>
    <row r="537" spans="1:65" s="14" customFormat="1">
      <c r="B537" s="170"/>
      <c r="D537" s="163" t="s">
        <v>128</v>
      </c>
      <c r="E537" s="171" t="s">
        <v>1</v>
      </c>
      <c r="F537" s="172" t="s">
        <v>441</v>
      </c>
      <c r="H537" s="173">
        <v>28</v>
      </c>
      <c r="I537" s="174"/>
      <c r="L537" s="170"/>
      <c r="M537" s="175"/>
      <c r="N537" s="176"/>
      <c r="O537" s="176"/>
      <c r="P537" s="176"/>
      <c r="Q537" s="176"/>
      <c r="R537" s="176"/>
      <c r="S537" s="176"/>
      <c r="T537" s="177"/>
      <c r="AT537" s="171" t="s">
        <v>128</v>
      </c>
      <c r="AU537" s="171" t="s">
        <v>126</v>
      </c>
      <c r="AV537" s="14" t="s">
        <v>126</v>
      </c>
      <c r="AW537" s="14" t="s">
        <v>31</v>
      </c>
      <c r="AX537" s="14" t="s">
        <v>75</v>
      </c>
      <c r="AY537" s="171" t="s">
        <v>118</v>
      </c>
    </row>
    <row r="538" spans="1:65" s="13" customFormat="1">
      <c r="B538" s="162"/>
      <c r="D538" s="163" t="s">
        <v>128</v>
      </c>
      <c r="E538" s="164" t="s">
        <v>1</v>
      </c>
      <c r="F538" s="165" t="s">
        <v>143</v>
      </c>
      <c r="H538" s="164" t="s">
        <v>1</v>
      </c>
      <c r="I538" s="166"/>
      <c r="L538" s="162"/>
      <c r="M538" s="167"/>
      <c r="N538" s="168"/>
      <c r="O538" s="168"/>
      <c r="P538" s="168"/>
      <c r="Q538" s="168"/>
      <c r="R538" s="168"/>
      <c r="S538" s="168"/>
      <c r="T538" s="169"/>
      <c r="AT538" s="164" t="s">
        <v>128</v>
      </c>
      <c r="AU538" s="164" t="s">
        <v>126</v>
      </c>
      <c r="AV538" s="13" t="s">
        <v>83</v>
      </c>
      <c r="AW538" s="13" t="s">
        <v>31</v>
      </c>
      <c r="AX538" s="13" t="s">
        <v>75</v>
      </c>
      <c r="AY538" s="164" t="s">
        <v>118</v>
      </c>
    </row>
    <row r="539" spans="1:65" s="14" customFormat="1">
      <c r="B539" s="170"/>
      <c r="D539" s="163" t="s">
        <v>128</v>
      </c>
      <c r="E539" s="171" t="s">
        <v>1</v>
      </c>
      <c r="F539" s="172" t="s">
        <v>438</v>
      </c>
      <c r="H539" s="173">
        <v>3.6</v>
      </c>
      <c r="I539" s="174"/>
      <c r="L539" s="170"/>
      <c r="M539" s="175"/>
      <c r="N539" s="176"/>
      <c r="O539" s="176"/>
      <c r="P539" s="176"/>
      <c r="Q539" s="176"/>
      <c r="R539" s="176"/>
      <c r="S539" s="176"/>
      <c r="T539" s="177"/>
      <c r="AT539" s="171" t="s">
        <v>128</v>
      </c>
      <c r="AU539" s="171" t="s">
        <v>126</v>
      </c>
      <c r="AV539" s="14" t="s">
        <v>126</v>
      </c>
      <c r="AW539" s="14" t="s">
        <v>31</v>
      </c>
      <c r="AX539" s="14" t="s">
        <v>75</v>
      </c>
      <c r="AY539" s="171" t="s">
        <v>118</v>
      </c>
    </row>
    <row r="540" spans="1:65" s="13" customFormat="1">
      <c r="B540" s="162"/>
      <c r="D540" s="163" t="s">
        <v>128</v>
      </c>
      <c r="E540" s="164" t="s">
        <v>1</v>
      </c>
      <c r="F540" s="165" t="s">
        <v>151</v>
      </c>
      <c r="H540" s="164" t="s">
        <v>1</v>
      </c>
      <c r="I540" s="166"/>
      <c r="L540" s="162"/>
      <c r="M540" s="167"/>
      <c r="N540" s="168"/>
      <c r="O540" s="168"/>
      <c r="P540" s="168"/>
      <c r="Q540" s="168"/>
      <c r="R540" s="168"/>
      <c r="S540" s="168"/>
      <c r="T540" s="169"/>
      <c r="AT540" s="164" t="s">
        <v>128</v>
      </c>
      <c r="AU540" s="164" t="s">
        <v>126</v>
      </c>
      <c r="AV540" s="13" t="s">
        <v>83</v>
      </c>
      <c r="AW540" s="13" t="s">
        <v>31</v>
      </c>
      <c r="AX540" s="13" t="s">
        <v>75</v>
      </c>
      <c r="AY540" s="164" t="s">
        <v>118</v>
      </c>
    </row>
    <row r="541" spans="1:65" s="14" customFormat="1">
      <c r="B541" s="170"/>
      <c r="D541" s="163" t="s">
        <v>128</v>
      </c>
      <c r="E541" s="171" t="s">
        <v>1</v>
      </c>
      <c r="F541" s="172" t="s">
        <v>425</v>
      </c>
      <c r="H541" s="173">
        <v>25.65</v>
      </c>
      <c r="I541" s="174"/>
      <c r="L541" s="170"/>
      <c r="M541" s="175"/>
      <c r="N541" s="176"/>
      <c r="O541" s="176"/>
      <c r="P541" s="176"/>
      <c r="Q541" s="176"/>
      <c r="R541" s="176"/>
      <c r="S541" s="176"/>
      <c r="T541" s="177"/>
      <c r="AT541" s="171" t="s">
        <v>128</v>
      </c>
      <c r="AU541" s="171" t="s">
        <v>126</v>
      </c>
      <c r="AV541" s="14" t="s">
        <v>126</v>
      </c>
      <c r="AW541" s="14" t="s">
        <v>31</v>
      </c>
      <c r="AX541" s="14" t="s">
        <v>75</v>
      </c>
      <c r="AY541" s="171" t="s">
        <v>118</v>
      </c>
    </row>
    <row r="542" spans="1:65" s="13" customFormat="1">
      <c r="B542" s="162"/>
      <c r="D542" s="163" t="s">
        <v>128</v>
      </c>
      <c r="E542" s="164" t="s">
        <v>1</v>
      </c>
      <c r="F542" s="165" t="s">
        <v>153</v>
      </c>
      <c r="H542" s="164" t="s">
        <v>1</v>
      </c>
      <c r="I542" s="166"/>
      <c r="L542" s="162"/>
      <c r="M542" s="167"/>
      <c r="N542" s="168"/>
      <c r="O542" s="168"/>
      <c r="P542" s="168"/>
      <c r="Q542" s="168"/>
      <c r="R542" s="168"/>
      <c r="S542" s="168"/>
      <c r="T542" s="169"/>
      <c r="AT542" s="164" t="s">
        <v>128</v>
      </c>
      <c r="AU542" s="164" t="s">
        <v>126</v>
      </c>
      <c r="AV542" s="13" t="s">
        <v>83</v>
      </c>
      <c r="AW542" s="13" t="s">
        <v>31</v>
      </c>
      <c r="AX542" s="13" t="s">
        <v>75</v>
      </c>
      <c r="AY542" s="164" t="s">
        <v>118</v>
      </c>
    </row>
    <row r="543" spans="1:65" s="14" customFormat="1">
      <c r="B543" s="170"/>
      <c r="D543" s="163" t="s">
        <v>128</v>
      </c>
      <c r="E543" s="171" t="s">
        <v>1</v>
      </c>
      <c r="F543" s="172" t="s">
        <v>442</v>
      </c>
      <c r="H543" s="173">
        <v>8</v>
      </c>
      <c r="I543" s="174"/>
      <c r="L543" s="170"/>
      <c r="M543" s="175"/>
      <c r="N543" s="176"/>
      <c r="O543" s="176"/>
      <c r="P543" s="176"/>
      <c r="Q543" s="176"/>
      <c r="R543" s="176"/>
      <c r="S543" s="176"/>
      <c r="T543" s="177"/>
      <c r="AT543" s="171" t="s">
        <v>128</v>
      </c>
      <c r="AU543" s="171" t="s">
        <v>126</v>
      </c>
      <c r="AV543" s="14" t="s">
        <v>126</v>
      </c>
      <c r="AW543" s="14" t="s">
        <v>31</v>
      </c>
      <c r="AX543" s="14" t="s">
        <v>75</v>
      </c>
      <c r="AY543" s="171" t="s">
        <v>118</v>
      </c>
    </row>
    <row r="544" spans="1:65" s="13" customFormat="1">
      <c r="B544" s="162"/>
      <c r="D544" s="163" t="s">
        <v>128</v>
      </c>
      <c r="E544" s="164" t="s">
        <v>1</v>
      </c>
      <c r="F544" s="165" t="s">
        <v>155</v>
      </c>
      <c r="H544" s="164" t="s">
        <v>1</v>
      </c>
      <c r="I544" s="166"/>
      <c r="L544" s="162"/>
      <c r="M544" s="167"/>
      <c r="N544" s="168"/>
      <c r="O544" s="168"/>
      <c r="P544" s="168"/>
      <c r="Q544" s="168"/>
      <c r="R544" s="168"/>
      <c r="S544" s="168"/>
      <c r="T544" s="169"/>
      <c r="AT544" s="164" t="s">
        <v>128</v>
      </c>
      <c r="AU544" s="164" t="s">
        <v>126</v>
      </c>
      <c r="AV544" s="13" t="s">
        <v>83</v>
      </c>
      <c r="AW544" s="13" t="s">
        <v>31</v>
      </c>
      <c r="AX544" s="13" t="s">
        <v>75</v>
      </c>
      <c r="AY544" s="164" t="s">
        <v>118</v>
      </c>
    </row>
    <row r="545" spans="2:51" s="14" customFormat="1">
      <c r="B545" s="170"/>
      <c r="D545" s="163" t="s">
        <v>128</v>
      </c>
      <c r="E545" s="171" t="s">
        <v>1</v>
      </c>
      <c r="F545" s="172" t="s">
        <v>443</v>
      </c>
      <c r="H545" s="173">
        <v>5</v>
      </c>
      <c r="I545" s="174"/>
      <c r="L545" s="170"/>
      <c r="M545" s="175"/>
      <c r="N545" s="176"/>
      <c r="O545" s="176"/>
      <c r="P545" s="176"/>
      <c r="Q545" s="176"/>
      <c r="R545" s="176"/>
      <c r="S545" s="176"/>
      <c r="T545" s="177"/>
      <c r="AT545" s="171" t="s">
        <v>128</v>
      </c>
      <c r="AU545" s="171" t="s">
        <v>126</v>
      </c>
      <c r="AV545" s="14" t="s">
        <v>126</v>
      </c>
      <c r="AW545" s="14" t="s">
        <v>31</v>
      </c>
      <c r="AX545" s="14" t="s">
        <v>75</v>
      </c>
      <c r="AY545" s="171" t="s">
        <v>118</v>
      </c>
    </row>
    <row r="546" spans="2:51" s="13" customFormat="1">
      <c r="B546" s="162"/>
      <c r="D546" s="163" t="s">
        <v>128</v>
      </c>
      <c r="E546" s="164" t="s">
        <v>1</v>
      </c>
      <c r="F546" s="165" t="s">
        <v>159</v>
      </c>
      <c r="H546" s="164" t="s">
        <v>1</v>
      </c>
      <c r="I546" s="166"/>
      <c r="L546" s="162"/>
      <c r="M546" s="167"/>
      <c r="N546" s="168"/>
      <c r="O546" s="168"/>
      <c r="P546" s="168"/>
      <c r="Q546" s="168"/>
      <c r="R546" s="168"/>
      <c r="S546" s="168"/>
      <c r="T546" s="169"/>
      <c r="AT546" s="164" t="s">
        <v>128</v>
      </c>
      <c r="AU546" s="164" t="s">
        <v>126</v>
      </c>
      <c r="AV546" s="13" t="s">
        <v>83</v>
      </c>
      <c r="AW546" s="13" t="s">
        <v>31</v>
      </c>
      <c r="AX546" s="13" t="s">
        <v>75</v>
      </c>
      <c r="AY546" s="164" t="s">
        <v>118</v>
      </c>
    </row>
    <row r="547" spans="2:51" s="14" customFormat="1">
      <c r="B547" s="170"/>
      <c r="D547" s="163" t="s">
        <v>128</v>
      </c>
      <c r="E547" s="171" t="s">
        <v>1</v>
      </c>
      <c r="F547" s="172" t="s">
        <v>444</v>
      </c>
      <c r="H547" s="173">
        <v>2.25</v>
      </c>
      <c r="I547" s="174"/>
      <c r="L547" s="170"/>
      <c r="M547" s="175"/>
      <c r="N547" s="176"/>
      <c r="O547" s="176"/>
      <c r="P547" s="176"/>
      <c r="Q547" s="176"/>
      <c r="R547" s="176"/>
      <c r="S547" s="176"/>
      <c r="T547" s="177"/>
      <c r="AT547" s="171" t="s">
        <v>128</v>
      </c>
      <c r="AU547" s="171" t="s">
        <v>126</v>
      </c>
      <c r="AV547" s="14" t="s">
        <v>126</v>
      </c>
      <c r="AW547" s="14" t="s">
        <v>31</v>
      </c>
      <c r="AX547" s="14" t="s">
        <v>75</v>
      </c>
      <c r="AY547" s="171" t="s">
        <v>118</v>
      </c>
    </row>
    <row r="548" spans="2:51" s="13" customFormat="1">
      <c r="B548" s="162"/>
      <c r="D548" s="163" t="s">
        <v>128</v>
      </c>
      <c r="E548" s="164" t="s">
        <v>1</v>
      </c>
      <c r="F548" s="165" t="s">
        <v>161</v>
      </c>
      <c r="H548" s="164" t="s">
        <v>1</v>
      </c>
      <c r="I548" s="166"/>
      <c r="L548" s="162"/>
      <c r="M548" s="167"/>
      <c r="N548" s="168"/>
      <c r="O548" s="168"/>
      <c r="P548" s="168"/>
      <c r="Q548" s="168"/>
      <c r="R548" s="168"/>
      <c r="S548" s="168"/>
      <c r="T548" s="169"/>
      <c r="AT548" s="164" t="s">
        <v>128</v>
      </c>
      <c r="AU548" s="164" t="s">
        <v>126</v>
      </c>
      <c r="AV548" s="13" t="s">
        <v>83</v>
      </c>
      <c r="AW548" s="13" t="s">
        <v>31</v>
      </c>
      <c r="AX548" s="13" t="s">
        <v>75</v>
      </c>
      <c r="AY548" s="164" t="s">
        <v>118</v>
      </c>
    </row>
    <row r="549" spans="2:51" s="14" customFormat="1">
      <c r="B549" s="170"/>
      <c r="D549" s="163" t="s">
        <v>128</v>
      </c>
      <c r="E549" s="171" t="s">
        <v>1</v>
      </c>
      <c r="F549" s="172" t="s">
        <v>445</v>
      </c>
      <c r="H549" s="173">
        <v>4.8</v>
      </c>
      <c r="I549" s="174"/>
      <c r="L549" s="170"/>
      <c r="M549" s="175"/>
      <c r="N549" s="176"/>
      <c r="O549" s="176"/>
      <c r="P549" s="176"/>
      <c r="Q549" s="176"/>
      <c r="R549" s="176"/>
      <c r="S549" s="176"/>
      <c r="T549" s="177"/>
      <c r="AT549" s="171" t="s">
        <v>128</v>
      </c>
      <c r="AU549" s="171" t="s">
        <v>126</v>
      </c>
      <c r="AV549" s="14" t="s">
        <v>126</v>
      </c>
      <c r="AW549" s="14" t="s">
        <v>31</v>
      </c>
      <c r="AX549" s="14" t="s">
        <v>75</v>
      </c>
      <c r="AY549" s="171" t="s">
        <v>118</v>
      </c>
    </row>
    <row r="550" spans="2:51" s="13" customFormat="1">
      <c r="B550" s="162"/>
      <c r="D550" s="163" t="s">
        <v>128</v>
      </c>
      <c r="E550" s="164" t="s">
        <v>1</v>
      </c>
      <c r="F550" s="165" t="s">
        <v>163</v>
      </c>
      <c r="H550" s="164" t="s">
        <v>1</v>
      </c>
      <c r="I550" s="166"/>
      <c r="L550" s="162"/>
      <c r="M550" s="167"/>
      <c r="N550" s="168"/>
      <c r="O550" s="168"/>
      <c r="P550" s="168"/>
      <c r="Q550" s="168"/>
      <c r="R550" s="168"/>
      <c r="S550" s="168"/>
      <c r="T550" s="169"/>
      <c r="AT550" s="164" t="s">
        <v>128</v>
      </c>
      <c r="AU550" s="164" t="s">
        <v>126</v>
      </c>
      <c r="AV550" s="13" t="s">
        <v>83</v>
      </c>
      <c r="AW550" s="13" t="s">
        <v>31</v>
      </c>
      <c r="AX550" s="13" t="s">
        <v>75</v>
      </c>
      <c r="AY550" s="164" t="s">
        <v>118</v>
      </c>
    </row>
    <row r="551" spans="2:51" s="14" customFormat="1">
      <c r="B551" s="170"/>
      <c r="D551" s="163" t="s">
        <v>128</v>
      </c>
      <c r="E551" s="171" t="s">
        <v>1</v>
      </c>
      <c r="F551" s="172" t="s">
        <v>446</v>
      </c>
      <c r="H551" s="173">
        <v>32.299999999999997</v>
      </c>
      <c r="I551" s="174"/>
      <c r="L551" s="170"/>
      <c r="M551" s="175"/>
      <c r="N551" s="176"/>
      <c r="O551" s="176"/>
      <c r="P551" s="176"/>
      <c r="Q551" s="176"/>
      <c r="R551" s="176"/>
      <c r="S551" s="176"/>
      <c r="T551" s="177"/>
      <c r="AT551" s="171" t="s">
        <v>128</v>
      </c>
      <c r="AU551" s="171" t="s">
        <v>126</v>
      </c>
      <c r="AV551" s="14" t="s">
        <v>126</v>
      </c>
      <c r="AW551" s="14" t="s">
        <v>31</v>
      </c>
      <c r="AX551" s="14" t="s">
        <v>75</v>
      </c>
      <c r="AY551" s="171" t="s">
        <v>118</v>
      </c>
    </row>
    <row r="552" spans="2:51" s="13" customFormat="1">
      <c r="B552" s="162"/>
      <c r="D552" s="163" t="s">
        <v>128</v>
      </c>
      <c r="E552" s="164" t="s">
        <v>1</v>
      </c>
      <c r="F552" s="165" t="s">
        <v>165</v>
      </c>
      <c r="H552" s="164" t="s">
        <v>1</v>
      </c>
      <c r="I552" s="166"/>
      <c r="L552" s="162"/>
      <c r="M552" s="167"/>
      <c r="N552" s="168"/>
      <c r="O552" s="168"/>
      <c r="P552" s="168"/>
      <c r="Q552" s="168"/>
      <c r="R552" s="168"/>
      <c r="S552" s="168"/>
      <c r="T552" s="169"/>
      <c r="AT552" s="164" t="s">
        <v>128</v>
      </c>
      <c r="AU552" s="164" t="s">
        <v>126</v>
      </c>
      <c r="AV552" s="13" t="s">
        <v>83</v>
      </c>
      <c r="AW552" s="13" t="s">
        <v>31</v>
      </c>
      <c r="AX552" s="13" t="s">
        <v>75</v>
      </c>
      <c r="AY552" s="164" t="s">
        <v>118</v>
      </c>
    </row>
    <row r="553" spans="2:51" s="14" customFormat="1">
      <c r="B553" s="170"/>
      <c r="D553" s="163" t="s">
        <v>128</v>
      </c>
      <c r="E553" s="171" t="s">
        <v>1</v>
      </c>
      <c r="F553" s="172" t="s">
        <v>447</v>
      </c>
      <c r="H553" s="173">
        <v>3.05</v>
      </c>
      <c r="I553" s="174"/>
      <c r="L553" s="170"/>
      <c r="M553" s="175"/>
      <c r="N553" s="176"/>
      <c r="O553" s="176"/>
      <c r="P553" s="176"/>
      <c r="Q553" s="176"/>
      <c r="R553" s="176"/>
      <c r="S553" s="176"/>
      <c r="T553" s="177"/>
      <c r="AT553" s="171" t="s">
        <v>128</v>
      </c>
      <c r="AU553" s="171" t="s">
        <v>126</v>
      </c>
      <c r="AV553" s="14" t="s">
        <v>126</v>
      </c>
      <c r="AW553" s="14" t="s">
        <v>31</v>
      </c>
      <c r="AX553" s="14" t="s">
        <v>75</v>
      </c>
      <c r="AY553" s="171" t="s">
        <v>118</v>
      </c>
    </row>
    <row r="554" spans="2:51" s="13" customFormat="1">
      <c r="B554" s="162"/>
      <c r="D554" s="163" t="s">
        <v>128</v>
      </c>
      <c r="E554" s="164" t="s">
        <v>1</v>
      </c>
      <c r="F554" s="165" t="s">
        <v>167</v>
      </c>
      <c r="H554" s="164" t="s">
        <v>1</v>
      </c>
      <c r="I554" s="166"/>
      <c r="L554" s="162"/>
      <c r="M554" s="167"/>
      <c r="N554" s="168"/>
      <c r="O554" s="168"/>
      <c r="P554" s="168"/>
      <c r="Q554" s="168"/>
      <c r="R554" s="168"/>
      <c r="S554" s="168"/>
      <c r="T554" s="169"/>
      <c r="AT554" s="164" t="s">
        <v>128</v>
      </c>
      <c r="AU554" s="164" t="s">
        <v>126</v>
      </c>
      <c r="AV554" s="13" t="s">
        <v>83</v>
      </c>
      <c r="AW554" s="13" t="s">
        <v>31</v>
      </c>
      <c r="AX554" s="13" t="s">
        <v>75</v>
      </c>
      <c r="AY554" s="164" t="s">
        <v>118</v>
      </c>
    </row>
    <row r="555" spans="2:51" s="14" customFormat="1">
      <c r="B555" s="170"/>
      <c r="D555" s="163" t="s">
        <v>128</v>
      </c>
      <c r="E555" s="171" t="s">
        <v>1</v>
      </c>
      <c r="F555" s="172" t="s">
        <v>448</v>
      </c>
      <c r="H555" s="173">
        <v>1.6</v>
      </c>
      <c r="I555" s="174"/>
      <c r="L555" s="170"/>
      <c r="M555" s="175"/>
      <c r="N555" s="176"/>
      <c r="O555" s="176"/>
      <c r="P555" s="176"/>
      <c r="Q555" s="176"/>
      <c r="R555" s="176"/>
      <c r="S555" s="176"/>
      <c r="T555" s="177"/>
      <c r="AT555" s="171" t="s">
        <v>128</v>
      </c>
      <c r="AU555" s="171" t="s">
        <v>126</v>
      </c>
      <c r="AV555" s="14" t="s">
        <v>126</v>
      </c>
      <c r="AW555" s="14" t="s">
        <v>31</v>
      </c>
      <c r="AX555" s="14" t="s">
        <v>75</v>
      </c>
      <c r="AY555" s="171" t="s">
        <v>118</v>
      </c>
    </row>
    <row r="556" spans="2:51" s="13" customFormat="1">
      <c r="B556" s="162"/>
      <c r="D556" s="163" t="s">
        <v>128</v>
      </c>
      <c r="E556" s="164" t="s">
        <v>1</v>
      </c>
      <c r="F556" s="165" t="s">
        <v>169</v>
      </c>
      <c r="H556" s="164" t="s">
        <v>1</v>
      </c>
      <c r="I556" s="166"/>
      <c r="L556" s="162"/>
      <c r="M556" s="167"/>
      <c r="N556" s="168"/>
      <c r="O556" s="168"/>
      <c r="P556" s="168"/>
      <c r="Q556" s="168"/>
      <c r="R556" s="168"/>
      <c r="S556" s="168"/>
      <c r="T556" s="169"/>
      <c r="AT556" s="164" t="s">
        <v>128</v>
      </c>
      <c r="AU556" s="164" t="s">
        <v>126</v>
      </c>
      <c r="AV556" s="13" t="s">
        <v>83</v>
      </c>
      <c r="AW556" s="13" t="s">
        <v>31</v>
      </c>
      <c r="AX556" s="13" t="s">
        <v>75</v>
      </c>
      <c r="AY556" s="164" t="s">
        <v>118</v>
      </c>
    </row>
    <row r="557" spans="2:51" s="14" customFormat="1">
      <c r="B557" s="170"/>
      <c r="D557" s="163" t="s">
        <v>128</v>
      </c>
      <c r="E557" s="171" t="s">
        <v>1</v>
      </c>
      <c r="F557" s="172" t="s">
        <v>444</v>
      </c>
      <c r="H557" s="173">
        <v>2.25</v>
      </c>
      <c r="I557" s="174"/>
      <c r="L557" s="170"/>
      <c r="M557" s="175"/>
      <c r="N557" s="176"/>
      <c r="O557" s="176"/>
      <c r="P557" s="176"/>
      <c r="Q557" s="176"/>
      <c r="R557" s="176"/>
      <c r="S557" s="176"/>
      <c r="T557" s="177"/>
      <c r="AT557" s="171" t="s">
        <v>128</v>
      </c>
      <c r="AU557" s="171" t="s">
        <v>126</v>
      </c>
      <c r="AV557" s="14" t="s">
        <v>126</v>
      </c>
      <c r="AW557" s="14" t="s">
        <v>31</v>
      </c>
      <c r="AX557" s="14" t="s">
        <v>75</v>
      </c>
      <c r="AY557" s="171" t="s">
        <v>118</v>
      </c>
    </row>
    <row r="558" spans="2:51" s="13" customFormat="1">
      <c r="B558" s="162"/>
      <c r="D558" s="163" t="s">
        <v>128</v>
      </c>
      <c r="E558" s="164" t="s">
        <v>1</v>
      </c>
      <c r="F558" s="165" t="s">
        <v>171</v>
      </c>
      <c r="H558" s="164" t="s">
        <v>1</v>
      </c>
      <c r="I558" s="166"/>
      <c r="L558" s="162"/>
      <c r="M558" s="167"/>
      <c r="N558" s="168"/>
      <c r="O558" s="168"/>
      <c r="P558" s="168"/>
      <c r="Q558" s="168"/>
      <c r="R558" s="168"/>
      <c r="S558" s="168"/>
      <c r="T558" s="169"/>
      <c r="AT558" s="164" t="s">
        <v>128</v>
      </c>
      <c r="AU558" s="164" t="s">
        <v>126</v>
      </c>
      <c r="AV558" s="13" t="s">
        <v>83</v>
      </c>
      <c r="AW558" s="13" t="s">
        <v>31</v>
      </c>
      <c r="AX558" s="13" t="s">
        <v>75</v>
      </c>
      <c r="AY558" s="164" t="s">
        <v>118</v>
      </c>
    </row>
    <row r="559" spans="2:51" s="14" customFormat="1">
      <c r="B559" s="170"/>
      <c r="D559" s="163" t="s">
        <v>128</v>
      </c>
      <c r="E559" s="171" t="s">
        <v>1</v>
      </c>
      <c r="F559" s="172" t="s">
        <v>449</v>
      </c>
      <c r="H559" s="173">
        <v>1.4</v>
      </c>
      <c r="I559" s="174"/>
      <c r="L559" s="170"/>
      <c r="M559" s="175"/>
      <c r="N559" s="176"/>
      <c r="O559" s="176"/>
      <c r="P559" s="176"/>
      <c r="Q559" s="176"/>
      <c r="R559" s="176"/>
      <c r="S559" s="176"/>
      <c r="T559" s="177"/>
      <c r="AT559" s="171" t="s">
        <v>128</v>
      </c>
      <c r="AU559" s="171" t="s">
        <v>126</v>
      </c>
      <c r="AV559" s="14" t="s">
        <v>126</v>
      </c>
      <c r="AW559" s="14" t="s">
        <v>31</v>
      </c>
      <c r="AX559" s="14" t="s">
        <v>75</v>
      </c>
      <c r="AY559" s="171" t="s">
        <v>118</v>
      </c>
    </row>
    <row r="560" spans="2:51" s="13" customFormat="1">
      <c r="B560" s="162"/>
      <c r="D560" s="163" t="s">
        <v>128</v>
      </c>
      <c r="E560" s="164" t="s">
        <v>1</v>
      </c>
      <c r="F560" s="165" t="s">
        <v>174</v>
      </c>
      <c r="H560" s="164" t="s">
        <v>1</v>
      </c>
      <c r="I560" s="166"/>
      <c r="L560" s="162"/>
      <c r="M560" s="167"/>
      <c r="N560" s="168"/>
      <c r="O560" s="168"/>
      <c r="P560" s="168"/>
      <c r="Q560" s="168"/>
      <c r="R560" s="168"/>
      <c r="S560" s="168"/>
      <c r="T560" s="169"/>
      <c r="AT560" s="164" t="s">
        <v>128</v>
      </c>
      <c r="AU560" s="164" t="s">
        <v>126</v>
      </c>
      <c r="AV560" s="13" t="s">
        <v>83</v>
      </c>
      <c r="AW560" s="13" t="s">
        <v>31</v>
      </c>
      <c r="AX560" s="13" t="s">
        <v>75</v>
      </c>
      <c r="AY560" s="164" t="s">
        <v>118</v>
      </c>
    </row>
    <row r="561" spans="1:65" s="14" customFormat="1">
      <c r="B561" s="170"/>
      <c r="D561" s="163" t="s">
        <v>128</v>
      </c>
      <c r="E561" s="171" t="s">
        <v>1</v>
      </c>
      <c r="F561" s="172" t="s">
        <v>450</v>
      </c>
      <c r="H561" s="173">
        <v>9.8000000000000007</v>
      </c>
      <c r="I561" s="174"/>
      <c r="L561" s="170"/>
      <c r="M561" s="175"/>
      <c r="N561" s="176"/>
      <c r="O561" s="176"/>
      <c r="P561" s="176"/>
      <c r="Q561" s="176"/>
      <c r="R561" s="176"/>
      <c r="S561" s="176"/>
      <c r="T561" s="177"/>
      <c r="AT561" s="171" t="s">
        <v>128</v>
      </c>
      <c r="AU561" s="171" t="s">
        <v>126</v>
      </c>
      <c r="AV561" s="14" t="s">
        <v>126</v>
      </c>
      <c r="AW561" s="14" t="s">
        <v>31</v>
      </c>
      <c r="AX561" s="14" t="s">
        <v>75</v>
      </c>
      <c r="AY561" s="171" t="s">
        <v>118</v>
      </c>
    </row>
    <row r="562" spans="1:65" s="13" customFormat="1">
      <c r="B562" s="162"/>
      <c r="D562" s="163" t="s">
        <v>128</v>
      </c>
      <c r="E562" s="164" t="s">
        <v>1</v>
      </c>
      <c r="F562" s="165" t="s">
        <v>252</v>
      </c>
      <c r="H562" s="164" t="s">
        <v>1</v>
      </c>
      <c r="I562" s="166"/>
      <c r="L562" s="162"/>
      <c r="M562" s="167"/>
      <c r="N562" s="168"/>
      <c r="O562" s="168"/>
      <c r="P562" s="168"/>
      <c r="Q562" s="168"/>
      <c r="R562" s="168"/>
      <c r="S562" s="168"/>
      <c r="T562" s="169"/>
      <c r="AT562" s="164" t="s">
        <v>128</v>
      </c>
      <c r="AU562" s="164" t="s">
        <v>126</v>
      </c>
      <c r="AV562" s="13" t="s">
        <v>83</v>
      </c>
      <c r="AW562" s="13" t="s">
        <v>31</v>
      </c>
      <c r="AX562" s="13" t="s">
        <v>75</v>
      </c>
      <c r="AY562" s="164" t="s">
        <v>118</v>
      </c>
    </row>
    <row r="563" spans="1:65" s="14" customFormat="1">
      <c r="B563" s="170"/>
      <c r="D563" s="163" t="s">
        <v>128</v>
      </c>
      <c r="E563" s="171" t="s">
        <v>1</v>
      </c>
      <c r="F563" s="172" t="s">
        <v>451</v>
      </c>
      <c r="H563" s="173">
        <v>1.4</v>
      </c>
      <c r="I563" s="174"/>
      <c r="L563" s="170"/>
      <c r="M563" s="175"/>
      <c r="N563" s="176"/>
      <c r="O563" s="176"/>
      <c r="P563" s="176"/>
      <c r="Q563" s="176"/>
      <c r="R563" s="176"/>
      <c r="S563" s="176"/>
      <c r="T563" s="177"/>
      <c r="AT563" s="171" t="s">
        <v>128</v>
      </c>
      <c r="AU563" s="171" t="s">
        <v>126</v>
      </c>
      <c r="AV563" s="14" t="s">
        <v>126</v>
      </c>
      <c r="AW563" s="14" t="s">
        <v>31</v>
      </c>
      <c r="AX563" s="14" t="s">
        <v>75</v>
      </c>
      <c r="AY563" s="171" t="s">
        <v>118</v>
      </c>
    </row>
    <row r="564" spans="1:65" s="15" customFormat="1">
      <c r="B564" s="178"/>
      <c r="D564" s="163" t="s">
        <v>128</v>
      </c>
      <c r="E564" s="179" t="s">
        <v>1</v>
      </c>
      <c r="F564" s="180" t="s">
        <v>179</v>
      </c>
      <c r="H564" s="181">
        <v>595.85</v>
      </c>
      <c r="I564" s="182"/>
      <c r="L564" s="178"/>
      <c r="M564" s="183"/>
      <c r="N564" s="184"/>
      <c r="O564" s="184"/>
      <c r="P564" s="184"/>
      <c r="Q564" s="184"/>
      <c r="R564" s="184"/>
      <c r="S564" s="184"/>
      <c r="T564" s="185"/>
      <c r="AT564" s="179" t="s">
        <v>128</v>
      </c>
      <c r="AU564" s="179" t="s">
        <v>126</v>
      </c>
      <c r="AV564" s="15" t="s">
        <v>180</v>
      </c>
      <c r="AW564" s="15" t="s">
        <v>31</v>
      </c>
      <c r="AX564" s="15" t="s">
        <v>75</v>
      </c>
      <c r="AY564" s="179" t="s">
        <v>118</v>
      </c>
    </row>
    <row r="565" spans="1:65" s="16" customFormat="1">
      <c r="B565" s="186"/>
      <c r="D565" s="163" t="s">
        <v>128</v>
      </c>
      <c r="E565" s="187" t="s">
        <v>1</v>
      </c>
      <c r="F565" s="188" t="s">
        <v>205</v>
      </c>
      <c r="H565" s="189">
        <v>595.85</v>
      </c>
      <c r="I565" s="190"/>
      <c r="L565" s="186"/>
      <c r="M565" s="191"/>
      <c r="N565" s="192"/>
      <c r="O565" s="192"/>
      <c r="P565" s="192"/>
      <c r="Q565" s="192"/>
      <c r="R565" s="192"/>
      <c r="S565" s="192"/>
      <c r="T565" s="193"/>
      <c r="AT565" s="187" t="s">
        <v>128</v>
      </c>
      <c r="AU565" s="187" t="s">
        <v>126</v>
      </c>
      <c r="AV565" s="16" t="s">
        <v>125</v>
      </c>
      <c r="AW565" s="16" t="s">
        <v>31</v>
      </c>
      <c r="AX565" s="16" t="s">
        <v>83</v>
      </c>
      <c r="AY565" s="187" t="s">
        <v>118</v>
      </c>
    </row>
    <row r="566" spans="1:65" s="2" customFormat="1" ht="24.2" customHeight="1">
      <c r="A566" s="33"/>
      <c r="B566" s="147"/>
      <c r="C566" s="148" t="s">
        <v>452</v>
      </c>
      <c r="D566" s="148" t="s">
        <v>121</v>
      </c>
      <c r="E566" s="149" t="s">
        <v>453</v>
      </c>
      <c r="F566" s="150" t="s">
        <v>454</v>
      </c>
      <c r="G566" s="151" t="s">
        <v>455</v>
      </c>
      <c r="H566" s="194"/>
      <c r="I566" s="153"/>
      <c r="J566" s="154">
        <f>ROUND(I566*H566,2)</f>
        <v>0</v>
      </c>
      <c r="K566" s="155"/>
      <c r="L566" s="34"/>
      <c r="M566" s="156" t="s">
        <v>1</v>
      </c>
      <c r="N566" s="157" t="s">
        <v>41</v>
      </c>
      <c r="O566" s="62"/>
      <c r="P566" s="158">
        <f>O566*H566</f>
        <v>0</v>
      </c>
      <c r="Q566" s="158">
        <v>0</v>
      </c>
      <c r="R566" s="158">
        <f>Q566*H566</f>
        <v>0</v>
      </c>
      <c r="S566" s="158">
        <v>0</v>
      </c>
      <c r="T566" s="159">
        <f>S566*H566</f>
        <v>0</v>
      </c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R566" s="160" t="s">
        <v>350</v>
      </c>
      <c r="AT566" s="160" t="s">
        <v>121</v>
      </c>
      <c r="AU566" s="160" t="s">
        <v>126</v>
      </c>
      <c r="AY566" s="18" t="s">
        <v>118</v>
      </c>
      <c r="BE566" s="161">
        <f>IF(N566="základná",J566,0)</f>
        <v>0</v>
      </c>
      <c r="BF566" s="161">
        <f>IF(N566="znížená",J566,0)</f>
        <v>0</v>
      </c>
      <c r="BG566" s="161">
        <f>IF(N566="zákl. prenesená",J566,0)</f>
        <v>0</v>
      </c>
      <c r="BH566" s="161">
        <f>IF(N566="zníž. prenesená",J566,0)</f>
        <v>0</v>
      </c>
      <c r="BI566" s="161">
        <f>IF(N566="nulová",J566,0)</f>
        <v>0</v>
      </c>
      <c r="BJ566" s="18" t="s">
        <v>126</v>
      </c>
      <c r="BK566" s="161">
        <f>ROUND(I566*H566,2)</f>
        <v>0</v>
      </c>
      <c r="BL566" s="18" t="s">
        <v>350</v>
      </c>
      <c r="BM566" s="160" t="s">
        <v>456</v>
      </c>
    </row>
    <row r="567" spans="1:65" s="12" customFormat="1" ht="22.9" customHeight="1">
      <c r="B567" s="134"/>
      <c r="D567" s="135" t="s">
        <v>74</v>
      </c>
      <c r="E567" s="145" t="s">
        <v>457</v>
      </c>
      <c r="F567" s="145" t="s">
        <v>458</v>
      </c>
      <c r="I567" s="137"/>
      <c r="J567" s="146">
        <f>BK567</f>
        <v>0</v>
      </c>
      <c r="L567" s="134"/>
      <c r="M567" s="139"/>
      <c r="N567" s="140"/>
      <c r="O567" s="140"/>
      <c r="P567" s="141">
        <f>SUM(P568:P765)</f>
        <v>0</v>
      </c>
      <c r="Q567" s="140"/>
      <c r="R567" s="141">
        <f>SUM(R568:R765)</f>
        <v>1.7665451000000008</v>
      </c>
      <c r="S567" s="140"/>
      <c r="T567" s="142">
        <f>SUM(T568:T765)</f>
        <v>0.6</v>
      </c>
      <c r="AR567" s="135" t="s">
        <v>126</v>
      </c>
      <c r="AT567" s="143" t="s">
        <v>74</v>
      </c>
      <c r="AU567" s="143" t="s">
        <v>83</v>
      </c>
      <c r="AY567" s="135" t="s">
        <v>118</v>
      </c>
      <c r="BK567" s="144">
        <f>SUM(BK568:BK765)</f>
        <v>0</v>
      </c>
    </row>
    <row r="568" spans="1:65" s="2" customFormat="1" ht="24.2" customHeight="1">
      <c r="A568" s="33"/>
      <c r="B568" s="147"/>
      <c r="C568" s="148" t="s">
        <v>459</v>
      </c>
      <c r="D568" s="148" t="s">
        <v>121</v>
      </c>
      <c r="E568" s="149" t="s">
        <v>460</v>
      </c>
      <c r="F568" s="150" t="s">
        <v>461</v>
      </c>
      <c r="G568" s="151" t="s">
        <v>216</v>
      </c>
      <c r="H568" s="152">
        <v>2800.02</v>
      </c>
      <c r="I568" s="153"/>
      <c r="J568" s="154">
        <f>ROUND(I568*H568,2)</f>
        <v>0</v>
      </c>
      <c r="K568" s="155"/>
      <c r="L568" s="34"/>
      <c r="M568" s="156" t="s">
        <v>1</v>
      </c>
      <c r="N568" s="157" t="s">
        <v>41</v>
      </c>
      <c r="O568" s="62"/>
      <c r="P568" s="158">
        <f>O568*H568</f>
        <v>0</v>
      </c>
      <c r="Q568" s="158">
        <v>2.1000000000000001E-4</v>
      </c>
      <c r="R568" s="158">
        <f>Q568*H568</f>
        <v>0.58800419999999998</v>
      </c>
      <c r="S568" s="158">
        <v>0</v>
      </c>
      <c r="T568" s="159">
        <f>S568*H568</f>
        <v>0</v>
      </c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R568" s="160" t="s">
        <v>350</v>
      </c>
      <c r="AT568" s="160" t="s">
        <v>121</v>
      </c>
      <c r="AU568" s="160" t="s">
        <v>126</v>
      </c>
      <c r="AY568" s="18" t="s">
        <v>118</v>
      </c>
      <c r="BE568" s="161">
        <f>IF(N568="základná",J568,0)</f>
        <v>0</v>
      </c>
      <c r="BF568" s="161">
        <f>IF(N568="znížená",J568,0)</f>
        <v>0</v>
      </c>
      <c r="BG568" s="161">
        <f>IF(N568="zákl. prenesená",J568,0)</f>
        <v>0</v>
      </c>
      <c r="BH568" s="161">
        <f>IF(N568="zníž. prenesená",J568,0)</f>
        <v>0</v>
      </c>
      <c r="BI568" s="161">
        <f>IF(N568="nulová",J568,0)</f>
        <v>0</v>
      </c>
      <c r="BJ568" s="18" t="s">
        <v>126</v>
      </c>
      <c r="BK568" s="161">
        <f>ROUND(I568*H568,2)</f>
        <v>0</v>
      </c>
      <c r="BL568" s="18" t="s">
        <v>350</v>
      </c>
      <c r="BM568" s="160" t="s">
        <v>462</v>
      </c>
    </row>
    <row r="569" spans="1:65" s="13" customFormat="1">
      <c r="B569" s="162"/>
      <c r="D569" s="163" t="s">
        <v>128</v>
      </c>
      <c r="E569" s="164" t="s">
        <v>1</v>
      </c>
      <c r="F569" s="165" t="s">
        <v>234</v>
      </c>
      <c r="H569" s="164" t="s">
        <v>1</v>
      </c>
      <c r="I569" s="166"/>
      <c r="L569" s="162"/>
      <c r="M569" s="167"/>
      <c r="N569" s="168"/>
      <c r="O569" s="168"/>
      <c r="P569" s="168"/>
      <c r="Q569" s="168"/>
      <c r="R569" s="168"/>
      <c r="S569" s="168"/>
      <c r="T569" s="169"/>
      <c r="AT569" s="164" t="s">
        <v>128</v>
      </c>
      <c r="AU569" s="164" t="s">
        <v>126</v>
      </c>
      <c r="AV569" s="13" t="s">
        <v>83</v>
      </c>
      <c r="AW569" s="13" t="s">
        <v>31</v>
      </c>
      <c r="AX569" s="13" t="s">
        <v>75</v>
      </c>
      <c r="AY569" s="164" t="s">
        <v>118</v>
      </c>
    </row>
    <row r="570" spans="1:65" s="14" customFormat="1">
      <c r="B570" s="170"/>
      <c r="D570" s="163" t="s">
        <v>128</v>
      </c>
      <c r="E570" s="171" t="s">
        <v>1</v>
      </c>
      <c r="F570" s="172" t="s">
        <v>463</v>
      </c>
      <c r="H570" s="173">
        <v>2090.6999999999998</v>
      </c>
      <c r="I570" s="174"/>
      <c r="L570" s="170"/>
      <c r="M570" s="175"/>
      <c r="N570" s="176"/>
      <c r="O570" s="176"/>
      <c r="P570" s="176"/>
      <c r="Q570" s="176"/>
      <c r="R570" s="176"/>
      <c r="S570" s="176"/>
      <c r="T570" s="177"/>
      <c r="AT570" s="171" t="s">
        <v>128</v>
      </c>
      <c r="AU570" s="171" t="s">
        <v>126</v>
      </c>
      <c r="AV570" s="14" t="s">
        <v>126</v>
      </c>
      <c r="AW570" s="14" t="s">
        <v>31</v>
      </c>
      <c r="AX570" s="14" t="s">
        <v>75</v>
      </c>
      <c r="AY570" s="171" t="s">
        <v>118</v>
      </c>
    </row>
    <row r="571" spans="1:65" s="13" customFormat="1">
      <c r="B571" s="162"/>
      <c r="D571" s="163" t="s">
        <v>128</v>
      </c>
      <c r="E571" s="164" t="s">
        <v>1</v>
      </c>
      <c r="F571" s="165" t="s">
        <v>135</v>
      </c>
      <c r="H571" s="164" t="s">
        <v>1</v>
      </c>
      <c r="I571" s="166"/>
      <c r="L571" s="162"/>
      <c r="M571" s="167"/>
      <c r="N571" s="168"/>
      <c r="O571" s="168"/>
      <c r="P571" s="168"/>
      <c r="Q571" s="168"/>
      <c r="R571" s="168"/>
      <c r="S571" s="168"/>
      <c r="T571" s="169"/>
      <c r="AT571" s="164" t="s">
        <v>128</v>
      </c>
      <c r="AU571" s="164" t="s">
        <v>126</v>
      </c>
      <c r="AV571" s="13" t="s">
        <v>83</v>
      </c>
      <c r="AW571" s="13" t="s">
        <v>31</v>
      </c>
      <c r="AX571" s="13" t="s">
        <v>75</v>
      </c>
      <c r="AY571" s="164" t="s">
        <v>118</v>
      </c>
    </row>
    <row r="572" spans="1:65" s="14" customFormat="1">
      <c r="B572" s="170"/>
      <c r="D572" s="163" t="s">
        <v>128</v>
      </c>
      <c r="E572" s="171" t="s">
        <v>1</v>
      </c>
      <c r="F572" s="172" t="s">
        <v>464</v>
      </c>
      <c r="H572" s="173">
        <v>19.2</v>
      </c>
      <c r="I572" s="174"/>
      <c r="L572" s="170"/>
      <c r="M572" s="175"/>
      <c r="N572" s="176"/>
      <c r="O572" s="176"/>
      <c r="P572" s="176"/>
      <c r="Q572" s="176"/>
      <c r="R572" s="176"/>
      <c r="S572" s="176"/>
      <c r="T572" s="177"/>
      <c r="AT572" s="171" t="s">
        <v>128</v>
      </c>
      <c r="AU572" s="171" t="s">
        <v>126</v>
      </c>
      <c r="AV572" s="14" t="s">
        <v>126</v>
      </c>
      <c r="AW572" s="14" t="s">
        <v>31</v>
      </c>
      <c r="AX572" s="14" t="s">
        <v>75</v>
      </c>
      <c r="AY572" s="171" t="s">
        <v>118</v>
      </c>
    </row>
    <row r="573" spans="1:65" s="13" customFormat="1">
      <c r="B573" s="162"/>
      <c r="D573" s="163" t="s">
        <v>128</v>
      </c>
      <c r="E573" s="164" t="s">
        <v>1</v>
      </c>
      <c r="F573" s="165" t="s">
        <v>137</v>
      </c>
      <c r="H573" s="164" t="s">
        <v>1</v>
      </c>
      <c r="I573" s="166"/>
      <c r="L573" s="162"/>
      <c r="M573" s="167"/>
      <c r="N573" s="168"/>
      <c r="O573" s="168"/>
      <c r="P573" s="168"/>
      <c r="Q573" s="168"/>
      <c r="R573" s="168"/>
      <c r="S573" s="168"/>
      <c r="T573" s="169"/>
      <c r="AT573" s="164" t="s">
        <v>128</v>
      </c>
      <c r="AU573" s="164" t="s">
        <v>126</v>
      </c>
      <c r="AV573" s="13" t="s">
        <v>83</v>
      </c>
      <c r="AW573" s="13" t="s">
        <v>31</v>
      </c>
      <c r="AX573" s="13" t="s">
        <v>75</v>
      </c>
      <c r="AY573" s="164" t="s">
        <v>118</v>
      </c>
    </row>
    <row r="574" spans="1:65" s="14" customFormat="1">
      <c r="B574" s="170"/>
      <c r="D574" s="163" t="s">
        <v>128</v>
      </c>
      <c r="E574" s="171" t="s">
        <v>1</v>
      </c>
      <c r="F574" s="172" t="s">
        <v>465</v>
      </c>
      <c r="H574" s="173">
        <v>108.8</v>
      </c>
      <c r="I574" s="174"/>
      <c r="L574" s="170"/>
      <c r="M574" s="175"/>
      <c r="N574" s="176"/>
      <c r="O574" s="176"/>
      <c r="P574" s="176"/>
      <c r="Q574" s="176"/>
      <c r="R574" s="176"/>
      <c r="S574" s="176"/>
      <c r="T574" s="177"/>
      <c r="AT574" s="171" t="s">
        <v>128</v>
      </c>
      <c r="AU574" s="171" t="s">
        <v>126</v>
      </c>
      <c r="AV574" s="14" t="s">
        <v>126</v>
      </c>
      <c r="AW574" s="14" t="s">
        <v>31</v>
      </c>
      <c r="AX574" s="14" t="s">
        <v>75</v>
      </c>
      <c r="AY574" s="171" t="s">
        <v>118</v>
      </c>
    </row>
    <row r="575" spans="1:65" s="13" customFormat="1">
      <c r="B575" s="162"/>
      <c r="D575" s="163" t="s">
        <v>128</v>
      </c>
      <c r="E575" s="164" t="s">
        <v>1</v>
      </c>
      <c r="F575" s="165" t="s">
        <v>440</v>
      </c>
      <c r="H575" s="164" t="s">
        <v>1</v>
      </c>
      <c r="I575" s="166"/>
      <c r="L575" s="162"/>
      <c r="M575" s="167"/>
      <c r="N575" s="168"/>
      <c r="O575" s="168"/>
      <c r="P575" s="168"/>
      <c r="Q575" s="168"/>
      <c r="R575" s="168"/>
      <c r="S575" s="168"/>
      <c r="T575" s="169"/>
      <c r="AT575" s="164" t="s">
        <v>128</v>
      </c>
      <c r="AU575" s="164" t="s">
        <v>126</v>
      </c>
      <c r="AV575" s="13" t="s">
        <v>83</v>
      </c>
      <c r="AW575" s="13" t="s">
        <v>31</v>
      </c>
      <c r="AX575" s="13" t="s">
        <v>75</v>
      </c>
      <c r="AY575" s="164" t="s">
        <v>118</v>
      </c>
    </row>
    <row r="576" spans="1:65" s="14" customFormat="1">
      <c r="B576" s="170"/>
      <c r="D576" s="163" t="s">
        <v>128</v>
      </c>
      <c r="E576" s="171" t="s">
        <v>1</v>
      </c>
      <c r="F576" s="172" t="s">
        <v>466</v>
      </c>
      <c r="H576" s="173">
        <v>116</v>
      </c>
      <c r="I576" s="174"/>
      <c r="L576" s="170"/>
      <c r="M576" s="175"/>
      <c r="N576" s="176"/>
      <c r="O576" s="176"/>
      <c r="P576" s="176"/>
      <c r="Q576" s="176"/>
      <c r="R576" s="176"/>
      <c r="S576" s="176"/>
      <c r="T576" s="177"/>
      <c r="AT576" s="171" t="s">
        <v>128</v>
      </c>
      <c r="AU576" s="171" t="s">
        <v>126</v>
      </c>
      <c r="AV576" s="14" t="s">
        <v>126</v>
      </c>
      <c r="AW576" s="14" t="s">
        <v>31</v>
      </c>
      <c r="AX576" s="14" t="s">
        <v>75</v>
      </c>
      <c r="AY576" s="171" t="s">
        <v>118</v>
      </c>
    </row>
    <row r="577" spans="2:51" s="13" customFormat="1">
      <c r="B577" s="162"/>
      <c r="D577" s="163" t="s">
        <v>128</v>
      </c>
      <c r="E577" s="164" t="s">
        <v>1</v>
      </c>
      <c r="F577" s="165" t="s">
        <v>143</v>
      </c>
      <c r="H577" s="164" t="s">
        <v>1</v>
      </c>
      <c r="I577" s="166"/>
      <c r="L577" s="162"/>
      <c r="M577" s="167"/>
      <c r="N577" s="168"/>
      <c r="O577" s="168"/>
      <c r="P577" s="168"/>
      <c r="Q577" s="168"/>
      <c r="R577" s="168"/>
      <c r="S577" s="168"/>
      <c r="T577" s="169"/>
      <c r="AT577" s="164" t="s">
        <v>128</v>
      </c>
      <c r="AU577" s="164" t="s">
        <v>126</v>
      </c>
      <c r="AV577" s="13" t="s">
        <v>83</v>
      </c>
      <c r="AW577" s="13" t="s">
        <v>31</v>
      </c>
      <c r="AX577" s="13" t="s">
        <v>75</v>
      </c>
      <c r="AY577" s="164" t="s">
        <v>118</v>
      </c>
    </row>
    <row r="578" spans="2:51" s="14" customFormat="1">
      <c r="B578" s="170"/>
      <c r="D578" s="163" t="s">
        <v>128</v>
      </c>
      <c r="E578" s="171" t="s">
        <v>1</v>
      </c>
      <c r="F578" s="172" t="s">
        <v>467</v>
      </c>
      <c r="H578" s="173">
        <v>16.2</v>
      </c>
      <c r="I578" s="174"/>
      <c r="L578" s="170"/>
      <c r="M578" s="175"/>
      <c r="N578" s="176"/>
      <c r="O578" s="176"/>
      <c r="P578" s="176"/>
      <c r="Q578" s="176"/>
      <c r="R578" s="176"/>
      <c r="S578" s="176"/>
      <c r="T578" s="177"/>
      <c r="AT578" s="171" t="s">
        <v>128</v>
      </c>
      <c r="AU578" s="171" t="s">
        <v>126</v>
      </c>
      <c r="AV578" s="14" t="s">
        <v>126</v>
      </c>
      <c r="AW578" s="14" t="s">
        <v>31</v>
      </c>
      <c r="AX578" s="14" t="s">
        <v>75</v>
      </c>
      <c r="AY578" s="171" t="s">
        <v>118</v>
      </c>
    </row>
    <row r="579" spans="2:51" s="13" customFormat="1">
      <c r="B579" s="162"/>
      <c r="D579" s="163" t="s">
        <v>128</v>
      </c>
      <c r="E579" s="164" t="s">
        <v>1</v>
      </c>
      <c r="F579" s="165" t="s">
        <v>151</v>
      </c>
      <c r="H579" s="164" t="s">
        <v>1</v>
      </c>
      <c r="I579" s="166"/>
      <c r="L579" s="162"/>
      <c r="M579" s="167"/>
      <c r="N579" s="168"/>
      <c r="O579" s="168"/>
      <c r="P579" s="168"/>
      <c r="Q579" s="168"/>
      <c r="R579" s="168"/>
      <c r="S579" s="168"/>
      <c r="T579" s="169"/>
      <c r="AT579" s="164" t="s">
        <v>128</v>
      </c>
      <c r="AU579" s="164" t="s">
        <v>126</v>
      </c>
      <c r="AV579" s="13" t="s">
        <v>83</v>
      </c>
      <c r="AW579" s="13" t="s">
        <v>31</v>
      </c>
      <c r="AX579" s="13" t="s">
        <v>75</v>
      </c>
      <c r="AY579" s="164" t="s">
        <v>118</v>
      </c>
    </row>
    <row r="580" spans="2:51" s="14" customFormat="1">
      <c r="B580" s="170"/>
      <c r="D580" s="163" t="s">
        <v>128</v>
      </c>
      <c r="E580" s="171" t="s">
        <v>1</v>
      </c>
      <c r="F580" s="172" t="s">
        <v>468</v>
      </c>
      <c r="H580" s="173">
        <v>102.6</v>
      </c>
      <c r="I580" s="174"/>
      <c r="L580" s="170"/>
      <c r="M580" s="175"/>
      <c r="N580" s="176"/>
      <c r="O580" s="176"/>
      <c r="P580" s="176"/>
      <c r="Q580" s="176"/>
      <c r="R580" s="176"/>
      <c r="S580" s="176"/>
      <c r="T580" s="177"/>
      <c r="AT580" s="171" t="s">
        <v>128</v>
      </c>
      <c r="AU580" s="171" t="s">
        <v>126</v>
      </c>
      <c r="AV580" s="14" t="s">
        <v>126</v>
      </c>
      <c r="AW580" s="14" t="s">
        <v>31</v>
      </c>
      <c r="AX580" s="14" t="s">
        <v>75</v>
      </c>
      <c r="AY580" s="171" t="s">
        <v>118</v>
      </c>
    </row>
    <row r="581" spans="2:51" s="13" customFormat="1">
      <c r="B581" s="162"/>
      <c r="D581" s="163" t="s">
        <v>128</v>
      </c>
      <c r="E581" s="164" t="s">
        <v>1</v>
      </c>
      <c r="F581" s="165" t="s">
        <v>153</v>
      </c>
      <c r="H581" s="164" t="s">
        <v>1</v>
      </c>
      <c r="I581" s="166"/>
      <c r="L581" s="162"/>
      <c r="M581" s="167"/>
      <c r="N581" s="168"/>
      <c r="O581" s="168"/>
      <c r="P581" s="168"/>
      <c r="Q581" s="168"/>
      <c r="R581" s="168"/>
      <c r="S581" s="168"/>
      <c r="T581" s="169"/>
      <c r="AT581" s="164" t="s">
        <v>128</v>
      </c>
      <c r="AU581" s="164" t="s">
        <v>126</v>
      </c>
      <c r="AV581" s="13" t="s">
        <v>83</v>
      </c>
      <c r="AW581" s="13" t="s">
        <v>31</v>
      </c>
      <c r="AX581" s="13" t="s">
        <v>75</v>
      </c>
      <c r="AY581" s="164" t="s">
        <v>118</v>
      </c>
    </row>
    <row r="582" spans="2:51" s="14" customFormat="1">
      <c r="B582" s="170"/>
      <c r="D582" s="163" t="s">
        <v>128</v>
      </c>
      <c r="E582" s="171" t="s">
        <v>1</v>
      </c>
      <c r="F582" s="172" t="s">
        <v>469</v>
      </c>
      <c r="H582" s="173">
        <v>48</v>
      </c>
      <c r="I582" s="174"/>
      <c r="L582" s="170"/>
      <c r="M582" s="175"/>
      <c r="N582" s="176"/>
      <c r="O582" s="176"/>
      <c r="P582" s="176"/>
      <c r="Q582" s="176"/>
      <c r="R582" s="176"/>
      <c r="S582" s="176"/>
      <c r="T582" s="177"/>
      <c r="AT582" s="171" t="s">
        <v>128</v>
      </c>
      <c r="AU582" s="171" t="s">
        <v>126</v>
      </c>
      <c r="AV582" s="14" t="s">
        <v>126</v>
      </c>
      <c r="AW582" s="14" t="s">
        <v>31</v>
      </c>
      <c r="AX582" s="14" t="s">
        <v>75</v>
      </c>
      <c r="AY582" s="171" t="s">
        <v>118</v>
      </c>
    </row>
    <row r="583" spans="2:51" s="13" customFormat="1">
      <c r="B583" s="162"/>
      <c r="D583" s="163" t="s">
        <v>128</v>
      </c>
      <c r="E583" s="164" t="s">
        <v>1</v>
      </c>
      <c r="F583" s="165" t="s">
        <v>155</v>
      </c>
      <c r="H583" s="164" t="s">
        <v>1</v>
      </c>
      <c r="I583" s="166"/>
      <c r="L583" s="162"/>
      <c r="M583" s="167"/>
      <c r="N583" s="168"/>
      <c r="O583" s="168"/>
      <c r="P583" s="168"/>
      <c r="Q583" s="168"/>
      <c r="R583" s="168"/>
      <c r="S583" s="168"/>
      <c r="T583" s="169"/>
      <c r="AT583" s="164" t="s">
        <v>128</v>
      </c>
      <c r="AU583" s="164" t="s">
        <v>126</v>
      </c>
      <c r="AV583" s="13" t="s">
        <v>83</v>
      </c>
      <c r="AW583" s="13" t="s">
        <v>31</v>
      </c>
      <c r="AX583" s="13" t="s">
        <v>75</v>
      </c>
      <c r="AY583" s="164" t="s">
        <v>118</v>
      </c>
    </row>
    <row r="584" spans="2:51" s="14" customFormat="1">
      <c r="B584" s="170"/>
      <c r="D584" s="163" t="s">
        <v>128</v>
      </c>
      <c r="E584" s="171" t="s">
        <v>1</v>
      </c>
      <c r="F584" s="172" t="s">
        <v>470</v>
      </c>
      <c r="H584" s="173">
        <v>22</v>
      </c>
      <c r="I584" s="174"/>
      <c r="L584" s="170"/>
      <c r="M584" s="175"/>
      <c r="N584" s="176"/>
      <c r="O584" s="176"/>
      <c r="P584" s="176"/>
      <c r="Q584" s="176"/>
      <c r="R584" s="176"/>
      <c r="S584" s="176"/>
      <c r="T584" s="177"/>
      <c r="AT584" s="171" t="s">
        <v>128</v>
      </c>
      <c r="AU584" s="171" t="s">
        <v>126</v>
      </c>
      <c r="AV584" s="14" t="s">
        <v>126</v>
      </c>
      <c r="AW584" s="14" t="s">
        <v>31</v>
      </c>
      <c r="AX584" s="14" t="s">
        <v>75</v>
      </c>
      <c r="AY584" s="171" t="s">
        <v>118</v>
      </c>
    </row>
    <row r="585" spans="2:51" s="14" customFormat="1">
      <c r="B585" s="170"/>
      <c r="D585" s="163" t="s">
        <v>128</v>
      </c>
      <c r="E585" s="171" t="s">
        <v>1</v>
      </c>
      <c r="F585" s="172" t="s">
        <v>471</v>
      </c>
      <c r="H585" s="173">
        <v>5</v>
      </c>
      <c r="I585" s="174"/>
      <c r="L585" s="170"/>
      <c r="M585" s="175"/>
      <c r="N585" s="176"/>
      <c r="O585" s="176"/>
      <c r="P585" s="176"/>
      <c r="Q585" s="176"/>
      <c r="R585" s="176"/>
      <c r="S585" s="176"/>
      <c r="T585" s="177"/>
      <c r="AT585" s="171" t="s">
        <v>128</v>
      </c>
      <c r="AU585" s="171" t="s">
        <v>126</v>
      </c>
      <c r="AV585" s="14" t="s">
        <v>126</v>
      </c>
      <c r="AW585" s="14" t="s">
        <v>31</v>
      </c>
      <c r="AX585" s="14" t="s">
        <v>75</v>
      </c>
      <c r="AY585" s="171" t="s">
        <v>118</v>
      </c>
    </row>
    <row r="586" spans="2:51" s="13" customFormat="1">
      <c r="B586" s="162"/>
      <c r="D586" s="163" t="s">
        <v>128</v>
      </c>
      <c r="E586" s="164" t="s">
        <v>1</v>
      </c>
      <c r="F586" s="165" t="s">
        <v>159</v>
      </c>
      <c r="H586" s="164" t="s">
        <v>1</v>
      </c>
      <c r="I586" s="166"/>
      <c r="L586" s="162"/>
      <c r="M586" s="167"/>
      <c r="N586" s="168"/>
      <c r="O586" s="168"/>
      <c r="P586" s="168"/>
      <c r="Q586" s="168"/>
      <c r="R586" s="168"/>
      <c r="S586" s="168"/>
      <c r="T586" s="169"/>
      <c r="AT586" s="164" t="s">
        <v>128</v>
      </c>
      <c r="AU586" s="164" t="s">
        <v>126</v>
      </c>
      <c r="AV586" s="13" t="s">
        <v>83</v>
      </c>
      <c r="AW586" s="13" t="s">
        <v>31</v>
      </c>
      <c r="AX586" s="13" t="s">
        <v>75</v>
      </c>
      <c r="AY586" s="164" t="s">
        <v>118</v>
      </c>
    </row>
    <row r="587" spans="2:51" s="14" customFormat="1">
      <c r="B587" s="170"/>
      <c r="D587" s="163" t="s">
        <v>128</v>
      </c>
      <c r="E587" s="171" t="s">
        <v>1</v>
      </c>
      <c r="F587" s="172" t="s">
        <v>472</v>
      </c>
      <c r="H587" s="173">
        <v>10.3</v>
      </c>
      <c r="I587" s="174"/>
      <c r="L587" s="170"/>
      <c r="M587" s="175"/>
      <c r="N587" s="176"/>
      <c r="O587" s="176"/>
      <c r="P587" s="176"/>
      <c r="Q587" s="176"/>
      <c r="R587" s="176"/>
      <c r="S587" s="176"/>
      <c r="T587" s="177"/>
      <c r="AT587" s="171" t="s">
        <v>128</v>
      </c>
      <c r="AU587" s="171" t="s">
        <v>126</v>
      </c>
      <c r="AV587" s="14" t="s">
        <v>126</v>
      </c>
      <c r="AW587" s="14" t="s">
        <v>31</v>
      </c>
      <c r="AX587" s="14" t="s">
        <v>75</v>
      </c>
      <c r="AY587" s="171" t="s">
        <v>118</v>
      </c>
    </row>
    <row r="588" spans="2:51" s="13" customFormat="1">
      <c r="B588" s="162"/>
      <c r="D588" s="163" t="s">
        <v>128</v>
      </c>
      <c r="E588" s="164" t="s">
        <v>1</v>
      </c>
      <c r="F588" s="165" t="s">
        <v>161</v>
      </c>
      <c r="H588" s="164" t="s">
        <v>1</v>
      </c>
      <c r="I588" s="166"/>
      <c r="L588" s="162"/>
      <c r="M588" s="167"/>
      <c r="N588" s="168"/>
      <c r="O588" s="168"/>
      <c r="P588" s="168"/>
      <c r="Q588" s="168"/>
      <c r="R588" s="168"/>
      <c r="S588" s="168"/>
      <c r="T588" s="169"/>
      <c r="AT588" s="164" t="s">
        <v>128</v>
      </c>
      <c r="AU588" s="164" t="s">
        <v>126</v>
      </c>
      <c r="AV588" s="13" t="s">
        <v>83</v>
      </c>
      <c r="AW588" s="13" t="s">
        <v>31</v>
      </c>
      <c r="AX588" s="13" t="s">
        <v>75</v>
      </c>
      <c r="AY588" s="164" t="s">
        <v>118</v>
      </c>
    </row>
    <row r="589" spans="2:51" s="14" customFormat="1">
      <c r="B589" s="170"/>
      <c r="D589" s="163" t="s">
        <v>128</v>
      </c>
      <c r="E589" s="171" t="s">
        <v>1</v>
      </c>
      <c r="F589" s="172" t="s">
        <v>473</v>
      </c>
      <c r="H589" s="173">
        <v>12.9</v>
      </c>
      <c r="I589" s="174"/>
      <c r="L589" s="170"/>
      <c r="M589" s="175"/>
      <c r="N589" s="176"/>
      <c r="O589" s="176"/>
      <c r="P589" s="176"/>
      <c r="Q589" s="176"/>
      <c r="R589" s="176"/>
      <c r="S589" s="176"/>
      <c r="T589" s="177"/>
      <c r="AT589" s="171" t="s">
        <v>128</v>
      </c>
      <c r="AU589" s="171" t="s">
        <v>126</v>
      </c>
      <c r="AV589" s="14" t="s">
        <v>126</v>
      </c>
      <c r="AW589" s="14" t="s">
        <v>31</v>
      </c>
      <c r="AX589" s="14" t="s">
        <v>75</v>
      </c>
      <c r="AY589" s="171" t="s">
        <v>118</v>
      </c>
    </row>
    <row r="590" spans="2:51" s="13" customFormat="1">
      <c r="B590" s="162"/>
      <c r="D590" s="163" t="s">
        <v>128</v>
      </c>
      <c r="E590" s="164" t="s">
        <v>1</v>
      </c>
      <c r="F590" s="165" t="s">
        <v>163</v>
      </c>
      <c r="H590" s="164" t="s">
        <v>1</v>
      </c>
      <c r="I590" s="166"/>
      <c r="L590" s="162"/>
      <c r="M590" s="167"/>
      <c r="N590" s="168"/>
      <c r="O590" s="168"/>
      <c r="P590" s="168"/>
      <c r="Q590" s="168"/>
      <c r="R590" s="168"/>
      <c r="S590" s="168"/>
      <c r="T590" s="169"/>
      <c r="AT590" s="164" t="s">
        <v>128</v>
      </c>
      <c r="AU590" s="164" t="s">
        <v>126</v>
      </c>
      <c r="AV590" s="13" t="s">
        <v>83</v>
      </c>
      <c r="AW590" s="13" t="s">
        <v>31</v>
      </c>
      <c r="AX590" s="13" t="s">
        <v>75</v>
      </c>
      <c r="AY590" s="164" t="s">
        <v>118</v>
      </c>
    </row>
    <row r="591" spans="2:51" s="14" customFormat="1">
      <c r="B591" s="170"/>
      <c r="D591" s="163" t="s">
        <v>128</v>
      </c>
      <c r="E591" s="171" t="s">
        <v>1</v>
      </c>
      <c r="F591" s="172" t="s">
        <v>474</v>
      </c>
      <c r="H591" s="173">
        <v>98.6</v>
      </c>
      <c r="I591" s="174"/>
      <c r="L591" s="170"/>
      <c r="M591" s="175"/>
      <c r="N591" s="176"/>
      <c r="O591" s="176"/>
      <c r="P591" s="176"/>
      <c r="Q591" s="176"/>
      <c r="R591" s="176"/>
      <c r="S591" s="176"/>
      <c r="T591" s="177"/>
      <c r="AT591" s="171" t="s">
        <v>128</v>
      </c>
      <c r="AU591" s="171" t="s">
        <v>126</v>
      </c>
      <c r="AV591" s="14" t="s">
        <v>126</v>
      </c>
      <c r="AW591" s="14" t="s">
        <v>31</v>
      </c>
      <c r="AX591" s="14" t="s">
        <v>75</v>
      </c>
      <c r="AY591" s="171" t="s">
        <v>118</v>
      </c>
    </row>
    <row r="592" spans="2:51" s="13" customFormat="1">
      <c r="B592" s="162"/>
      <c r="D592" s="163" t="s">
        <v>128</v>
      </c>
      <c r="E592" s="164" t="s">
        <v>1</v>
      </c>
      <c r="F592" s="165" t="s">
        <v>165</v>
      </c>
      <c r="H592" s="164" t="s">
        <v>1</v>
      </c>
      <c r="I592" s="166"/>
      <c r="L592" s="162"/>
      <c r="M592" s="167"/>
      <c r="N592" s="168"/>
      <c r="O592" s="168"/>
      <c r="P592" s="168"/>
      <c r="Q592" s="168"/>
      <c r="R592" s="168"/>
      <c r="S592" s="168"/>
      <c r="T592" s="169"/>
      <c r="AT592" s="164" t="s">
        <v>128</v>
      </c>
      <c r="AU592" s="164" t="s">
        <v>126</v>
      </c>
      <c r="AV592" s="13" t="s">
        <v>83</v>
      </c>
      <c r="AW592" s="13" t="s">
        <v>31</v>
      </c>
      <c r="AX592" s="13" t="s">
        <v>75</v>
      </c>
      <c r="AY592" s="164" t="s">
        <v>118</v>
      </c>
    </row>
    <row r="593" spans="2:51" s="14" customFormat="1">
      <c r="B593" s="170"/>
      <c r="D593" s="163" t="s">
        <v>128</v>
      </c>
      <c r="E593" s="171" t="s">
        <v>1</v>
      </c>
      <c r="F593" s="172" t="s">
        <v>475</v>
      </c>
      <c r="H593" s="173">
        <v>8</v>
      </c>
      <c r="I593" s="174"/>
      <c r="L593" s="170"/>
      <c r="M593" s="175"/>
      <c r="N593" s="176"/>
      <c r="O593" s="176"/>
      <c r="P593" s="176"/>
      <c r="Q593" s="176"/>
      <c r="R593" s="176"/>
      <c r="S593" s="176"/>
      <c r="T593" s="177"/>
      <c r="AT593" s="171" t="s">
        <v>128</v>
      </c>
      <c r="AU593" s="171" t="s">
        <v>126</v>
      </c>
      <c r="AV593" s="14" t="s">
        <v>126</v>
      </c>
      <c r="AW593" s="14" t="s">
        <v>31</v>
      </c>
      <c r="AX593" s="14" t="s">
        <v>75</v>
      </c>
      <c r="AY593" s="171" t="s">
        <v>118</v>
      </c>
    </row>
    <row r="594" spans="2:51" s="13" customFormat="1">
      <c r="B594" s="162"/>
      <c r="D594" s="163" t="s">
        <v>128</v>
      </c>
      <c r="E594" s="164" t="s">
        <v>1</v>
      </c>
      <c r="F594" s="165" t="s">
        <v>167</v>
      </c>
      <c r="H594" s="164" t="s">
        <v>1</v>
      </c>
      <c r="I594" s="166"/>
      <c r="L594" s="162"/>
      <c r="M594" s="167"/>
      <c r="N594" s="168"/>
      <c r="O594" s="168"/>
      <c r="P594" s="168"/>
      <c r="Q594" s="168"/>
      <c r="R594" s="168"/>
      <c r="S594" s="168"/>
      <c r="T594" s="169"/>
      <c r="AT594" s="164" t="s">
        <v>128</v>
      </c>
      <c r="AU594" s="164" t="s">
        <v>126</v>
      </c>
      <c r="AV594" s="13" t="s">
        <v>83</v>
      </c>
      <c r="AW594" s="13" t="s">
        <v>31</v>
      </c>
      <c r="AX594" s="13" t="s">
        <v>75</v>
      </c>
      <c r="AY594" s="164" t="s">
        <v>118</v>
      </c>
    </row>
    <row r="595" spans="2:51" s="14" customFormat="1">
      <c r="B595" s="170"/>
      <c r="D595" s="163" t="s">
        <v>128</v>
      </c>
      <c r="E595" s="171" t="s">
        <v>1</v>
      </c>
      <c r="F595" s="172" t="s">
        <v>476</v>
      </c>
      <c r="H595" s="173">
        <v>4.5</v>
      </c>
      <c r="I595" s="174"/>
      <c r="L595" s="170"/>
      <c r="M595" s="175"/>
      <c r="N595" s="176"/>
      <c r="O595" s="176"/>
      <c r="P595" s="176"/>
      <c r="Q595" s="176"/>
      <c r="R595" s="176"/>
      <c r="S595" s="176"/>
      <c r="T595" s="177"/>
      <c r="AT595" s="171" t="s">
        <v>128</v>
      </c>
      <c r="AU595" s="171" t="s">
        <v>126</v>
      </c>
      <c r="AV595" s="14" t="s">
        <v>126</v>
      </c>
      <c r="AW595" s="14" t="s">
        <v>31</v>
      </c>
      <c r="AX595" s="14" t="s">
        <v>75</v>
      </c>
      <c r="AY595" s="171" t="s">
        <v>118</v>
      </c>
    </row>
    <row r="596" spans="2:51" s="13" customFormat="1">
      <c r="B596" s="162"/>
      <c r="D596" s="163" t="s">
        <v>128</v>
      </c>
      <c r="E596" s="164" t="s">
        <v>1</v>
      </c>
      <c r="F596" s="165" t="s">
        <v>169</v>
      </c>
      <c r="H596" s="164" t="s">
        <v>1</v>
      </c>
      <c r="I596" s="166"/>
      <c r="L596" s="162"/>
      <c r="M596" s="167"/>
      <c r="N596" s="168"/>
      <c r="O596" s="168"/>
      <c r="P596" s="168"/>
      <c r="Q596" s="168"/>
      <c r="R596" s="168"/>
      <c r="S596" s="168"/>
      <c r="T596" s="169"/>
      <c r="AT596" s="164" t="s">
        <v>128</v>
      </c>
      <c r="AU596" s="164" t="s">
        <v>126</v>
      </c>
      <c r="AV596" s="13" t="s">
        <v>83</v>
      </c>
      <c r="AW596" s="13" t="s">
        <v>31</v>
      </c>
      <c r="AX596" s="13" t="s">
        <v>75</v>
      </c>
      <c r="AY596" s="164" t="s">
        <v>118</v>
      </c>
    </row>
    <row r="597" spans="2:51" s="14" customFormat="1">
      <c r="B597" s="170"/>
      <c r="D597" s="163" t="s">
        <v>128</v>
      </c>
      <c r="E597" s="171" t="s">
        <v>1</v>
      </c>
      <c r="F597" s="172" t="s">
        <v>477</v>
      </c>
      <c r="H597" s="173">
        <v>8.5</v>
      </c>
      <c r="I597" s="174"/>
      <c r="L597" s="170"/>
      <c r="M597" s="175"/>
      <c r="N597" s="176"/>
      <c r="O597" s="176"/>
      <c r="P597" s="176"/>
      <c r="Q597" s="176"/>
      <c r="R597" s="176"/>
      <c r="S597" s="176"/>
      <c r="T597" s="177"/>
      <c r="AT597" s="171" t="s">
        <v>128</v>
      </c>
      <c r="AU597" s="171" t="s">
        <v>126</v>
      </c>
      <c r="AV597" s="14" t="s">
        <v>126</v>
      </c>
      <c r="AW597" s="14" t="s">
        <v>31</v>
      </c>
      <c r="AX597" s="14" t="s">
        <v>75</v>
      </c>
      <c r="AY597" s="171" t="s">
        <v>118</v>
      </c>
    </row>
    <row r="598" spans="2:51" s="13" customFormat="1">
      <c r="B598" s="162"/>
      <c r="D598" s="163" t="s">
        <v>128</v>
      </c>
      <c r="E598" s="164" t="s">
        <v>1</v>
      </c>
      <c r="F598" s="165" t="s">
        <v>171</v>
      </c>
      <c r="H598" s="164" t="s">
        <v>1</v>
      </c>
      <c r="I598" s="166"/>
      <c r="L598" s="162"/>
      <c r="M598" s="167"/>
      <c r="N598" s="168"/>
      <c r="O598" s="168"/>
      <c r="P598" s="168"/>
      <c r="Q598" s="168"/>
      <c r="R598" s="168"/>
      <c r="S598" s="168"/>
      <c r="T598" s="169"/>
      <c r="AT598" s="164" t="s">
        <v>128</v>
      </c>
      <c r="AU598" s="164" t="s">
        <v>126</v>
      </c>
      <c r="AV598" s="13" t="s">
        <v>83</v>
      </c>
      <c r="AW598" s="13" t="s">
        <v>31</v>
      </c>
      <c r="AX598" s="13" t="s">
        <v>75</v>
      </c>
      <c r="AY598" s="164" t="s">
        <v>118</v>
      </c>
    </row>
    <row r="599" spans="2:51" s="14" customFormat="1">
      <c r="B599" s="170"/>
      <c r="D599" s="163" t="s">
        <v>128</v>
      </c>
      <c r="E599" s="171" t="s">
        <v>1</v>
      </c>
      <c r="F599" s="172" t="s">
        <v>478</v>
      </c>
      <c r="H599" s="173">
        <v>5.8</v>
      </c>
      <c r="I599" s="174"/>
      <c r="L599" s="170"/>
      <c r="M599" s="175"/>
      <c r="N599" s="176"/>
      <c r="O599" s="176"/>
      <c r="P599" s="176"/>
      <c r="Q599" s="176"/>
      <c r="R599" s="176"/>
      <c r="S599" s="176"/>
      <c r="T599" s="177"/>
      <c r="AT599" s="171" t="s">
        <v>128</v>
      </c>
      <c r="AU599" s="171" t="s">
        <v>126</v>
      </c>
      <c r="AV599" s="14" t="s">
        <v>126</v>
      </c>
      <c r="AW599" s="14" t="s">
        <v>31</v>
      </c>
      <c r="AX599" s="14" t="s">
        <v>75</v>
      </c>
      <c r="AY599" s="171" t="s">
        <v>118</v>
      </c>
    </row>
    <row r="600" spans="2:51" s="13" customFormat="1">
      <c r="B600" s="162"/>
      <c r="D600" s="163" t="s">
        <v>128</v>
      </c>
      <c r="E600" s="164" t="s">
        <v>1</v>
      </c>
      <c r="F600" s="165" t="s">
        <v>174</v>
      </c>
      <c r="H600" s="164" t="s">
        <v>1</v>
      </c>
      <c r="I600" s="166"/>
      <c r="L600" s="162"/>
      <c r="M600" s="167"/>
      <c r="N600" s="168"/>
      <c r="O600" s="168"/>
      <c r="P600" s="168"/>
      <c r="Q600" s="168"/>
      <c r="R600" s="168"/>
      <c r="S600" s="168"/>
      <c r="T600" s="169"/>
      <c r="AT600" s="164" t="s">
        <v>128</v>
      </c>
      <c r="AU600" s="164" t="s">
        <v>126</v>
      </c>
      <c r="AV600" s="13" t="s">
        <v>83</v>
      </c>
      <c r="AW600" s="13" t="s">
        <v>31</v>
      </c>
      <c r="AX600" s="13" t="s">
        <v>75</v>
      </c>
      <c r="AY600" s="164" t="s">
        <v>118</v>
      </c>
    </row>
    <row r="601" spans="2:51" s="14" customFormat="1">
      <c r="B601" s="170"/>
      <c r="D601" s="163" t="s">
        <v>128</v>
      </c>
      <c r="E601" s="171" t="s">
        <v>1</v>
      </c>
      <c r="F601" s="172" t="s">
        <v>479</v>
      </c>
      <c r="H601" s="173">
        <v>25.5</v>
      </c>
      <c r="I601" s="174"/>
      <c r="L601" s="170"/>
      <c r="M601" s="175"/>
      <c r="N601" s="176"/>
      <c r="O601" s="176"/>
      <c r="P601" s="176"/>
      <c r="Q601" s="176"/>
      <c r="R601" s="176"/>
      <c r="S601" s="176"/>
      <c r="T601" s="177"/>
      <c r="AT601" s="171" t="s">
        <v>128</v>
      </c>
      <c r="AU601" s="171" t="s">
        <v>126</v>
      </c>
      <c r="AV601" s="14" t="s">
        <v>126</v>
      </c>
      <c r="AW601" s="14" t="s">
        <v>31</v>
      </c>
      <c r="AX601" s="14" t="s">
        <v>75</v>
      </c>
      <c r="AY601" s="171" t="s">
        <v>118</v>
      </c>
    </row>
    <row r="602" spans="2:51" s="13" customFormat="1">
      <c r="B602" s="162"/>
      <c r="D602" s="163" t="s">
        <v>128</v>
      </c>
      <c r="E602" s="164" t="s">
        <v>1</v>
      </c>
      <c r="F602" s="165" t="s">
        <v>137</v>
      </c>
      <c r="H602" s="164" t="s">
        <v>1</v>
      </c>
      <c r="I602" s="166"/>
      <c r="L602" s="162"/>
      <c r="M602" s="167"/>
      <c r="N602" s="168"/>
      <c r="O602" s="168"/>
      <c r="P602" s="168"/>
      <c r="Q602" s="168"/>
      <c r="R602" s="168"/>
      <c r="S602" s="168"/>
      <c r="T602" s="169"/>
      <c r="AT602" s="164" t="s">
        <v>128</v>
      </c>
      <c r="AU602" s="164" t="s">
        <v>126</v>
      </c>
      <c r="AV602" s="13" t="s">
        <v>83</v>
      </c>
      <c r="AW602" s="13" t="s">
        <v>31</v>
      </c>
      <c r="AX602" s="13" t="s">
        <v>75</v>
      </c>
      <c r="AY602" s="164" t="s">
        <v>118</v>
      </c>
    </row>
    <row r="603" spans="2:51" s="14" customFormat="1">
      <c r="B603" s="170"/>
      <c r="D603" s="163" t="s">
        <v>128</v>
      </c>
      <c r="E603" s="171" t="s">
        <v>1</v>
      </c>
      <c r="F603" s="172" t="s">
        <v>480</v>
      </c>
      <c r="H603" s="173">
        <v>6.4</v>
      </c>
      <c r="I603" s="174"/>
      <c r="L603" s="170"/>
      <c r="M603" s="175"/>
      <c r="N603" s="176"/>
      <c r="O603" s="176"/>
      <c r="P603" s="176"/>
      <c r="Q603" s="176"/>
      <c r="R603" s="176"/>
      <c r="S603" s="176"/>
      <c r="T603" s="177"/>
      <c r="AT603" s="171" t="s">
        <v>128</v>
      </c>
      <c r="AU603" s="171" t="s">
        <v>126</v>
      </c>
      <c r="AV603" s="14" t="s">
        <v>126</v>
      </c>
      <c r="AW603" s="14" t="s">
        <v>31</v>
      </c>
      <c r="AX603" s="14" t="s">
        <v>75</v>
      </c>
      <c r="AY603" s="171" t="s">
        <v>118</v>
      </c>
    </row>
    <row r="604" spans="2:51" s="15" customFormat="1">
      <c r="B604" s="178"/>
      <c r="D604" s="163" t="s">
        <v>128</v>
      </c>
      <c r="E604" s="179" t="s">
        <v>1</v>
      </c>
      <c r="F604" s="180" t="s">
        <v>179</v>
      </c>
      <c r="H604" s="181">
        <v>2709</v>
      </c>
      <c r="I604" s="182"/>
      <c r="L604" s="178"/>
      <c r="M604" s="183"/>
      <c r="N604" s="184"/>
      <c r="O604" s="184"/>
      <c r="P604" s="184"/>
      <c r="Q604" s="184"/>
      <c r="R604" s="184"/>
      <c r="S604" s="184"/>
      <c r="T604" s="185"/>
      <c r="AT604" s="179" t="s">
        <v>128</v>
      </c>
      <c r="AU604" s="179" t="s">
        <v>126</v>
      </c>
      <c r="AV604" s="15" t="s">
        <v>180</v>
      </c>
      <c r="AW604" s="15" t="s">
        <v>31</v>
      </c>
      <c r="AX604" s="15" t="s">
        <v>75</v>
      </c>
      <c r="AY604" s="179" t="s">
        <v>118</v>
      </c>
    </row>
    <row r="605" spans="2:51" s="13" customFormat="1">
      <c r="B605" s="162"/>
      <c r="D605" s="163" t="s">
        <v>128</v>
      </c>
      <c r="E605" s="164" t="s">
        <v>1</v>
      </c>
      <c r="F605" s="165" t="s">
        <v>181</v>
      </c>
      <c r="H605" s="164" t="s">
        <v>1</v>
      </c>
      <c r="I605" s="166"/>
      <c r="L605" s="162"/>
      <c r="M605" s="167"/>
      <c r="N605" s="168"/>
      <c r="O605" s="168"/>
      <c r="P605" s="168"/>
      <c r="Q605" s="168"/>
      <c r="R605" s="168"/>
      <c r="S605" s="168"/>
      <c r="T605" s="169"/>
      <c r="AT605" s="164" t="s">
        <v>128</v>
      </c>
      <c r="AU605" s="164" t="s">
        <v>126</v>
      </c>
      <c r="AV605" s="13" t="s">
        <v>83</v>
      </c>
      <c r="AW605" s="13" t="s">
        <v>31</v>
      </c>
      <c r="AX605" s="13" t="s">
        <v>75</v>
      </c>
      <c r="AY605" s="164" t="s">
        <v>118</v>
      </c>
    </row>
    <row r="606" spans="2:51" s="14" customFormat="1">
      <c r="B606" s="170"/>
      <c r="D606" s="163" t="s">
        <v>128</v>
      </c>
      <c r="E606" s="171" t="s">
        <v>1</v>
      </c>
      <c r="F606" s="172" t="s">
        <v>481</v>
      </c>
      <c r="H606" s="173">
        <v>15.52</v>
      </c>
      <c r="I606" s="174"/>
      <c r="L606" s="170"/>
      <c r="M606" s="175"/>
      <c r="N606" s="176"/>
      <c r="O606" s="176"/>
      <c r="P606" s="176"/>
      <c r="Q606" s="176"/>
      <c r="R606" s="176"/>
      <c r="S606" s="176"/>
      <c r="T606" s="177"/>
      <c r="AT606" s="171" t="s">
        <v>128</v>
      </c>
      <c r="AU606" s="171" t="s">
        <v>126</v>
      </c>
      <c r="AV606" s="14" t="s">
        <v>126</v>
      </c>
      <c r="AW606" s="14" t="s">
        <v>31</v>
      </c>
      <c r="AX606" s="14" t="s">
        <v>75</v>
      </c>
      <c r="AY606" s="171" t="s">
        <v>118</v>
      </c>
    </row>
    <row r="607" spans="2:51" s="13" customFormat="1">
      <c r="B607" s="162"/>
      <c r="D607" s="163" t="s">
        <v>128</v>
      </c>
      <c r="E607" s="164" t="s">
        <v>1</v>
      </c>
      <c r="F607" s="165" t="s">
        <v>183</v>
      </c>
      <c r="H607" s="164" t="s">
        <v>1</v>
      </c>
      <c r="I607" s="166"/>
      <c r="L607" s="162"/>
      <c r="M607" s="167"/>
      <c r="N607" s="168"/>
      <c r="O607" s="168"/>
      <c r="P607" s="168"/>
      <c r="Q607" s="168"/>
      <c r="R607" s="168"/>
      <c r="S607" s="168"/>
      <c r="T607" s="169"/>
      <c r="AT607" s="164" t="s">
        <v>128</v>
      </c>
      <c r="AU607" s="164" t="s">
        <v>126</v>
      </c>
      <c r="AV607" s="13" t="s">
        <v>83</v>
      </c>
      <c r="AW607" s="13" t="s">
        <v>31</v>
      </c>
      <c r="AX607" s="13" t="s">
        <v>75</v>
      </c>
      <c r="AY607" s="164" t="s">
        <v>118</v>
      </c>
    </row>
    <row r="608" spans="2:51" s="14" customFormat="1">
      <c r="B608" s="170"/>
      <c r="D608" s="163" t="s">
        <v>128</v>
      </c>
      <c r="E608" s="171" t="s">
        <v>1</v>
      </c>
      <c r="F608" s="172" t="s">
        <v>482</v>
      </c>
      <c r="H608" s="173">
        <v>7.6</v>
      </c>
      <c r="I608" s="174"/>
      <c r="L608" s="170"/>
      <c r="M608" s="175"/>
      <c r="N608" s="176"/>
      <c r="O608" s="176"/>
      <c r="P608" s="176"/>
      <c r="Q608" s="176"/>
      <c r="R608" s="176"/>
      <c r="S608" s="176"/>
      <c r="T608" s="177"/>
      <c r="AT608" s="171" t="s">
        <v>128</v>
      </c>
      <c r="AU608" s="171" t="s">
        <v>126</v>
      </c>
      <c r="AV608" s="14" t="s">
        <v>126</v>
      </c>
      <c r="AW608" s="14" t="s">
        <v>31</v>
      </c>
      <c r="AX608" s="14" t="s">
        <v>75</v>
      </c>
      <c r="AY608" s="171" t="s">
        <v>118</v>
      </c>
    </row>
    <row r="609" spans="1:65" s="13" customFormat="1">
      <c r="B609" s="162"/>
      <c r="D609" s="163" t="s">
        <v>128</v>
      </c>
      <c r="E609" s="164" t="s">
        <v>1</v>
      </c>
      <c r="F609" s="165" t="s">
        <v>185</v>
      </c>
      <c r="H609" s="164" t="s">
        <v>1</v>
      </c>
      <c r="I609" s="166"/>
      <c r="L609" s="162"/>
      <c r="M609" s="167"/>
      <c r="N609" s="168"/>
      <c r="O609" s="168"/>
      <c r="P609" s="168"/>
      <c r="Q609" s="168"/>
      <c r="R609" s="168"/>
      <c r="S609" s="168"/>
      <c r="T609" s="169"/>
      <c r="AT609" s="164" t="s">
        <v>128</v>
      </c>
      <c r="AU609" s="164" t="s">
        <v>126</v>
      </c>
      <c r="AV609" s="13" t="s">
        <v>83</v>
      </c>
      <c r="AW609" s="13" t="s">
        <v>31</v>
      </c>
      <c r="AX609" s="13" t="s">
        <v>75</v>
      </c>
      <c r="AY609" s="164" t="s">
        <v>118</v>
      </c>
    </row>
    <row r="610" spans="1:65" s="14" customFormat="1">
      <c r="B610" s="170"/>
      <c r="D610" s="163" t="s">
        <v>128</v>
      </c>
      <c r="E610" s="171" t="s">
        <v>1</v>
      </c>
      <c r="F610" s="172" t="s">
        <v>483</v>
      </c>
      <c r="H610" s="173">
        <v>6.9</v>
      </c>
      <c r="I610" s="174"/>
      <c r="L610" s="170"/>
      <c r="M610" s="175"/>
      <c r="N610" s="176"/>
      <c r="O610" s="176"/>
      <c r="P610" s="176"/>
      <c r="Q610" s="176"/>
      <c r="R610" s="176"/>
      <c r="S610" s="176"/>
      <c r="T610" s="177"/>
      <c r="AT610" s="171" t="s">
        <v>128</v>
      </c>
      <c r="AU610" s="171" t="s">
        <v>126</v>
      </c>
      <c r="AV610" s="14" t="s">
        <v>126</v>
      </c>
      <c r="AW610" s="14" t="s">
        <v>31</v>
      </c>
      <c r="AX610" s="14" t="s">
        <v>75</v>
      </c>
      <c r="AY610" s="171" t="s">
        <v>118</v>
      </c>
    </row>
    <row r="611" spans="1:65" s="13" customFormat="1">
      <c r="B611" s="162"/>
      <c r="D611" s="163" t="s">
        <v>128</v>
      </c>
      <c r="E611" s="164" t="s">
        <v>1</v>
      </c>
      <c r="F611" s="165" t="s">
        <v>187</v>
      </c>
      <c r="H611" s="164" t="s">
        <v>1</v>
      </c>
      <c r="I611" s="166"/>
      <c r="L611" s="162"/>
      <c r="M611" s="167"/>
      <c r="N611" s="168"/>
      <c r="O611" s="168"/>
      <c r="P611" s="168"/>
      <c r="Q611" s="168"/>
      <c r="R611" s="168"/>
      <c r="S611" s="168"/>
      <c r="T611" s="169"/>
      <c r="AT611" s="164" t="s">
        <v>128</v>
      </c>
      <c r="AU611" s="164" t="s">
        <v>126</v>
      </c>
      <c r="AV611" s="13" t="s">
        <v>83</v>
      </c>
      <c r="AW611" s="13" t="s">
        <v>31</v>
      </c>
      <c r="AX611" s="13" t="s">
        <v>75</v>
      </c>
      <c r="AY611" s="164" t="s">
        <v>118</v>
      </c>
    </row>
    <row r="612" spans="1:65" s="14" customFormat="1">
      <c r="B612" s="170"/>
      <c r="D612" s="163" t="s">
        <v>128</v>
      </c>
      <c r="E612" s="171" t="s">
        <v>1</v>
      </c>
      <c r="F612" s="172" t="s">
        <v>484</v>
      </c>
      <c r="H612" s="173">
        <v>9.5</v>
      </c>
      <c r="I612" s="174"/>
      <c r="L612" s="170"/>
      <c r="M612" s="175"/>
      <c r="N612" s="176"/>
      <c r="O612" s="176"/>
      <c r="P612" s="176"/>
      <c r="Q612" s="176"/>
      <c r="R612" s="176"/>
      <c r="S612" s="176"/>
      <c r="T612" s="177"/>
      <c r="AT612" s="171" t="s">
        <v>128</v>
      </c>
      <c r="AU612" s="171" t="s">
        <v>126</v>
      </c>
      <c r="AV612" s="14" t="s">
        <v>126</v>
      </c>
      <c r="AW612" s="14" t="s">
        <v>31</v>
      </c>
      <c r="AX612" s="14" t="s">
        <v>75</v>
      </c>
      <c r="AY612" s="171" t="s">
        <v>118</v>
      </c>
    </row>
    <row r="613" spans="1:65" s="13" customFormat="1">
      <c r="B613" s="162"/>
      <c r="D613" s="163" t="s">
        <v>128</v>
      </c>
      <c r="E613" s="164" t="s">
        <v>1</v>
      </c>
      <c r="F613" s="165" t="s">
        <v>189</v>
      </c>
      <c r="H613" s="164" t="s">
        <v>1</v>
      </c>
      <c r="I613" s="166"/>
      <c r="L613" s="162"/>
      <c r="M613" s="167"/>
      <c r="N613" s="168"/>
      <c r="O613" s="168"/>
      <c r="P613" s="168"/>
      <c r="Q613" s="168"/>
      <c r="R613" s="168"/>
      <c r="S613" s="168"/>
      <c r="T613" s="169"/>
      <c r="AT613" s="164" t="s">
        <v>128</v>
      </c>
      <c r="AU613" s="164" t="s">
        <v>126</v>
      </c>
      <c r="AV613" s="13" t="s">
        <v>83</v>
      </c>
      <c r="AW613" s="13" t="s">
        <v>31</v>
      </c>
      <c r="AX613" s="13" t="s">
        <v>75</v>
      </c>
      <c r="AY613" s="164" t="s">
        <v>118</v>
      </c>
    </row>
    <row r="614" spans="1:65" s="14" customFormat="1">
      <c r="B614" s="170"/>
      <c r="D614" s="163" t="s">
        <v>128</v>
      </c>
      <c r="E614" s="171" t="s">
        <v>1</v>
      </c>
      <c r="F614" s="172" t="s">
        <v>485</v>
      </c>
      <c r="H614" s="173">
        <v>51.5</v>
      </c>
      <c r="I614" s="174"/>
      <c r="L614" s="170"/>
      <c r="M614" s="175"/>
      <c r="N614" s="176"/>
      <c r="O614" s="176"/>
      <c r="P614" s="176"/>
      <c r="Q614" s="176"/>
      <c r="R614" s="176"/>
      <c r="S614" s="176"/>
      <c r="T614" s="177"/>
      <c r="AT614" s="171" t="s">
        <v>128</v>
      </c>
      <c r="AU614" s="171" t="s">
        <v>126</v>
      </c>
      <c r="AV614" s="14" t="s">
        <v>126</v>
      </c>
      <c r="AW614" s="14" t="s">
        <v>31</v>
      </c>
      <c r="AX614" s="14" t="s">
        <v>75</v>
      </c>
      <c r="AY614" s="171" t="s">
        <v>118</v>
      </c>
    </row>
    <row r="615" spans="1:65" s="15" customFormat="1">
      <c r="B615" s="178"/>
      <c r="D615" s="163" t="s">
        <v>128</v>
      </c>
      <c r="E615" s="179" t="s">
        <v>1</v>
      </c>
      <c r="F615" s="180" t="s">
        <v>179</v>
      </c>
      <c r="H615" s="181">
        <v>91.02</v>
      </c>
      <c r="I615" s="182"/>
      <c r="L615" s="178"/>
      <c r="M615" s="183"/>
      <c r="N615" s="184"/>
      <c r="O615" s="184"/>
      <c r="P615" s="184"/>
      <c r="Q615" s="184"/>
      <c r="R615" s="184"/>
      <c r="S615" s="184"/>
      <c r="T615" s="185"/>
      <c r="AT615" s="179" t="s">
        <v>128</v>
      </c>
      <c r="AU615" s="179" t="s">
        <v>126</v>
      </c>
      <c r="AV615" s="15" t="s">
        <v>180</v>
      </c>
      <c r="AW615" s="15" t="s">
        <v>31</v>
      </c>
      <c r="AX615" s="15" t="s">
        <v>75</v>
      </c>
      <c r="AY615" s="179" t="s">
        <v>118</v>
      </c>
    </row>
    <row r="616" spans="1:65" s="16" customFormat="1">
      <c r="B616" s="186"/>
      <c r="D616" s="163" t="s">
        <v>128</v>
      </c>
      <c r="E616" s="187" t="s">
        <v>1</v>
      </c>
      <c r="F616" s="188" t="s">
        <v>205</v>
      </c>
      <c r="H616" s="189">
        <v>2800.02</v>
      </c>
      <c r="I616" s="190"/>
      <c r="L616" s="186"/>
      <c r="M616" s="191"/>
      <c r="N616" s="192"/>
      <c r="O616" s="192"/>
      <c r="P616" s="192"/>
      <c r="Q616" s="192"/>
      <c r="R616" s="192"/>
      <c r="S616" s="192"/>
      <c r="T616" s="193"/>
      <c r="AT616" s="187" t="s">
        <v>128</v>
      </c>
      <c r="AU616" s="187" t="s">
        <v>126</v>
      </c>
      <c r="AV616" s="16" t="s">
        <v>125</v>
      </c>
      <c r="AW616" s="16" t="s">
        <v>31</v>
      </c>
      <c r="AX616" s="16" t="s">
        <v>83</v>
      </c>
      <c r="AY616" s="187" t="s">
        <v>118</v>
      </c>
    </row>
    <row r="617" spans="1:65" s="2" customFormat="1" ht="16.5" customHeight="1">
      <c r="A617" s="33"/>
      <c r="B617" s="147"/>
      <c r="C617" s="148" t="s">
        <v>486</v>
      </c>
      <c r="D617" s="148" t="s">
        <v>121</v>
      </c>
      <c r="E617" s="149" t="s">
        <v>487</v>
      </c>
      <c r="F617" s="150" t="s">
        <v>488</v>
      </c>
      <c r="G617" s="151" t="s">
        <v>124</v>
      </c>
      <c r="H617" s="152">
        <v>37.700000000000003</v>
      </c>
      <c r="I617" s="153"/>
      <c r="J617" s="154">
        <f>ROUND(I617*H617,2)</f>
        <v>0</v>
      </c>
      <c r="K617" s="155"/>
      <c r="L617" s="34"/>
      <c r="M617" s="156" t="s">
        <v>1</v>
      </c>
      <c r="N617" s="157" t="s">
        <v>41</v>
      </c>
      <c r="O617" s="62"/>
      <c r="P617" s="158">
        <f>O617*H617</f>
        <v>0</v>
      </c>
      <c r="Q617" s="158">
        <v>2.1000000000000001E-4</v>
      </c>
      <c r="R617" s="158">
        <f>Q617*H617</f>
        <v>7.9170000000000004E-3</v>
      </c>
      <c r="S617" s="158">
        <v>0</v>
      </c>
      <c r="T617" s="159">
        <f>S617*H617</f>
        <v>0</v>
      </c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R617" s="160" t="s">
        <v>350</v>
      </c>
      <c r="AT617" s="160" t="s">
        <v>121</v>
      </c>
      <c r="AU617" s="160" t="s">
        <v>126</v>
      </c>
      <c r="AY617" s="18" t="s">
        <v>118</v>
      </c>
      <c r="BE617" s="161">
        <f>IF(N617="základná",J617,0)</f>
        <v>0</v>
      </c>
      <c r="BF617" s="161">
        <f>IF(N617="znížená",J617,0)</f>
        <v>0</v>
      </c>
      <c r="BG617" s="161">
        <f>IF(N617="zákl. prenesená",J617,0)</f>
        <v>0</v>
      </c>
      <c r="BH617" s="161">
        <f>IF(N617="zníž. prenesená",J617,0)</f>
        <v>0</v>
      </c>
      <c r="BI617" s="161">
        <f>IF(N617="nulová",J617,0)</f>
        <v>0</v>
      </c>
      <c r="BJ617" s="18" t="s">
        <v>126</v>
      </c>
      <c r="BK617" s="161">
        <f>ROUND(I617*H617,2)</f>
        <v>0</v>
      </c>
      <c r="BL617" s="18" t="s">
        <v>350</v>
      </c>
      <c r="BM617" s="160" t="s">
        <v>489</v>
      </c>
    </row>
    <row r="618" spans="1:65" s="13" customFormat="1">
      <c r="B618" s="162"/>
      <c r="D618" s="163" t="s">
        <v>128</v>
      </c>
      <c r="E618" s="164" t="s">
        <v>1</v>
      </c>
      <c r="F618" s="165" t="s">
        <v>490</v>
      </c>
      <c r="H618" s="164" t="s">
        <v>1</v>
      </c>
      <c r="I618" s="166"/>
      <c r="L618" s="162"/>
      <c r="M618" s="167"/>
      <c r="N618" s="168"/>
      <c r="O618" s="168"/>
      <c r="P618" s="168"/>
      <c r="Q618" s="168"/>
      <c r="R618" s="168"/>
      <c r="S618" s="168"/>
      <c r="T618" s="169"/>
      <c r="AT618" s="164" t="s">
        <v>128</v>
      </c>
      <c r="AU618" s="164" t="s">
        <v>126</v>
      </c>
      <c r="AV618" s="13" t="s">
        <v>83</v>
      </c>
      <c r="AW618" s="13" t="s">
        <v>31</v>
      </c>
      <c r="AX618" s="13" t="s">
        <v>75</v>
      </c>
      <c r="AY618" s="164" t="s">
        <v>118</v>
      </c>
    </row>
    <row r="619" spans="1:65" s="14" customFormat="1">
      <c r="B619" s="170"/>
      <c r="D619" s="163" t="s">
        <v>128</v>
      </c>
      <c r="E619" s="171" t="s">
        <v>1</v>
      </c>
      <c r="F619" s="172" t="s">
        <v>491</v>
      </c>
      <c r="H619" s="173">
        <v>37.700000000000003</v>
      </c>
      <c r="I619" s="174"/>
      <c r="L619" s="170"/>
      <c r="M619" s="175"/>
      <c r="N619" s="176"/>
      <c r="O619" s="176"/>
      <c r="P619" s="176"/>
      <c r="Q619" s="176"/>
      <c r="R619" s="176"/>
      <c r="S619" s="176"/>
      <c r="T619" s="177"/>
      <c r="AT619" s="171" t="s">
        <v>128</v>
      </c>
      <c r="AU619" s="171" t="s">
        <v>126</v>
      </c>
      <c r="AV619" s="14" t="s">
        <v>126</v>
      </c>
      <c r="AW619" s="14" t="s">
        <v>31</v>
      </c>
      <c r="AX619" s="14" t="s">
        <v>75</v>
      </c>
      <c r="AY619" s="171" t="s">
        <v>118</v>
      </c>
    </row>
    <row r="620" spans="1:65" s="16" customFormat="1">
      <c r="B620" s="186"/>
      <c r="D620" s="163" t="s">
        <v>128</v>
      </c>
      <c r="E620" s="187" t="s">
        <v>1</v>
      </c>
      <c r="F620" s="188" t="s">
        <v>205</v>
      </c>
      <c r="H620" s="189">
        <v>37.700000000000003</v>
      </c>
      <c r="I620" s="190"/>
      <c r="L620" s="186"/>
      <c r="M620" s="191"/>
      <c r="N620" s="192"/>
      <c r="O620" s="192"/>
      <c r="P620" s="192"/>
      <c r="Q620" s="192"/>
      <c r="R620" s="192"/>
      <c r="S620" s="192"/>
      <c r="T620" s="193"/>
      <c r="AT620" s="187" t="s">
        <v>128</v>
      </c>
      <c r="AU620" s="187" t="s">
        <v>126</v>
      </c>
      <c r="AV620" s="16" t="s">
        <v>125</v>
      </c>
      <c r="AW620" s="16" t="s">
        <v>31</v>
      </c>
      <c r="AX620" s="16" t="s">
        <v>83</v>
      </c>
      <c r="AY620" s="187" t="s">
        <v>118</v>
      </c>
    </row>
    <row r="621" spans="1:65" s="2" customFormat="1" ht="16.5" customHeight="1">
      <c r="A621" s="33"/>
      <c r="B621" s="147"/>
      <c r="C621" s="148" t="s">
        <v>492</v>
      </c>
      <c r="D621" s="148" t="s">
        <v>121</v>
      </c>
      <c r="E621" s="149" t="s">
        <v>493</v>
      </c>
      <c r="F621" s="150" t="s">
        <v>494</v>
      </c>
      <c r="G621" s="151" t="s">
        <v>124</v>
      </c>
      <c r="H621" s="152">
        <v>26.39</v>
      </c>
      <c r="I621" s="153"/>
      <c r="J621" s="154">
        <f>ROUND(I621*H621,2)</f>
        <v>0</v>
      </c>
      <c r="K621" s="155"/>
      <c r="L621" s="34"/>
      <c r="M621" s="156" t="s">
        <v>1</v>
      </c>
      <c r="N621" s="157" t="s">
        <v>41</v>
      </c>
      <c r="O621" s="62"/>
      <c r="P621" s="158">
        <f>O621*H621</f>
        <v>0</v>
      </c>
      <c r="Q621" s="158">
        <v>2.1000000000000001E-4</v>
      </c>
      <c r="R621" s="158">
        <f>Q621*H621</f>
        <v>5.5419000000000006E-3</v>
      </c>
      <c r="S621" s="158">
        <v>0</v>
      </c>
      <c r="T621" s="159">
        <f>S621*H621</f>
        <v>0</v>
      </c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R621" s="160" t="s">
        <v>350</v>
      </c>
      <c r="AT621" s="160" t="s">
        <v>121</v>
      </c>
      <c r="AU621" s="160" t="s">
        <v>126</v>
      </c>
      <c r="AY621" s="18" t="s">
        <v>118</v>
      </c>
      <c r="BE621" s="161">
        <f>IF(N621="základná",J621,0)</f>
        <v>0</v>
      </c>
      <c r="BF621" s="161">
        <f>IF(N621="znížená",J621,0)</f>
        <v>0</v>
      </c>
      <c r="BG621" s="161">
        <f>IF(N621="zákl. prenesená",J621,0)</f>
        <v>0</v>
      </c>
      <c r="BH621" s="161">
        <f>IF(N621="zníž. prenesená",J621,0)</f>
        <v>0</v>
      </c>
      <c r="BI621" s="161">
        <f>IF(N621="nulová",J621,0)</f>
        <v>0</v>
      </c>
      <c r="BJ621" s="18" t="s">
        <v>126</v>
      </c>
      <c r="BK621" s="161">
        <f>ROUND(I621*H621,2)</f>
        <v>0</v>
      </c>
      <c r="BL621" s="18" t="s">
        <v>350</v>
      </c>
      <c r="BM621" s="160" t="s">
        <v>495</v>
      </c>
    </row>
    <row r="622" spans="1:65" s="13" customFormat="1">
      <c r="B622" s="162"/>
      <c r="D622" s="163" t="s">
        <v>128</v>
      </c>
      <c r="E622" s="164" t="s">
        <v>1</v>
      </c>
      <c r="F622" s="165" t="s">
        <v>496</v>
      </c>
      <c r="H622" s="164" t="s">
        <v>1</v>
      </c>
      <c r="I622" s="166"/>
      <c r="L622" s="162"/>
      <c r="M622" s="167"/>
      <c r="N622" s="168"/>
      <c r="O622" s="168"/>
      <c r="P622" s="168"/>
      <c r="Q622" s="168"/>
      <c r="R622" s="168"/>
      <c r="S622" s="168"/>
      <c r="T622" s="169"/>
      <c r="AT622" s="164" t="s">
        <v>128</v>
      </c>
      <c r="AU622" s="164" t="s">
        <v>126</v>
      </c>
      <c r="AV622" s="13" t="s">
        <v>83</v>
      </c>
      <c r="AW622" s="13" t="s">
        <v>31</v>
      </c>
      <c r="AX622" s="13" t="s">
        <v>75</v>
      </c>
      <c r="AY622" s="164" t="s">
        <v>118</v>
      </c>
    </row>
    <row r="623" spans="1:65" s="14" customFormat="1">
      <c r="B623" s="170"/>
      <c r="D623" s="163" t="s">
        <v>128</v>
      </c>
      <c r="E623" s="171" t="s">
        <v>1</v>
      </c>
      <c r="F623" s="172" t="s">
        <v>497</v>
      </c>
      <c r="H623" s="173">
        <v>26.39</v>
      </c>
      <c r="I623" s="174"/>
      <c r="L623" s="170"/>
      <c r="M623" s="175"/>
      <c r="N623" s="176"/>
      <c r="O623" s="176"/>
      <c r="P623" s="176"/>
      <c r="Q623" s="176"/>
      <c r="R623" s="176"/>
      <c r="S623" s="176"/>
      <c r="T623" s="177"/>
      <c r="AT623" s="171" t="s">
        <v>128</v>
      </c>
      <c r="AU623" s="171" t="s">
        <v>126</v>
      </c>
      <c r="AV623" s="14" t="s">
        <v>126</v>
      </c>
      <c r="AW623" s="14" t="s">
        <v>31</v>
      </c>
      <c r="AX623" s="14" t="s">
        <v>75</v>
      </c>
      <c r="AY623" s="171" t="s">
        <v>118</v>
      </c>
    </row>
    <row r="624" spans="1:65" s="16" customFormat="1">
      <c r="B624" s="186"/>
      <c r="D624" s="163" t="s">
        <v>128</v>
      </c>
      <c r="E624" s="187" t="s">
        <v>1</v>
      </c>
      <c r="F624" s="188" t="s">
        <v>205</v>
      </c>
      <c r="H624" s="189">
        <v>26.39</v>
      </c>
      <c r="I624" s="190"/>
      <c r="L624" s="186"/>
      <c r="M624" s="191"/>
      <c r="N624" s="192"/>
      <c r="O624" s="192"/>
      <c r="P624" s="192"/>
      <c r="Q624" s="192"/>
      <c r="R624" s="192"/>
      <c r="S624" s="192"/>
      <c r="T624" s="193"/>
      <c r="AT624" s="187" t="s">
        <v>128</v>
      </c>
      <c r="AU624" s="187" t="s">
        <v>126</v>
      </c>
      <c r="AV624" s="16" t="s">
        <v>125</v>
      </c>
      <c r="AW624" s="16" t="s">
        <v>31</v>
      </c>
      <c r="AX624" s="16" t="s">
        <v>83</v>
      </c>
      <c r="AY624" s="187" t="s">
        <v>118</v>
      </c>
    </row>
    <row r="625" spans="1:65" s="2" customFormat="1" ht="49.15" customHeight="1">
      <c r="A625" s="33"/>
      <c r="B625" s="147"/>
      <c r="C625" s="148" t="s">
        <v>498</v>
      </c>
      <c r="D625" s="148" t="s">
        <v>121</v>
      </c>
      <c r="E625" s="149" t="s">
        <v>499</v>
      </c>
      <c r="F625" s="150" t="s">
        <v>500</v>
      </c>
      <c r="G625" s="151" t="s">
        <v>208</v>
      </c>
      <c r="H625" s="152">
        <v>284</v>
      </c>
      <c r="I625" s="153"/>
      <c r="J625" s="154">
        <f t="shared" ref="J625:J671" si="0">ROUND(I625*H625,2)</f>
        <v>0</v>
      </c>
      <c r="K625" s="155"/>
      <c r="L625" s="34"/>
      <c r="M625" s="156" t="s">
        <v>1</v>
      </c>
      <c r="N625" s="157" t="s">
        <v>41</v>
      </c>
      <c r="O625" s="62"/>
      <c r="P625" s="158">
        <f t="shared" ref="P625:P671" si="1">O625*H625</f>
        <v>0</v>
      </c>
      <c r="Q625" s="158">
        <v>2.1000000000000001E-4</v>
      </c>
      <c r="R625" s="158">
        <f t="shared" ref="R625:R671" si="2">Q625*H625</f>
        <v>5.9640000000000006E-2</v>
      </c>
      <c r="S625" s="158">
        <v>0</v>
      </c>
      <c r="T625" s="159">
        <f t="shared" ref="T625:T671" si="3">S625*H625</f>
        <v>0</v>
      </c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R625" s="160" t="s">
        <v>350</v>
      </c>
      <c r="AT625" s="160" t="s">
        <v>121</v>
      </c>
      <c r="AU625" s="160" t="s">
        <v>126</v>
      </c>
      <c r="AY625" s="18" t="s">
        <v>118</v>
      </c>
      <c r="BE625" s="161">
        <f t="shared" ref="BE625:BE671" si="4">IF(N625="základná",J625,0)</f>
        <v>0</v>
      </c>
      <c r="BF625" s="161">
        <f t="shared" ref="BF625:BF671" si="5">IF(N625="znížená",J625,0)</f>
        <v>0</v>
      </c>
      <c r="BG625" s="161">
        <f t="shared" ref="BG625:BG671" si="6">IF(N625="zákl. prenesená",J625,0)</f>
        <v>0</v>
      </c>
      <c r="BH625" s="161">
        <f t="shared" ref="BH625:BH671" si="7">IF(N625="zníž. prenesená",J625,0)</f>
        <v>0</v>
      </c>
      <c r="BI625" s="161">
        <f t="shared" ref="BI625:BI671" si="8">IF(N625="nulová",J625,0)</f>
        <v>0</v>
      </c>
      <c r="BJ625" s="18" t="s">
        <v>126</v>
      </c>
      <c r="BK625" s="161">
        <f t="shared" ref="BK625:BK671" si="9">ROUND(I625*H625,2)</f>
        <v>0</v>
      </c>
      <c r="BL625" s="18" t="s">
        <v>350</v>
      </c>
      <c r="BM625" s="160" t="s">
        <v>501</v>
      </c>
    </row>
    <row r="626" spans="1:65" s="2" customFormat="1" ht="55.5" customHeight="1">
      <c r="A626" s="33"/>
      <c r="B626" s="147"/>
      <c r="C626" s="148" t="s">
        <v>502</v>
      </c>
      <c r="D626" s="148" t="s">
        <v>121</v>
      </c>
      <c r="E626" s="149" t="s">
        <v>503</v>
      </c>
      <c r="F626" s="150" t="s">
        <v>504</v>
      </c>
      <c r="G626" s="151" t="s">
        <v>208</v>
      </c>
      <c r="H626" s="152">
        <v>13</v>
      </c>
      <c r="I626" s="153"/>
      <c r="J626" s="154">
        <f t="shared" si="0"/>
        <v>0</v>
      </c>
      <c r="K626" s="155"/>
      <c r="L626" s="34"/>
      <c r="M626" s="156" t="s">
        <v>1</v>
      </c>
      <c r="N626" s="157" t="s">
        <v>41</v>
      </c>
      <c r="O626" s="62"/>
      <c r="P626" s="158">
        <f t="shared" si="1"/>
        <v>0</v>
      </c>
      <c r="Q626" s="158">
        <v>2.1000000000000001E-4</v>
      </c>
      <c r="R626" s="158">
        <f t="shared" si="2"/>
        <v>2.7300000000000002E-3</v>
      </c>
      <c r="S626" s="158">
        <v>0</v>
      </c>
      <c r="T626" s="159">
        <f t="shared" si="3"/>
        <v>0</v>
      </c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R626" s="160" t="s">
        <v>350</v>
      </c>
      <c r="AT626" s="160" t="s">
        <v>121</v>
      </c>
      <c r="AU626" s="160" t="s">
        <v>126</v>
      </c>
      <c r="AY626" s="18" t="s">
        <v>118</v>
      </c>
      <c r="BE626" s="161">
        <f t="shared" si="4"/>
        <v>0</v>
      </c>
      <c r="BF626" s="161">
        <f t="shared" si="5"/>
        <v>0</v>
      </c>
      <c r="BG626" s="161">
        <f t="shared" si="6"/>
        <v>0</v>
      </c>
      <c r="BH626" s="161">
        <f t="shared" si="7"/>
        <v>0</v>
      </c>
      <c r="BI626" s="161">
        <f t="shared" si="8"/>
        <v>0</v>
      </c>
      <c r="BJ626" s="18" t="s">
        <v>126</v>
      </c>
      <c r="BK626" s="161">
        <f t="shared" si="9"/>
        <v>0</v>
      </c>
      <c r="BL626" s="18" t="s">
        <v>350</v>
      </c>
      <c r="BM626" s="160" t="s">
        <v>505</v>
      </c>
    </row>
    <row r="627" spans="1:65" s="2" customFormat="1" ht="55.5" customHeight="1">
      <c r="A627" s="33"/>
      <c r="B627" s="147"/>
      <c r="C627" s="148" t="s">
        <v>506</v>
      </c>
      <c r="D627" s="148" t="s">
        <v>121</v>
      </c>
      <c r="E627" s="149" t="s">
        <v>507</v>
      </c>
      <c r="F627" s="150" t="s">
        <v>508</v>
      </c>
      <c r="G627" s="151" t="s">
        <v>208</v>
      </c>
      <c r="H627" s="152">
        <v>6</v>
      </c>
      <c r="I627" s="153"/>
      <c r="J627" s="154">
        <f t="shared" si="0"/>
        <v>0</v>
      </c>
      <c r="K627" s="155"/>
      <c r="L627" s="34"/>
      <c r="M627" s="156" t="s">
        <v>1</v>
      </c>
      <c r="N627" s="157" t="s">
        <v>41</v>
      </c>
      <c r="O627" s="62"/>
      <c r="P627" s="158">
        <f t="shared" si="1"/>
        <v>0</v>
      </c>
      <c r="Q627" s="158">
        <v>2.1000000000000001E-4</v>
      </c>
      <c r="R627" s="158">
        <f t="shared" si="2"/>
        <v>1.2600000000000001E-3</v>
      </c>
      <c r="S627" s="158">
        <v>0</v>
      </c>
      <c r="T627" s="159">
        <f t="shared" si="3"/>
        <v>0</v>
      </c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R627" s="160" t="s">
        <v>350</v>
      </c>
      <c r="AT627" s="160" t="s">
        <v>121</v>
      </c>
      <c r="AU627" s="160" t="s">
        <v>126</v>
      </c>
      <c r="AY627" s="18" t="s">
        <v>118</v>
      </c>
      <c r="BE627" s="161">
        <f t="shared" si="4"/>
        <v>0</v>
      </c>
      <c r="BF627" s="161">
        <f t="shared" si="5"/>
        <v>0</v>
      </c>
      <c r="BG627" s="161">
        <f t="shared" si="6"/>
        <v>0</v>
      </c>
      <c r="BH627" s="161">
        <f t="shared" si="7"/>
        <v>0</v>
      </c>
      <c r="BI627" s="161">
        <f t="shared" si="8"/>
        <v>0</v>
      </c>
      <c r="BJ627" s="18" t="s">
        <v>126</v>
      </c>
      <c r="BK627" s="161">
        <f t="shared" si="9"/>
        <v>0</v>
      </c>
      <c r="BL627" s="18" t="s">
        <v>350</v>
      </c>
      <c r="BM627" s="160" t="s">
        <v>509</v>
      </c>
    </row>
    <row r="628" spans="1:65" s="2" customFormat="1" ht="55.5" customHeight="1">
      <c r="A628" s="33"/>
      <c r="B628" s="147"/>
      <c r="C628" s="148" t="s">
        <v>510</v>
      </c>
      <c r="D628" s="148" t="s">
        <v>121</v>
      </c>
      <c r="E628" s="149" t="s">
        <v>511</v>
      </c>
      <c r="F628" s="150" t="s">
        <v>512</v>
      </c>
      <c r="G628" s="151" t="s">
        <v>208</v>
      </c>
      <c r="H628" s="152">
        <v>3</v>
      </c>
      <c r="I628" s="153"/>
      <c r="J628" s="154">
        <f t="shared" si="0"/>
        <v>0</v>
      </c>
      <c r="K628" s="155"/>
      <c r="L628" s="34"/>
      <c r="M628" s="156" t="s">
        <v>1</v>
      </c>
      <c r="N628" s="157" t="s">
        <v>41</v>
      </c>
      <c r="O628" s="62"/>
      <c r="P628" s="158">
        <f t="shared" si="1"/>
        <v>0</v>
      </c>
      <c r="Q628" s="158">
        <v>2.1000000000000001E-4</v>
      </c>
      <c r="R628" s="158">
        <f t="shared" si="2"/>
        <v>6.3000000000000003E-4</v>
      </c>
      <c r="S628" s="158">
        <v>0</v>
      </c>
      <c r="T628" s="159">
        <f t="shared" si="3"/>
        <v>0</v>
      </c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R628" s="160" t="s">
        <v>350</v>
      </c>
      <c r="AT628" s="160" t="s">
        <v>121</v>
      </c>
      <c r="AU628" s="160" t="s">
        <v>126</v>
      </c>
      <c r="AY628" s="18" t="s">
        <v>118</v>
      </c>
      <c r="BE628" s="161">
        <f t="shared" si="4"/>
        <v>0</v>
      </c>
      <c r="BF628" s="161">
        <f t="shared" si="5"/>
        <v>0</v>
      </c>
      <c r="BG628" s="161">
        <f t="shared" si="6"/>
        <v>0</v>
      </c>
      <c r="BH628" s="161">
        <f t="shared" si="7"/>
        <v>0</v>
      </c>
      <c r="BI628" s="161">
        <f t="shared" si="8"/>
        <v>0</v>
      </c>
      <c r="BJ628" s="18" t="s">
        <v>126</v>
      </c>
      <c r="BK628" s="161">
        <f t="shared" si="9"/>
        <v>0</v>
      </c>
      <c r="BL628" s="18" t="s">
        <v>350</v>
      </c>
      <c r="BM628" s="160" t="s">
        <v>513</v>
      </c>
    </row>
    <row r="629" spans="1:65" s="2" customFormat="1" ht="49.15" customHeight="1">
      <c r="A629" s="33"/>
      <c r="B629" s="147"/>
      <c r="C629" s="148" t="s">
        <v>514</v>
      </c>
      <c r="D629" s="148" t="s">
        <v>121</v>
      </c>
      <c r="E629" s="149" t="s">
        <v>515</v>
      </c>
      <c r="F629" s="150" t="s">
        <v>516</v>
      </c>
      <c r="G629" s="151" t="s">
        <v>208</v>
      </c>
      <c r="H629" s="152">
        <v>17</v>
      </c>
      <c r="I629" s="153"/>
      <c r="J629" s="154">
        <f t="shared" si="0"/>
        <v>0</v>
      </c>
      <c r="K629" s="155"/>
      <c r="L629" s="34"/>
      <c r="M629" s="156" t="s">
        <v>1</v>
      </c>
      <c r="N629" s="157" t="s">
        <v>41</v>
      </c>
      <c r="O629" s="62"/>
      <c r="P629" s="158">
        <f t="shared" si="1"/>
        <v>0</v>
      </c>
      <c r="Q629" s="158">
        <v>2.1000000000000001E-4</v>
      </c>
      <c r="R629" s="158">
        <f t="shared" si="2"/>
        <v>3.5700000000000003E-3</v>
      </c>
      <c r="S629" s="158">
        <v>0</v>
      </c>
      <c r="T629" s="159">
        <f t="shared" si="3"/>
        <v>0</v>
      </c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R629" s="160" t="s">
        <v>350</v>
      </c>
      <c r="AT629" s="160" t="s">
        <v>121</v>
      </c>
      <c r="AU629" s="160" t="s">
        <v>126</v>
      </c>
      <c r="AY629" s="18" t="s">
        <v>118</v>
      </c>
      <c r="BE629" s="161">
        <f t="shared" si="4"/>
        <v>0</v>
      </c>
      <c r="BF629" s="161">
        <f t="shared" si="5"/>
        <v>0</v>
      </c>
      <c r="BG629" s="161">
        <f t="shared" si="6"/>
        <v>0</v>
      </c>
      <c r="BH629" s="161">
        <f t="shared" si="7"/>
        <v>0</v>
      </c>
      <c r="BI629" s="161">
        <f t="shared" si="8"/>
        <v>0</v>
      </c>
      <c r="BJ629" s="18" t="s">
        <v>126</v>
      </c>
      <c r="BK629" s="161">
        <f t="shared" si="9"/>
        <v>0</v>
      </c>
      <c r="BL629" s="18" t="s">
        <v>350</v>
      </c>
      <c r="BM629" s="160" t="s">
        <v>517</v>
      </c>
    </row>
    <row r="630" spans="1:65" s="2" customFormat="1" ht="49.15" customHeight="1">
      <c r="A630" s="33"/>
      <c r="B630" s="147"/>
      <c r="C630" s="148" t="s">
        <v>518</v>
      </c>
      <c r="D630" s="148" t="s">
        <v>121</v>
      </c>
      <c r="E630" s="149" t="s">
        <v>519</v>
      </c>
      <c r="F630" s="150" t="s">
        <v>520</v>
      </c>
      <c r="G630" s="151" t="s">
        <v>208</v>
      </c>
      <c r="H630" s="152">
        <v>19</v>
      </c>
      <c r="I630" s="153"/>
      <c r="J630" s="154">
        <f t="shared" si="0"/>
        <v>0</v>
      </c>
      <c r="K630" s="155"/>
      <c r="L630" s="34"/>
      <c r="M630" s="156" t="s">
        <v>1</v>
      </c>
      <c r="N630" s="157" t="s">
        <v>41</v>
      </c>
      <c r="O630" s="62"/>
      <c r="P630" s="158">
        <f t="shared" si="1"/>
        <v>0</v>
      </c>
      <c r="Q630" s="158">
        <v>2.1000000000000001E-4</v>
      </c>
      <c r="R630" s="158">
        <f t="shared" si="2"/>
        <v>3.9900000000000005E-3</v>
      </c>
      <c r="S630" s="158">
        <v>0</v>
      </c>
      <c r="T630" s="159">
        <f t="shared" si="3"/>
        <v>0</v>
      </c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R630" s="160" t="s">
        <v>350</v>
      </c>
      <c r="AT630" s="160" t="s">
        <v>121</v>
      </c>
      <c r="AU630" s="160" t="s">
        <v>126</v>
      </c>
      <c r="AY630" s="18" t="s">
        <v>118</v>
      </c>
      <c r="BE630" s="161">
        <f t="shared" si="4"/>
        <v>0</v>
      </c>
      <c r="BF630" s="161">
        <f t="shared" si="5"/>
        <v>0</v>
      </c>
      <c r="BG630" s="161">
        <f t="shared" si="6"/>
        <v>0</v>
      </c>
      <c r="BH630" s="161">
        <f t="shared" si="7"/>
        <v>0</v>
      </c>
      <c r="BI630" s="161">
        <f t="shared" si="8"/>
        <v>0</v>
      </c>
      <c r="BJ630" s="18" t="s">
        <v>126</v>
      </c>
      <c r="BK630" s="161">
        <f t="shared" si="9"/>
        <v>0</v>
      </c>
      <c r="BL630" s="18" t="s">
        <v>350</v>
      </c>
      <c r="BM630" s="160" t="s">
        <v>521</v>
      </c>
    </row>
    <row r="631" spans="1:65" s="2" customFormat="1" ht="55.5" customHeight="1">
      <c r="A631" s="33"/>
      <c r="B631" s="147"/>
      <c r="C631" s="148" t="s">
        <v>522</v>
      </c>
      <c r="D631" s="148" t="s">
        <v>121</v>
      </c>
      <c r="E631" s="149" t="s">
        <v>523</v>
      </c>
      <c r="F631" s="150" t="s">
        <v>524</v>
      </c>
      <c r="G631" s="151" t="s">
        <v>208</v>
      </c>
      <c r="H631" s="152">
        <v>1</v>
      </c>
      <c r="I631" s="153"/>
      <c r="J631" s="154">
        <f t="shared" si="0"/>
        <v>0</v>
      </c>
      <c r="K631" s="155"/>
      <c r="L631" s="34"/>
      <c r="M631" s="156" t="s">
        <v>1</v>
      </c>
      <c r="N631" s="157" t="s">
        <v>41</v>
      </c>
      <c r="O631" s="62"/>
      <c r="P631" s="158">
        <f t="shared" si="1"/>
        <v>0</v>
      </c>
      <c r="Q631" s="158">
        <v>2.1000000000000001E-4</v>
      </c>
      <c r="R631" s="158">
        <f t="shared" si="2"/>
        <v>2.1000000000000001E-4</v>
      </c>
      <c r="S631" s="158">
        <v>0</v>
      </c>
      <c r="T631" s="159">
        <f t="shared" si="3"/>
        <v>0</v>
      </c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R631" s="160" t="s">
        <v>350</v>
      </c>
      <c r="AT631" s="160" t="s">
        <v>121</v>
      </c>
      <c r="AU631" s="160" t="s">
        <v>126</v>
      </c>
      <c r="AY631" s="18" t="s">
        <v>118</v>
      </c>
      <c r="BE631" s="161">
        <f t="shared" si="4"/>
        <v>0</v>
      </c>
      <c r="BF631" s="161">
        <f t="shared" si="5"/>
        <v>0</v>
      </c>
      <c r="BG631" s="161">
        <f t="shared" si="6"/>
        <v>0</v>
      </c>
      <c r="BH631" s="161">
        <f t="shared" si="7"/>
        <v>0</v>
      </c>
      <c r="BI631" s="161">
        <f t="shared" si="8"/>
        <v>0</v>
      </c>
      <c r="BJ631" s="18" t="s">
        <v>126</v>
      </c>
      <c r="BK631" s="161">
        <f t="shared" si="9"/>
        <v>0</v>
      </c>
      <c r="BL631" s="18" t="s">
        <v>350</v>
      </c>
      <c r="BM631" s="160" t="s">
        <v>525</v>
      </c>
    </row>
    <row r="632" spans="1:65" s="2" customFormat="1" ht="49.15" customHeight="1">
      <c r="A632" s="33"/>
      <c r="B632" s="147"/>
      <c r="C632" s="148" t="s">
        <v>526</v>
      </c>
      <c r="D632" s="148" t="s">
        <v>121</v>
      </c>
      <c r="E632" s="149" t="s">
        <v>527</v>
      </c>
      <c r="F632" s="150" t="s">
        <v>528</v>
      </c>
      <c r="G632" s="151" t="s">
        <v>208</v>
      </c>
      <c r="H632" s="152">
        <v>3</v>
      </c>
      <c r="I632" s="153"/>
      <c r="J632" s="154">
        <f t="shared" si="0"/>
        <v>0</v>
      </c>
      <c r="K632" s="155"/>
      <c r="L632" s="34"/>
      <c r="M632" s="156" t="s">
        <v>1</v>
      </c>
      <c r="N632" s="157" t="s">
        <v>41</v>
      </c>
      <c r="O632" s="62"/>
      <c r="P632" s="158">
        <f t="shared" si="1"/>
        <v>0</v>
      </c>
      <c r="Q632" s="158">
        <v>2.1000000000000001E-4</v>
      </c>
      <c r="R632" s="158">
        <f t="shared" si="2"/>
        <v>6.3000000000000003E-4</v>
      </c>
      <c r="S632" s="158">
        <v>0</v>
      </c>
      <c r="T632" s="159">
        <f t="shared" si="3"/>
        <v>0</v>
      </c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R632" s="160" t="s">
        <v>350</v>
      </c>
      <c r="AT632" s="160" t="s">
        <v>121</v>
      </c>
      <c r="AU632" s="160" t="s">
        <v>126</v>
      </c>
      <c r="AY632" s="18" t="s">
        <v>118</v>
      </c>
      <c r="BE632" s="161">
        <f t="shared" si="4"/>
        <v>0</v>
      </c>
      <c r="BF632" s="161">
        <f t="shared" si="5"/>
        <v>0</v>
      </c>
      <c r="BG632" s="161">
        <f t="shared" si="6"/>
        <v>0</v>
      </c>
      <c r="BH632" s="161">
        <f t="shared" si="7"/>
        <v>0</v>
      </c>
      <c r="BI632" s="161">
        <f t="shared" si="8"/>
        <v>0</v>
      </c>
      <c r="BJ632" s="18" t="s">
        <v>126</v>
      </c>
      <c r="BK632" s="161">
        <f t="shared" si="9"/>
        <v>0</v>
      </c>
      <c r="BL632" s="18" t="s">
        <v>350</v>
      </c>
      <c r="BM632" s="160" t="s">
        <v>529</v>
      </c>
    </row>
    <row r="633" spans="1:65" s="2" customFormat="1" ht="49.15" customHeight="1">
      <c r="A633" s="33"/>
      <c r="B633" s="147"/>
      <c r="C633" s="148" t="s">
        <v>530</v>
      </c>
      <c r="D633" s="148" t="s">
        <v>121</v>
      </c>
      <c r="E633" s="149" t="s">
        <v>531</v>
      </c>
      <c r="F633" s="150" t="s">
        <v>532</v>
      </c>
      <c r="G633" s="151" t="s">
        <v>208</v>
      </c>
      <c r="H633" s="152">
        <v>55</v>
      </c>
      <c r="I633" s="153"/>
      <c r="J633" s="154">
        <f t="shared" si="0"/>
        <v>0</v>
      </c>
      <c r="K633" s="155"/>
      <c r="L633" s="34"/>
      <c r="M633" s="156" t="s">
        <v>1</v>
      </c>
      <c r="N633" s="157" t="s">
        <v>41</v>
      </c>
      <c r="O633" s="62"/>
      <c r="P633" s="158">
        <f t="shared" si="1"/>
        <v>0</v>
      </c>
      <c r="Q633" s="158">
        <v>2.1000000000000001E-4</v>
      </c>
      <c r="R633" s="158">
        <f t="shared" si="2"/>
        <v>1.1550000000000001E-2</v>
      </c>
      <c r="S633" s="158">
        <v>0</v>
      </c>
      <c r="T633" s="159">
        <f t="shared" si="3"/>
        <v>0</v>
      </c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R633" s="160" t="s">
        <v>350</v>
      </c>
      <c r="AT633" s="160" t="s">
        <v>121</v>
      </c>
      <c r="AU633" s="160" t="s">
        <v>126</v>
      </c>
      <c r="AY633" s="18" t="s">
        <v>118</v>
      </c>
      <c r="BE633" s="161">
        <f t="shared" si="4"/>
        <v>0</v>
      </c>
      <c r="BF633" s="161">
        <f t="shared" si="5"/>
        <v>0</v>
      </c>
      <c r="BG633" s="161">
        <f t="shared" si="6"/>
        <v>0</v>
      </c>
      <c r="BH633" s="161">
        <f t="shared" si="7"/>
        <v>0</v>
      </c>
      <c r="BI633" s="161">
        <f t="shared" si="8"/>
        <v>0</v>
      </c>
      <c r="BJ633" s="18" t="s">
        <v>126</v>
      </c>
      <c r="BK633" s="161">
        <f t="shared" si="9"/>
        <v>0</v>
      </c>
      <c r="BL633" s="18" t="s">
        <v>350</v>
      </c>
      <c r="BM633" s="160" t="s">
        <v>533</v>
      </c>
    </row>
    <row r="634" spans="1:65" s="2" customFormat="1" ht="55.5" customHeight="1">
      <c r="A634" s="33"/>
      <c r="B634" s="147"/>
      <c r="C634" s="148" t="s">
        <v>534</v>
      </c>
      <c r="D634" s="148" t="s">
        <v>121</v>
      </c>
      <c r="E634" s="149" t="s">
        <v>535</v>
      </c>
      <c r="F634" s="150" t="s">
        <v>536</v>
      </c>
      <c r="G634" s="151" t="s">
        <v>208</v>
      </c>
      <c r="H634" s="152">
        <v>8</v>
      </c>
      <c r="I634" s="153"/>
      <c r="J634" s="154">
        <f t="shared" si="0"/>
        <v>0</v>
      </c>
      <c r="K634" s="155"/>
      <c r="L634" s="34"/>
      <c r="M634" s="156" t="s">
        <v>1</v>
      </c>
      <c r="N634" s="157" t="s">
        <v>41</v>
      </c>
      <c r="O634" s="62"/>
      <c r="P634" s="158">
        <f t="shared" si="1"/>
        <v>0</v>
      </c>
      <c r="Q634" s="158">
        <v>2.1000000000000001E-4</v>
      </c>
      <c r="R634" s="158">
        <f t="shared" si="2"/>
        <v>1.6800000000000001E-3</v>
      </c>
      <c r="S634" s="158">
        <v>0</v>
      </c>
      <c r="T634" s="159">
        <f t="shared" si="3"/>
        <v>0</v>
      </c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R634" s="160" t="s">
        <v>350</v>
      </c>
      <c r="AT634" s="160" t="s">
        <v>121</v>
      </c>
      <c r="AU634" s="160" t="s">
        <v>126</v>
      </c>
      <c r="AY634" s="18" t="s">
        <v>118</v>
      </c>
      <c r="BE634" s="161">
        <f t="shared" si="4"/>
        <v>0</v>
      </c>
      <c r="BF634" s="161">
        <f t="shared" si="5"/>
        <v>0</v>
      </c>
      <c r="BG634" s="161">
        <f t="shared" si="6"/>
        <v>0</v>
      </c>
      <c r="BH634" s="161">
        <f t="shared" si="7"/>
        <v>0</v>
      </c>
      <c r="BI634" s="161">
        <f t="shared" si="8"/>
        <v>0</v>
      </c>
      <c r="BJ634" s="18" t="s">
        <v>126</v>
      </c>
      <c r="BK634" s="161">
        <f t="shared" si="9"/>
        <v>0</v>
      </c>
      <c r="BL634" s="18" t="s">
        <v>350</v>
      </c>
      <c r="BM634" s="160" t="s">
        <v>537</v>
      </c>
    </row>
    <row r="635" spans="1:65" s="2" customFormat="1" ht="55.5" customHeight="1">
      <c r="A635" s="33"/>
      <c r="B635" s="147"/>
      <c r="C635" s="148" t="s">
        <v>538</v>
      </c>
      <c r="D635" s="148" t="s">
        <v>121</v>
      </c>
      <c r="E635" s="149" t="s">
        <v>539</v>
      </c>
      <c r="F635" s="150" t="s">
        <v>540</v>
      </c>
      <c r="G635" s="151" t="s">
        <v>208</v>
      </c>
      <c r="H635" s="152">
        <v>13</v>
      </c>
      <c r="I635" s="153"/>
      <c r="J635" s="154">
        <f t="shared" si="0"/>
        <v>0</v>
      </c>
      <c r="K635" s="155"/>
      <c r="L635" s="34"/>
      <c r="M635" s="156" t="s">
        <v>1</v>
      </c>
      <c r="N635" s="157" t="s">
        <v>41</v>
      </c>
      <c r="O635" s="62"/>
      <c r="P635" s="158">
        <f t="shared" si="1"/>
        <v>0</v>
      </c>
      <c r="Q635" s="158">
        <v>2.1000000000000001E-4</v>
      </c>
      <c r="R635" s="158">
        <f t="shared" si="2"/>
        <v>2.7300000000000002E-3</v>
      </c>
      <c r="S635" s="158">
        <v>0</v>
      </c>
      <c r="T635" s="159">
        <f t="shared" si="3"/>
        <v>0</v>
      </c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R635" s="160" t="s">
        <v>350</v>
      </c>
      <c r="AT635" s="160" t="s">
        <v>121</v>
      </c>
      <c r="AU635" s="160" t="s">
        <v>126</v>
      </c>
      <c r="AY635" s="18" t="s">
        <v>118</v>
      </c>
      <c r="BE635" s="161">
        <f t="shared" si="4"/>
        <v>0</v>
      </c>
      <c r="BF635" s="161">
        <f t="shared" si="5"/>
        <v>0</v>
      </c>
      <c r="BG635" s="161">
        <f t="shared" si="6"/>
        <v>0</v>
      </c>
      <c r="BH635" s="161">
        <f t="shared" si="7"/>
        <v>0</v>
      </c>
      <c r="BI635" s="161">
        <f t="shared" si="8"/>
        <v>0</v>
      </c>
      <c r="BJ635" s="18" t="s">
        <v>126</v>
      </c>
      <c r="BK635" s="161">
        <f t="shared" si="9"/>
        <v>0</v>
      </c>
      <c r="BL635" s="18" t="s">
        <v>350</v>
      </c>
      <c r="BM635" s="160" t="s">
        <v>541</v>
      </c>
    </row>
    <row r="636" spans="1:65" s="2" customFormat="1" ht="49.15" customHeight="1">
      <c r="A636" s="33"/>
      <c r="B636" s="147"/>
      <c r="C636" s="148" t="s">
        <v>542</v>
      </c>
      <c r="D636" s="148" t="s">
        <v>121</v>
      </c>
      <c r="E636" s="149" t="s">
        <v>543</v>
      </c>
      <c r="F636" s="150" t="s">
        <v>544</v>
      </c>
      <c r="G636" s="151" t="s">
        <v>208</v>
      </c>
      <c r="H636" s="152">
        <v>27</v>
      </c>
      <c r="I636" s="153"/>
      <c r="J636" s="154">
        <f t="shared" si="0"/>
        <v>0</v>
      </c>
      <c r="K636" s="155"/>
      <c r="L636" s="34"/>
      <c r="M636" s="156" t="s">
        <v>1</v>
      </c>
      <c r="N636" s="157" t="s">
        <v>41</v>
      </c>
      <c r="O636" s="62"/>
      <c r="P636" s="158">
        <f t="shared" si="1"/>
        <v>0</v>
      </c>
      <c r="Q636" s="158">
        <v>2.1000000000000001E-4</v>
      </c>
      <c r="R636" s="158">
        <f t="shared" si="2"/>
        <v>5.6700000000000006E-3</v>
      </c>
      <c r="S636" s="158">
        <v>0</v>
      </c>
      <c r="T636" s="159">
        <f t="shared" si="3"/>
        <v>0</v>
      </c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R636" s="160" t="s">
        <v>350</v>
      </c>
      <c r="AT636" s="160" t="s">
        <v>121</v>
      </c>
      <c r="AU636" s="160" t="s">
        <v>126</v>
      </c>
      <c r="AY636" s="18" t="s">
        <v>118</v>
      </c>
      <c r="BE636" s="161">
        <f t="shared" si="4"/>
        <v>0</v>
      </c>
      <c r="BF636" s="161">
        <f t="shared" si="5"/>
        <v>0</v>
      </c>
      <c r="BG636" s="161">
        <f t="shared" si="6"/>
        <v>0</v>
      </c>
      <c r="BH636" s="161">
        <f t="shared" si="7"/>
        <v>0</v>
      </c>
      <c r="BI636" s="161">
        <f t="shared" si="8"/>
        <v>0</v>
      </c>
      <c r="BJ636" s="18" t="s">
        <v>126</v>
      </c>
      <c r="BK636" s="161">
        <f t="shared" si="9"/>
        <v>0</v>
      </c>
      <c r="BL636" s="18" t="s">
        <v>350</v>
      </c>
      <c r="BM636" s="160" t="s">
        <v>545</v>
      </c>
    </row>
    <row r="637" spans="1:65" s="2" customFormat="1" ht="49.15" customHeight="1">
      <c r="A637" s="33"/>
      <c r="B637" s="147"/>
      <c r="C637" s="148" t="s">
        <v>546</v>
      </c>
      <c r="D637" s="148" t="s">
        <v>121</v>
      </c>
      <c r="E637" s="149" t="s">
        <v>547</v>
      </c>
      <c r="F637" s="150" t="s">
        <v>548</v>
      </c>
      <c r="G637" s="151" t="s">
        <v>208</v>
      </c>
      <c r="H637" s="152">
        <v>2</v>
      </c>
      <c r="I637" s="153"/>
      <c r="J637" s="154">
        <f t="shared" si="0"/>
        <v>0</v>
      </c>
      <c r="K637" s="155"/>
      <c r="L637" s="34"/>
      <c r="M637" s="156" t="s">
        <v>1</v>
      </c>
      <c r="N637" s="157" t="s">
        <v>41</v>
      </c>
      <c r="O637" s="62"/>
      <c r="P637" s="158">
        <f t="shared" si="1"/>
        <v>0</v>
      </c>
      <c r="Q637" s="158">
        <v>2.1000000000000001E-4</v>
      </c>
      <c r="R637" s="158">
        <f t="shared" si="2"/>
        <v>4.2000000000000002E-4</v>
      </c>
      <c r="S637" s="158">
        <v>0</v>
      </c>
      <c r="T637" s="159">
        <f t="shared" si="3"/>
        <v>0</v>
      </c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R637" s="160" t="s">
        <v>350</v>
      </c>
      <c r="AT637" s="160" t="s">
        <v>121</v>
      </c>
      <c r="AU637" s="160" t="s">
        <v>126</v>
      </c>
      <c r="AY637" s="18" t="s">
        <v>118</v>
      </c>
      <c r="BE637" s="161">
        <f t="shared" si="4"/>
        <v>0</v>
      </c>
      <c r="BF637" s="161">
        <f t="shared" si="5"/>
        <v>0</v>
      </c>
      <c r="BG637" s="161">
        <f t="shared" si="6"/>
        <v>0</v>
      </c>
      <c r="BH637" s="161">
        <f t="shared" si="7"/>
        <v>0</v>
      </c>
      <c r="BI637" s="161">
        <f t="shared" si="8"/>
        <v>0</v>
      </c>
      <c r="BJ637" s="18" t="s">
        <v>126</v>
      </c>
      <c r="BK637" s="161">
        <f t="shared" si="9"/>
        <v>0</v>
      </c>
      <c r="BL637" s="18" t="s">
        <v>350</v>
      </c>
      <c r="BM637" s="160" t="s">
        <v>549</v>
      </c>
    </row>
    <row r="638" spans="1:65" s="2" customFormat="1" ht="49.15" customHeight="1">
      <c r="A638" s="33"/>
      <c r="B638" s="147"/>
      <c r="C638" s="148" t="s">
        <v>550</v>
      </c>
      <c r="D638" s="148" t="s">
        <v>121</v>
      </c>
      <c r="E638" s="149" t="s">
        <v>551</v>
      </c>
      <c r="F638" s="150" t="s">
        <v>552</v>
      </c>
      <c r="G638" s="151" t="s">
        <v>208</v>
      </c>
      <c r="H638" s="152">
        <v>6</v>
      </c>
      <c r="I638" s="153"/>
      <c r="J638" s="154">
        <f t="shared" si="0"/>
        <v>0</v>
      </c>
      <c r="K638" s="155"/>
      <c r="L638" s="34"/>
      <c r="M638" s="156" t="s">
        <v>1</v>
      </c>
      <c r="N638" s="157" t="s">
        <v>41</v>
      </c>
      <c r="O638" s="62"/>
      <c r="P638" s="158">
        <f t="shared" si="1"/>
        <v>0</v>
      </c>
      <c r="Q638" s="158">
        <v>2.1000000000000001E-4</v>
      </c>
      <c r="R638" s="158">
        <f t="shared" si="2"/>
        <v>1.2600000000000001E-3</v>
      </c>
      <c r="S638" s="158">
        <v>0</v>
      </c>
      <c r="T638" s="159">
        <f t="shared" si="3"/>
        <v>0</v>
      </c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R638" s="160" t="s">
        <v>350</v>
      </c>
      <c r="AT638" s="160" t="s">
        <v>121</v>
      </c>
      <c r="AU638" s="160" t="s">
        <v>126</v>
      </c>
      <c r="AY638" s="18" t="s">
        <v>118</v>
      </c>
      <c r="BE638" s="161">
        <f t="shared" si="4"/>
        <v>0</v>
      </c>
      <c r="BF638" s="161">
        <f t="shared" si="5"/>
        <v>0</v>
      </c>
      <c r="BG638" s="161">
        <f t="shared" si="6"/>
        <v>0</v>
      </c>
      <c r="BH638" s="161">
        <f t="shared" si="7"/>
        <v>0</v>
      </c>
      <c r="BI638" s="161">
        <f t="shared" si="8"/>
        <v>0</v>
      </c>
      <c r="BJ638" s="18" t="s">
        <v>126</v>
      </c>
      <c r="BK638" s="161">
        <f t="shared" si="9"/>
        <v>0</v>
      </c>
      <c r="BL638" s="18" t="s">
        <v>350</v>
      </c>
      <c r="BM638" s="160" t="s">
        <v>553</v>
      </c>
    </row>
    <row r="639" spans="1:65" s="2" customFormat="1" ht="49.15" customHeight="1">
      <c r="A639" s="33"/>
      <c r="B639" s="147"/>
      <c r="C639" s="148" t="s">
        <v>554</v>
      </c>
      <c r="D639" s="148" t="s">
        <v>121</v>
      </c>
      <c r="E639" s="149" t="s">
        <v>555</v>
      </c>
      <c r="F639" s="150" t="s">
        <v>556</v>
      </c>
      <c r="G639" s="151" t="s">
        <v>208</v>
      </c>
      <c r="H639" s="152">
        <v>2</v>
      </c>
      <c r="I639" s="153"/>
      <c r="J639" s="154">
        <f t="shared" si="0"/>
        <v>0</v>
      </c>
      <c r="K639" s="155"/>
      <c r="L639" s="34"/>
      <c r="M639" s="156" t="s">
        <v>1</v>
      </c>
      <c r="N639" s="157" t="s">
        <v>41</v>
      </c>
      <c r="O639" s="62"/>
      <c r="P639" s="158">
        <f t="shared" si="1"/>
        <v>0</v>
      </c>
      <c r="Q639" s="158">
        <v>2.1000000000000001E-4</v>
      </c>
      <c r="R639" s="158">
        <f t="shared" si="2"/>
        <v>4.2000000000000002E-4</v>
      </c>
      <c r="S639" s="158">
        <v>0</v>
      </c>
      <c r="T639" s="159">
        <f t="shared" si="3"/>
        <v>0</v>
      </c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R639" s="160" t="s">
        <v>350</v>
      </c>
      <c r="AT639" s="160" t="s">
        <v>121</v>
      </c>
      <c r="AU639" s="160" t="s">
        <v>126</v>
      </c>
      <c r="AY639" s="18" t="s">
        <v>118</v>
      </c>
      <c r="BE639" s="161">
        <f t="shared" si="4"/>
        <v>0</v>
      </c>
      <c r="BF639" s="161">
        <f t="shared" si="5"/>
        <v>0</v>
      </c>
      <c r="BG639" s="161">
        <f t="shared" si="6"/>
        <v>0</v>
      </c>
      <c r="BH639" s="161">
        <f t="shared" si="7"/>
        <v>0</v>
      </c>
      <c r="BI639" s="161">
        <f t="shared" si="8"/>
        <v>0</v>
      </c>
      <c r="BJ639" s="18" t="s">
        <v>126</v>
      </c>
      <c r="BK639" s="161">
        <f t="shared" si="9"/>
        <v>0</v>
      </c>
      <c r="BL639" s="18" t="s">
        <v>350</v>
      </c>
      <c r="BM639" s="160" t="s">
        <v>557</v>
      </c>
    </row>
    <row r="640" spans="1:65" s="2" customFormat="1" ht="49.15" customHeight="1">
      <c r="A640" s="33"/>
      <c r="B640" s="147"/>
      <c r="C640" s="148" t="s">
        <v>558</v>
      </c>
      <c r="D640" s="148" t="s">
        <v>121</v>
      </c>
      <c r="E640" s="149" t="s">
        <v>559</v>
      </c>
      <c r="F640" s="150" t="s">
        <v>560</v>
      </c>
      <c r="G640" s="151" t="s">
        <v>208</v>
      </c>
      <c r="H640" s="152">
        <v>2</v>
      </c>
      <c r="I640" s="153"/>
      <c r="J640" s="154">
        <f t="shared" si="0"/>
        <v>0</v>
      </c>
      <c r="K640" s="155"/>
      <c r="L640" s="34"/>
      <c r="M640" s="156" t="s">
        <v>1</v>
      </c>
      <c r="N640" s="157" t="s">
        <v>41</v>
      </c>
      <c r="O640" s="62"/>
      <c r="P640" s="158">
        <f t="shared" si="1"/>
        <v>0</v>
      </c>
      <c r="Q640" s="158">
        <v>2.1000000000000001E-4</v>
      </c>
      <c r="R640" s="158">
        <f t="shared" si="2"/>
        <v>4.2000000000000002E-4</v>
      </c>
      <c r="S640" s="158">
        <v>0</v>
      </c>
      <c r="T640" s="159">
        <f t="shared" si="3"/>
        <v>0</v>
      </c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R640" s="160" t="s">
        <v>350</v>
      </c>
      <c r="AT640" s="160" t="s">
        <v>121</v>
      </c>
      <c r="AU640" s="160" t="s">
        <v>126</v>
      </c>
      <c r="AY640" s="18" t="s">
        <v>118</v>
      </c>
      <c r="BE640" s="161">
        <f t="shared" si="4"/>
        <v>0</v>
      </c>
      <c r="BF640" s="161">
        <f t="shared" si="5"/>
        <v>0</v>
      </c>
      <c r="BG640" s="161">
        <f t="shared" si="6"/>
        <v>0</v>
      </c>
      <c r="BH640" s="161">
        <f t="shared" si="7"/>
        <v>0</v>
      </c>
      <c r="BI640" s="161">
        <f t="shared" si="8"/>
        <v>0</v>
      </c>
      <c r="BJ640" s="18" t="s">
        <v>126</v>
      </c>
      <c r="BK640" s="161">
        <f t="shared" si="9"/>
        <v>0</v>
      </c>
      <c r="BL640" s="18" t="s">
        <v>350</v>
      </c>
      <c r="BM640" s="160" t="s">
        <v>561</v>
      </c>
    </row>
    <row r="641" spans="1:65" s="2" customFormat="1" ht="49.15" customHeight="1">
      <c r="A641" s="33"/>
      <c r="B641" s="147"/>
      <c r="C641" s="148" t="s">
        <v>562</v>
      </c>
      <c r="D641" s="148" t="s">
        <v>121</v>
      </c>
      <c r="E641" s="149" t="s">
        <v>563</v>
      </c>
      <c r="F641" s="150" t="s">
        <v>564</v>
      </c>
      <c r="G641" s="151" t="s">
        <v>208</v>
      </c>
      <c r="H641" s="152">
        <v>1</v>
      </c>
      <c r="I641" s="153"/>
      <c r="J641" s="154">
        <f t="shared" si="0"/>
        <v>0</v>
      </c>
      <c r="K641" s="155"/>
      <c r="L641" s="34"/>
      <c r="M641" s="156" t="s">
        <v>1</v>
      </c>
      <c r="N641" s="157" t="s">
        <v>41</v>
      </c>
      <c r="O641" s="62"/>
      <c r="P641" s="158">
        <f t="shared" si="1"/>
        <v>0</v>
      </c>
      <c r="Q641" s="158">
        <v>2.1000000000000001E-4</v>
      </c>
      <c r="R641" s="158">
        <f t="shared" si="2"/>
        <v>2.1000000000000001E-4</v>
      </c>
      <c r="S641" s="158">
        <v>0</v>
      </c>
      <c r="T641" s="159">
        <f t="shared" si="3"/>
        <v>0</v>
      </c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R641" s="160" t="s">
        <v>350</v>
      </c>
      <c r="AT641" s="160" t="s">
        <v>121</v>
      </c>
      <c r="AU641" s="160" t="s">
        <v>126</v>
      </c>
      <c r="AY641" s="18" t="s">
        <v>118</v>
      </c>
      <c r="BE641" s="161">
        <f t="shared" si="4"/>
        <v>0</v>
      </c>
      <c r="BF641" s="161">
        <f t="shared" si="5"/>
        <v>0</v>
      </c>
      <c r="BG641" s="161">
        <f t="shared" si="6"/>
        <v>0</v>
      </c>
      <c r="BH641" s="161">
        <f t="shared" si="7"/>
        <v>0</v>
      </c>
      <c r="BI641" s="161">
        <f t="shared" si="8"/>
        <v>0</v>
      </c>
      <c r="BJ641" s="18" t="s">
        <v>126</v>
      </c>
      <c r="BK641" s="161">
        <f t="shared" si="9"/>
        <v>0</v>
      </c>
      <c r="BL641" s="18" t="s">
        <v>350</v>
      </c>
      <c r="BM641" s="160" t="s">
        <v>565</v>
      </c>
    </row>
    <row r="642" spans="1:65" s="2" customFormat="1" ht="49.15" customHeight="1">
      <c r="A642" s="33"/>
      <c r="B642" s="147"/>
      <c r="C642" s="148" t="s">
        <v>566</v>
      </c>
      <c r="D642" s="148" t="s">
        <v>121</v>
      </c>
      <c r="E642" s="149" t="s">
        <v>567</v>
      </c>
      <c r="F642" s="150" t="s">
        <v>568</v>
      </c>
      <c r="G642" s="151" t="s">
        <v>208</v>
      </c>
      <c r="H642" s="152">
        <v>3</v>
      </c>
      <c r="I642" s="153"/>
      <c r="J642" s="154">
        <f t="shared" si="0"/>
        <v>0</v>
      </c>
      <c r="K642" s="155"/>
      <c r="L642" s="34"/>
      <c r="M642" s="156" t="s">
        <v>1</v>
      </c>
      <c r="N642" s="157" t="s">
        <v>41</v>
      </c>
      <c r="O642" s="62"/>
      <c r="P642" s="158">
        <f t="shared" si="1"/>
        <v>0</v>
      </c>
      <c r="Q642" s="158">
        <v>2.1000000000000001E-4</v>
      </c>
      <c r="R642" s="158">
        <f t="shared" si="2"/>
        <v>6.3000000000000003E-4</v>
      </c>
      <c r="S642" s="158">
        <v>0</v>
      </c>
      <c r="T642" s="159">
        <f t="shared" si="3"/>
        <v>0</v>
      </c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R642" s="160" t="s">
        <v>350</v>
      </c>
      <c r="AT642" s="160" t="s">
        <v>121</v>
      </c>
      <c r="AU642" s="160" t="s">
        <v>126</v>
      </c>
      <c r="AY642" s="18" t="s">
        <v>118</v>
      </c>
      <c r="BE642" s="161">
        <f t="shared" si="4"/>
        <v>0</v>
      </c>
      <c r="BF642" s="161">
        <f t="shared" si="5"/>
        <v>0</v>
      </c>
      <c r="BG642" s="161">
        <f t="shared" si="6"/>
        <v>0</v>
      </c>
      <c r="BH642" s="161">
        <f t="shared" si="7"/>
        <v>0</v>
      </c>
      <c r="BI642" s="161">
        <f t="shared" si="8"/>
        <v>0</v>
      </c>
      <c r="BJ642" s="18" t="s">
        <v>126</v>
      </c>
      <c r="BK642" s="161">
        <f t="shared" si="9"/>
        <v>0</v>
      </c>
      <c r="BL642" s="18" t="s">
        <v>350</v>
      </c>
      <c r="BM642" s="160" t="s">
        <v>569</v>
      </c>
    </row>
    <row r="643" spans="1:65" s="2" customFormat="1" ht="49.15" customHeight="1">
      <c r="A643" s="33"/>
      <c r="B643" s="147"/>
      <c r="C643" s="148" t="s">
        <v>570</v>
      </c>
      <c r="D643" s="148" t="s">
        <v>121</v>
      </c>
      <c r="E643" s="149" t="s">
        <v>571</v>
      </c>
      <c r="F643" s="150" t="s">
        <v>572</v>
      </c>
      <c r="G643" s="151" t="s">
        <v>208</v>
      </c>
      <c r="H643" s="152">
        <v>34</v>
      </c>
      <c r="I643" s="153"/>
      <c r="J643" s="154">
        <f t="shared" si="0"/>
        <v>0</v>
      </c>
      <c r="K643" s="155"/>
      <c r="L643" s="34"/>
      <c r="M643" s="156" t="s">
        <v>1</v>
      </c>
      <c r="N643" s="157" t="s">
        <v>41</v>
      </c>
      <c r="O643" s="62"/>
      <c r="P643" s="158">
        <f t="shared" si="1"/>
        <v>0</v>
      </c>
      <c r="Q643" s="158">
        <v>2.1000000000000001E-4</v>
      </c>
      <c r="R643" s="158">
        <f t="shared" si="2"/>
        <v>7.1400000000000005E-3</v>
      </c>
      <c r="S643" s="158">
        <v>0</v>
      </c>
      <c r="T643" s="159">
        <f t="shared" si="3"/>
        <v>0</v>
      </c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R643" s="160" t="s">
        <v>350</v>
      </c>
      <c r="AT643" s="160" t="s">
        <v>121</v>
      </c>
      <c r="AU643" s="160" t="s">
        <v>126</v>
      </c>
      <c r="AY643" s="18" t="s">
        <v>118</v>
      </c>
      <c r="BE643" s="161">
        <f t="shared" si="4"/>
        <v>0</v>
      </c>
      <c r="BF643" s="161">
        <f t="shared" si="5"/>
        <v>0</v>
      </c>
      <c r="BG643" s="161">
        <f t="shared" si="6"/>
        <v>0</v>
      </c>
      <c r="BH643" s="161">
        <f t="shared" si="7"/>
        <v>0</v>
      </c>
      <c r="BI643" s="161">
        <f t="shared" si="8"/>
        <v>0</v>
      </c>
      <c r="BJ643" s="18" t="s">
        <v>126</v>
      </c>
      <c r="BK643" s="161">
        <f t="shared" si="9"/>
        <v>0</v>
      </c>
      <c r="BL643" s="18" t="s">
        <v>350</v>
      </c>
      <c r="BM643" s="160" t="s">
        <v>573</v>
      </c>
    </row>
    <row r="644" spans="1:65" s="2" customFormat="1" ht="49.15" customHeight="1">
      <c r="A644" s="33"/>
      <c r="B644" s="147"/>
      <c r="C644" s="148" t="s">
        <v>574</v>
      </c>
      <c r="D644" s="148" t="s">
        <v>121</v>
      </c>
      <c r="E644" s="149" t="s">
        <v>575</v>
      </c>
      <c r="F644" s="150" t="s">
        <v>576</v>
      </c>
      <c r="G644" s="151" t="s">
        <v>208</v>
      </c>
      <c r="H644" s="152">
        <v>1</v>
      </c>
      <c r="I644" s="153"/>
      <c r="J644" s="154">
        <f t="shared" si="0"/>
        <v>0</v>
      </c>
      <c r="K644" s="155"/>
      <c r="L644" s="34"/>
      <c r="M644" s="156" t="s">
        <v>1</v>
      </c>
      <c r="N644" s="157" t="s">
        <v>41</v>
      </c>
      <c r="O644" s="62"/>
      <c r="P644" s="158">
        <f t="shared" si="1"/>
        <v>0</v>
      </c>
      <c r="Q644" s="158">
        <v>2.1000000000000001E-4</v>
      </c>
      <c r="R644" s="158">
        <f t="shared" si="2"/>
        <v>2.1000000000000001E-4</v>
      </c>
      <c r="S644" s="158">
        <v>0</v>
      </c>
      <c r="T644" s="159">
        <f t="shared" si="3"/>
        <v>0</v>
      </c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R644" s="160" t="s">
        <v>350</v>
      </c>
      <c r="AT644" s="160" t="s">
        <v>121</v>
      </c>
      <c r="AU644" s="160" t="s">
        <v>126</v>
      </c>
      <c r="AY644" s="18" t="s">
        <v>118</v>
      </c>
      <c r="BE644" s="161">
        <f t="shared" si="4"/>
        <v>0</v>
      </c>
      <c r="BF644" s="161">
        <f t="shared" si="5"/>
        <v>0</v>
      </c>
      <c r="BG644" s="161">
        <f t="shared" si="6"/>
        <v>0</v>
      </c>
      <c r="BH644" s="161">
        <f t="shared" si="7"/>
        <v>0</v>
      </c>
      <c r="BI644" s="161">
        <f t="shared" si="8"/>
        <v>0</v>
      </c>
      <c r="BJ644" s="18" t="s">
        <v>126</v>
      </c>
      <c r="BK644" s="161">
        <f t="shared" si="9"/>
        <v>0</v>
      </c>
      <c r="BL644" s="18" t="s">
        <v>350</v>
      </c>
      <c r="BM644" s="160" t="s">
        <v>577</v>
      </c>
    </row>
    <row r="645" spans="1:65" s="2" customFormat="1" ht="49.15" customHeight="1">
      <c r="A645" s="33"/>
      <c r="B645" s="147"/>
      <c r="C645" s="148" t="s">
        <v>578</v>
      </c>
      <c r="D645" s="148" t="s">
        <v>121</v>
      </c>
      <c r="E645" s="149" t="s">
        <v>579</v>
      </c>
      <c r="F645" s="150" t="s">
        <v>580</v>
      </c>
      <c r="G645" s="151" t="s">
        <v>208</v>
      </c>
      <c r="H645" s="152">
        <v>1</v>
      </c>
      <c r="I645" s="153"/>
      <c r="J645" s="154">
        <f t="shared" si="0"/>
        <v>0</v>
      </c>
      <c r="K645" s="155"/>
      <c r="L645" s="34"/>
      <c r="M645" s="156" t="s">
        <v>1</v>
      </c>
      <c r="N645" s="157" t="s">
        <v>41</v>
      </c>
      <c r="O645" s="62"/>
      <c r="P645" s="158">
        <f t="shared" si="1"/>
        <v>0</v>
      </c>
      <c r="Q645" s="158">
        <v>2.1000000000000001E-4</v>
      </c>
      <c r="R645" s="158">
        <f t="shared" si="2"/>
        <v>2.1000000000000001E-4</v>
      </c>
      <c r="S645" s="158">
        <v>0</v>
      </c>
      <c r="T645" s="159">
        <f t="shared" si="3"/>
        <v>0</v>
      </c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R645" s="160" t="s">
        <v>350</v>
      </c>
      <c r="AT645" s="160" t="s">
        <v>121</v>
      </c>
      <c r="AU645" s="160" t="s">
        <v>126</v>
      </c>
      <c r="AY645" s="18" t="s">
        <v>118</v>
      </c>
      <c r="BE645" s="161">
        <f t="shared" si="4"/>
        <v>0</v>
      </c>
      <c r="BF645" s="161">
        <f t="shared" si="5"/>
        <v>0</v>
      </c>
      <c r="BG645" s="161">
        <f t="shared" si="6"/>
        <v>0</v>
      </c>
      <c r="BH645" s="161">
        <f t="shared" si="7"/>
        <v>0</v>
      </c>
      <c r="BI645" s="161">
        <f t="shared" si="8"/>
        <v>0</v>
      </c>
      <c r="BJ645" s="18" t="s">
        <v>126</v>
      </c>
      <c r="BK645" s="161">
        <f t="shared" si="9"/>
        <v>0</v>
      </c>
      <c r="BL645" s="18" t="s">
        <v>350</v>
      </c>
      <c r="BM645" s="160" t="s">
        <v>581</v>
      </c>
    </row>
    <row r="646" spans="1:65" s="2" customFormat="1" ht="55.5" customHeight="1">
      <c r="A646" s="33"/>
      <c r="B646" s="147"/>
      <c r="C646" s="148" t="s">
        <v>582</v>
      </c>
      <c r="D646" s="148" t="s">
        <v>121</v>
      </c>
      <c r="E646" s="149" t="s">
        <v>583</v>
      </c>
      <c r="F646" s="150" t="s">
        <v>584</v>
      </c>
      <c r="G646" s="151" t="s">
        <v>208</v>
      </c>
      <c r="H646" s="152">
        <v>1</v>
      </c>
      <c r="I646" s="153"/>
      <c r="J646" s="154">
        <f t="shared" si="0"/>
        <v>0</v>
      </c>
      <c r="K646" s="155"/>
      <c r="L646" s="34"/>
      <c r="M646" s="156" t="s">
        <v>1</v>
      </c>
      <c r="N646" s="157" t="s">
        <v>41</v>
      </c>
      <c r="O646" s="62"/>
      <c r="P646" s="158">
        <f t="shared" si="1"/>
        <v>0</v>
      </c>
      <c r="Q646" s="158">
        <v>2.1000000000000001E-4</v>
      </c>
      <c r="R646" s="158">
        <f t="shared" si="2"/>
        <v>2.1000000000000001E-4</v>
      </c>
      <c r="S646" s="158">
        <v>0</v>
      </c>
      <c r="T646" s="159">
        <f t="shared" si="3"/>
        <v>0</v>
      </c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R646" s="160" t="s">
        <v>350</v>
      </c>
      <c r="AT646" s="160" t="s">
        <v>121</v>
      </c>
      <c r="AU646" s="160" t="s">
        <v>126</v>
      </c>
      <c r="AY646" s="18" t="s">
        <v>118</v>
      </c>
      <c r="BE646" s="161">
        <f t="shared" si="4"/>
        <v>0</v>
      </c>
      <c r="BF646" s="161">
        <f t="shared" si="5"/>
        <v>0</v>
      </c>
      <c r="BG646" s="161">
        <f t="shared" si="6"/>
        <v>0</v>
      </c>
      <c r="BH646" s="161">
        <f t="shared" si="7"/>
        <v>0</v>
      </c>
      <c r="BI646" s="161">
        <f t="shared" si="8"/>
        <v>0</v>
      </c>
      <c r="BJ646" s="18" t="s">
        <v>126</v>
      </c>
      <c r="BK646" s="161">
        <f t="shared" si="9"/>
        <v>0</v>
      </c>
      <c r="BL646" s="18" t="s">
        <v>350</v>
      </c>
      <c r="BM646" s="160" t="s">
        <v>585</v>
      </c>
    </row>
    <row r="647" spans="1:65" s="2" customFormat="1" ht="55.5" customHeight="1">
      <c r="A647" s="33"/>
      <c r="B647" s="147"/>
      <c r="C647" s="148" t="s">
        <v>586</v>
      </c>
      <c r="D647" s="148" t="s">
        <v>121</v>
      </c>
      <c r="E647" s="149" t="s">
        <v>587</v>
      </c>
      <c r="F647" s="150" t="s">
        <v>588</v>
      </c>
      <c r="G647" s="151" t="s">
        <v>208</v>
      </c>
      <c r="H647" s="152">
        <v>1</v>
      </c>
      <c r="I647" s="153"/>
      <c r="J647" s="154">
        <f t="shared" si="0"/>
        <v>0</v>
      </c>
      <c r="K647" s="155"/>
      <c r="L647" s="34"/>
      <c r="M647" s="156" t="s">
        <v>1</v>
      </c>
      <c r="N647" s="157" t="s">
        <v>41</v>
      </c>
      <c r="O647" s="62"/>
      <c r="P647" s="158">
        <f t="shared" si="1"/>
        <v>0</v>
      </c>
      <c r="Q647" s="158">
        <v>2.1000000000000001E-4</v>
      </c>
      <c r="R647" s="158">
        <f t="shared" si="2"/>
        <v>2.1000000000000001E-4</v>
      </c>
      <c r="S647" s="158">
        <v>0</v>
      </c>
      <c r="T647" s="159">
        <f t="shared" si="3"/>
        <v>0</v>
      </c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R647" s="160" t="s">
        <v>350</v>
      </c>
      <c r="AT647" s="160" t="s">
        <v>121</v>
      </c>
      <c r="AU647" s="160" t="s">
        <v>126</v>
      </c>
      <c r="AY647" s="18" t="s">
        <v>118</v>
      </c>
      <c r="BE647" s="161">
        <f t="shared" si="4"/>
        <v>0</v>
      </c>
      <c r="BF647" s="161">
        <f t="shared" si="5"/>
        <v>0</v>
      </c>
      <c r="BG647" s="161">
        <f t="shared" si="6"/>
        <v>0</v>
      </c>
      <c r="BH647" s="161">
        <f t="shared" si="7"/>
        <v>0</v>
      </c>
      <c r="BI647" s="161">
        <f t="shared" si="8"/>
        <v>0</v>
      </c>
      <c r="BJ647" s="18" t="s">
        <v>126</v>
      </c>
      <c r="BK647" s="161">
        <f t="shared" si="9"/>
        <v>0</v>
      </c>
      <c r="BL647" s="18" t="s">
        <v>350</v>
      </c>
      <c r="BM647" s="160" t="s">
        <v>589</v>
      </c>
    </row>
    <row r="648" spans="1:65" s="2" customFormat="1" ht="55.5" customHeight="1">
      <c r="A648" s="33"/>
      <c r="B648" s="147"/>
      <c r="C648" s="148" t="s">
        <v>590</v>
      </c>
      <c r="D648" s="148" t="s">
        <v>121</v>
      </c>
      <c r="E648" s="149" t="s">
        <v>591</v>
      </c>
      <c r="F648" s="150" t="s">
        <v>592</v>
      </c>
      <c r="G648" s="151" t="s">
        <v>208</v>
      </c>
      <c r="H648" s="152">
        <v>7</v>
      </c>
      <c r="I648" s="153"/>
      <c r="J648" s="154">
        <f t="shared" si="0"/>
        <v>0</v>
      </c>
      <c r="K648" s="155"/>
      <c r="L648" s="34"/>
      <c r="M648" s="156" t="s">
        <v>1</v>
      </c>
      <c r="N648" s="157" t="s">
        <v>41</v>
      </c>
      <c r="O648" s="62"/>
      <c r="P648" s="158">
        <f t="shared" si="1"/>
        <v>0</v>
      </c>
      <c r="Q648" s="158">
        <v>2.1000000000000001E-4</v>
      </c>
      <c r="R648" s="158">
        <f t="shared" si="2"/>
        <v>1.47E-3</v>
      </c>
      <c r="S648" s="158">
        <v>0</v>
      </c>
      <c r="T648" s="159">
        <f t="shared" si="3"/>
        <v>0</v>
      </c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R648" s="160" t="s">
        <v>350</v>
      </c>
      <c r="AT648" s="160" t="s">
        <v>121</v>
      </c>
      <c r="AU648" s="160" t="s">
        <v>126</v>
      </c>
      <c r="AY648" s="18" t="s">
        <v>118</v>
      </c>
      <c r="BE648" s="161">
        <f t="shared" si="4"/>
        <v>0</v>
      </c>
      <c r="BF648" s="161">
        <f t="shared" si="5"/>
        <v>0</v>
      </c>
      <c r="BG648" s="161">
        <f t="shared" si="6"/>
        <v>0</v>
      </c>
      <c r="BH648" s="161">
        <f t="shared" si="7"/>
        <v>0</v>
      </c>
      <c r="BI648" s="161">
        <f t="shared" si="8"/>
        <v>0</v>
      </c>
      <c r="BJ648" s="18" t="s">
        <v>126</v>
      </c>
      <c r="BK648" s="161">
        <f t="shared" si="9"/>
        <v>0</v>
      </c>
      <c r="BL648" s="18" t="s">
        <v>350</v>
      </c>
      <c r="BM648" s="160" t="s">
        <v>593</v>
      </c>
    </row>
    <row r="649" spans="1:65" s="2" customFormat="1" ht="49.15" customHeight="1">
      <c r="A649" s="33"/>
      <c r="B649" s="147"/>
      <c r="C649" s="148" t="s">
        <v>594</v>
      </c>
      <c r="D649" s="148" t="s">
        <v>121</v>
      </c>
      <c r="E649" s="149" t="s">
        <v>595</v>
      </c>
      <c r="F649" s="150" t="s">
        <v>596</v>
      </c>
      <c r="G649" s="151" t="s">
        <v>208</v>
      </c>
      <c r="H649" s="152">
        <v>1</v>
      </c>
      <c r="I649" s="153"/>
      <c r="J649" s="154">
        <f t="shared" si="0"/>
        <v>0</v>
      </c>
      <c r="K649" s="155"/>
      <c r="L649" s="34"/>
      <c r="M649" s="156" t="s">
        <v>1</v>
      </c>
      <c r="N649" s="157" t="s">
        <v>41</v>
      </c>
      <c r="O649" s="62"/>
      <c r="P649" s="158">
        <f t="shared" si="1"/>
        <v>0</v>
      </c>
      <c r="Q649" s="158">
        <v>2.1000000000000001E-4</v>
      </c>
      <c r="R649" s="158">
        <f t="shared" si="2"/>
        <v>2.1000000000000001E-4</v>
      </c>
      <c r="S649" s="158">
        <v>0</v>
      </c>
      <c r="T649" s="159">
        <f t="shared" si="3"/>
        <v>0</v>
      </c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R649" s="160" t="s">
        <v>350</v>
      </c>
      <c r="AT649" s="160" t="s">
        <v>121</v>
      </c>
      <c r="AU649" s="160" t="s">
        <v>126</v>
      </c>
      <c r="AY649" s="18" t="s">
        <v>118</v>
      </c>
      <c r="BE649" s="161">
        <f t="shared" si="4"/>
        <v>0</v>
      </c>
      <c r="BF649" s="161">
        <f t="shared" si="5"/>
        <v>0</v>
      </c>
      <c r="BG649" s="161">
        <f t="shared" si="6"/>
        <v>0</v>
      </c>
      <c r="BH649" s="161">
        <f t="shared" si="7"/>
        <v>0</v>
      </c>
      <c r="BI649" s="161">
        <f t="shared" si="8"/>
        <v>0</v>
      </c>
      <c r="BJ649" s="18" t="s">
        <v>126</v>
      </c>
      <c r="BK649" s="161">
        <f t="shared" si="9"/>
        <v>0</v>
      </c>
      <c r="BL649" s="18" t="s">
        <v>350</v>
      </c>
      <c r="BM649" s="160" t="s">
        <v>597</v>
      </c>
    </row>
    <row r="650" spans="1:65" s="2" customFormat="1" ht="55.5" customHeight="1">
      <c r="A650" s="33"/>
      <c r="B650" s="147"/>
      <c r="C650" s="148" t="s">
        <v>598</v>
      </c>
      <c r="D650" s="148" t="s">
        <v>121</v>
      </c>
      <c r="E650" s="149" t="s">
        <v>599</v>
      </c>
      <c r="F650" s="150" t="s">
        <v>600</v>
      </c>
      <c r="G650" s="151" t="s">
        <v>208</v>
      </c>
      <c r="H650" s="152">
        <v>1</v>
      </c>
      <c r="I650" s="153"/>
      <c r="J650" s="154">
        <f t="shared" si="0"/>
        <v>0</v>
      </c>
      <c r="K650" s="155"/>
      <c r="L650" s="34"/>
      <c r="M650" s="156" t="s">
        <v>1</v>
      </c>
      <c r="N650" s="157" t="s">
        <v>41</v>
      </c>
      <c r="O650" s="62"/>
      <c r="P650" s="158">
        <f t="shared" si="1"/>
        <v>0</v>
      </c>
      <c r="Q650" s="158">
        <v>2.1000000000000001E-4</v>
      </c>
      <c r="R650" s="158">
        <f t="shared" si="2"/>
        <v>2.1000000000000001E-4</v>
      </c>
      <c r="S650" s="158">
        <v>0</v>
      </c>
      <c r="T650" s="159">
        <f t="shared" si="3"/>
        <v>0</v>
      </c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R650" s="160" t="s">
        <v>350</v>
      </c>
      <c r="AT650" s="160" t="s">
        <v>121</v>
      </c>
      <c r="AU650" s="160" t="s">
        <v>126</v>
      </c>
      <c r="AY650" s="18" t="s">
        <v>118</v>
      </c>
      <c r="BE650" s="161">
        <f t="shared" si="4"/>
        <v>0</v>
      </c>
      <c r="BF650" s="161">
        <f t="shared" si="5"/>
        <v>0</v>
      </c>
      <c r="BG650" s="161">
        <f t="shared" si="6"/>
        <v>0</v>
      </c>
      <c r="BH650" s="161">
        <f t="shared" si="7"/>
        <v>0</v>
      </c>
      <c r="BI650" s="161">
        <f t="shared" si="8"/>
        <v>0</v>
      </c>
      <c r="BJ650" s="18" t="s">
        <v>126</v>
      </c>
      <c r="BK650" s="161">
        <f t="shared" si="9"/>
        <v>0</v>
      </c>
      <c r="BL650" s="18" t="s">
        <v>350</v>
      </c>
      <c r="BM650" s="160" t="s">
        <v>601</v>
      </c>
    </row>
    <row r="651" spans="1:65" s="2" customFormat="1" ht="62.65" customHeight="1">
      <c r="A651" s="33"/>
      <c r="B651" s="147"/>
      <c r="C651" s="148" t="s">
        <v>602</v>
      </c>
      <c r="D651" s="148" t="s">
        <v>121</v>
      </c>
      <c r="E651" s="149" t="s">
        <v>603</v>
      </c>
      <c r="F651" s="150" t="s">
        <v>604</v>
      </c>
      <c r="G651" s="151" t="s">
        <v>208</v>
      </c>
      <c r="H651" s="152">
        <v>2</v>
      </c>
      <c r="I651" s="153"/>
      <c r="J651" s="154">
        <f t="shared" si="0"/>
        <v>0</v>
      </c>
      <c r="K651" s="155"/>
      <c r="L651" s="34"/>
      <c r="M651" s="156" t="s">
        <v>1</v>
      </c>
      <c r="N651" s="157" t="s">
        <v>41</v>
      </c>
      <c r="O651" s="62"/>
      <c r="P651" s="158">
        <f t="shared" si="1"/>
        <v>0</v>
      </c>
      <c r="Q651" s="158">
        <v>2.1000000000000001E-4</v>
      </c>
      <c r="R651" s="158">
        <f t="shared" si="2"/>
        <v>4.2000000000000002E-4</v>
      </c>
      <c r="S651" s="158">
        <v>0</v>
      </c>
      <c r="T651" s="159">
        <f t="shared" si="3"/>
        <v>0</v>
      </c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R651" s="160" t="s">
        <v>350</v>
      </c>
      <c r="AT651" s="160" t="s">
        <v>121</v>
      </c>
      <c r="AU651" s="160" t="s">
        <v>126</v>
      </c>
      <c r="AY651" s="18" t="s">
        <v>118</v>
      </c>
      <c r="BE651" s="161">
        <f t="shared" si="4"/>
        <v>0</v>
      </c>
      <c r="BF651" s="161">
        <f t="shared" si="5"/>
        <v>0</v>
      </c>
      <c r="BG651" s="161">
        <f t="shared" si="6"/>
        <v>0</v>
      </c>
      <c r="BH651" s="161">
        <f t="shared" si="7"/>
        <v>0</v>
      </c>
      <c r="BI651" s="161">
        <f t="shared" si="8"/>
        <v>0</v>
      </c>
      <c r="BJ651" s="18" t="s">
        <v>126</v>
      </c>
      <c r="BK651" s="161">
        <f t="shared" si="9"/>
        <v>0</v>
      </c>
      <c r="BL651" s="18" t="s">
        <v>350</v>
      </c>
      <c r="BM651" s="160" t="s">
        <v>605</v>
      </c>
    </row>
    <row r="652" spans="1:65" s="2" customFormat="1" ht="62.65" customHeight="1">
      <c r="A652" s="33"/>
      <c r="B652" s="147"/>
      <c r="C652" s="148" t="s">
        <v>606</v>
      </c>
      <c r="D652" s="148" t="s">
        <v>121</v>
      </c>
      <c r="E652" s="149" t="s">
        <v>607</v>
      </c>
      <c r="F652" s="150" t="s">
        <v>608</v>
      </c>
      <c r="G652" s="151" t="s">
        <v>208</v>
      </c>
      <c r="H652" s="152">
        <v>1</v>
      </c>
      <c r="I652" s="153"/>
      <c r="J652" s="154">
        <f t="shared" si="0"/>
        <v>0</v>
      </c>
      <c r="K652" s="155"/>
      <c r="L652" s="34"/>
      <c r="M652" s="156" t="s">
        <v>1</v>
      </c>
      <c r="N652" s="157" t="s">
        <v>41</v>
      </c>
      <c r="O652" s="62"/>
      <c r="P652" s="158">
        <f t="shared" si="1"/>
        <v>0</v>
      </c>
      <c r="Q652" s="158">
        <v>2.1000000000000001E-4</v>
      </c>
      <c r="R652" s="158">
        <f t="shared" si="2"/>
        <v>2.1000000000000001E-4</v>
      </c>
      <c r="S652" s="158">
        <v>0</v>
      </c>
      <c r="T652" s="159">
        <f t="shared" si="3"/>
        <v>0</v>
      </c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R652" s="160" t="s">
        <v>350</v>
      </c>
      <c r="AT652" s="160" t="s">
        <v>121</v>
      </c>
      <c r="AU652" s="160" t="s">
        <v>126</v>
      </c>
      <c r="AY652" s="18" t="s">
        <v>118</v>
      </c>
      <c r="BE652" s="161">
        <f t="shared" si="4"/>
        <v>0</v>
      </c>
      <c r="BF652" s="161">
        <f t="shared" si="5"/>
        <v>0</v>
      </c>
      <c r="BG652" s="161">
        <f t="shared" si="6"/>
        <v>0</v>
      </c>
      <c r="BH652" s="161">
        <f t="shared" si="7"/>
        <v>0</v>
      </c>
      <c r="BI652" s="161">
        <f t="shared" si="8"/>
        <v>0</v>
      </c>
      <c r="BJ652" s="18" t="s">
        <v>126</v>
      </c>
      <c r="BK652" s="161">
        <f t="shared" si="9"/>
        <v>0</v>
      </c>
      <c r="BL652" s="18" t="s">
        <v>350</v>
      </c>
      <c r="BM652" s="160" t="s">
        <v>609</v>
      </c>
    </row>
    <row r="653" spans="1:65" s="2" customFormat="1" ht="62.65" customHeight="1">
      <c r="A653" s="33"/>
      <c r="B653" s="147"/>
      <c r="C653" s="148" t="s">
        <v>610</v>
      </c>
      <c r="D653" s="148" t="s">
        <v>121</v>
      </c>
      <c r="E653" s="149" t="s">
        <v>611</v>
      </c>
      <c r="F653" s="150" t="s">
        <v>612</v>
      </c>
      <c r="G653" s="151" t="s">
        <v>208</v>
      </c>
      <c r="H653" s="152">
        <v>1</v>
      </c>
      <c r="I653" s="153"/>
      <c r="J653" s="154">
        <f t="shared" si="0"/>
        <v>0</v>
      </c>
      <c r="K653" s="155"/>
      <c r="L653" s="34"/>
      <c r="M653" s="156" t="s">
        <v>1</v>
      </c>
      <c r="N653" s="157" t="s">
        <v>41</v>
      </c>
      <c r="O653" s="62"/>
      <c r="P653" s="158">
        <f t="shared" si="1"/>
        <v>0</v>
      </c>
      <c r="Q653" s="158">
        <v>2.1000000000000001E-4</v>
      </c>
      <c r="R653" s="158">
        <f t="shared" si="2"/>
        <v>2.1000000000000001E-4</v>
      </c>
      <c r="S653" s="158">
        <v>0</v>
      </c>
      <c r="T653" s="159">
        <f t="shared" si="3"/>
        <v>0</v>
      </c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R653" s="160" t="s">
        <v>350</v>
      </c>
      <c r="AT653" s="160" t="s">
        <v>121</v>
      </c>
      <c r="AU653" s="160" t="s">
        <v>126</v>
      </c>
      <c r="AY653" s="18" t="s">
        <v>118</v>
      </c>
      <c r="BE653" s="161">
        <f t="shared" si="4"/>
        <v>0</v>
      </c>
      <c r="BF653" s="161">
        <f t="shared" si="5"/>
        <v>0</v>
      </c>
      <c r="BG653" s="161">
        <f t="shared" si="6"/>
        <v>0</v>
      </c>
      <c r="BH653" s="161">
        <f t="shared" si="7"/>
        <v>0</v>
      </c>
      <c r="BI653" s="161">
        <f t="shared" si="8"/>
        <v>0</v>
      </c>
      <c r="BJ653" s="18" t="s">
        <v>126</v>
      </c>
      <c r="BK653" s="161">
        <f t="shared" si="9"/>
        <v>0</v>
      </c>
      <c r="BL653" s="18" t="s">
        <v>350</v>
      </c>
      <c r="BM653" s="160" t="s">
        <v>613</v>
      </c>
    </row>
    <row r="654" spans="1:65" s="2" customFormat="1" ht="62.65" customHeight="1">
      <c r="A654" s="33"/>
      <c r="B654" s="147"/>
      <c r="C654" s="148" t="s">
        <v>614</v>
      </c>
      <c r="D654" s="148" t="s">
        <v>121</v>
      </c>
      <c r="E654" s="149" t="s">
        <v>615</v>
      </c>
      <c r="F654" s="150" t="s">
        <v>616</v>
      </c>
      <c r="G654" s="151" t="s">
        <v>208</v>
      </c>
      <c r="H654" s="152">
        <v>1</v>
      </c>
      <c r="I654" s="153"/>
      <c r="J654" s="154">
        <f t="shared" si="0"/>
        <v>0</v>
      </c>
      <c r="K654" s="155"/>
      <c r="L654" s="34"/>
      <c r="M654" s="156" t="s">
        <v>1</v>
      </c>
      <c r="N654" s="157" t="s">
        <v>41</v>
      </c>
      <c r="O654" s="62"/>
      <c r="P654" s="158">
        <f t="shared" si="1"/>
        <v>0</v>
      </c>
      <c r="Q654" s="158">
        <v>2.1000000000000001E-4</v>
      </c>
      <c r="R654" s="158">
        <f t="shared" si="2"/>
        <v>2.1000000000000001E-4</v>
      </c>
      <c r="S654" s="158">
        <v>0</v>
      </c>
      <c r="T654" s="159">
        <f t="shared" si="3"/>
        <v>0</v>
      </c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R654" s="160" t="s">
        <v>350</v>
      </c>
      <c r="AT654" s="160" t="s">
        <v>121</v>
      </c>
      <c r="AU654" s="160" t="s">
        <v>126</v>
      </c>
      <c r="AY654" s="18" t="s">
        <v>118</v>
      </c>
      <c r="BE654" s="161">
        <f t="shared" si="4"/>
        <v>0</v>
      </c>
      <c r="BF654" s="161">
        <f t="shared" si="5"/>
        <v>0</v>
      </c>
      <c r="BG654" s="161">
        <f t="shared" si="6"/>
        <v>0</v>
      </c>
      <c r="BH654" s="161">
        <f t="shared" si="7"/>
        <v>0</v>
      </c>
      <c r="BI654" s="161">
        <f t="shared" si="8"/>
        <v>0</v>
      </c>
      <c r="BJ654" s="18" t="s">
        <v>126</v>
      </c>
      <c r="BK654" s="161">
        <f t="shared" si="9"/>
        <v>0</v>
      </c>
      <c r="BL654" s="18" t="s">
        <v>350</v>
      </c>
      <c r="BM654" s="160" t="s">
        <v>617</v>
      </c>
    </row>
    <row r="655" spans="1:65" s="2" customFormat="1" ht="62.65" customHeight="1">
      <c r="A655" s="33"/>
      <c r="B655" s="147"/>
      <c r="C655" s="148" t="s">
        <v>618</v>
      </c>
      <c r="D655" s="148" t="s">
        <v>121</v>
      </c>
      <c r="E655" s="149" t="s">
        <v>619</v>
      </c>
      <c r="F655" s="150" t="s">
        <v>620</v>
      </c>
      <c r="G655" s="151" t="s">
        <v>208</v>
      </c>
      <c r="H655" s="152">
        <v>5</v>
      </c>
      <c r="I655" s="153"/>
      <c r="J655" s="154">
        <f t="shared" si="0"/>
        <v>0</v>
      </c>
      <c r="K655" s="155"/>
      <c r="L655" s="34"/>
      <c r="M655" s="156" t="s">
        <v>1</v>
      </c>
      <c r="N655" s="157" t="s">
        <v>41</v>
      </c>
      <c r="O655" s="62"/>
      <c r="P655" s="158">
        <f t="shared" si="1"/>
        <v>0</v>
      </c>
      <c r="Q655" s="158">
        <v>2.1000000000000001E-4</v>
      </c>
      <c r="R655" s="158">
        <f t="shared" si="2"/>
        <v>1.0500000000000002E-3</v>
      </c>
      <c r="S655" s="158">
        <v>0</v>
      </c>
      <c r="T655" s="159">
        <f t="shared" si="3"/>
        <v>0</v>
      </c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R655" s="160" t="s">
        <v>350</v>
      </c>
      <c r="AT655" s="160" t="s">
        <v>121</v>
      </c>
      <c r="AU655" s="160" t="s">
        <v>126</v>
      </c>
      <c r="AY655" s="18" t="s">
        <v>118</v>
      </c>
      <c r="BE655" s="161">
        <f t="shared" si="4"/>
        <v>0</v>
      </c>
      <c r="BF655" s="161">
        <f t="shared" si="5"/>
        <v>0</v>
      </c>
      <c r="BG655" s="161">
        <f t="shared" si="6"/>
        <v>0</v>
      </c>
      <c r="BH655" s="161">
        <f t="shared" si="7"/>
        <v>0</v>
      </c>
      <c r="BI655" s="161">
        <f t="shared" si="8"/>
        <v>0</v>
      </c>
      <c r="BJ655" s="18" t="s">
        <v>126</v>
      </c>
      <c r="BK655" s="161">
        <f t="shared" si="9"/>
        <v>0</v>
      </c>
      <c r="BL655" s="18" t="s">
        <v>350</v>
      </c>
      <c r="BM655" s="160" t="s">
        <v>621</v>
      </c>
    </row>
    <row r="656" spans="1:65" s="2" customFormat="1" ht="66.75" customHeight="1">
      <c r="A656" s="33"/>
      <c r="B656" s="147"/>
      <c r="C656" s="148" t="s">
        <v>622</v>
      </c>
      <c r="D656" s="148" t="s">
        <v>121</v>
      </c>
      <c r="E656" s="149" t="s">
        <v>623</v>
      </c>
      <c r="F656" s="150" t="s">
        <v>624</v>
      </c>
      <c r="G656" s="151" t="s">
        <v>208</v>
      </c>
      <c r="H656" s="152">
        <v>1</v>
      </c>
      <c r="I656" s="153"/>
      <c r="J656" s="154">
        <f t="shared" si="0"/>
        <v>0</v>
      </c>
      <c r="K656" s="155"/>
      <c r="L656" s="34"/>
      <c r="M656" s="156" t="s">
        <v>1</v>
      </c>
      <c r="N656" s="157" t="s">
        <v>41</v>
      </c>
      <c r="O656" s="62"/>
      <c r="P656" s="158">
        <f t="shared" si="1"/>
        <v>0</v>
      </c>
      <c r="Q656" s="158">
        <v>2.1000000000000001E-4</v>
      </c>
      <c r="R656" s="158">
        <f t="shared" si="2"/>
        <v>2.1000000000000001E-4</v>
      </c>
      <c r="S656" s="158">
        <v>0</v>
      </c>
      <c r="T656" s="159">
        <f t="shared" si="3"/>
        <v>0</v>
      </c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R656" s="160" t="s">
        <v>350</v>
      </c>
      <c r="AT656" s="160" t="s">
        <v>121</v>
      </c>
      <c r="AU656" s="160" t="s">
        <v>126</v>
      </c>
      <c r="AY656" s="18" t="s">
        <v>118</v>
      </c>
      <c r="BE656" s="161">
        <f t="shared" si="4"/>
        <v>0</v>
      </c>
      <c r="BF656" s="161">
        <f t="shared" si="5"/>
        <v>0</v>
      </c>
      <c r="BG656" s="161">
        <f t="shared" si="6"/>
        <v>0</v>
      </c>
      <c r="BH656" s="161">
        <f t="shared" si="7"/>
        <v>0</v>
      </c>
      <c r="BI656" s="161">
        <f t="shared" si="8"/>
        <v>0</v>
      </c>
      <c r="BJ656" s="18" t="s">
        <v>126</v>
      </c>
      <c r="BK656" s="161">
        <f t="shared" si="9"/>
        <v>0</v>
      </c>
      <c r="BL656" s="18" t="s">
        <v>350</v>
      </c>
      <c r="BM656" s="160" t="s">
        <v>625</v>
      </c>
    </row>
    <row r="657" spans="1:65" s="2" customFormat="1" ht="62.65" customHeight="1">
      <c r="A657" s="33"/>
      <c r="B657" s="147"/>
      <c r="C657" s="148" t="s">
        <v>626</v>
      </c>
      <c r="D657" s="148" t="s">
        <v>121</v>
      </c>
      <c r="E657" s="149" t="s">
        <v>627</v>
      </c>
      <c r="F657" s="150" t="s">
        <v>628</v>
      </c>
      <c r="G657" s="151" t="s">
        <v>208</v>
      </c>
      <c r="H657" s="152">
        <v>1</v>
      </c>
      <c r="I657" s="153"/>
      <c r="J657" s="154">
        <f t="shared" si="0"/>
        <v>0</v>
      </c>
      <c r="K657" s="155"/>
      <c r="L657" s="34"/>
      <c r="M657" s="156" t="s">
        <v>1</v>
      </c>
      <c r="N657" s="157" t="s">
        <v>41</v>
      </c>
      <c r="O657" s="62"/>
      <c r="P657" s="158">
        <f t="shared" si="1"/>
        <v>0</v>
      </c>
      <c r="Q657" s="158">
        <v>2.1000000000000001E-4</v>
      </c>
      <c r="R657" s="158">
        <f t="shared" si="2"/>
        <v>2.1000000000000001E-4</v>
      </c>
      <c r="S657" s="158">
        <v>0</v>
      </c>
      <c r="T657" s="159">
        <f t="shared" si="3"/>
        <v>0</v>
      </c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R657" s="160" t="s">
        <v>350</v>
      </c>
      <c r="AT657" s="160" t="s">
        <v>121</v>
      </c>
      <c r="AU657" s="160" t="s">
        <v>126</v>
      </c>
      <c r="AY657" s="18" t="s">
        <v>118</v>
      </c>
      <c r="BE657" s="161">
        <f t="shared" si="4"/>
        <v>0</v>
      </c>
      <c r="BF657" s="161">
        <f t="shared" si="5"/>
        <v>0</v>
      </c>
      <c r="BG657" s="161">
        <f t="shared" si="6"/>
        <v>0</v>
      </c>
      <c r="BH657" s="161">
        <f t="shared" si="7"/>
        <v>0</v>
      </c>
      <c r="BI657" s="161">
        <f t="shared" si="8"/>
        <v>0</v>
      </c>
      <c r="BJ657" s="18" t="s">
        <v>126</v>
      </c>
      <c r="BK657" s="161">
        <f t="shared" si="9"/>
        <v>0</v>
      </c>
      <c r="BL657" s="18" t="s">
        <v>350</v>
      </c>
      <c r="BM657" s="160" t="s">
        <v>629</v>
      </c>
    </row>
    <row r="658" spans="1:65" s="2" customFormat="1" ht="55.5" customHeight="1">
      <c r="A658" s="33"/>
      <c r="B658" s="147"/>
      <c r="C658" s="148" t="s">
        <v>630</v>
      </c>
      <c r="D658" s="148" t="s">
        <v>121</v>
      </c>
      <c r="E658" s="149" t="s">
        <v>631</v>
      </c>
      <c r="F658" s="150" t="s">
        <v>632</v>
      </c>
      <c r="G658" s="151" t="s">
        <v>208</v>
      </c>
      <c r="H658" s="152">
        <v>2</v>
      </c>
      <c r="I658" s="153"/>
      <c r="J658" s="154">
        <f t="shared" si="0"/>
        <v>0</v>
      </c>
      <c r="K658" s="155"/>
      <c r="L658" s="34"/>
      <c r="M658" s="156" t="s">
        <v>1</v>
      </c>
      <c r="N658" s="157" t="s">
        <v>41</v>
      </c>
      <c r="O658" s="62"/>
      <c r="P658" s="158">
        <f t="shared" si="1"/>
        <v>0</v>
      </c>
      <c r="Q658" s="158">
        <v>2.1000000000000001E-4</v>
      </c>
      <c r="R658" s="158">
        <f t="shared" si="2"/>
        <v>4.2000000000000002E-4</v>
      </c>
      <c r="S658" s="158">
        <v>0</v>
      </c>
      <c r="T658" s="159">
        <f t="shared" si="3"/>
        <v>0</v>
      </c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R658" s="160" t="s">
        <v>350</v>
      </c>
      <c r="AT658" s="160" t="s">
        <v>121</v>
      </c>
      <c r="AU658" s="160" t="s">
        <v>126</v>
      </c>
      <c r="AY658" s="18" t="s">
        <v>118</v>
      </c>
      <c r="BE658" s="161">
        <f t="shared" si="4"/>
        <v>0</v>
      </c>
      <c r="BF658" s="161">
        <f t="shared" si="5"/>
        <v>0</v>
      </c>
      <c r="BG658" s="161">
        <f t="shared" si="6"/>
        <v>0</v>
      </c>
      <c r="BH658" s="161">
        <f t="shared" si="7"/>
        <v>0</v>
      </c>
      <c r="BI658" s="161">
        <f t="shared" si="8"/>
        <v>0</v>
      </c>
      <c r="BJ658" s="18" t="s">
        <v>126</v>
      </c>
      <c r="BK658" s="161">
        <f t="shared" si="9"/>
        <v>0</v>
      </c>
      <c r="BL658" s="18" t="s">
        <v>350</v>
      </c>
      <c r="BM658" s="160" t="s">
        <v>633</v>
      </c>
    </row>
    <row r="659" spans="1:65" s="2" customFormat="1" ht="49.15" customHeight="1">
      <c r="A659" s="33"/>
      <c r="B659" s="147"/>
      <c r="C659" s="148" t="s">
        <v>634</v>
      </c>
      <c r="D659" s="148" t="s">
        <v>121</v>
      </c>
      <c r="E659" s="149" t="s">
        <v>635</v>
      </c>
      <c r="F659" s="150" t="s">
        <v>636</v>
      </c>
      <c r="G659" s="151" t="s">
        <v>208</v>
      </c>
      <c r="H659" s="152">
        <v>2</v>
      </c>
      <c r="I659" s="153"/>
      <c r="J659" s="154">
        <f t="shared" si="0"/>
        <v>0</v>
      </c>
      <c r="K659" s="155"/>
      <c r="L659" s="34"/>
      <c r="M659" s="156" t="s">
        <v>1</v>
      </c>
      <c r="N659" s="157" t="s">
        <v>41</v>
      </c>
      <c r="O659" s="62"/>
      <c r="P659" s="158">
        <f t="shared" si="1"/>
        <v>0</v>
      </c>
      <c r="Q659" s="158">
        <v>2.1000000000000001E-4</v>
      </c>
      <c r="R659" s="158">
        <f t="shared" si="2"/>
        <v>4.2000000000000002E-4</v>
      </c>
      <c r="S659" s="158">
        <v>0</v>
      </c>
      <c r="T659" s="159">
        <f t="shared" si="3"/>
        <v>0</v>
      </c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R659" s="160" t="s">
        <v>350</v>
      </c>
      <c r="AT659" s="160" t="s">
        <v>121</v>
      </c>
      <c r="AU659" s="160" t="s">
        <v>126</v>
      </c>
      <c r="AY659" s="18" t="s">
        <v>118</v>
      </c>
      <c r="BE659" s="161">
        <f t="shared" si="4"/>
        <v>0</v>
      </c>
      <c r="BF659" s="161">
        <f t="shared" si="5"/>
        <v>0</v>
      </c>
      <c r="BG659" s="161">
        <f t="shared" si="6"/>
        <v>0</v>
      </c>
      <c r="BH659" s="161">
        <f t="shared" si="7"/>
        <v>0</v>
      </c>
      <c r="BI659" s="161">
        <f t="shared" si="8"/>
        <v>0</v>
      </c>
      <c r="BJ659" s="18" t="s">
        <v>126</v>
      </c>
      <c r="BK659" s="161">
        <f t="shared" si="9"/>
        <v>0</v>
      </c>
      <c r="BL659" s="18" t="s">
        <v>350</v>
      </c>
      <c r="BM659" s="160" t="s">
        <v>637</v>
      </c>
    </row>
    <row r="660" spans="1:65" s="2" customFormat="1" ht="55.5" customHeight="1">
      <c r="A660" s="33"/>
      <c r="B660" s="147"/>
      <c r="C660" s="148" t="s">
        <v>638</v>
      </c>
      <c r="D660" s="148" t="s">
        <v>121</v>
      </c>
      <c r="E660" s="149" t="s">
        <v>639</v>
      </c>
      <c r="F660" s="150" t="s">
        <v>640</v>
      </c>
      <c r="G660" s="151" t="s">
        <v>208</v>
      </c>
      <c r="H660" s="152">
        <v>1</v>
      </c>
      <c r="I660" s="153"/>
      <c r="J660" s="154">
        <f t="shared" si="0"/>
        <v>0</v>
      </c>
      <c r="K660" s="155"/>
      <c r="L660" s="34"/>
      <c r="M660" s="156" t="s">
        <v>1</v>
      </c>
      <c r="N660" s="157" t="s">
        <v>41</v>
      </c>
      <c r="O660" s="62"/>
      <c r="P660" s="158">
        <f t="shared" si="1"/>
        <v>0</v>
      </c>
      <c r="Q660" s="158">
        <v>2.1000000000000001E-4</v>
      </c>
      <c r="R660" s="158">
        <f t="shared" si="2"/>
        <v>2.1000000000000001E-4</v>
      </c>
      <c r="S660" s="158">
        <v>0</v>
      </c>
      <c r="T660" s="159">
        <f t="shared" si="3"/>
        <v>0</v>
      </c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R660" s="160" t="s">
        <v>350</v>
      </c>
      <c r="AT660" s="160" t="s">
        <v>121</v>
      </c>
      <c r="AU660" s="160" t="s">
        <v>126</v>
      </c>
      <c r="AY660" s="18" t="s">
        <v>118</v>
      </c>
      <c r="BE660" s="161">
        <f t="shared" si="4"/>
        <v>0</v>
      </c>
      <c r="BF660" s="161">
        <f t="shared" si="5"/>
        <v>0</v>
      </c>
      <c r="BG660" s="161">
        <f t="shared" si="6"/>
        <v>0</v>
      </c>
      <c r="BH660" s="161">
        <f t="shared" si="7"/>
        <v>0</v>
      </c>
      <c r="BI660" s="161">
        <f t="shared" si="8"/>
        <v>0</v>
      </c>
      <c r="BJ660" s="18" t="s">
        <v>126</v>
      </c>
      <c r="BK660" s="161">
        <f t="shared" si="9"/>
        <v>0</v>
      </c>
      <c r="BL660" s="18" t="s">
        <v>350</v>
      </c>
      <c r="BM660" s="160" t="s">
        <v>641</v>
      </c>
    </row>
    <row r="661" spans="1:65" s="2" customFormat="1" ht="55.5" customHeight="1">
      <c r="A661" s="33"/>
      <c r="B661" s="147"/>
      <c r="C661" s="148" t="s">
        <v>642</v>
      </c>
      <c r="D661" s="148" t="s">
        <v>121</v>
      </c>
      <c r="E661" s="149" t="s">
        <v>643</v>
      </c>
      <c r="F661" s="150" t="s">
        <v>644</v>
      </c>
      <c r="G661" s="151" t="s">
        <v>208</v>
      </c>
      <c r="H661" s="152">
        <v>1</v>
      </c>
      <c r="I661" s="153"/>
      <c r="J661" s="154">
        <f t="shared" si="0"/>
        <v>0</v>
      </c>
      <c r="K661" s="155"/>
      <c r="L661" s="34"/>
      <c r="M661" s="156" t="s">
        <v>1</v>
      </c>
      <c r="N661" s="157" t="s">
        <v>41</v>
      </c>
      <c r="O661" s="62"/>
      <c r="P661" s="158">
        <f t="shared" si="1"/>
        <v>0</v>
      </c>
      <c r="Q661" s="158">
        <v>2.1000000000000001E-4</v>
      </c>
      <c r="R661" s="158">
        <f t="shared" si="2"/>
        <v>2.1000000000000001E-4</v>
      </c>
      <c r="S661" s="158">
        <v>0</v>
      </c>
      <c r="T661" s="159">
        <f t="shared" si="3"/>
        <v>0</v>
      </c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R661" s="160" t="s">
        <v>350</v>
      </c>
      <c r="AT661" s="160" t="s">
        <v>121</v>
      </c>
      <c r="AU661" s="160" t="s">
        <v>126</v>
      </c>
      <c r="AY661" s="18" t="s">
        <v>118</v>
      </c>
      <c r="BE661" s="161">
        <f t="shared" si="4"/>
        <v>0</v>
      </c>
      <c r="BF661" s="161">
        <f t="shared" si="5"/>
        <v>0</v>
      </c>
      <c r="BG661" s="161">
        <f t="shared" si="6"/>
        <v>0</v>
      </c>
      <c r="BH661" s="161">
        <f t="shared" si="7"/>
        <v>0</v>
      </c>
      <c r="BI661" s="161">
        <f t="shared" si="8"/>
        <v>0</v>
      </c>
      <c r="BJ661" s="18" t="s">
        <v>126</v>
      </c>
      <c r="BK661" s="161">
        <f t="shared" si="9"/>
        <v>0</v>
      </c>
      <c r="BL661" s="18" t="s">
        <v>350</v>
      </c>
      <c r="BM661" s="160" t="s">
        <v>645</v>
      </c>
    </row>
    <row r="662" spans="1:65" s="2" customFormat="1" ht="55.5" customHeight="1">
      <c r="A662" s="33"/>
      <c r="B662" s="147"/>
      <c r="C662" s="148" t="s">
        <v>646</v>
      </c>
      <c r="D662" s="148" t="s">
        <v>121</v>
      </c>
      <c r="E662" s="149" t="s">
        <v>647</v>
      </c>
      <c r="F662" s="150" t="s">
        <v>648</v>
      </c>
      <c r="G662" s="151" t="s">
        <v>208</v>
      </c>
      <c r="H662" s="152">
        <v>1</v>
      </c>
      <c r="I662" s="153"/>
      <c r="J662" s="154">
        <f t="shared" si="0"/>
        <v>0</v>
      </c>
      <c r="K662" s="155"/>
      <c r="L662" s="34"/>
      <c r="M662" s="156" t="s">
        <v>1</v>
      </c>
      <c r="N662" s="157" t="s">
        <v>41</v>
      </c>
      <c r="O662" s="62"/>
      <c r="P662" s="158">
        <f t="shared" si="1"/>
        <v>0</v>
      </c>
      <c r="Q662" s="158">
        <v>2.1000000000000001E-4</v>
      </c>
      <c r="R662" s="158">
        <f t="shared" si="2"/>
        <v>2.1000000000000001E-4</v>
      </c>
      <c r="S662" s="158">
        <v>0</v>
      </c>
      <c r="T662" s="159">
        <f t="shared" si="3"/>
        <v>0</v>
      </c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R662" s="160" t="s">
        <v>350</v>
      </c>
      <c r="AT662" s="160" t="s">
        <v>121</v>
      </c>
      <c r="AU662" s="160" t="s">
        <v>126</v>
      </c>
      <c r="AY662" s="18" t="s">
        <v>118</v>
      </c>
      <c r="BE662" s="161">
        <f t="shared" si="4"/>
        <v>0</v>
      </c>
      <c r="BF662" s="161">
        <f t="shared" si="5"/>
        <v>0</v>
      </c>
      <c r="BG662" s="161">
        <f t="shared" si="6"/>
        <v>0</v>
      </c>
      <c r="BH662" s="161">
        <f t="shared" si="7"/>
        <v>0</v>
      </c>
      <c r="BI662" s="161">
        <f t="shared" si="8"/>
        <v>0</v>
      </c>
      <c r="BJ662" s="18" t="s">
        <v>126</v>
      </c>
      <c r="BK662" s="161">
        <f t="shared" si="9"/>
        <v>0</v>
      </c>
      <c r="BL662" s="18" t="s">
        <v>350</v>
      </c>
      <c r="BM662" s="160" t="s">
        <v>649</v>
      </c>
    </row>
    <row r="663" spans="1:65" s="2" customFormat="1" ht="62.65" customHeight="1">
      <c r="A663" s="33"/>
      <c r="B663" s="147"/>
      <c r="C663" s="148" t="s">
        <v>650</v>
      </c>
      <c r="D663" s="148" t="s">
        <v>121</v>
      </c>
      <c r="E663" s="149" t="s">
        <v>651</v>
      </c>
      <c r="F663" s="150" t="s">
        <v>652</v>
      </c>
      <c r="G663" s="151" t="s">
        <v>208</v>
      </c>
      <c r="H663" s="152">
        <v>1</v>
      </c>
      <c r="I663" s="153"/>
      <c r="J663" s="154">
        <f t="shared" si="0"/>
        <v>0</v>
      </c>
      <c r="K663" s="155"/>
      <c r="L663" s="34"/>
      <c r="M663" s="156" t="s">
        <v>1</v>
      </c>
      <c r="N663" s="157" t="s">
        <v>41</v>
      </c>
      <c r="O663" s="62"/>
      <c r="P663" s="158">
        <f t="shared" si="1"/>
        <v>0</v>
      </c>
      <c r="Q663" s="158">
        <v>2.1000000000000001E-4</v>
      </c>
      <c r="R663" s="158">
        <f t="shared" si="2"/>
        <v>2.1000000000000001E-4</v>
      </c>
      <c r="S663" s="158">
        <v>0</v>
      </c>
      <c r="T663" s="159">
        <f t="shared" si="3"/>
        <v>0</v>
      </c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R663" s="160" t="s">
        <v>350</v>
      </c>
      <c r="AT663" s="160" t="s">
        <v>121</v>
      </c>
      <c r="AU663" s="160" t="s">
        <v>126</v>
      </c>
      <c r="AY663" s="18" t="s">
        <v>118</v>
      </c>
      <c r="BE663" s="161">
        <f t="shared" si="4"/>
        <v>0</v>
      </c>
      <c r="BF663" s="161">
        <f t="shared" si="5"/>
        <v>0</v>
      </c>
      <c r="BG663" s="161">
        <f t="shared" si="6"/>
        <v>0</v>
      </c>
      <c r="BH663" s="161">
        <f t="shared" si="7"/>
        <v>0</v>
      </c>
      <c r="BI663" s="161">
        <f t="shared" si="8"/>
        <v>0</v>
      </c>
      <c r="BJ663" s="18" t="s">
        <v>126</v>
      </c>
      <c r="BK663" s="161">
        <f t="shared" si="9"/>
        <v>0</v>
      </c>
      <c r="BL663" s="18" t="s">
        <v>350</v>
      </c>
      <c r="BM663" s="160" t="s">
        <v>653</v>
      </c>
    </row>
    <row r="664" spans="1:65" s="2" customFormat="1" ht="33" customHeight="1">
      <c r="A664" s="33"/>
      <c r="B664" s="147"/>
      <c r="C664" s="148" t="s">
        <v>654</v>
      </c>
      <c r="D664" s="148" t="s">
        <v>121</v>
      </c>
      <c r="E664" s="149" t="s">
        <v>655</v>
      </c>
      <c r="F664" s="150" t="s">
        <v>656</v>
      </c>
      <c r="G664" s="151" t="s">
        <v>208</v>
      </c>
      <c r="H664" s="152">
        <v>11</v>
      </c>
      <c r="I664" s="153"/>
      <c r="J664" s="154">
        <f t="shared" si="0"/>
        <v>0</v>
      </c>
      <c r="K664" s="155"/>
      <c r="L664" s="34"/>
      <c r="M664" s="156" t="s">
        <v>1</v>
      </c>
      <c r="N664" s="157" t="s">
        <v>41</v>
      </c>
      <c r="O664" s="62"/>
      <c r="P664" s="158">
        <f t="shared" si="1"/>
        <v>0</v>
      </c>
      <c r="Q664" s="158">
        <v>2.1000000000000001E-4</v>
      </c>
      <c r="R664" s="158">
        <f t="shared" si="2"/>
        <v>2.31E-3</v>
      </c>
      <c r="S664" s="158">
        <v>0</v>
      </c>
      <c r="T664" s="159">
        <f t="shared" si="3"/>
        <v>0</v>
      </c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R664" s="160" t="s">
        <v>350</v>
      </c>
      <c r="AT664" s="160" t="s">
        <v>121</v>
      </c>
      <c r="AU664" s="160" t="s">
        <v>126</v>
      </c>
      <c r="AY664" s="18" t="s">
        <v>118</v>
      </c>
      <c r="BE664" s="161">
        <f t="shared" si="4"/>
        <v>0</v>
      </c>
      <c r="BF664" s="161">
        <f t="shared" si="5"/>
        <v>0</v>
      </c>
      <c r="BG664" s="161">
        <f t="shared" si="6"/>
        <v>0</v>
      </c>
      <c r="BH664" s="161">
        <f t="shared" si="7"/>
        <v>0</v>
      </c>
      <c r="BI664" s="161">
        <f t="shared" si="8"/>
        <v>0</v>
      </c>
      <c r="BJ664" s="18" t="s">
        <v>126</v>
      </c>
      <c r="BK664" s="161">
        <f t="shared" si="9"/>
        <v>0</v>
      </c>
      <c r="BL664" s="18" t="s">
        <v>350</v>
      </c>
      <c r="BM664" s="160" t="s">
        <v>657</v>
      </c>
    </row>
    <row r="665" spans="1:65" s="2" customFormat="1" ht="33" customHeight="1">
      <c r="A665" s="33"/>
      <c r="B665" s="147"/>
      <c r="C665" s="148" t="s">
        <v>658</v>
      </c>
      <c r="D665" s="148" t="s">
        <v>121</v>
      </c>
      <c r="E665" s="149" t="s">
        <v>659</v>
      </c>
      <c r="F665" s="150" t="s">
        <v>660</v>
      </c>
      <c r="G665" s="151" t="s">
        <v>208</v>
      </c>
      <c r="H665" s="152">
        <v>1</v>
      </c>
      <c r="I665" s="153"/>
      <c r="J665" s="154">
        <f t="shared" si="0"/>
        <v>0</v>
      </c>
      <c r="K665" s="155"/>
      <c r="L665" s="34"/>
      <c r="M665" s="156" t="s">
        <v>1</v>
      </c>
      <c r="N665" s="157" t="s">
        <v>41</v>
      </c>
      <c r="O665" s="62"/>
      <c r="P665" s="158">
        <f t="shared" si="1"/>
        <v>0</v>
      </c>
      <c r="Q665" s="158">
        <v>2.1000000000000001E-4</v>
      </c>
      <c r="R665" s="158">
        <f t="shared" si="2"/>
        <v>2.1000000000000001E-4</v>
      </c>
      <c r="S665" s="158">
        <v>0</v>
      </c>
      <c r="T665" s="159">
        <f t="shared" si="3"/>
        <v>0</v>
      </c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R665" s="160" t="s">
        <v>350</v>
      </c>
      <c r="AT665" s="160" t="s">
        <v>121</v>
      </c>
      <c r="AU665" s="160" t="s">
        <v>126</v>
      </c>
      <c r="AY665" s="18" t="s">
        <v>118</v>
      </c>
      <c r="BE665" s="161">
        <f t="shared" si="4"/>
        <v>0</v>
      </c>
      <c r="BF665" s="161">
        <f t="shared" si="5"/>
        <v>0</v>
      </c>
      <c r="BG665" s="161">
        <f t="shared" si="6"/>
        <v>0</v>
      </c>
      <c r="BH665" s="161">
        <f t="shared" si="7"/>
        <v>0</v>
      </c>
      <c r="BI665" s="161">
        <f t="shared" si="8"/>
        <v>0</v>
      </c>
      <c r="BJ665" s="18" t="s">
        <v>126</v>
      </c>
      <c r="BK665" s="161">
        <f t="shared" si="9"/>
        <v>0</v>
      </c>
      <c r="BL665" s="18" t="s">
        <v>350</v>
      </c>
      <c r="BM665" s="160" t="s">
        <v>661</v>
      </c>
    </row>
    <row r="666" spans="1:65" s="2" customFormat="1" ht="33" customHeight="1">
      <c r="A666" s="33"/>
      <c r="B666" s="147"/>
      <c r="C666" s="148" t="s">
        <v>662</v>
      </c>
      <c r="D666" s="148" t="s">
        <v>121</v>
      </c>
      <c r="E666" s="149" t="s">
        <v>663</v>
      </c>
      <c r="F666" s="150" t="s">
        <v>664</v>
      </c>
      <c r="G666" s="151" t="s">
        <v>208</v>
      </c>
      <c r="H666" s="152">
        <v>1</v>
      </c>
      <c r="I666" s="153"/>
      <c r="J666" s="154">
        <f t="shared" si="0"/>
        <v>0</v>
      </c>
      <c r="K666" s="155"/>
      <c r="L666" s="34"/>
      <c r="M666" s="156" t="s">
        <v>1</v>
      </c>
      <c r="N666" s="157" t="s">
        <v>41</v>
      </c>
      <c r="O666" s="62"/>
      <c r="P666" s="158">
        <f t="shared" si="1"/>
        <v>0</v>
      </c>
      <c r="Q666" s="158">
        <v>2.1000000000000001E-4</v>
      </c>
      <c r="R666" s="158">
        <f t="shared" si="2"/>
        <v>2.1000000000000001E-4</v>
      </c>
      <c r="S666" s="158">
        <v>0</v>
      </c>
      <c r="T666" s="159">
        <f t="shared" si="3"/>
        <v>0</v>
      </c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R666" s="160" t="s">
        <v>350</v>
      </c>
      <c r="AT666" s="160" t="s">
        <v>121</v>
      </c>
      <c r="AU666" s="160" t="s">
        <v>126</v>
      </c>
      <c r="AY666" s="18" t="s">
        <v>118</v>
      </c>
      <c r="BE666" s="161">
        <f t="shared" si="4"/>
        <v>0</v>
      </c>
      <c r="BF666" s="161">
        <f t="shared" si="5"/>
        <v>0</v>
      </c>
      <c r="BG666" s="161">
        <f t="shared" si="6"/>
        <v>0</v>
      </c>
      <c r="BH666" s="161">
        <f t="shared" si="7"/>
        <v>0</v>
      </c>
      <c r="BI666" s="161">
        <f t="shared" si="8"/>
        <v>0</v>
      </c>
      <c r="BJ666" s="18" t="s">
        <v>126</v>
      </c>
      <c r="BK666" s="161">
        <f t="shared" si="9"/>
        <v>0</v>
      </c>
      <c r="BL666" s="18" t="s">
        <v>350</v>
      </c>
      <c r="BM666" s="160" t="s">
        <v>665</v>
      </c>
    </row>
    <row r="667" spans="1:65" s="2" customFormat="1" ht="33" customHeight="1">
      <c r="A667" s="33"/>
      <c r="B667" s="147"/>
      <c r="C667" s="148" t="s">
        <v>666</v>
      </c>
      <c r="D667" s="148" t="s">
        <v>121</v>
      </c>
      <c r="E667" s="149" t="s">
        <v>667</v>
      </c>
      <c r="F667" s="150" t="s">
        <v>668</v>
      </c>
      <c r="G667" s="151" t="s">
        <v>208</v>
      </c>
      <c r="H667" s="152">
        <v>1</v>
      </c>
      <c r="I667" s="153"/>
      <c r="J667" s="154">
        <f t="shared" si="0"/>
        <v>0</v>
      </c>
      <c r="K667" s="155"/>
      <c r="L667" s="34"/>
      <c r="M667" s="156" t="s">
        <v>1</v>
      </c>
      <c r="N667" s="157" t="s">
        <v>41</v>
      </c>
      <c r="O667" s="62"/>
      <c r="P667" s="158">
        <f t="shared" si="1"/>
        <v>0</v>
      </c>
      <c r="Q667" s="158">
        <v>2.1000000000000001E-4</v>
      </c>
      <c r="R667" s="158">
        <f t="shared" si="2"/>
        <v>2.1000000000000001E-4</v>
      </c>
      <c r="S667" s="158">
        <v>0</v>
      </c>
      <c r="T667" s="159">
        <f t="shared" si="3"/>
        <v>0</v>
      </c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R667" s="160" t="s">
        <v>350</v>
      </c>
      <c r="AT667" s="160" t="s">
        <v>121</v>
      </c>
      <c r="AU667" s="160" t="s">
        <v>126</v>
      </c>
      <c r="AY667" s="18" t="s">
        <v>118</v>
      </c>
      <c r="BE667" s="161">
        <f t="shared" si="4"/>
        <v>0</v>
      </c>
      <c r="BF667" s="161">
        <f t="shared" si="5"/>
        <v>0</v>
      </c>
      <c r="BG667" s="161">
        <f t="shared" si="6"/>
        <v>0</v>
      </c>
      <c r="BH667" s="161">
        <f t="shared" si="7"/>
        <v>0</v>
      </c>
      <c r="BI667" s="161">
        <f t="shared" si="8"/>
        <v>0</v>
      </c>
      <c r="BJ667" s="18" t="s">
        <v>126</v>
      </c>
      <c r="BK667" s="161">
        <f t="shared" si="9"/>
        <v>0</v>
      </c>
      <c r="BL667" s="18" t="s">
        <v>350</v>
      </c>
      <c r="BM667" s="160" t="s">
        <v>669</v>
      </c>
    </row>
    <row r="668" spans="1:65" s="2" customFormat="1" ht="33" customHeight="1">
      <c r="A668" s="33"/>
      <c r="B668" s="147"/>
      <c r="C668" s="148" t="s">
        <v>670</v>
      </c>
      <c r="D668" s="148" t="s">
        <v>121</v>
      </c>
      <c r="E668" s="149" t="s">
        <v>671</v>
      </c>
      <c r="F668" s="150" t="s">
        <v>672</v>
      </c>
      <c r="G668" s="151" t="s">
        <v>208</v>
      </c>
      <c r="H668" s="152">
        <v>2</v>
      </c>
      <c r="I668" s="153"/>
      <c r="J668" s="154">
        <f t="shared" si="0"/>
        <v>0</v>
      </c>
      <c r="K668" s="155"/>
      <c r="L668" s="34"/>
      <c r="M668" s="156" t="s">
        <v>1</v>
      </c>
      <c r="N668" s="157" t="s">
        <v>41</v>
      </c>
      <c r="O668" s="62"/>
      <c r="P668" s="158">
        <f t="shared" si="1"/>
        <v>0</v>
      </c>
      <c r="Q668" s="158">
        <v>2.1000000000000001E-4</v>
      </c>
      <c r="R668" s="158">
        <f t="shared" si="2"/>
        <v>4.2000000000000002E-4</v>
      </c>
      <c r="S668" s="158">
        <v>0</v>
      </c>
      <c r="T668" s="159">
        <f t="shared" si="3"/>
        <v>0</v>
      </c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R668" s="160" t="s">
        <v>350</v>
      </c>
      <c r="AT668" s="160" t="s">
        <v>121</v>
      </c>
      <c r="AU668" s="160" t="s">
        <v>126</v>
      </c>
      <c r="AY668" s="18" t="s">
        <v>118</v>
      </c>
      <c r="BE668" s="161">
        <f t="shared" si="4"/>
        <v>0</v>
      </c>
      <c r="BF668" s="161">
        <f t="shared" si="5"/>
        <v>0</v>
      </c>
      <c r="BG668" s="161">
        <f t="shared" si="6"/>
        <v>0</v>
      </c>
      <c r="BH668" s="161">
        <f t="shared" si="7"/>
        <v>0</v>
      </c>
      <c r="BI668" s="161">
        <f t="shared" si="8"/>
        <v>0</v>
      </c>
      <c r="BJ668" s="18" t="s">
        <v>126</v>
      </c>
      <c r="BK668" s="161">
        <f t="shared" si="9"/>
        <v>0</v>
      </c>
      <c r="BL668" s="18" t="s">
        <v>350</v>
      </c>
      <c r="BM668" s="160" t="s">
        <v>673</v>
      </c>
    </row>
    <row r="669" spans="1:65" s="2" customFormat="1" ht="24.2" customHeight="1">
      <c r="A669" s="33"/>
      <c r="B669" s="147"/>
      <c r="C669" s="148" t="s">
        <v>674</v>
      </c>
      <c r="D669" s="148" t="s">
        <v>121</v>
      </c>
      <c r="E669" s="149" t="s">
        <v>675</v>
      </c>
      <c r="F669" s="150" t="s">
        <v>676</v>
      </c>
      <c r="G669" s="151" t="s">
        <v>208</v>
      </c>
      <c r="H669" s="152">
        <v>2</v>
      </c>
      <c r="I669" s="153"/>
      <c r="J669" s="154">
        <f t="shared" si="0"/>
        <v>0</v>
      </c>
      <c r="K669" s="155"/>
      <c r="L669" s="34"/>
      <c r="M669" s="156" t="s">
        <v>1</v>
      </c>
      <c r="N669" s="157" t="s">
        <v>41</v>
      </c>
      <c r="O669" s="62"/>
      <c r="P669" s="158">
        <f t="shared" si="1"/>
        <v>0</v>
      </c>
      <c r="Q669" s="158">
        <v>2.1000000000000001E-4</v>
      </c>
      <c r="R669" s="158">
        <f t="shared" si="2"/>
        <v>4.2000000000000002E-4</v>
      </c>
      <c r="S669" s="158">
        <v>0</v>
      </c>
      <c r="T669" s="159">
        <f t="shared" si="3"/>
        <v>0</v>
      </c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R669" s="160" t="s">
        <v>350</v>
      </c>
      <c r="AT669" s="160" t="s">
        <v>121</v>
      </c>
      <c r="AU669" s="160" t="s">
        <v>126</v>
      </c>
      <c r="AY669" s="18" t="s">
        <v>118</v>
      </c>
      <c r="BE669" s="161">
        <f t="shared" si="4"/>
        <v>0</v>
      </c>
      <c r="BF669" s="161">
        <f t="shared" si="5"/>
        <v>0</v>
      </c>
      <c r="BG669" s="161">
        <f t="shared" si="6"/>
        <v>0</v>
      </c>
      <c r="BH669" s="161">
        <f t="shared" si="7"/>
        <v>0</v>
      </c>
      <c r="BI669" s="161">
        <f t="shared" si="8"/>
        <v>0</v>
      </c>
      <c r="BJ669" s="18" t="s">
        <v>126</v>
      </c>
      <c r="BK669" s="161">
        <f t="shared" si="9"/>
        <v>0</v>
      </c>
      <c r="BL669" s="18" t="s">
        <v>350</v>
      </c>
      <c r="BM669" s="160" t="s">
        <v>677</v>
      </c>
    </row>
    <row r="670" spans="1:65" s="2" customFormat="1" ht="16.5" customHeight="1">
      <c r="A670" s="33"/>
      <c r="B670" s="147"/>
      <c r="C670" s="148" t="s">
        <v>678</v>
      </c>
      <c r="D670" s="148" t="s">
        <v>121</v>
      </c>
      <c r="E670" s="149" t="s">
        <v>679</v>
      </c>
      <c r="F670" s="150" t="s">
        <v>680</v>
      </c>
      <c r="G670" s="151" t="s">
        <v>208</v>
      </c>
      <c r="H670" s="152">
        <v>15</v>
      </c>
      <c r="I670" s="153"/>
      <c r="J670" s="154">
        <f t="shared" si="0"/>
        <v>0</v>
      </c>
      <c r="K670" s="155"/>
      <c r="L670" s="34"/>
      <c r="M670" s="156" t="s">
        <v>1</v>
      </c>
      <c r="N670" s="157" t="s">
        <v>41</v>
      </c>
      <c r="O670" s="62"/>
      <c r="P670" s="158">
        <f t="shared" si="1"/>
        <v>0</v>
      </c>
      <c r="Q670" s="158">
        <v>0</v>
      </c>
      <c r="R670" s="158">
        <f t="shared" si="2"/>
        <v>0</v>
      </c>
      <c r="S670" s="158">
        <v>0.04</v>
      </c>
      <c r="T670" s="159">
        <f t="shared" si="3"/>
        <v>0.6</v>
      </c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R670" s="160" t="s">
        <v>350</v>
      </c>
      <c r="AT670" s="160" t="s">
        <v>121</v>
      </c>
      <c r="AU670" s="160" t="s">
        <v>126</v>
      </c>
      <c r="AY670" s="18" t="s">
        <v>118</v>
      </c>
      <c r="BE670" s="161">
        <f t="shared" si="4"/>
        <v>0</v>
      </c>
      <c r="BF670" s="161">
        <f t="shared" si="5"/>
        <v>0</v>
      </c>
      <c r="BG670" s="161">
        <f t="shared" si="6"/>
        <v>0</v>
      </c>
      <c r="BH670" s="161">
        <f t="shared" si="7"/>
        <v>0</v>
      </c>
      <c r="BI670" s="161">
        <f t="shared" si="8"/>
        <v>0</v>
      </c>
      <c r="BJ670" s="18" t="s">
        <v>126</v>
      </c>
      <c r="BK670" s="161">
        <f t="shared" si="9"/>
        <v>0</v>
      </c>
      <c r="BL670" s="18" t="s">
        <v>350</v>
      </c>
      <c r="BM670" s="160" t="s">
        <v>681</v>
      </c>
    </row>
    <row r="671" spans="1:65" s="2" customFormat="1" ht="24.2" customHeight="1">
      <c r="A671" s="33"/>
      <c r="B671" s="147"/>
      <c r="C671" s="148" t="s">
        <v>682</v>
      </c>
      <c r="D671" s="148" t="s">
        <v>121</v>
      </c>
      <c r="E671" s="149" t="s">
        <v>683</v>
      </c>
      <c r="F671" s="150" t="s">
        <v>684</v>
      </c>
      <c r="G671" s="151" t="s">
        <v>208</v>
      </c>
      <c r="H671" s="152">
        <v>69</v>
      </c>
      <c r="I671" s="153"/>
      <c r="J671" s="154">
        <f t="shared" si="0"/>
        <v>0</v>
      </c>
      <c r="K671" s="155"/>
      <c r="L671" s="34"/>
      <c r="M671" s="156" t="s">
        <v>1</v>
      </c>
      <c r="N671" s="157" t="s">
        <v>41</v>
      </c>
      <c r="O671" s="62"/>
      <c r="P671" s="158">
        <f t="shared" si="1"/>
        <v>0</v>
      </c>
      <c r="Q671" s="158">
        <v>3.0000000000000001E-5</v>
      </c>
      <c r="R671" s="158">
        <f t="shared" si="2"/>
        <v>2.0700000000000002E-3</v>
      </c>
      <c r="S671" s="158">
        <v>0</v>
      </c>
      <c r="T671" s="159">
        <f t="shared" si="3"/>
        <v>0</v>
      </c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R671" s="160" t="s">
        <v>350</v>
      </c>
      <c r="AT671" s="160" t="s">
        <v>121</v>
      </c>
      <c r="AU671" s="160" t="s">
        <v>126</v>
      </c>
      <c r="AY671" s="18" t="s">
        <v>118</v>
      </c>
      <c r="BE671" s="161">
        <f t="shared" si="4"/>
        <v>0</v>
      </c>
      <c r="BF671" s="161">
        <f t="shared" si="5"/>
        <v>0</v>
      </c>
      <c r="BG671" s="161">
        <f t="shared" si="6"/>
        <v>0</v>
      </c>
      <c r="BH671" s="161">
        <f t="shared" si="7"/>
        <v>0</v>
      </c>
      <c r="BI671" s="161">
        <f t="shared" si="8"/>
        <v>0</v>
      </c>
      <c r="BJ671" s="18" t="s">
        <v>126</v>
      </c>
      <c r="BK671" s="161">
        <f t="shared" si="9"/>
        <v>0</v>
      </c>
      <c r="BL671" s="18" t="s">
        <v>350</v>
      </c>
      <c r="BM671" s="160" t="s">
        <v>685</v>
      </c>
    </row>
    <row r="672" spans="1:65" s="13" customFormat="1">
      <c r="B672" s="162"/>
      <c r="D672" s="163" t="s">
        <v>128</v>
      </c>
      <c r="E672" s="164" t="s">
        <v>1</v>
      </c>
      <c r="F672" s="165" t="s">
        <v>686</v>
      </c>
      <c r="H672" s="164" t="s">
        <v>1</v>
      </c>
      <c r="I672" s="166"/>
      <c r="L672" s="162"/>
      <c r="M672" s="167"/>
      <c r="N672" s="168"/>
      <c r="O672" s="168"/>
      <c r="P672" s="168"/>
      <c r="Q672" s="168"/>
      <c r="R672" s="168"/>
      <c r="S672" s="168"/>
      <c r="T672" s="169"/>
      <c r="AT672" s="164" t="s">
        <v>128</v>
      </c>
      <c r="AU672" s="164" t="s">
        <v>126</v>
      </c>
      <c r="AV672" s="13" t="s">
        <v>83</v>
      </c>
      <c r="AW672" s="13" t="s">
        <v>31</v>
      </c>
      <c r="AX672" s="13" t="s">
        <v>75</v>
      </c>
      <c r="AY672" s="164" t="s">
        <v>118</v>
      </c>
    </row>
    <row r="673" spans="1:65" s="14" customFormat="1">
      <c r="B673" s="170"/>
      <c r="D673" s="163" t="s">
        <v>128</v>
      </c>
      <c r="E673" s="171" t="s">
        <v>1</v>
      </c>
      <c r="F673" s="172" t="s">
        <v>402</v>
      </c>
      <c r="H673" s="173">
        <v>27</v>
      </c>
      <c r="I673" s="174"/>
      <c r="L673" s="170"/>
      <c r="M673" s="175"/>
      <c r="N673" s="176"/>
      <c r="O673" s="176"/>
      <c r="P673" s="176"/>
      <c r="Q673" s="176"/>
      <c r="R673" s="176"/>
      <c r="S673" s="176"/>
      <c r="T673" s="177"/>
      <c r="AT673" s="171" t="s">
        <v>128</v>
      </c>
      <c r="AU673" s="171" t="s">
        <v>126</v>
      </c>
      <c r="AV673" s="14" t="s">
        <v>126</v>
      </c>
      <c r="AW673" s="14" t="s">
        <v>31</v>
      </c>
      <c r="AX673" s="14" t="s">
        <v>75</v>
      </c>
      <c r="AY673" s="171" t="s">
        <v>118</v>
      </c>
    </row>
    <row r="674" spans="1:65" s="13" customFormat="1">
      <c r="B674" s="162"/>
      <c r="D674" s="163" t="s">
        <v>128</v>
      </c>
      <c r="E674" s="164" t="s">
        <v>1</v>
      </c>
      <c r="F674" s="165" t="s">
        <v>687</v>
      </c>
      <c r="H674" s="164" t="s">
        <v>1</v>
      </c>
      <c r="I674" s="166"/>
      <c r="L674" s="162"/>
      <c r="M674" s="167"/>
      <c r="N674" s="168"/>
      <c r="O674" s="168"/>
      <c r="P674" s="168"/>
      <c r="Q674" s="168"/>
      <c r="R674" s="168"/>
      <c r="S674" s="168"/>
      <c r="T674" s="169"/>
      <c r="AT674" s="164" t="s">
        <v>128</v>
      </c>
      <c r="AU674" s="164" t="s">
        <v>126</v>
      </c>
      <c r="AV674" s="13" t="s">
        <v>83</v>
      </c>
      <c r="AW674" s="13" t="s">
        <v>31</v>
      </c>
      <c r="AX674" s="13" t="s">
        <v>75</v>
      </c>
      <c r="AY674" s="164" t="s">
        <v>118</v>
      </c>
    </row>
    <row r="675" spans="1:65" s="14" customFormat="1">
      <c r="B675" s="170"/>
      <c r="D675" s="163" t="s">
        <v>128</v>
      </c>
      <c r="E675" s="171" t="s">
        <v>1</v>
      </c>
      <c r="F675" s="172" t="s">
        <v>259</v>
      </c>
      <c r="H675" s="173">
        <v>8</v>
      </c>
      <c r="I675" s="174"/>
      <c r="L675" s="170"/>
      <c r="M675" s="175"/>
      <c r="N675" s="176"/>
      <c r="O675" s="176"/>
      <c r="P675" s="176"/>
      <c r="Q675" s="176"/>
      <c r="R675" s="176"/>
      <c r="S675" s="176"/>
      <c r="T675" s="177"/>
      <c r="AT675" s="171" t="s">
        <v>128</v>
      </c>
      <c r="AU675" s="171" t="s">
        <v>126</v>
      </c>
      <c r="AV675" s="14" t="s">
        <v>126</v>
      </c>
      <c r="AW675" s="14" t="s">
        <v>31</v>
      </c>
      <c r="AX675" s="14" t="s">
        <v>75</v>
      </c>
      <c r="AY675" s="171" t="s">
        <v>118</v>
      </c>
    </row>
    <row r="676" spans="1:65" s="13" customFormat="1">
      <c r="B676" s="162"/>
      <c r="D676" s="163" t="s">
        <v>128</v>
      </c>
      <c r="E676" s="164" t="s">
        <v>1</v>
      </c>
      <c r="F676" s="165" t="s">
        <v>688</v>
      </c>
      <c r="H676" s="164" t="s">
        <v>1</v>
      </c>
      <c r="I676" s="166"/>
      <c r="L676" s="162"/>
      <c r="M676" s="167"/>
      <c r="N676" s="168"/>
      <c r="O676" s="168"/>
      <c r="P676" s="168"/>
      <c r="Q676" s="168"/>
      <c r="R676" s="168"/>
      <c r="S676" s="168"/>
      <c r="T676" s="169"/>
      <c r="AT676" s="164" t="s">
        <v>128</v>
      </c>
      <c r="AU676" s="164" t="s">
        <v>126</v>
      </c>
      <c r="AV676" s="13" t="s">
        <v>83</v>
      </c>
      <c r="AW676" s="13" t="s">
        <v>31</v>
      </c>
      <c r="AX676" s="13" t="s">
        <v>75</v>
      </c>
      <c r="AY676" s="164" t="s">
        <v>118</v>
      </c>
    </row>
    <row r="677" spans="1:65" s="14" customFormat="1">
      <c r="B677" s="170"/>
      <c r="D677" s="163" t="s">
        <v>128</v>
      </c>
      <c r="E677" s="171" t="s">
        <v>1</v>
      </c>
      <c r="F677" s="172" t="s">
        <v>689</v>
      </c>
      <c r="H677" s="173">
        <v>34</v>
      </c>
      <c r="I677" s="174"/>
      <c r="L677" s="170"/>
      <c r="M677" s="175"/>
      <c r="N677" s="176"/>
      <c r="O677" s="176"/>
      <c r="P677" s="176"/>
      <c r="Q677" s="176"/>
      <c r="R677" s="176"/>
      <c r="S677" s="176"/>
      <c r="T677" s="177"/>
      <c r="AT677" s="171" t="s">
        <v>128</v>
      </c>
      <c r="AU677" s="171" t="s">
        <v>126</v>
      </c>
      <c r="AV677" s="14" t="s">
        <v>126</v>
      </c>
      <c r="AW677" s="14" t="s">
        <v>31</v>
      </c>
      <c r="AX677" s="14" t="s">
        <v>75</v>
      </c>
      <c r="AY677" s="171" t="s">
        <v>118</v>
      </c>
    </row>
    <row r="678" spans="1:65" s="15" customFormat="1">
      <c r="B678" s="178"/>
      <c r="D678" s="163" t="s">
        <v>128</v>
      </c>
      <c r="E678" s="179" t="s">
        <v>1</v>
      </c>
      <c r="F678" s="180" t="s">
        <v>179</v>
      </c>
      <c r="H678" s="181">
        <v>69</v>
      </c>
      <c r="I678" s="182"/>
      <c r="L678" s="178"/>
      <c r="M678" s="183"/>
      <c r="N678" s="184"/>
      <c r="O678" s="184"/>
      <c r="P678" s="184"/>
      <c r="Q678" s="184"/>
      <c r="R678" s="184"/>
      <c r="S678" s="184"/>
      <c r="T678" s="185"/>
      <c r="AT678" s="179" t="s">
        <v>128</v>
      </c>
      <c r="AU678" s="179" t="s">
        <v>126</v>
      </c>
      <c r="AV678" s="15" t="s">
        <v>180</v>
      </c>
      <c r="AW678" s="15" t="s">
        <v>31</v>
      </c>
      <c r="AX678" s="15" t="s">
        <v>75</v>
      </c>
      <c r="AY678" s="179" t="s">
        <v>118</v>
      </c>
    </row>
    <row r="679" spans="1:65" s="16" customFormat="1">
      <c r="B679" s="186"/>
      <c r="D679" s="163" t="s">
        <v>128</v>
      </c>
      <c r="E679" s="187" t="s">
        <v>1</v>
      </c>
      <c r="F679" s="188" t="s">
        <v>205</v>
      </c>
      <c r="H679" s="189">
        <v>69</v>
      </c>
      <c r="I679" s="190"/>
      <c r="L679" s="186"/>
      <c r="M679" s="191"/>
      <c r="N679" s="192"/>
      <c r="O679" s="192"/>
      <c r="P679" s="192"/>
      <c r="Q679" s="192"/>
      <c r="R679" s="192"/>
      <c r="S679" s="192"/>
      <c r="T679" s="193"/>
      <c r="AT679" s="187" t="s">
        <v>128</v>
      </c>
      <c r="AU679" s="187" t="s">
        <v>126</v>
      </c>
      <c r="AV679" s="16" t="s">
        <v>125</v>
      </c>
      <c r="AW679" s="16" t="s">
        <v>31</v>
      </c>
      <c r="AX679" s="16" t="s">
        <v>83</v>
      </c>
      <c r="AY679" s="187" t="s">
        <v>118</v>
      </c>
    </row>
    <row r="680" spans="1:65" s="2" customFormat="1" ht="24.2" customHeight="1">
      <c r="A680" s="33"/>
      <c r="B680" s="147"/>
      <c r="C680" s="148" t="s">
        <v>690</v>
      </c>
      <c r="D680" s="148" t="s">
        <v>121</v>
      </c>
      <c r="E680" s="149" t="s">
        <v>691</v>
      </c>
      <c r="F680" s="150" t="s">
        <v>692</v>
      </c>
      <c r="G680" s="151" t="s">
        <v>208</v>
      </c>
      <c r="H680" s="152">
        <v>431</v>
      </c>
      <c r="I680" s="153"/>
      <c r="J680" s="154">
        <f>ROUND(I680*H680,2)</f>
        <v>0</v>
      </c>
      <c r="K680" s="155"/>
      <c r="L680" s="34"/>
      <c r="M680" s="156" t="s">
        <v>1</v>
      </c>
      <c r="N680" s="157" t="s">
        <v>41</v>
      </c>
      <c r="O680" s="62"/>
      <c r="P680" s="158">
        <f>O680*H680</f>
        <v>0</v>
      </c>
      <c r="Q680" s="158">
        <v>4.0000000000000003E-5</v>
      </c>
      <c r="R680" s="158">
        <f>Q680*H680</f>
        <v>1.7240000000000002E-2</v>
      </c>
      <c r="S680" s="158">
        <v>0</v>
      </c>
      <c r="T680" s="159">
        <f>S680*H680</f>
        <v>0</v>
      </c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R680" s="160" t="s">
        <v>350</v>
      </c>
      <c r="AT680" s="160" t="s">
        <v>121</v>
      </c>
      <c r="AU680" s="160" t="s">
        <v>126</v>
      </c>
      <c r="AY680" s="18" t="s">
        <v>118</v>
      </c>
      <c r="BE680" s="161">
        <f>IF(N680="základná",J680,0)</f>
        <v>0</v>
      </c>
      <c r="BF680" s="161">
        <f>IF(N680="znížená",J680,0)</f>
        <v>0</v>
      </c>
      <c r="BG680" s="161">
        <f>IF(N680="zákl. prenesená",J680,0)</f>
        <v>0</v>
      </c>
      <c r="BH680" s="161">
        <f>IF(N680="zníž. prenesená",J680,0)</f>
        <v>0</v>
      </c>
      <c r="BI680" s="161">
        <f>IF(N680="nulová",J680,0)</f>
        <v>0</v>
      </c>
      <c r="BJ680" s="18" t="s">
        <v>126</v>
      </c>
      <c r="BK680" s="161">
        <f>ROUND(I680*H680,2)</f>
        <v>0</v>
      </c>
      <c r="BL680" s="18" t="s">
        <v>350</v>
      </c>
      <c r="BM680" s="160" t="s">
        <v>693</v>
      </c>
    </row>
    <row r="681" spans="1:65" s="13" customFormat="1">
      <c r="B681" s="162"/>
      <c r="D681" s="163" t="s">
        <v>128</v>
      </c>
      <c r="E681" s="164" t="s">
        <v>1</v>
      </c>
      <c r="F681" s="165" t="s">
        <v>694</v>
      </c>
      <c r="H681" s="164" t="s">
        <v>1</v>
      </c>
      <c r="I681" s="166"/>
      <c r="L681" s="162"/>
      <c r="M681" s="167"/>
      <c r="N681" s="168"/>
      <c r="O681" s="168"/>
      <c r="P681" s="168"/>
      <c r="Q681" s="168"/>
      <c r="R681" s="168"/>
      <c r="S681" s="168"/>
      <c r="T681" s="169"/>
      <c r="AT681" s="164" t="s">
        <v>128</v>
      </c>
      <c r="AU681" s="164" t="s">
        <v>126</v>
      </c>
      <c r="AV681" s="13" t="s">
        <v>83</v>
      </c>
      <c r="AW681" s="13" t="s">
        <v>31</v>
      </c>
      <c r="AX681" s="13" t="s">
        <v>75</v>
      </c>
      <c r="AY681" s="164" t="s">
        <v>118</v>
      </c>
    </row>
    <row r="682" spans="1:65" s="14" customFormat="1">
      <c r="B682" s="170"/>
      <c r="D682" s="163" t="s">
        <v>128</v>
      </c>
      <c r="E682" s="171" t="s">
        <v>1</v>
      </c>
      <c r="F682" s="172" t="s">
        <v>695</v>
      </c>
      <c r="H682" s="173">
        <v>303</v>
      </c>
      <c r="I682" s="174"/>
      <c r="L682" s="170"/>
      <c r="M682" s="175"/>
      <c r="N682" s="176"/>
      <c r="O682" s="176"/>
      <c r="P682" s="176"/>
      <c r="Q682" s="176"/>
      <c r="R682" s="176"/>
      <c r="S682" s="176"/>
      <c r="T682" s="177"/>
      <c r="AT682" s="171" t="s">
        <v>128</v>
      </c>
      <c r="AU682" s="171" t="s">
        <v>126</v>
      </c>
      <c r="AV682" s="14" t="s">
        <v>126</v>
      </c>
      <c r="AW682" s="14" t="s">
        <v>31</v>
      </c>
      <c r="AX682" s="14" t="s">
        <v>75</v>
      </c>
      <c r="AY682" s="171" t="s">
        <v>118</v>
      </c>
    </row>
    <row r="683" spans="1:65" s="13" customFormat="1">
      <c r="B683" s="162"/>
      <c r="D683" s="163" t="s">
        <v>128</v>
      </c>
      <c r="E683" s="164" t="s">
        <v>1</v>
      </c>
      <c r="F683" s="165" t="s">
        <v>696</v>
      </c>
      <c r="H683" s="164" t="s">
        <v>1</v>
      </c>
      <c r="I683" s="166"/>
      <c r="L683" s="162"/>
      <c r="M683" s="167"/>
      <c r="N683" s="168"/>
      <c r="O683" s="168"/>
      <c r="P683" s="168"/>
      <c r="Q683" s="168"/>
      <c r="R683" s="168"/>
      <c r="S683" s="168"/>
      <c r="T683" s="169"/>
      <c r="AT683" s="164" t="s">
        <v>128</v>
      </c>
      <c r="AU683" s="164" t="s">
        <v>126</v>
      </c>
      <c r="AV683" s="13" t="s">
        <v>83</v>
      </c>
      <c r="AW683" s="13" t="s">
        <v>31</v>
      </c>
      <c r="AX683" s="13" t="s">
        <v>75</v>
      </c>
      <c r="AY683" s="164" t="s">
        <v>118</v>
      </c>
    </row>
    <row r="684" spans="1:65" s="14" customFormat="1">
      <c r="B684" s="170"/>
      <c r="D684" s="163" t="s">
        <v>128</v>
      </c>
      <c r="E684" s="171" t="s">
        <v>1</v>
      </c>
      <c r="F684" s="172" t="s">
        <v>180</v>
      </c>
      <c r="H684" s="173">
        <v>3</v>
      </c>
      <c r="I684" s="174"/>
      <c r="L684" s="170"/>
      <c r="M684" s="175"/>
      <c r="N684" s="176"/>
      <c r="O684" s="176"/>
      <c r="P684" s="176"/>
      <c r="Q684" s="176"/>
      <c r="R684" s="176"/>
      <c r="S684" s="176"/>
      <c r="T684" s="177"/>
      <c r="AT684" s="171" t="s">
        <v>128</v>
      </c>
      <c r="AU684" s="171" t="s">
        <v>126</v>
      </c>
      <c r="AV684" s="14" t="s">
        <v>126</v>
      </c>
      <c r="AW684" s="14" t="s">
        <v>31</v>
      </c>
      <c r="AX684" s="14" t="s">
        <v>75</v>
      </c>
      <c r="AY684" s="171" t="s">
        <v>118</v>
      </c>
    </row>
    <row r="685" spans="1:65" s="13" customFormat="1">
      <c r="B685" s="162"/>
      <c r="D685" s="163" t="s">
        <v>128</v>
      </c>
      <c r="E685" s="164" t="s">
        <v>1</v>
      </c>
      <c r="F685" s="165" t="s">
        <v>697</v>
      </c>
      <c r="H685" s="164" t="s">
        <v>1</v>
      </c>
      <c r="I685" s="166"/>
      <c r="L685" s="162"/>
      <c r="M685" s="167"/>
      <c r="N685" s="168"/>
      <c r="O685" s="168"/>
      <c r="P685" s="168"/>
      <c r="Q685" s="168"/>
      <c r="R685" s="168"/>
      <c r="S685" s="168"/>
      <c r="T685" s="169"/>
      <c r="AT685" s="164" t="s">
        <v>128</v>
      </c>
      <c r="AU685" s="164" t="s">
        <v>126</v>
      </c>
      <c r="AV685" s="13" t="s">
        <v>83</v>
      </c>
      <c r="AW685" s="13" t="s">
        <v>31</v>
      </c>
      <c r="AX685" s="13" t="s">
        <v>75</v>
      </c>
      <c r="AY685" s="164" t="s">
        <v>118</v>
      </c>
    </row>
    <row r="686" spans="1:65" s="14" customFormat="1">
      <c r="B686" s="170"/>
      <c r="D686" s="163" t="s">
        <v>128</v>
      </c>
      <c r="E686" s="171" t="s">
        <v>1</v>
      </c>
      <c r="F686" s="172" t="s">
        <v>355</v>
      </c>
      <c r="H686" s="173">
        <v>17</v>
      </c>
      <c r="I686" s="174"/>
      <c r="L686" s="170"/>
      <c r="M686" s="175"/>
      <c r="N686" s="176"/>
      <c r="O686" s="176"/>
      <c r="P686" s="176"/>
      <c r="Q686" s="176"/>
      <c r="R686" s="176"/>
      <c r="S686" s="176"/>
      <c r="T686" s="177"/>
      <c r="AT686" s="171" t="s">
        <v>128</v>
      </c>
      <c r="AU686" s="171" t="s">
        <v>126</v>
      </c>
      <c r="AV686" s="14" t="s">
        <v>126</v>
      </c>
      <c r="AW686" s="14" t="s">
        <v>31</v>
      </c>
      <c r="AX686" s="14" t="s">
        <v>75</v>
      </c>
      <c r="AY686" s="171" t="s">
        <v>118</v>
      </c>
    </row>
    <row r="687" spans="1:65" s="13" customFormat="1">
      <c r="B687" s="162"/>
      <c r="D687" s="163" t="s">
        <v>128</v>
      </c>
      <c r="E687" s="164" t="s">
        <v>1</v>
      </c>
      <c r="F687" s="165" t="s">
        <v>698</v>
      </c>
      <c r="H687" s="164" t="s">
        <v>1</v>
      </c>
      <c r="I687" s="166"/>
      <c r="L687" s="162"/>
      <c r="M687" s="167"/>
      <c r="N687" s="168"/>
      <c r="O687" s="168"/>
      <c r="P687" s="168"/>
      <c r="Q687" s="168"/>
      <c r="R687" s="168"/>
      <c r="S687" s="168"/>
      <c r="T687" s="169"/>
      <c r="AT687" s="164" t="s">
        <v>128</v>
      </c>
      <c r="AU687" s="164" t="s">
        <v>126</v>
      </c>
      <c r="AV687" s="13" t="s">
        <v>83</v>
      </c>
      <c r="AW687" s="13" t="s">
        <v>31</v>
      </c>
      <c r="AX687" s="13" t="s">
        <v>75</v>
      </c>
      <c r="AY687" s="164" t="s">
        <v>118</v>
      </c>
    </row>
    <row r="688" spans="1:65" s="14" customFormat="1">
      <c r="B688" s="170"/>
      <c r="D688" s="163" t="s">
        <v>128</v>
      </c>
      <c r="E688" s="171" t="s">
        <v>1</v>
      </c>
      <c r="F688" s="172" t="s">
        <v>699</v>
      </c>
      <c r="H688" s="173">
        <v>20</v>
      </c>
      <c r="I688" s="174"/>
      <c r="L688" s="170"/>
      <c r="M688" s="175"/>
      <c r="N688" s="176"/>
      <c r="O688" s="176"/>
      <c r="P688" s="176"/>
      <c r="Q688" s="176"/>
      <c r="R688" s="176"/>
      <c r="S688" s="176"/>
      <c r="T688" s="177"/>
      <c r="AT688" s="171" t="s">
        <v>128</v>
      </c>
      <c r="AU688" s="171" t="s">
        <v>126</v>
      </c>
      <c r="AV688" s="14" t="s">
        <v>126</v>
      </c>
      <c r="AW688" s="14" t="s">
        <v>31</v>
      </c>
      <c r="AX688" s="14" t="s">
        <v>75</v>
      </c>
      <c r="AY688" s="171" t="s">
        <v>118</v>
      </c>
    </row>
    <row r="689" spans="1:65" s="13" customFormat="1">
      <c r="B689" s="162"/>
      <c r="D689" s="163" t="s">
        <v>128</v>
      </c>
      <c r="E689" s="164" t="s">
        <v>1</v>
      </c>
      <c r="F689" s="165" t="s">
        <v>700</v>
      </c>
      <c r="H689" s="164" t="s">
        <v>1</v>
      </c>
      <c r="I689" s="166"/>
      <c r="L689" s="162"/>
      <c r="M689" s="167"/>
      <c r="N689" s="168"/>
      <c r="O689" s="168"/>
      <c r="P689" s="168"/>
      <c r="Q689" s="168"/>
      <c r="R689" s="168"/>
      <c r="S689" s="168"/>
      <c r="T689" s="169"/>
      <c r="AT689" s="164" t="s">
        <v>128</v>
      </c>
      <c r="AU689" s="164" t="s">
        <v>126</v>
      </c>
      <c r="AV689" s="13" t="s">
        <v>83</v>
      </c>
      <c r="AW689" s="13" t="s">
        <v>31</v>
      </c>
      <c r="AX689" s="13" t="s">
        <v>75</v>
      </c>
      <c r="AY689" s="164" t="s">
        <v>118</v>
      </c>
    </row>
    <row r="690" spans="1:65" s="14" customFormat="1">
      <c r="B690" s="170"/>
      <c r="D690" s="163" t="s">
        <v>128</v>
      </c>
      <c r="E690" s="171" t="s">
        <v>1</v>
      </c>
      <c r="F690" s="172" t="s">
        <v>180</v>
      </c>
      <c r="H690" s="173">
        <v>3</v>
      </c>
      <c r="I690" s="174"/>
      <c r="L690" s="170"/>
      <c r="M690" s="175"/>
      <c r="N690" s="176"/>
      <c r="O690" s="176"/>
      <c r="P690" s="176"/>
      <c r="Q690" s="176"/>
      <c r="R690" s="176"/>
      <c r="S690" s="176"/>
      <c r="T690" s="177"/>
      <c r="AT690" s="171" t="s">
        <v>128</v>
      </c>
      <c r="AU690" s="171" t="s">
        <v>126</v>
      </c>
      <c r="AV690" s="14" t="s">
        <v>126</v>
      </c>
      <c r="AW690" s="14" t="s">
        <v>31</v>
      </c>
      <c r="AX690" s="14" t="s">
        <v>75</v>
      </c>
      <c r="AY690" s="171" t="s">
        <v>118</v>
      </c>
    </row>
    <row r="691" spans="1:65" s="13" customFormat="1">
      <c r="B691" s="162"/>
      <c r="D691" s="163" t="s">
        <v>128</v>
      </c>
      <c r="E691" s="164" t="s">
        <v>1</v>
      </c>
      <c r="F691" s="165" t="s">
        <v>701</v>
      </c>
      <c r="H691" s="164" t="s">
        <v>1</v>
      </c>
      <c r="I691" s="166"/>
      <c r="L691" s="162"/>
      <c r="M691" s="167"/>
      <c r="N691" s="168"/>
      <c r="O691" s="168"/>
      <c r="P691" s="168"/>
      <c r="Q691" s="168"/>
      <c r="R691" s="168"/>
      <c r="S691" s="168"/>
      <c r="T691" s="169"/>
      <c r="AT691" s="164" t="s">
        <v>128</v>
      </c>
      <c r="AU691" s="164" t="s">
        <v>126</v>
      </c>
      <c r="AV691" s="13" t="s">
        <v>83</v>
      </c>
      <c r="AW691" s="13" t="s">
        <v>31</v>
      </c>
      <c r="AX691" s="13" t="s">
        <v>75</v>
      </c>
      <c r="AY691" s="164" t="s">
        <v>118</v>
      </c>
    </row>
    <row r="692" spans="1:65" s="14" customFormat="1">
      <c r="B692" s="170"/>
      <c r="D692" s="163" t="s">
        <v>128</v>
      </c>
      <c r="E692" s="171" t="s">
        <v>1</v>
      </c>
      <c r="F692" s="172" t="s">
        <v>702</v>
      </c>
      <c r="H692" s="173">
        <v>76</v>
      </c>
      <c r="I692" s="174"/>
      <c r="L692" s="170"/>
      <c r="M692" s="175"/>
      <c r="N692" s="176"/>
      <c r="O692" s="176"/>
      <c r="P692" s="176"/>
      <c r="Q692" s="176"/>
      <c r="R692" s="176"/>
      <c r="S692" s="176"/>
      <c r="T692" s="177"/>
      <c r="AT692" s="171" t="s">
        <v>128</v>
      </c>
      <c r="AU692" s="171" t="s">
        <v>126</v>
      </c>
      <c r="AV692" s="14" t="s">
        <v>126</v>
      </c>
      <c r="AW692" s="14" t="s">
        <v>31</v>
      </c>
      <c r="AX692" s="14" t="s">
        <v>75</v>
      </c>
      <c r="AY692" s="171" t="s">
        <v>118</v>
      </c>
    </row>
    <row r="693" spans="1:65" s="13" customFormat="1">
      <c r="B693" s="162"/>
      <c r="D693" s="163" t="s">
        <v>128</v>
      </c>
      <c r="E693" s="164" t="s">
        <v>1</v>
      </c>
      <c r="F693" s="165" t="s">
        <v>703</v>
      </c>
      <c r="H693" s="164" t="s">
        <v>1</v>
      </c>
      <c r="I693" s="166"/>
      <c r="L693" s="162"/>
      <c r="M693" s="167"/>
      <c r="N693" s="168"/>
      <c r="O693" s="168"/>
      <c r="P693" s="168"/>
      <c r="Q693" s="168"/>
      <c r="R693" s="168"/>
      <c r="S693" s="168"/>
      <c r="T693" s="169"/>
      <c r="AT693" s="164" t="s">
        <v>128</v>
      </c>
      <c r="AU693" s="164" t="s">
        <v>126</v>
      </c>
      <c r="AV693" s="13" t="s">
        <v>83</v>
      </c>
      <c r="AW693" s="13" t="s">
        <v>31</v>
      </c>
      <c r="AX693" s="13" t="s">
        <v>75</v>
      </c>
      <c r="AY693" s="164" t="s">
        <v>118</v>
      </c>
    </row>
    <row r="694" spans="1:65" s="14" customFormat="1">
      <c r="B694" s="170"/>
      <c r="D694" s="163" t="s">
        <v>128</v>
      </c>
      <c r="E694" s="171" t="s">
        <v>1</v>
      </c>
      <c r="F694" s="172" t="s">
        <v>83</v>
      </c>
      <c r="H694" s="173">
        <v>1</v>
      </c>
      <c r="I694" s="174"/>
      <c r="L694" s="170"/>
      <c r="M694" s="175"/>
      <c r="N694" s="176"/>
      <c r="O694" s="176"/>
      <c r="P694" s="176"/>
      <c r="Q694" s="176"/>
      <c r="R694" s="176"/>
      <c r="S694" s="176"/>
      <c r="T694" s="177"/>
      <c r="AT694" s="171" t="s">
        <v>128</v>
      </c>
      <c r="AU694" s="171" t="s">
        <v>126</v>
      </c>
      <c r="AV694" s="14" t="s">
        <v>126</v>
      </c>
      <c r="AW694" s="14" t="s">
        <v>31</v>
      </c>
      <c r="AX694" s="14" t="s">
        <v>75</v>
      </c>
      <c r="AY694" s="171" t="s">
        <v>118</v>
      </c>
    </row>
    <row r="695" spans="1:65" s="13" customFormat="1">
      <c r="B695" s="162"/>
      <c r="D695" s="163" t="s">
        <v>128</v>
      </c>
      <c r="E695" s="164" t="s">
        <v>1</v>
      </c>
      <c r="F695" s="165" t="s">
        <v>704</v>
      </c>
      <c r="H695" s="164" t="s">
        <v>1</v>
      </c>
      <c r="I695" s="166"/>
      <c r="L695" s="162"/>
      <c r="M695" s="167"/>
      <c r="N695" s="168"/>
      <c r="O695" s="168"/>
      <c r="P695" s="168"/>
      <c r="Q695" s="168"/>
      <c r="R695" s="168"/>
      <c r="S695" s="168"/>
      <c r="T695" s="169"/>
      <c r="AT695" s="164" t="s">
        <v>128</v>
      </c>
      <c r="AU695" s="164" t="s">
        <v>126</v>
      </c>
      <c r="AV695" s="13" t="s">
        <v>83</v>
      </c>
      <c r="AW695" s="13" t="s">
        <v>31</v>
      </c>
      <c r="AX695" s="13" t="s">
        <v>75</v>
      </c>
      <c r="AY695" s="164" t="s">
        <v>118</v>
      </c>
    </row>
    <row r="696" spans="1:65" s="14" customFormat="1">
      <c r="B696" s="170"/>
      <c r="D696" s="163" t="s">
        <v>128</v>
      </c>
      <c r="E696" s="171" t="s">
        <v>1</v>
      </c>
      <c r="F696" s="172" t="s">
        <v>229</v>
      </c>
      <c r="H696" s="173">
        <v>7</v>
      </c>
      <c r="I696" s="174"/>
      <c r="L696" s="170"/>
      <c r="M696" s="175"/>
      <c r="N696" s="176"/>
      <c r="O696" s="176"/>
      <c r="P696" s="176"/>
      <c r="Q696" s="176"/>
      <c r="R696" s="176"/>
      <c r="S696" s="176"/>
      <c r="T696" s="177"/>
      <c r="AT696" s="171" t="s">
        <v>128</v>
      </c>
      <c r="AU696" s="171" t="s">
        <v>126</v>
      </c>
      <c r="AV696" s="14" t="s">
        <v>126</v>
      </c>
      <c r="AW696" s="14" t="s">
        <v>31</v>
      </c>
      <c r="AX696" s="14" t="s">
        <v>75</v>
      </c>
      <c r="AY696" s="171" t="s">
        <v>118</v>
      </c>
    </row>
    <row r="697" spans="1:65" s="13" customFormat="1">
      <c r="B697" s="162"/>
      <c r="D697" s="163" t="s">
        <v>128</v>
      </c>
      <c r="E697" s="164" t="s">
        <v>1</v>
      </c>
      <c r="F697" s="165" t="s">
        <v>697</v>
      </c>
      <c r="H697" s="164" t="s">
        <v>1</v>
      </c>
      <c r="I697" s="166"/>
      <c r="L697" s="162"/>
      <c r="M697" s="167"/>
      <c r="N697" s="168"/>
      <c r="O697" s="168"/>
      <c r="P697" s="168"/>
      <c r="Q697" s="168"/>
      <c r="R697" s="168"/>
      <c r="S697" s="168"/>
      <c r="T697" s="169"/>
      <c r="AT697" s="164" t="s">
        <v>128</v>
      </c>
      <c r="AU697" s="164" t="s">
        <v>126</v>
      </c>
      <c r="AV697" s="13" t="s">
        <v>83</v>
      </c>
      <c r="AW697" s="13" t="s">
        <v>31</v>
      </c>
      <c r="AX697" s="13" t="s">
        <v>75</v>
      </c>
      <c r="AY697" s="164" t="s">
        <v>118</v>
      </c>
    </row>
    <row r="698" spans="1:65" s="14" customFormat="1">
      <c r="B698" s="170"/>
      <c r="D698" s="163" t="s">
        <v>128</v>
      </c>
      <c r="E698" s="171" t="s">
        <v>1</v>
      </c>
      <c r="F698" s="172" t="s">
        <v>83</v>
      </c>
      <c r="H698" s="173">
        <v>1</v>
      </c>
      <c r="I698" s="174"/>
      <c r="L698" s="170"/>
      <c r="M698" s="175"/>
      <c r="N698" s="176"/>
      <c r="O698" s="176"/>
      <c r="P698" s="176"/>
      <c r="Q698" s="176"/>
      <c r="R698" s="176"/>
      <c r="S698" s="176"/>
      <c r="T698" s="177"/>
      <c r="AT698" s="171" t="s">
        <v>128</v>
      </c>
      <c r="AU698" s="171" t="s">
        <v>126</v>
      </c>
      <c r="AV698" s="14" t="s">
        <v>126</v>
      </c>
      <c r="AW698" s="14" t="s">
        <v>31</v>
      </c>
      <c r="AX698" s="14" t="s">
        <v>75</v>
      </c>
      <c r="AY698" s="171" t="s">
        <v>118</v>
      </c>
    </row>
    <row r="699" spans="1:65" s="15" customFormat="1">
      <c r="B699" s="178"/>
      <c r="D699" s="163" t="s">
        <v>128</v>
      </c>
      <c r="E699" s="179" t="s">
        <v>1</v>
      </c>
      <c r="F699" s="180" t="s">
        <v>179</v>
      </c>
      <c r="H699" s="181">
        <v>431</v>
      </c>
      <c r="I699" s="182"/>
      <c r="L699" s="178"/>
      <c r="M699" s="183"/>
      <c r="N699" s="184"/>
      <c r="O699" s="184"/>
      <c r="P699" s="184"/>
      <c r="Q699" s="184"/>
      <c r="R699" s="184"/>
      <c r="S699" s="184"/>
      <c r="T699" s="185"/>
      <c r="AT699" s="179" t="s">
        <v>128</v>
      </c>
      <c r="AU699" s="179" t="s">
        <v>126</v>
      </c>
      <c r="AV699" s="15" t="s">
        <v>180</v>
      </c>
      <c r="AW699" s="15" t="s">
        <v>31</v>
      </c>
      <c r="AX699" s="15" t="s">
        <v>75</v>
      </c>
      <c r="AY699" s="179" t="s">
        <v>118</v>
      </c>
    </row>
    <row r="700" spans="1:65" s="16" customFormat="1">
      <c r="B700" s="186"/>
      <c r="D700" s="163" t="s">
        <v>128</v>
      </c>
      <c r="E700" s="187" t="s">
        <v>1</v>
      </c>
      <c r="F700" s="188" t="s">
        <v>205</v>
      </c>
      <c r="H700" s="189">
        <v>431</v>
      </c>
      <c r="I700" s="190"/>
      <c r="L700" s="186"/>
      <c r="M700" s="191"/>
      <c r="N700" s="192"/>
      <c r="O700" s="192"/>
      <c r="P700" s="192"/>
      <c r="Q700" s="192"/>
      <c r="R700" s="192"/>
      <c r="S700" s="192"/>
      <c r="T700" s="193"/>
      <c r="AT700" s="187" t="s">
        <v>128</v>
      </c>
      <c r="AU700" s="187" t="s">
        <v>126</v>
      </c>
      <c r="AV700" s="16" t="s">
        <v>125</v>
      </c>
      <c r="AW700" s="16" t="s">
        <v>31</v>
      </c>
      <c r="AX700" s="16" t="s">
        <v>83</v>
      </c>
      <c r="AY700" s="187" t="s">
        <v>118</v>
      </c>
    </row>
    <row r="701" spans="1:65" s="2" customFormat="1" ht="24.2" customHeight="1">
      <c r="A701" s="33"/>
      <c r="B701" s="147"/>
      <c r="C701" s="148" t="s">
        <v>705</v>
      </c>
      <c r="D701" s="148" t="s">
        <v>121</v>
      </c>
      <c r="E701" s="149" t="s">
        <v>706</v>
      </c>
      <c r="F701" s="150" t="s">
        <v>707</v>
      </c>
      <c r="G701" s="151" t="s">
        <v>208</v>
      </c>
      <c r="H701" s="152">
        <v>8</v>
      </c>
      <c r="I701" s="153"/>
      <c r="J701" s="154">
        <f>ROUND(I701*H701,2)</f>
        <v>0</v>
      </c>
      <c r="K701" s="155"/>
      <c r="L701" s="34"/>
      <c r="M701" s="156" t="s">
        <v>1</v>
      </c>
      <c r="N701" s="157" t="s">
        <v>41</v>
      </c>
      <c r="O701" s="62"/>
      <c r="P701" s="158">
        <f>O701*H701</f>
        <v>0</v>
      </c>
      <c r="Q701" s="158">
        <v>6.0000000000000002E-5</v>
      </c>
      <c r="R701" s="158">
        <f>Q701*H701</f>
        <v>4.8000000000000001E-4</v>
      </c>
      <c r="S701" s="158">
        <v>0</v>
      </c>
      <c r="T701" s="159">
        <f>S701*H701</f>
        <v>0</v>
      </c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R701" s="160" t="s">
        <v>350</v>
      </c>
      <c r="AT701" s="160" t="s">
        <v>121</v>
      </c>
      <c r="AU701" s="160" t="s">
        <v>126</v>
      </c>
      <c r="AY701" s="18" t="s">
        <v>118</v>
      </c>
      <c r="BE701" s="161">
        <f>IF(N701="základná",J701,0)</f>
        <v>0</v>
      </c>
      <c r="BF701" s="161">
        <f>IF(N701="znížená",J701,0)</f>
        <v>0</v>
      </c>
      <c r="BG701" s="161">
        <f>IF(N701="zákl. prenesená",J701,0)</f>
        <v>0</v>
      </c>
      <c r="BH701" s="161">
        <f>IF(N701="zníž. prenesená",J701,0)</f>
        <v>0</v>
      </c>
      <c r="BI701" s="161">
        <f>IF(N701="nulová",J701,0)</f>
        <v>0</v>
      </c>
      <c r="BJ701" s="18" t="s">
        <v>126</v>
      </c>
      <c r="BK701" s="161">
        <f>ROUND(I701*H701,2)</f>
        <v>0</v>
      </c>
      <c r="BL701" s="18" t="s">
        <v>350</v>
      </c>
      <c r="BM701" s="160" t="s">
        <v>708</v>
      </c>
    </row>
    <row r="702" spans="1:65" s="13" customFormat="1">
      <c r="B702" s="162"/>
      <c r="D702" s="163" t="s">
        <v>128</v>
      </c>
      <c r="E702" s="164" t="s">
        <v>1</v>
      </c>
      <c r="F702" s="165" t="s">
        <v>709</v>
      </c>
      <c r="H702" s="164" t="s">
        <v>1</v>
      </c>
      <c r="I702" s="166"/>
      <c r="L702" s="162"/>
      <c r="M702" s="167"/>
      <c r="N702" s="168"/>
      <c r="O702" s="168"/>
      <c r="P702" s="168"/>
      <c r="Q702" s="168"/>
      <c r="R702" s="168"/>
      <c r="S702" s="168"/>
      <c r="T702" s="169"/>
      <c r="AT702" s="164" t="s">
        <v>128</v>
      </c>
      <c r="AU702" s="164" t="s">
        <v>126</v>
      </c>
      <c r="AV702" s="13" t="s">
        <v>83</v>
      </c>
      <c r="AW702" s="13" t="s">
        <v>31</v>
      </c>
      <c r="AX702" s="13" t="s">
        <v>75</v>
      </c>
      <c r="AY702" s="164" t="s">
        <v>118</v>
      </c>
    </row>
    <row r="703" spans="1:65" s="14" customFormat="1">
      <c r="B703" s="170"/>
      <c r="D703" s="163" t="s">
        <v>128</v>
      </c>
      <c r="E703" s="171" t="s">
        <v>1</v>
      </c>
      <c r="F703" s="172" t="s">
        <v>126</v>
      </c>
      <c r="H703" s="173">
        <v>2</v>
      </c>
      <c r="I703" s="174"/>
      <c r="L703" s="170"/>
      <c r="M703" s="175"/>
      <c r="N703" s="176"/>
      <c r="O703" s="176"/>
      <c r="P703" s="176"/>
      <c r="Q703" s="176"/>
      <c r="R703" s="176"/>
      <c r="S703" s="176"/>
      <c r="T703" s="177"/>
      <c r="AT703" s="171" t="s">
        <v>128</v>
      </c>
      <c r="AU703" s="171" t="s">
        <v>126</v>
      </c>
      <c r="AV703" s="14" t="s">
        <v>126</v>
      </c>
      <c r="AW703" s="14" t="s">
        <v>31</v>
      </c>
      <c r="AX703" s="14" t="s">
        <v>75</v>
      </c>
      <c r="AY703" s="171" t="s">
        <v>118</v>
      </c>
    </row>
    <row r="704" spans="1:65" s="13" customFormat="1">
      <c r="B704" s="162"/>
      <c r="D704" s="163" t="s">
        <v>128</v>
      </c>
      <c r="E704" s="164" t="s">
        <v>1</v>
      </c>
      <c r="F704" s="165" t="s">
        <v>710</v>
      </c>
      <c r="H704" s="164" t="s">
        <v>1</v>
      </c>
      <c r="I704" s="166"/>
      <c r="L704" s="162"/>
      <c r="M704" s="167"/>
      <c r="N704" s="168"/>
      <c r="O704" s="168"/>
      <c r="P704" s="168"/>
      <c r="Q704" s="168"/>
      <c r="R704" s="168"/>
      <c r="S704" s="168"/>
      <c r="T704" s="169"/>
      <c r="AT704" s="164" t="s">
        <v>128</v>
      </c>
      <c r="AU704" s="164" t="s">
        <v>126</v>
      </c>
      <c r="AV704" s="13" t="s">
        <v>83</v>
      </c>
      <c r="AW704" s="13" t="s">
        <v>31</v>
      </c>
      <c r="AX704" s="13" t="s">
        <v>75</v>
      </c>
      <c r="AY704" s="164" t="s">
        <v>118</v>
      </c>
    </row>
    <row r="705" spans="1:65" s="14" customFormat="1">
      <c r="B705" s="170"/>
      <c r="D705" s="163" t="s">
        <v>128</v>
      </c>
      <c r="E705" s="171" t="s">
        <v>1</v>
      </c>
      <c r="F705" s="172" t="s">
        <v>83</v>
      </c>
      <c r="H705" s="173">
        <v>1</v>
      </c>
      <c r="I705" s="174"/>
      <c r="L705" s="170"/>
      <c r="M705" s="175"/>
      <c r="N705" s="176"/>
      <c r="O705" s="176"/>
      <c r="P705" s="176"/>
      <c r="Q705" s="176"/>
      <c r="R705" s="176"/>
      <c r="S705" s="176"/>
      <c r="T705" s="177"/>
      <c r="AT705" s="171" t="s">
        <v>128</v>
      </c>
      <c r="AU705" s="171" t="s">
        <v>126</v>
      </c>
      <c r="AV705" s="14" t="s">
        <v>126</v>
      </c>
      <c r="AW705" s="14" t="s">
        <v>31</v>
      </c>
      <c r="AX705" s="14" t="s">
        <v>75</v>
      </c>
      <c r="AY705" s="171" t="s">
        <v>118</v>
      </c>
    </row>
    <row r="706" spans="1:65" s="13" customFormat="1">
      <c r="B706" s="162"/>
      <c r="D706" s="163" t="s">
        <v>128</v>
      </c>
      <c r="E706" s="164" t="s">
        <v>1</v>
      </c>
      <c r="F706" s="165" t="s">
        <v>711</v>
      </c>
      <c r="H706" s="164" t="s">
        <v>1</v>
      </c>
      <c r="I706" s="166"/>
      <c r="L706" s="162"/>
      <c r="M706" s="167"/>
      <c r="N706" s="168"/>
      <c r="O706" s="168"/>
      <c r="P706" s="168"/>
      <c r="Q706" s="168"/>
      <c r="R706" s="168"/>
      <c r="S706" s="168"/>
      <c r="T706" s="169"/>
      <c r="AT706" s="164" t="s">
        <v>128</v>
      </c>
      <c r="AU706" s="164" t="s">
        <v>126</v>
      </c>
      <c r="AV706" s="13" t="s">
        <v>83</v>
      </c>
      <c r="AW706" s="13" t="s">
        <v>31</v>
      </c>
      <c r="AX706" s="13" t="s">
        <v>75</v>
      </c>
      <c r="AY706" s="164" t="s">
        <v>118</v>
      </c>
    </row>
    <row r="707" spans="1:65" s="14" customFormat="1">
      <c r="B707" s="170"/>
      <c r="D707" s="163" t="s">
        <v>128</v>
      </c>
      <c r="E707" s="171" t="s">
        <v>1</v>
      </c>
      <c r="F707" s="172" t="s">
        <v>180</v>
      </c>
      <c r="H707" s="173">
        <v>3</v>
      </c>
      <c r="I707" s="174"/>
      <c r="L707" s="170"/>
      <c r="M707" s="175"/>
      <c r="N707" s="176"/>
      <c r="O707" s="176"/>
      <c r="P707" s="176"/>
      <c r="Q707" s="176"/>
      <c r="R707" s="176"/>
      <c r="S707" s="176"/>
      <c r="T707" s="177"/>
      <c r="AT707" s="171" t="s">
        <v>128</v>
      </c>
      <c r="AU707" s="171" t="s">
        <v>126</v>
      </c>
      <c r="AV707" s="14" t="s">
        <v>126</v>
      </c>
      <c r="AW707" s="14" t="s">
        <v>31</v>
      </c>
      <c r="AX707" s="14" t="s">
        <v>75</v>
      </c>
      <c r="AY707" s="171" t="s">
        <v>118</v>
      </c>
    </row>
    <row r="708" spans="1:65" s="13" customFormat="1">
      <c r="B708" s="162"/>
      <c r="D708" s="163" t="s">
        <v>128</v>
      </c>
      <c r="E708" s="164" t="s">
        <v>1</v>
      </c>
      <c r="F708" s="165" t="s">
        <v>712</v>
      </c>
      <c r="H708" s="164" t="s">
        <v>1</v>
      </c>
      <c r="I708" s="166"/>
      <c r="L708" s="162"/>
      <c r="M708" s="167"/>
      <c r="N708" s="168"/>
      <c r="O708" s="168"/>
      <c r="P708" s="168"/>
      <c r="Q708" s="168"/>
      <c r="R708" s="168"/>
      <c r="S708" s="168"/>
      <c r="T708" s="169"/>
      <c r="AT708" s="164" t="s">
        <v>128</v>
      </c>
      <c r="AU708" s="164" t="s">
        <v>126</v>
      </c>
      <c r="AV708" s="13" t="s">
        <v>83</v>
      </c>
      <c r="AW708" s="13" t="s">
        <v>31</v>
      </c>
      <c r="AX708" s="13" t="s">
        <v>75</v>
      </c>
      <c r="AY708" s="164" t="s">
        <v>118</v>
      </c>
    </row>
    <row r="709" spans="1:65" s="14" customFormat="1">
      <c r="B709" s="170"/>
      <c r="D709" s="163" t="s">
        <v>128</v>
      </c>
      <c r="E709" s="171" t="s">
        <v>1</v>
      </c>
      <c r="F709" s="172" t="s">
        <v>83</v>
      </c>
      <c r="H709" s="173">
        <v>1</v>
      </c>
      <c r="I709" s="174"/>
      <c r="L709" s="170"/>
      <c r="M709" s="175"/>
      <c r="N709" s="176"/>
      <c r="O709" s="176"/>
      <c r="P709" s="176"/>
      <c r="Q709" s="176"/>
      <c r="R709" s="176"/>
      <c r="S709" s="176"/>
      <c r="T709" s="177"/>
      <c r="AT709" s="171" t="s">
        <v>128</v>
      </c>
      <c r="AU709" s="171" t="s">
        <v>126</v>
      </c>
      <c r="AV709" s="14" t="s">
        <v>126</v>
      </c>
      <c r="AW709" s="14" t="s">
        <v>31</v>
      </c>
      <c r="AX709" s="14" t="s">
        <v>75</v>
      </c>
      <c r="AY709" s="171" t="s">
        <v>118</v>
      </c>
    </row>
    <row r="710" spans="1:65" s="13" customFormat="1">
      <c r="B710" s="162"/>
      <c r="D710" s="163" t="s">
        <v>128</v>
      </c>
      <c r="E710" s="164" t="s">
        <v>1</v>
      </c>
      <c r="F710" s="165" t="s">
        <v>713</v>
      </c>
      <c r="H710" s="164" t="s">
        <v>1</v>
      </c>
      <c r="I710" s="166"/>
      <c r="L710" s="162"/>
      <c r="M710" s="167"/>
      <c r="N710" s="168"/>
      <c r="O710" s="168"/>
      <c r="P710" s="168"/>
      <c r="Q710" s="168"/>
      <c r="R710" s="168"/>
      <c r="S710" s="168"/>
      <c r="T710" s="169"/>
      <c r="AT710" s="164" t="s">
        <v>128</v>
      </c>
      <c r="AU710" s="164" t="s">
        <v>126</v>
      </c>
      <c r="AV710" s="13" t="s">
        <v>83</v>
      </c>
      <c r="AW710" s="13" t="s">
        <v>31</v>
      </c>
      <c r="AX710" s="13" t="s">
        <v>75</v>
      </c>
      <c r="AY710" s="164" t="s">
        <v>118</v>
      </c>
    </row>
    <row r="711" spans="1:65" s="14" customFormat="1">
      <c r="B711" s="170"/>
      <c r="D711" s="163" t="s">
        <v>128</v>
      </c>
      <c r="E711" s="171" t="s">
        <v>1</v>
      </c>
      <c r="F711" s="172" t="s">
        <v>83</v>
      </c>
      <c r="H711" s="173">
        <v>1</v>
      </c>
      <c r="I711" s="174"/>
      <c r="L711" s="170"/>
      <c r="M711" s="175"/>
      <c r="N711" s="176"/>
      <c r="O711" s="176"/>
      <c r="P711" s="176"/>
      <c r="Q711" s="176"/>
      <c r="R711" s="176"/>
      <c r="S711" s="176"/>
      <c r="T711" s="177"/>
      <c r="AT711" s="171" t="s">
        <v>128</v>
      </c>
      <c r="AU711" s="171" t="s">
        <v>126</v>
      </c>
      <c r="AV711" s="14" t="s">
        <v>126</v>
      </c>
      <c r="AW711" s="14" t="s">
        <v>31</v>
      </c>
      <c r="AX711" s="14" t="s">
        <v>75</v>
      </c>
      <c r="AY711" s="171" t="s">
        <v>118</v>
      </c>
    </row>
    <row r="712" spans="1:65" s="15" customFormat="1">
      <c r="B712" s="178"/>
      <c r="D712" s="163" t="s">
        <v>128</v>
      </c>
      <c r="E712" s="179" t="s">
        <v>1</v>
      </c>
      <c r="F712" s="180" t="s">
        <v>179</v>
      </c>
      <c r="H712" s="181">
        <v>8</v>
      </c>
      <c r="I712" s="182"/>
      <c r="L712" s="178"/>
      <c r="M712" s="183"/>
      <c r="N712" s="184"/>
      <c r="O712" s="184"/>
      <c r="P712" s="184"/>
      <c r="Q712" s="184"/>
      <c r="R712" s="184"/>
      <c r="S712" s="184"/>
      <c r="T712" s="185"/>
      <c r="AT712" s="179" t="s">
        <v>128</v>
      </c>
      <c r="AU712" s="179" t="s">
        <v>126</v>
      </c>
      <c r="AV712" s="15" t="s">
        <v>180</v>
      </c>
      <c r="AW712" s="15" t="s">
        <v>31</v>
      </c>
      <c r="AX712" s="15" t="s">
        <v>75</v>
      </c>
      <c r="AY712" s="179" t="s">
        <v>118</v>
      </c>
    </row>
    <row r="713" spans="1:65" s="16" customFormat="1">
      <c r="B713" s="186"/>
      <c r="D713" s="163" t="s">
        <v>128</v>
      </c>
      <c r="E713" s="187" t="s">
        <v>1</v>
      </c>
      <c r="F713" s="188" t="s">
        <v>205</v>
      </c>
      <c r="H713" s="189">
        <v>8</v>
      </c>
      <c r="I713" s="190"/>
      <c r="L713" s="186"/>
      <c r="M713" s="191"/>
      <c r="N713" s="192"/>
      <c r="O713" s="192"/>
      <c r="P713" s="192"/>
      <c r="Q713" s="192"/>
      <c r="R713" s="192"/>
      <c r="S713" s="192"/>
      <c r="T713" s="193"/>
      <c r="AT713" s="187" t="s">
        <v>128</v>
      </c>
      <c r="AU713" s="187" t="s">
        <v>126</v>
      </c>
      <c r="AV713" s="16" t="s">
        <v>125</v>
      </c>
      <c r="AW713" s="16" t="s">
        <v>31</v>
      </c>
      <c r="AX713" s="16" t="s">
        <v>83</v>
      </c>
      <c r="AY713" s="187" t="s">
        <v>118</v>
      </c>
    </row>
    <row r="714" spans="1:65" s="2" customFormat="1" ht="24.2" customHeight="1">
      <c r="A714" s="33"/>
      <c r="B714" s="147"/>
      <c r="C714" s="148" t="s">
        <v>714</v>
      </c>
      <c r="D714" s="148" t="s">
        <v>121</v>
      </c>
      <c r="E714" s="149" t="s">
        <v>715</v>
      </c>
      <c r="F714" s="150" t="s">
        <v>716</v>
      </c>
      <c r="G714" s="151" t="s">
        <v>208</v>
      </c>
      <c r="H714" s="152">
        <v>2</v>
      </c>
      <c r="I714" s="153"/>
      <c r="J714" s="154">
        <f>ROUND(I714*H714,2)</f>
        <v>0</v>
      </c>
      <c r="K714" s="155"/>
      <c r="L714" s="34"/>
      <c r="M714" s="156" t="s">
        <v>1</v>
      </c>
      <c r="N714" s="157" t="s">
        <v>41</v>
      </c>
      <c r="O714" s="62"/>
      <c r="P714" s="158">
        <f>O714*H714</f>
        <v>0</v>
      </c>
      <c r="Q714" s="158">
        <v>6.0000000000000002E-5</v>
      </c>
      <c r="R714" s="158">
        <f>Q714*H714</f>
        <v>1.2E-4</v>
      </c>
      <c r="S714" s="158">
        <v>0</v>
      </c>
      <c r="T714" s="159">
        <f>S714*H714</f>
        <v>0</v>
      </c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R714" s="160" t="s">
        <v>350</v>
      </c>
      <c r="AT714" s="160" t="s">
        <v>121</v>
      </c>
      <c r="AU714" s="160" t="s">
        <v>126</v>
      </c>
      <c r="AY714" s="18" t="s">
        <v>118</v>
      </c>
      <c r="BE714" s="161">
        <f>IF(N714="základná",J714,0)</f>
        <v>0</v>
      </c>
      <c r="BF714" s="161">
        <f>IF(N714="znížená",J714,0)</f>
        <v>0</v>
      </c>
      <c r="BG714" s="161">
        <f>IF(N714="zákl. prenesená",J714,0)</f>
        <v>0</v>
      </c>
      <c r="BH714" s="161">
        <f>IF(N714="zníž. prenesená",J714,0)</f>
        <v>0</v>
      </c>
      <c r="BI714" s="161">
        <f>IF(N714="nulová",J714,0)</f>
        <v>0</v>
      </c>
      <c r="BJ714" s="18" t="s">
        <v>126</v>
      </c>
      <c r="BK714" s="161">
        <f>ROUND(I714*H714,2)</f>
        <v>0</v>
      </c>
      <c r="BL714" s="18" t="s">
        <v>350</v>
      </c>
      <c r="BM714" s="160" t="s">
        <v>717</v>
      </c>
    </row>
    <row r="715" spans="1:65" s="13" customFormat="1">
      <c r="B715" s="162"/>
      <c r="D715" s="163" t="s">
        <v>128</v>
      </c>
      <c r="E715" s="164" t="s">
        <v>1</v>
      </c>
      <c r="F715" s="165" t="s">
        <v>718</v>
      </c>
      <c r="H715" s="164" t="s">
        <v>1</v>
      </c>
      <c r="I715" s="166"/>
      <c r="L715" s="162"/>
      <c r="M715" s="167"/>
      <c r="N715" s="168"/>
      <c r="O715" s="168"/>
      <c r="P715" s="168"/>
      <c r="Q715" s="168"/>
      <c r="R715" s="168"/>
      <c r="S715" s="168"/>
      <c r="T715" s="169"/>
      <c r="AT715" s="164" t="s">
        <v>128</v>
      </c>
      <c r="AU715" s="164" t="s">
        <v>126</v>
      </c>
      <c r="AV715" s="13" t="s">
        <v>83</v>
      </c>
      <c r="AW715" s="13" t="s">
        <v>31</v>
      </c>
      <c r="AX715" s="13" t="s">
        <v>75</v>
      </c>
      <c r="AY715" s="164" t="s">
        <v>118</v>
      </c>
    </row>
    <row r="716" spans="1:65" s="14" customFormat="1">
      <c r="B716" s="170"/>
      <c r="D716" s="163" t="s">
        <v>128</v>
      </c>
      <c r="E716" s="171" t="s">
        <v>1</v>
      </c>
      <c r="F716" s="172" t="s">
        <v>83</v>
      </c>
      <c r="H716" s="173">
        <v>1</v>
      </c>
      <c r="I716" s="174"/>
      <c r="L716" s="170"/>
      <c r="M716" s="175"/>
      <c r="N716" s="176"/>
      <c r="O716" s="176"/>
      <c r="P716" s="176"/>
      <c r="Q716" s="176"/>
      <c r="R716" s="176"/>
      <c r="S716" s="176"/>
      <c r="T716" s="177"/>
      <c r="AT716" s="171" t="s">
        <v>128</v>
      </c>
      <c r="AU716" s="171" t="s">
        <v>126</v>
      </c>
      <c r="AV716" s="14" t="s">
        <v>126</v>
      </c>
      <c r="AW716" s="14" t="s">
        <v>31</v>
      </c>
      <c r="AX716" s="14" t="s">
        <v>75</v>
      </c>
      <c r="AY716" s="171" t="s">
        <v>118</v>
      </c>
    </row>
    <row r="717" spans="1:65" s="13" customFormat="1">
      <c r="B717" s="162"/>
      <c r="D717" s="163" t="s">
        <v>128</v>
      </c>
      <c r="E717" s="164" t="s">
        <v>1</v>
      </c>
      <c r="F717" s="165" t="s">
        <v>719</v>
      </c>
      <c r="H717" s="164" t="s">
        <v>1</v>
      </c>
      <c r="I717" s="166"/>
      <c r="L717" s="162"/>
      <c r="M717" s="167"/>
      <c r="N717" s="168"/>
      <c r="O717" s="168"/>
      <c r="P717" s="168"/>
      <c r="Q717" s="168"/>
      <c r="R717" s="168"/>
      <c r="S717" s="168"/>
      <c r="T717" s="169"/>
      <c r="AT717" s="164" t="s">
        <v>128</v>
      </c>
      <c r="AU717" s="164" t="s">
        <v>126</v>
      </c>
      <c r="AV717" s="13" t="s">
        <v>83</v>
      </c>
      <c r="AW717" s="13" t="s">
        <v>31</v>
      </c>
      <c r="AX717" s="13" t="s">
        <v>75</v>
      </c>
      <c r="AY717" s="164" t="s">
        <v>118</v>
      </c>
    </row>
    <row r="718" spans="1:65" s="14" customFormat="1">
      <c r="B718" s="170"/>
      <c r="D718" s="163" t="s">
        <v>128</v>
      </c>
      <c r="E718" s="171" t="s">
        <v>1</v>
      </c>
      <c r="F718" s="172" t="s">
        <v>83</v>
      </c>
      <c r="H718" s="173">
        <v>1</v>
      </c>
      <c r="I718" s="174"/>
      <c r="L718" s="170"/>
      <c r="M718" s="175"/>
      <c r="N718" s="176"/>
      <c r="O718" s="176"/>
      <c r="P718" s="176"/>
      <c r="Q718" s="176"/>
      <c r="R718" s="176"/>
      <c r="S718" s="176"/>
      <c r="T718" s="177"/>
      <c r="AT718" s="171" t="s">
        <v>128</v>
      </c>
      <c r="AU718" s="171" t="s">
        <v>126</v>
      </c>
      <c r="AV718" s="14" t="s">
        <v>126</v>
      </c>
      <c r="AW718" s="14" t="s">
        <v>31</v>
      </c>
      <c r="AX718" s="14" t="s">
        <v>75</v>
      </c>
      <c r="AY718" s="171" t="s">
        <v>118</v>
      </c>
    </row>
    <row r="719" spans="1:65" s="15" customFormat="1">
      <c r="B719" s="178"/>
      <c r="D719" s="163" t="s">
        <v>128</v>
      </c>
      <c r="E719" s="179" t="s">
        <v>1</v>
      </c>
      <c r="F719" s="180" t="s">
        <v>179</v>
      </c>
      <c r="H719" s="181">
        <v>2</v>
      </c>
      <c r="I719" s="182"/>
      <c r="L719" s="178"/>
      <c r="M719" s="183"/>
      <c r="N719" s="184"/>
      <c r="O719" s="184"/>
      <c r="P719" s="184"/>
      <c r="Q719" s="184"/>
      <c r="R719" s="184"/>
      <c r="S719" s="184"/>
      <c r="T719" s="185"/>
      <c r="AT719" s="179" t="s">
        <v>128</v>
      </c>
      <c r="AU719" s="179" t="s">
        <v>126</v>
      </c>
      <c r="AV719" s="15" t="s">
        <v>180</v>
      </c>
      <c r="AW719" s="15" t="s">
        <v>31</v>
      </c>
      <c r="AX719" s="15" t="s">
        <v>75</v>
      </c>
      <c r="AY719" s="179" t="s">
        <v>118</v>
      </c>
    </row>
    <row r="720" spans="1:65" s="16" customFormat="1">
      <c r="B720" s="186"/>
      <c r="D720" s="163" t="s">
        <v>128</v>
      </c>
      <c r="E720" s="187" t="s">
        <v>1</v>
      </c>
      <c r="F720" s="188" t="s">
        <v>205</v>
      </c>
      <c r="H720" s="189">
        <v>2</v>
      </c>
      <c r="I720" s="190"/>
      <c r="L720" s="186"/>
      <c r="M720" s="191"/>
      <c r="N720" s="192"/>
      <c r="O720" s="192"/>
      <c r="P720" s="192"/>
      <c r="Q720" s="192"/>
      <c r="R720" s="192"/>
      <c r="S720" s="192"/>
      <c r="T720" s="193"/>
      <c r="AT720" s="187" t="s">
        <v>128</v>
      </c>
      <c r="AU720" s="187" t="s">
        <v>126</v>
      </c>
      <c r="AV720" s="16" t="s">
        <v>125</v>
      </c>
      <c r="AW720" s="16" t="s">
        <v>31</v>
      </c>
      <c r="AX720" s="16" t="s">
        <v>83</v>
      </c>
      <c r="AY720" s="187" t="s">
        <v>118</v>
      </c>
    </row>
    <row r="721" spans="1:65" s="2" customFormat="1" ht="24.2" customHeight="1">
      <c r="A721" s="33"/>
      <c r="B721" s="147"/>
      <c r="C721" s="195" t="s">
        <v>720</v>
      </c>
      <c r="D721" s="195" t="s">
        <v>721</v>
      </c>
      <c r="E721" s="196" t="s">
        <v>722</v>
      </c>
      <c r="F721" s="197" t="s">
        <v>723</v>
      </c>
      <c r="G721" s="198" t="s">
        <v>216</v>
      </c>
      <c r="H721" s="199">
        <v>715.05</v>
      </c>
      <c r="I721" s="200"/>
      <c r="J721" s="201">
        <f>ROUND(I721*H721,2)</f>
        <v>0</v>
      </c>
      <c r="K721" s="202"/>
      <c r="L721" s="203"/>
      <c r="M721" s="204" t="s">
        <v>1</v>
      </c>
      <c r="N721" s="205" t="s">
        <v>41</v>
      </c>
      <c r="O721" s="62"/>
      <c r="P721" s="158">
        <f>O721*H721</f>
        <v>0</v>
      </c>
      <c r="Q721" s="158">
        <v>1.4400000000000001E-3</v>
      </c>
      <c r="R721" s="158">
        <f>Q721*H721</f>
        <v>1.0296719999999999</v>
      </c>
      <c r="S721" s="158">
        <v>0</v>
      </c>
      <c r="T721" s="159">
        <f>S721*H721</f>
        <v>0</v>
      </c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R721" s="160" t="s">
        <v>452</v>
      </c>
      <c r="AT721" s="160" t="s">
        <v>721</v>
      </c>
      <c r="AU721" s="160" t="s">
        <v>126</v>
      </c>
      <c r="AY721" s="18" t="s">
        <v>118</v>
      </c>
      <c r="BE721" s="161">
        <f>IF(N721="základná",J721,0)</f>
        <v>0</v>
      </c>
      <c r="BF721" s="161">
        <f>IF(N721="znížená",J721,0)</f>
        <v>0</v>
      </c>
      <c r="BG721" s="161">
        <f>IF(N721="zákl. prenesená",J721,0)</f>
        <v>0</v>
      </c>
      <c r="BH721" s="161">
        <f>IF(N721="zníž. prenesená",J721,0)</f>
        <v>0</v>
      </c>
      <c r="BI721" s="161">
        <f>IF(N721="nulová",J721,0)</f>
        <v>0</v>
      </c>
      <c r="BJ721" s="18" t="s">
        <v>126</v>
      </c>
      <c r="BK721" s="161">
        <f>ROUND(I721*H721,2)</f>
        <v>0</v>
      </c>
      <c r="BL721" s="18" t="s">
        <v>350</v>
      </c>
      <c r="BM721" s="160" t="s">
        <v>724</v>
      </c>
    </row>
    <row r="722" spans="1:65" s="13" customFormat="1">
      <c r="B722" s="162"/>
      <c r="D722" s="163" t="s">
        <v>128</v>
      </c>
      <c r="E722" s="164" t="s">
        <v>1</v>
      </c>
      <c r="F722" s="165" t="s">
        <v>686</v>
      </c>
      <c r="H722" s="164" t="s">
        <v>1</v>
      </c>
      <c r="I722" s="166"/>
      <c r="L722" s="162"/>
      <c r="M722" s="167"/>
      <c r="N722" s="168"/>
      <c r="O722" s="168"/>
      <c r="P722" s="168"/>
      <c r="Q722" s="168"/>
      <c r="R722" s="168"/>
      <c r="S722" s="168"/>
      <c r="T722" s="169"/>
      <c r="AT722" s="164" t="s">
        <v>128</v>
      </c>
      <c r="AU722" s="164" t="s">
        <v>126</v>
      </c>
      <c r="AV722" s="13" t="s">
        <v>83</v>
      </c>
      <c r="AW722" s="13" t="s">
        <v>31</v>
      </c>
      <c r="AX722" s="13" t="s">
        <v>75</v>
      </c>
      <c r="AY722" s="164" t="s">
        <v>118</v>
      </c>
    </row>
    <row r="723" spans="1:65" s="14" customFormat="1">
      <c r="B723" s="170"/>
      <c r="D723" s="163" t="s">
        <v>128</v>
      </c>
      <c r="E723" s="171" t="s">
        <v>1</v>
      </c>
      <c r="F723" s="172" t="s">
        <v>725</v>
      </c>
      <c r="H723" s="173">
        <v>25.65</v>
      </c>
      <c r="I723" s="174"/>
      <c r="L723" s="170"/>
      <c r="M723" s="175"/>
      <c r="N723" s="176"/>
      <c r="O723" s="176"/>
      <c r="P723" s="176"/>
      <c r="Q723" s="176"/>
      <c r="R723" s="176"/>
      <c r="S723" s="176"/>
      <c r="T723" s="177"/>
      <c r="AT723" s="171" t="s">
        <v>128</v>
      </c>
      <c r="AU723" s="171" t="s">
        <v>126</v>
      </c>
      <c r="AV723" s="14" t="s">
        <v>126</v>
      </c>
      <c r="AW723" s="14" t="s">
        <v>31</v>
      </c>
      <c r="AX723" s="14" t="s">
        <v>75</v>
      </c>
      <c r="AY723" s="171" t="s">
        <v>118</v>
      </c>
    </row>
    <row r="724" spans="1:65" s="13" customFormat="1">
      <c r="B724" s="162"/>
      <c r="D724" s="163" t="s">
        <v>128</v>
      </c>
      <c r="E724" s="164" t="s">
        <v>1</v>
      </c>
      <c r="F724" s="165" t="s">
        <v>687</v>
      </c>
      <c r="H724" s="164" t="s">
        <v>1</v>
      </c>
      <c r="I724" s="166"/>
      <c r="L724" s="162"/>
      <c r="M724" s="167"/>
      <c r="N724" s="168"/>
      <c r="O724" s="168"/>
      <c r="P724" s="168"/>
      <c r="Q724" s="168"/>
      <c r="R724" s="168"/>
      <c r="S724" s="168"/>
      <c r="T724" s="169"/>
      <c r="AT724" s="164" t="s">
        <v>128</v>
      </c>
      <c r="AU724" s="164" t="s">
        <v>126</v>
      </c>
      <c r="AV724" s="13" t="s">
        <v>83</v>
      </c>
      <c r="AW724" s="13" t="s">
        <v>31</v>
      </c>
      <c r="AX724" s="13" t="s">
        <v>75</v>
      </c>
      <c r="AY724" s="164" t="s">
        <v>118</v>
      </c>
    </row>
    <row r="725" spans="1:65" s="14" customFormat="1">
      <c r="B725" s="170"/>
      <c r="D725" s="163" t="s">
        <v>128</v>
      </c>
      <c r="E725" s="171" t="s">
        <v>1</v>
      </c>
      <c r="F725" s="172" t="s">
        <v>726</v>
      </c>
      <c r="H725" s="173">
        <v>8</v>
      </c>
      <c r="I725" s="174"/>
      <c r="L725" s="170"/>
      <c r="M725" s="175"/>
      <c r="N725" s="176"/>
      <c r="O725" s="176"/>
      <c r="P725" s="176"/>
      <c r="Q725" s="176"/>
      <c r="R725" s="176"/>
      <c r="S725" s="176"/>
      <c r="T725" s="177"/>
      <c r="AT725" s="171" t="s">
        <v>128</v>
      </c>
      <c r="AU725" s="171" t="s">
        <v>126</v>
      </c>
      <c r="AV725" s="14" t="s">
        <v>126</v>
      </c>
      <c r="AW725" s="14" t="s">
        <v>31</v>
      </c>
      <c r="AX725" s="14" t="s">
        <v>75</v>
      </c>
      <c r="AY725" s="171" t="s">
        <v>118</v>
      </c>
    </row>
    <row r="726" spans="1:65" s="13" customFormat="1">
      <c r="B726" s="162"/>
      <c r="D726" s="163" t="s">
        <v>128</v>
      </c>
      <c r="E726" s="164" t="s">
        <v>1</v>
      </c>
      <c r="F726" s="165" t="s">
        <v>688</v>
      </c>
      <c r="H726" s="164" t="s">
        <v>1</v>
      </c>
      <c r="I726" s="166"/>
      <c r="L726" s="162"/>
      <c r="M726" s="167"/>
      <c r="N726" s="168"/>
      <c r="O726" s="168"/>
      <c r="P726" s="168"/>
      <c r="Q726" s="168"/>
      <c r="R726" s="168"/>
      <c r="S726" s="168"/>
      <c r="T726" s="169"/>
      <c r="AT726" s="164" t="s">
        <v>128</v>
      </c>
      <c r="AU726" s="164" t="s">
        <v>126</v>
      </c>
      <c r="AV726" s="13" t="s">
        <v>83</v>
      </c>
      <c r="AW726" s="13" t="s">
        <v>31</v>
      </c>
      <c r="AX726" s="13" t="s">
        <v>75</v>
      </c>
      <c r="AY726" s="164" t="s">
        <v>118</v>
      </c>
    </row>
    <row r="727" spans="1:65" s="14" customFormat="1">
      <c r="B727" s="170"/>
      <c r="D727" s="163" t="s">
        <v>128</v>
      </c>
      <c r="E727" s="171" t="s">
        <v>1</v>
      </c>
      <c r="F727" s="172" t="s">
        <v>727</v>
      </c>
      <c r="H727" s="173">
        <v>32.299999999999997</v>
      </c>
      <c r="I727" s="174"/>
      <c r="L727" s="170"/>
      <c r="M727" s="175"/>
      <c r="N727" s="176"/>
      <c r="O727" s="176"/>
      <c r="P727" s="176"/>
      <c r="Q727" s="176"/>
      <c r="R727" s="176"/>
      <c r="S727" s="176"/>
      <c r="T727" s="177"/>
      <c r="AT727" s="171" t="s">
        <v>128</v>
      </c>
      <c r="AU727" s="171" t="s">
        <v>126</v>
      </c>
      <c r="AV727" s="14" t="s">
        <v>126</v>
      </c>
      <c r="AW727" s="14" t="s">
        <v>31</v>
      </c>
      <c r="AX727" s="14" t="s">
        <v>75</v>
      </c>
      <c r="AY727" s="171" t="s">
        <v>118</v>
      </c>
    </row>
    <row r="728" spans="1:65" s="15" customFormat="1">
      <c r="B728" s="178"/>
      <c r="D728" s="163" t="s">
        <v>128</v>
      </c>
      <c r="E728" s="179" t="s">
        <v>1</v>
      </c>
      <c r="F728" s="180" t="s">
        <v>179</v>
      </c>
      <c r="H728" s="181">
        <v>65.95</v>
      </c>
      <c r="I728" s="182"/>
      <c r="L728" s="178"/>
      <c r="M728" s="183"/>
      <c r="N728" s="184"/>
      <c r="O728" s="184"/>
      <c r="P728" s="184"/>
      <c r="Q728" s="184"/>
      <c r="R728" s="184"/>
      <c r="S728" s="184"/>
      <c r="T728" s="185"/>
      <c r="AT728" s="179" t="s">
        <v>128</v>
      </c>
      <c r="AU728" s="179" t="s">
        <v>126</v>
      </c>
      <c r="AV728" s="15" t="s">
        <v>180</v>
      </c>
      <c r="AW728" s="15" t="s">
        <v>31</v>
      </c>
      <c r="AX728" s="15" t="s">
        <v>75</v>
      </c>
      <c r="AY728" s="179" t="s">
        <v>118</v>
      </c>
    </row>
    <row r="729" spans="1:65" s="13" customFormat="1">
      <c r="B729" s="162"/>
      <c r="D729" s="163" t="s">
        <v>128</v>
      </c>
      <c r="E729" s="164" t="s">
        <v>1</v>
      </c>
      <c r="F729" s="165" t="s">
        <v>694</v>
      </c>
      <c r="H729" s="164" t="s">
        <v>1</v>
      </c>
      <c r="I729" s="166"/>
      <c r="L729" s="162"/>
      <c r="M729" s="167"/>
      <c r="N729" s="168"/>
      <c r="O729" s="168"/>
      <c r="P729" s="168"/>
      <c r="Q729" s="168"/>
      <c r="R729" s="168"/>
      <c r="S729" s="168"/>
      <c r="T729" s="169"/>
      <c r="AT729" s="164" t="s">
        <v>128</v>
      </c>
      <c r="AU729" s="164" t="s">
        <v>126</v>
      </c>
      <c r="AV729" s="13" t="s">
        <v>83</v>
      </c>
      <c r="AW729" s="13" t="s">
        <v>31</v>
      </c>
      <c r="AX729" s="13" t="s">
        <v>75</v>
      </c>
      <c r="AY729" s="164" t="s">
        <v>118</v>
      </c>
    </row>
    <row r="730" spans="1:65" s="14" customFormat="1">
      <c r="B730" s="170"/>
      <c r="D730" s="163" t="s">
        <v>128</v>
      </c>
      <c r="E730" s="171" t="s">
        <v>1</v>
      </c>
      <c r="F730" s="172" t="s">
        <v>728</v>
      </c>
      <c r="H730" s="173">
        <v>439.35</v>
      </c>
      <c r="I730" s="174"/>
      <c r="L730" s="170"/>
      <c r="M730" s="175"/>
      <c r="N730" s="176"/>
      <c r="O730" s="176"/>
      <c r="P730" s="176"/>
      <c r="Q730" s="176"/>
      <c r="R730" s="176"/>
      <c r="S730" s="176"/>
      <c r="T730" s="177"/>
      <c r="AT730" s="171" t="s">
        <v>128</v>
      </c>
      <c r="AU730" s="171" t="s">
        <v>126</v>
      </c>
      <c r="AV730" s="14" t="s">
        <v>126</v>
      </c>
      <c r="AW730" s="14" t="s">
        <v>31</v>
      </c>
      <c r="AX730" s="14" t="s">
        <v>75</v>
      </c>
      <c r="AY730" s="171" t="s">
        <v>118</v>
      </c>
    </row>
    <row r="731" spans="1:65" s="13" customFormat="1">
      <c r="B731" s="162"/>
      <c r="D731" s="163" t="s">
        <v>128</v>
      </c>
      <c r="E731" s="164" t="s">
        <v>1</v>
      </c>
      <c r="F731" s="165" t="s">
        <v>696</v>
      </c>
      <c r="H731" s="164" t="s">
        <v>1</v>
      </c>
      <c r="I731" s="166"/>
      <c r="L731" s="162"/>
      <c r="M731" s="167"/>
      <c r="N731" s="168"/>
      <c r="O731" s="168"/>
      <c r="P731" s="168"/>
      <c r="Q731" s="168"/>
      <c r="R731" s="168"/>
      <c r="S731" s="168"/>
      <c r="T731" s="169"/>
      <c r="AT731" s="164" t="s">
        <v>128</v>
      </c>
      <c r="AU731" s="164" t="s">
        <v>126</v>
      </c>
      <c r="AV731" s="13" t="s">
        <v>83</v>
      </c>
      <c r="AW731" s="13" t="s">
        <v>31</v>
      </c>
      <c r="AX731" s="13" t="s">
        <v>75</v>
      </c>
      <c r="AY731" s="164" t="s">
        <v>118</v>
      </c>
    </row>
    <row r="732" spans="1:65" s="14" customFormat="1">
      <c r="B732" s="170"/>
      <c r="D732" s="163" t="s">
        <v>128</v>
      </c>
      <c r="E732" s="171" t="s">
        <v>1</v>
      </c>
      <c r="F732" s="172" t="s">
        <v>729</v>
      </c>
      <c r="H732" s="173">
        <v>3.6</v>
      </c>
      <c r="I732" s="174"/>
      <c r="L732" s="170"/>
      <c r="M732" s="175"/>
      <c r="N732" s="176"/>
      <c r="O732" s="176"/>
      <c r="P732" s="176"/>
      <c r="Q732" s="176"/>
      <c r="R732" s="176"/>
      <c r="S732" s="176"/>
      <c r="T732" s="177"/>
      <c r="AT732" s="171" t="s">
        <v>128</v>
      </c>
      <c r="AU732" s="171" t="s">
        <v>126</v>
      </c>
      <c r="AV732" s="14" t="s">
        <v>126</v>
      </c>
      <c r="AW732" s="14" t="s">
        <v>31</v>
      </c>
      <c r="AX732" s="14" t="s">
        <v>75</v>
      </c>
      <c r="AY732" s="171" t="s">
        <v>118</v>
      </c>
    </row>
    <row r="733" spans="1:65" s="13" customFormat="1">
      <c r="B733" s="162"/>
      <c r="D733" s="163" t="s">
        <v>128</v>
      </c>
      <c r="E733" s="164" t="s">
        <v>1</v>
      </c>
      <c r="F733" s="165" t="s">
        <v>697</v>
      </c>
      <c r="H733" s="164" t="s">
        <v>1</v>
      </c>
      <c r="I733" s="166"/>
      <c r="L733" s="162"/>
      <c r="M733" s="167"/>
      <c r="N733" s="168"/>
      <c r="O733" s="168"/>
      <c r="P733" s="168"/>
      <c r="Q733" s="168"/>
      <c r="R733" s="168"/>
      <c r="S733" s="168"/>
      <c r="T733" s="169"/>
      <c r="AT733" s="164" t="s">
        <v>128</v>
      </c>
      <c r="AU733" s="164" t="s">
        <v>126</v>
      </c>
      <c r="AV733" s="13" t="s">
        <v>83</v>
      </c>
      <c r="AW733" s="13" t="s">
        <v>31</v>
      </c>
      <c r="AX733" s="13" t="s">
        <v>75</v>
      </c>
      <c r="AY733" s="164" t="s">
        <v>118</v>
      </c>
    </row>
    <row r="734" spans="1:65" s="14" customFormat="1">
      <c r="B734" s="170"/>
      <c r="D734" s="163" t="s">
        <v>128</v>
      </c>
      <c r="E734" s="171" t="s">
        <v>1</v>
      </c>
      <c r="F734" s="172" t="s">
        <v>730</v>
      </c>
      <c r="H734" s="173">
        <v>23.8</v>
      </c>
      <c r="I734" s="174"/>
      <c r="L734" s="170"/>
      <c r="M734" s="175"/>
      <c r="N734" s="176"/>
      <c r="O734" s="176"/>
      <c r="P734" s="176"/>
      <c r="Q734" s="176"/>
      <c r="R734" s="176"/>
      <c r="S734" s="176"/>
      <c r="T734" s="177"/>
      <c r="AT734" s="171" t="s">
        <v>128</v>
      </c>
      <c r="AU734" s="171" t="s">
        <v>126</v>
      </c>
      <c r="AV734" s="14" t="s">
        <v>126</v>
      </c>
      <c r="AW734" s="14" t="s">
        <v>31</v>
      </c>
      <c r="AX734" s="14" t="s">
        <v>75</v>
      </c>
      <c r="AY734" s="171" t="s">
        <v>118</v>
      </c>
    </row>
    <row r="735" spans="1:65" s="13" customFormat="1">
      <c r="B735" s="162"/>
      <c r="D735" s="163" t="s">
        <v>128</v>
      </c>
      <c r="E735" s="164" t="s">
        <v>1</v>
      </c>
      <c r="F735" s="165" t="s">
        <v>698</v>
      </c>
      <c r="H735" s="164" t="s">
        <v>1</v>
      </c>
      <c r="I735" s="166"/>
      <c r="L735" s="162"/>
      <c r="M735" s="167"/>
      <c r="N735" s="168"/>
      <c r="O735" s="168"/>
      <c r="P735" s="168"/>
      <c r="Q735" s="168"/>
      <c r="R735" s="168"/>
      <c r="S735" s="168"/>
      <c r="T735" s="169"/>
      <c r="AT735" s="164" t="s">
        <v>128</v>
      </c>
      <c r="AU735" s="164" t="s">
        <v>126</v>
      </c>
      <c r="AV735" s="13" t="s">
        <v>83</v>
      </c>
      <c r="AW735" s="13" t="s">
        <v>31</v>
      </c>
      <c r="AX735" s="13" t="s">
        <v>75</v>
      </c>
      <c r="AY735" s="164" t="s">
        <v>118</v>
      </c>
    </row>
    <row r="736" spans="1:65" s="14" customFormat="1">
      <c r="B736" s="170"/>
      <c r="D736" s="163" t="s">
        <v>128</v>
      </c>
      <c r="E736" s="171" t="s">
        <v>1</v>
      </c>
      <c r="F736" s="172" t="s">
        <v>731</v>
      </c>
      <c r="H736" s="173">
        <v>28</v>
      </c>
      <c r="I736" s="174"/>
      <c r="L736" s="170"/>
      <c r="M736" s="175"/>
      <c r="N736" s="176"/>
      <c r="O736" s="176"/>
      <c r="P736" s="176"/>
      <c r="Q736" s="176"/>
      <c r="R736" s="176"/>
      <c r="S736" s="176"/>
      <c r="T736" s="177"/>
      <c r="AT736" s="171" t="s">
        <v>128</v>
      </c>
      <c r="AU736" s="171" t="s">
        <v>126</v>
      </c>
      <c r="AV736" s="14" t="s">
        <v>126</v>
      </c>
      <c r="AW736" s="14" t="s">
        <v>31</v>
      </c>
      <c r="AX736" s="14" t="s">
        <v>75</v>
      </c>
      <c r="AY736" s="171" t="s">
        <v>118</v>
      </c>
    </row>
    <row r="737" spans="2:51" s="13" customFormat="1">
      <c r="B737" s="162"/>
      <c r="D737" s="163" t="s">
        <v>128</v>
      </c>
      <c r="E737" s="164" t="s">
        <v>1</v>
      </c>
      <c r="F737" s="165" t="s">
        <v>700</v>
      </c>
      <c r="H737" s="164" t="s">
        <v>1</v>
      </c>
      <c r="I737" s="166"/>
      <c r="L737" s="162"/>
      <c r="M737" s="167"/>
      <c r="N737" s="168"/>
      <c r="O737" s="168"/>
      <c r="P737" s="168"/>
      <c r="Q737" s="168"/>
      <c r="R737" s="168"/>
      <c r="S737" s="168"/>
      <c r="T737" s="169"/>
      <c r="AT737" s="164" t="s">
        <v>128</v>
      </c>
      <c r="AU737" s="164" t="s">
        <v>126</v>
      </c>
      <c r="AV737" s="13" t="s">
        <v>83</v>
      </c>
      <c r="AW737" s="13" t="s">
        <v>31</v>
      </c>
      <c r="AX737" s="13" t="s">
        <v>75</v>
      </c>
      <c r="AY737" s="164" t="s">
        <v>118</v>
      </c>
    </row>
    <row r="738" spans="2:51" s="14" customFormat="1">
      <c r="B738" s="170"/>
      <c r="D738" s="163" t="s">
        <v>128</v>
      </c>
      <c r="E738" s="171" t="s">
        <v>1</v>
      </c>
      <c r="F738" s="172" t="s">
        <v>729</v>
      </c>
      <c r="H738" s="173">
        <v>3.6</v>
      </c>
      <c r="I738" s="174"/>
      <c r="L738" s="170"/>
      <c r="M738" s="175"/>
      <c r="N738" s="176"/>
      <c r="O738" s="176"/>
      <c r="P738" s="176"/>
      <c r="Q738" s="176"/>
      <c r="R738" s="176"/>
      <c r="S738" s="176"/>
      <c r="T738" s="177"/>
      <c r="AT738" s="171" t="s">
        <v>128</v>
      </c>
      <c r="AU738" s="171" t="s">
        <v>126</v>
      </c>
      <c r="AV738" s="14" t="s">
        <v>126</v>
      </c>
      <c r="AW738" s="14" t="s">
        <v>31</v>
      </c>
      <c r="AX738" s="14" t="s">
        <v>75</v>
      </c>
      <c r="AY738" s="171" t="s">
        <v>118</v>
      </c>
    </row>
    <row r="739" spans="2:51" s="13" customFormat="1">
      <c r="B739" s="162"/>
      <c r="D739" s="163" t="s">
        <v>128</v>
      </c>
      <c r="E739" s="164" t="s">
        <v>1</v>
      </c>
      <c r="F739" s="165" t="s">
        <v>732</v>
      </c>
      <c r="H739" s="164" t="s">
        <v>1</v>
      </c>
      <c r="I739" s="166"/>
      <c r="L739" s="162"/>
      <c r="M739" s="167"/>
      <c r="N739" s="168"/>
      <c r="O739" s="168"/>
      <c r="P739" s="168"/>
      <c r="Q739" s="168"/>
      <c r="R739" s="168"/>
      <c r="S739" s="168"/>
      <c r="T739" s="169"/>
      <c r="AT739" s="164" t="s">
        <v>128</v>
      </c>
      <c r="AU739" s="164" t="s">
        <v>126</v>
      </c>
      <c r="AV739" s="13" t="s">
        <v>83</v>
      </c>
      <c r="AW739" s="13" t="s">
        <v>31</v>
      </c>
      <c r="AX739" s="13" t="s">
        <v>75</v>
      </c>
      <c r="AY739" s="164" t="s">
        <v>118</v>
      </c>
    </row>
    <row r="740" spans="2:51" s="14" customFormat="1">
      <c r="B740" s="170"/>
      <c r="D740" s="163" t="s">
        <v>128</v>
      </c>
      <c r="E740" s="171" t="s">
        <v>1</v>
      </c>
      <c r="F740" s="172" t="s">
        <v>733</v>
      </c>
      <c r="H740" s="173">
        <v>110.2</v>
      </c>
      <c r="I740" s="174"/>
      <c r="L740" s="170"/>
      <c r="M740" s="175"/>
      <c r="N740" s="176"/>
      <c r="O740" s="176"/>
      <c r="P740" s="176"/>
      <c r="Q740" s="176"/>
      <c r="R740" s="176"/>
      <c r="S740" s="176"/>
      <c r="T740" s="177"/>
      <c r="AT740" s="171" t="s">
        <v>128</v>
      </c>
      <c r="AU740" s="171" t="s">
        <v>126</v>
      </c>
      <c r="AV740" s="14" t="s">
        <v>126</v>
      </c>
      <c r="AW740" s="14" t="s">
        <v>31</v>
      </c>
      <c r="AX740" s="14" t="s">
        <v>75</v>
      </c>
      <c r="AY740" s="171" t="s">
        <v>118</v>
      </c>
    </row>
    <row r="741" spans="2:51" s="13" customFormat="1">
      <c r="B741" s="162"/>
      <c r="D741" s="163" t="s">
        <v>128</v>
      </c>
      <c r="E741" s="164" t="s">
        <v>1</v>
      </c>
      <c r="F741" s="165" t="s">
        <v>703</v>
      </c>
      <c r="H741" s="164" t="s">
        <v>1</v>
      </c>
      <c r="I741" s="166"/>
      <c r="L741" s="162"/>
      <c r="M741" s="167"/>
      <c r="N741" s="168"/>
      <c r="O741" s="168"/>
      <c r="P741" s="168"/>
      <c r="Q741" s="168"/>
      <c r="R741" s="168"/>
      <c r="S741" s="168"/>
      <c r="T741" s="169"/>
      <c r="AT741" s="164" t="s">
        <v>128</v>
      </c>
      <c r="AU741" s="164" t="s">
        <v>126</v>
      </c>
      <c r="AV741" s="13" t="s">
        <v>83</v>
      </c>
      <c r="AW741" s="13" t="s">
        <v>31</v>
      </c>
      <c r="AX741" s="13" t="s">
        <v>75</v>
      </c>
      <c r="AY741" s="164" t="s">
        <v>118</v>
      </c>
    </row>
    <row r="742" spans="2:51" s="14" customFormat="1">
      <c r="B742" s="170"/>
      <c r="D742" s="163" t="s">
        <v>128</v>
      </c>
      <c r="E742" s="171" t="s">
        <v>1</v>
      </c>
      <c r="F742" s="172" t="s">
        <v>734</v>
      </c>
      <c r="H742" s="173">
        <v>1.4</v>
      </c>
      <c r="I742" s="174"/>
      <c r="L742" s="170"/>
      <c r="M742" s="175"/>
      <c r="N742" s="176"/>
      <c r="O742" s="176"/>
      <c r="P742" s="176"/>
      <c r="Q742" s="176"/>
      <c r="R742" s="176"/>
      <c r="S742" s="176"/>
      <c r="T742" s="177"/>
      <c r="AT742" s="171" t="s">
        <v>128</v>
      </c>
      <c r="AU742" s="171" t="s">
        <v>126</v>
      </c>
      <c r="AV742" s="14" t="s">
        <v>126</v>
      </c>
      <c r="AW742" s="14" t="s">
        <v>31</v>
      </c>
      <c r="AX742" s="14" t="s">
        <v>75</v>
      </c>
      <c r="AY742" s="171" t="s">
        <v>118</v>
      </c>
    </row>
    <row r="743" spans="2:51" s="13" customFormat="1">
      <c r="B743" s="162"/>
      <c r="D743" s="163" t="s">
        <v>128</v>
      </c>
      <c r="E743" s="164" t="s">
        <v>1</v>
      </c>
      <c r="F743" s="165" t="s">
        <v>704</v>
      </c>
      <c r="H743" s="164" t="s">
        <v>1</v>
      </c>
      <c r="I743" s="166"/>
      <c r="L743" s="162"/>
      <c r="M743" s="167"/>
      <c r="N743" s="168"/>
      <c r="O743" s="168"/>
      <c r="P743" s="168"/>
      <c r="Q743" s="168"/>
      <c r="R743" s="168"/>
      <c r="S743" s="168"/>
      <c r="T743" s="169"/>
      <c r="AT743" s="164" t="s">
        <v>128</v>
      </c>
      <c r="AU743" s="164" t="s">
        <v>126</v>
      </c>
      <c r="AV743" s="13" t="s">
        <v>83</v>
      </c>
      <c r="AW743" s="13" t="s">
        <v>31</v>
      </c>
      <c r="AX743" s="13" t="s">
        <v>75</v>
      </c>
      <c r="AY743" s="164" t="s">
        <v>118</v>
      </c>
    </row>
    <row r="744" spans="2:51" s="14" customFormat="1">
      <c r="B744" s="170"/>
      <c r="D744" s="163" t="s">
        <v>128</v>
      </c>
      <c r="E744" s="171" t="s">
        <v>1</v>
      </c>
      <c r="F744" s="172" t="s">
        <v>735</v>
      </c>
      <c r="H744" s="173">
        <v>9.8000000000000007</v>
      </c>
      <c r="I744" s="174"/>
      <c r="L744" s="170"/>
      <c r="M744" s="175"/>
      <c r="N744" s="176"/>
      <c r="O744" s="176"/>
      <c r="P744" s="176"/>
      <c r="Q744" s="176"/>
      <c r="R744" s="176"/>
      <c r="S744" s="176"/>
      <c r="T744" s="177"/>
      <c r="AT744" s="171" t="s">
        <v>128</v>
      </c>
      <c r="AU744" s="171" t="s">
        <v>126</v>
      </c>
      <c r="AV744" s="14" t="s">
        <v>126</v>
      </c>
      <c r="AW744" s="14" t="s">
        <v>31</v>
      </c>
      <c r="AX744" s="14" t="s">
        <v>75</v>
      </c>
      <c r="AY744" s="171" t="s">
        <v>118</v>
      </c>
    </row>
    <row r="745" spans="2:51" s="13" customFormat="1">
      <c r="B745" s="162"/>
      <c r="D745" s="163" t="s">
        <v>128</v>
      </c>
      <c r="E745" s="164" t="s">
        <v>1</v>
      </c>
      <c r="F745" s="165" t="s">
        <v>736</v>
      </c>
      <c r="H745" s="164" t="s">
        <v>1</v>
      </c>
      <c r="I745" s="166"/>
      <c r="L745" s="162"/>
      <c r="M745" s="167"/>
      <c r="N745" s="168"/>
      <c r="O745" s="168"/>
      <c r="P745" s="168"/>
      <c r="Q745" s="168"/>
      <c r="R745" s="168"/>
      <c r="S745" s="168"/>
      <c r="T745" s="169"/>
      <c r="AT745" s="164" t="s">
        <v>128</v>
      </c>
      <c r="AU745" s="164" t="s">
        <v>126</v>
      </c>
      <c r="AV745" s="13" t="s">
        <v>83</v>
      </c>
      <c r="AW745" s="13" t="s">
        <v>31</v>
      </c>
      <c r="AX745" s="13" t="s">
        <v>75</v>
      </c>
      <c r="AY745" s="164" t="s">
        <v>118</v>
      </c>
    </row>
    <row r="746" spans="2:51" s="14" customFormat="1">
      <c r="B746" s="170"/>
      <c r="D746" s="163" t="s">
        <v>128</v>
      </c>
      <c r="E746" s="171" t="s">
        <v>1</v>
      </c>
      <c r="F746" s="172" t="s">
        <v>734</v>
      </c>
      <c r="H746" s="173">
        <v>1.4</v>
      </c>
      <c r="I746" s="174"/>
      <c r="L746" s="170"/>
      <c r="M746" s="175"/>
      <c r="N746" s="176"/>
      <c r="O746" s="176"/>
      <c r="P746" s="176"/>
      <c r="Q746" s="176"/>
      <c r="R746" s="176"/>
      <c r="S746" s="176"/>
      <c r="T746" s="177"/>
      <c r="AT746" s="171" t="s">
        <v>128</v>
      </c>
      <c r="AU746" s="171" t="s">
        <v>126</v>
      </c>
      <c r="AV746" s="14" t="s">
        <v>126</v>
      </c>
      <c r="AW746" s="14" t="s">
        <v>31</v>
      </c>
      <c r="AX746" s="14" t="s">
        <v>75</v>
      </c>
      <c r="AY746" s="171" t="s">
        <v>118</v>
      </c>
    </row>
    <row r="747" spans="2:51" s="15" customFormat="1">
      <c r="B747" s="178"/>
      <c r="D747" s="163" t="s">
        <v>128</v>
      </c>
      <c r="E747" s="179" t="s">
        <v>1</v>
      </c>
      <c r="F747" s="180" t="s">
        <v>179</v>
      </c>
      <c r="H747" s="181">
        <v>621.15</v>
      </c>
      <c r="I747" s="182"/>
      <c r="L747" s="178"/>
      <c r="M747" s="183"/>
      <c r="N747" s="184"/>
      <c r="O747" s="184"/>
      <c r="P747" s="184"/>
      <c r="Q747" s="184"/>
      <c r="R747" s="184"/>
      <c r="S747" s="184"/>
      <c r="T747" s="185"/>
      <c r="AT747" s="179" t="s">
        <v>128</v>
      </c>
      <c r="AU747" s="179" t="s">
        <v>126</v>
      </c>
      <c r="AV747" s="15" t="s">
        <v>180</v>
      </c>
      <c r="AW747" s="15" t="s">
        <v>31</v>
      </c>
      <c r="AX747" s="15" t="s">
        <v>75</v>
      </c>
      <c r="AY747" s="179" t="s">
        <v>118</v>
      </c>
    </row>
    <row r="748" spans="2:51" s="13" customFormat="1">
      <c r="B748" s="162"/>
      <c r="D748" s="163" t="s">
        <v>128</v>
      </c>
      <c r="E748" s="164" t="s">
        <v>1</v>
      </c>
      <c r="F748" s="165" t="s">
        <v>709</v>
      </c>
      <c r="H748" s="164" t="s">
        <v>1</v>
      </c>
      <c r="I748" s="166"/>
      <c r="L748" s="162"/>
      <c r="M748" s="167"/>
      <c r="N748" s="168"/>
      <c r="O748" s="168"/>
      <c r="P748" s="168"/>
      <c r="Q748" s="168"/>
      <c r="R748" s="168"/>
      <c r="S748" s="168"/>
      <c r="T748" s="169"/>
      <c r="AT748" s="164" t="s">
        <v>128</v>
      </c>
      <c r="AU748" s="164" t="s">
        <v>126</v>
      </c>
      <c r="AV748" s="13" t="s">
        <v>83</v>
      </c>
      <c r="AW748" s="13" t="s">
        <v>31</v>
      </c>
      <c r="AX748" s="13" t="s">
        <v>75</v>
      </c>
      <c r="AY748" s="164" t="s">
        <v>118</v>
      </c>
    </row>
    <row r="749" spans="2:51" s="14" customFormat="1">
      <c r="B749" s="170"/>
      <c r="D749" s="163" t="s">
        <v>128</v>
      </c>
      <c r="E749" s="171" t="s">
        <v>1</v>
      </c>
      <c r="F749" s="172" t="s">
        <v>737</v>
      </c>
      <c r="H749" s="173">
        <v>4.2</v>
      </c>
      <c r="I749" s="174"/>
      <c r="L749" s="170"/>
      <c r="M749" s="175"/>
      <c r="N749" s="176"/>
      <c r="O749" s="176"/>
      <c r="P749" s="176"/>
      <c r="Q749" s="176"/>
      <c r="R749" s="176"/>
      <c r="S749" s="176"/>
      <c r="T749" s="177"/>
      <c r="AT749" s="171" t="s">
        <v>128</v>
      </c>
      <c r="AU749" s="171" t="s">
        <v>126</v>
      </c>
      <c r="AV749" s="14" t="s">
        <v>126</v>
      </c>
      <c r="AW749" s="14" t="s">
        <v>31</v>
      </c>
      <c r="AX749" s="14" t="s">
        <v>75</v>
      </c>
      <c r="AY749" s="171" t="s">
        <v>118</v>
      </c>
    </row>
    <row r="750" spans="2:51" s="13" customFormat="1">
      <c r="B750" s="162"/>
      <c r="D750" s="163" t="s">
        <v>128</v>
      </c>
      <c r="E750" s="164" t="s">
        <v>1</v>
      </c>
      <c r="F750" s="165" t="s">
        <v>710</v>
      </c>
      <c r="H750" s="164" t="s">
        <v>1</v>
      </c>
      <c r="I750" s="166"/>
      <c r="L750" s="162"/>
      <c r="M750" s="167"/>
      <c r="N750" s="168"/>
      <c r="O750" s="168"/>
      <c r="P750" s="168"/>
      <c r="Q750" s="168"/>
      <c r="R750" s="168"/>
      <c r="S750" s="168"/>
      <c r="T750" s="169"/>
      <c r="AT750" s="164" t="s">
        <v>128</v>
      </c>
      <c r="AU750" s="164" t="s">
        <v>126</v>
      </c>
      <c r="AV750" s="13" t="s">
        <v>83</v>
      </c>
      <c r="AW750" s="13" t="s">
        <v>31</v>
      </c>
      <c r="AX750" s="13" t="s">
        <v>75</v>
      </c>
      <c r="AY750" s="164" t="s">
        <v>118</v>
      </c>
    </row>
    <row r="751" spans="2:51" s="14" customFormat="1">
      <c r="B751" s="170"/>
      <c r="D751" s="163" t="s">
        <v>128</v>
      </c>
      <c r="E751" s="171" t="s">
        <v>1</v>
      </c>
      <c r="F751" s="172" t="s">
        <v>738</v>
      </c>
      <c r="H751" s="173">
        <v>2.25</v>
      </c>
      <c r="I751" s="174"/>
      <c r="L751" s="170"/>
      <c r="M751" s="175"/>
      <c r="N751" s="176"/>
      <c r="O751" s="176"/>
      <c r="P751" s="176"/>
      <c r="Q751" s="176"/>
      <c r="R751" s="176"/>
      <c r="S751" s="176"/>
      <c r="T751" s="177"/>
      <c r="AT751" s="171" t="s">
        <v>128</v>
      </c>
      <c r="AU751" s="171" t="s">
        <v>126</v>
      </c>
      <c r="AV751" s="14" t="s">
        <v>126</v>
      </c>
      <c r="AW751" s="14" t="s">
        <v>31</v>
      </c>
      <c r="AX751" s="14" t="s">
        <v>75</v>
      </c>
      <c r="AY751" s="171" t="s">
        <v>118</v>
      </c>
    </row>
    <row r="752" spans="2:51" s="13" customFormat="1">
      <c r="B752" s="162"/>
      <c r="D752" s="163" t="s">
        <v>128</v>
      </c>
      <c r="E752" s="164" t="s">
        <v>1</v>
      </c>
      <c r="F752" s="165" t="s">
        <v>711</v>
      </c>
      <c r="H752" s="164" t="s">
        <v>1</v>
      </c>
      <c r="I752" s="166"/>
      <c r="L752" s="162"/>
      <c r="M752" s="167"/>
      <c r="N752" s="168"/>
      <c r="O752" s="168"/>
      <c r="P752" s="168"/>
      <c r="Q752" s="168"/>
      <c r="R752" s="168"/>
      <c r="S752" s="168"/>
      <c r="T752" s="169"/>
      <c r="AT752" s="164" t="s">
        <v>128</v>
      </c>
      <c r="AU752" s="164" t="s">
        <v>126</v>
      </c>
      <c r="AV752" s="13" t="s">
        <v>83</v>
      </c>
      <c r="AW752" s="13" t="s">
        <v>31</v>
      </c>
      <c r="AX752" s="13" t="s">
        <v>75</v>
      </c>
      <c r="AY752" s="164" t="s">
        <v>118</v>
      </c>
    </row>
    <row r="753" spans="1:65" s="14" customFormat="1">
      <c r="B753" s="170"/>
      <c r="D753" s="163" t="s">
        <v>128</v>
      </c>
      <c r="E753" s="171" t="s">
        <v>1</v>
      </c>
      <c r="F753" s="172" t="s">
        <v>739</v>
      </c>
      <c r="H753" s="173">
        <v>4.8</v>
      </c>
      <c r="I753" s="174"/>
      <c r="L753" s="170"/>
      <c r="M753" s="175"/>
      <c r="N753" s="176"/>
      <c r="O753" s="176"/>
      <c r="P753" s="176"/>
      <c r="Q753" s="176"/>
      <c r="R753" s="176"/>
      <c r="S753" s="176"/>
      <c r="T753" s="177"/>
      <c r="AT753" s="171" t="s">
        <v>128</v>
      </c>
      <c r="AU753" s="171" t="s">
        <v>126</v>
      </c>
      <c r="AV753" s="14" t="s">
        <v>126</v>
      </c>
      <c r="AW753" s="14" t="s">
        <v>31</v>
      </c>
      <c r="AX753" s="14" t="s">
        <v>75</v>
      </c>
      <c r="AY753" s="171" t="s">
        <v>118</v>
      </c>
    </row>
    <row r="754" spans="1:65" s="13" customFormat="1">
      <c r="B754" s="162"/>
      <c r="D754" s="163" t="s">
        <v>128</v>
      </c>
      <c r="E754" s="164" t="s">
        <v>1</v>
      </c>
      <c r="F754" s="165" t="s">
        <v>712</v>
      </c>
      <c r="H754" s="164" t="s">
        <v>1</v>
      </c>
      <c r="I754" s="166"/>
      <c r="L754" s="162"/>
      <c r="M754" s="167"/>
      <c r="N754" s="168"/>
      <c r="O754" s="168"/>
      <c r="P754" s="168"/>
      <c r="Q754" s="168"/>
      <c r="R754" s="168"/>
      <c r="S754" s="168"/>
      <c r="T754" s="169"/>
      <c r="AT754" s="164" t="s">
        <v>128</v>
      </c>
      <c r="AU754" s="164" t="s">
        <v>126</v>
      </c>
      <c r="AV754" s="13" t="s">
        <v>83</v>
      </c>
      <c r="AW754" s="13" t="s">
        <v>31</v>
      </c>
      <c r="AX754" s="13" t="s">
        <v>75</v>
      </c>
      <c r="AY754" s="164" t="s">
        <v>118</v>
      </c>
    </row>
    <row r="755" spans="1:65" s="14" customFormat="1">
      <c r="B755" s="170"/>
      <c r="D755" s="163" t="s">
        <v>128</v>
      </c>
      <c r="E755" s="171" t="s">
        <v>1</v>
      </c>
      <c r="F755" s="172" t="s">
        <v>740</v>
      </c>
      <c r="H755" s="173">
        <v>1.6</v>
      </c>
      <c r="I755" s="174"/>
      <c r="L755" s="170"/>
      <c r="M755" s="175"/>
      <c r="N755" s="176"/>
      <c r="O755" s="176"/>
      <c r="P755" s="176"/>
      <c r="Q755" s="176"/>
      <c r="R755" s="176"/>
      <c r="S755" s="176"/>
      <c r="T755" s="177"/>
      <c r="AT755" s="171" t="s">
        <v>128</v>
      </c>
      <c r="AU755" s="171" t="s">
        <v>126</v>
      </c>
      <c r="AV755" s="14" t="s">
        <v>126</v>
      </c>
      <c r="AW755" s="14" t="s">
        <v>31</v>
      </c>
      <c r="AX755" s="14" t="s">
        <v>75</v>
      </c>
      <c r="AY755" s="171" t="s">
        <v>118</v>
      </c>
    </row>
    <row r="756" spans="1:65" s="13" customFormat="1">
      <c r="B756" s="162"/>
      <c r="D756" s="163" t="s">
        <v>128</v>
      </c>
      <c r="E756" s="164" t="s">
        <v>1</v>
      </c>
      <c r="F756" s="165" t="s">
        <v>713</v>
      </c>
      <c r="H756" s="164" t="s">
        <v>1</v>
      </c>
      <c r="I756" s="166"/>
      <c r="L756" s="162"/>
      <c r="M756" s="167"/>
      <c r="N756" s="168"/>
      <c r="O756" s="168"/>
      <c r="P756" s="168"/>
      <c r="Q756" s="168"/>
      <c r="R756" s="168"/>
      <c r="S756" s="168"/>
      <c r="T756" s="169"/>
      <c r="AT756" s="164" t="s">
        <v>128</v>
      </c>
      <c r="AU756" s="164" t="s">
        <v>126</v>
      </c>
      <c r="AV756" s="13" t="s">
        <v>83</v>
      </c>
      <c r="AW756" s="13" t="s">
        <v>31</v>
      </c>
      <c r="AX756" s="13" t="s">
        <v>75</v>
      </c>
      <c r="AY756" s="164" t="s">
        <v>118</v>
      </c>
    </row>
    <row r="757" spans="1:65" s="14" customFormat="1">
      <c r="B757" s="170"/>
      <c r="D757" s="163" t="s">
        <v>128</v>
      </c>
      <c r="E757" s="171" t="s">
        <v>1</v>
      </c>
      <c r="F757" s="172" t="s">
        <v>738</v>
      </c>
      <c r="H757" s="173">
        <v>2.25</v>
      </c>
      <c r="I757" s="174"/>
      <c r="L757" s="170"/>
      <c r="M757" s="175"/>
      <c r="N757" s="176"/>
      <c r="O757" s="176"/>
      <c r="P757" s="176"/>
      <c r="Q757" s="176"/>
      <c r="R757" s="176"/>
      <c r="S757" s="176"/>
      <c r="T757" s="177"/>
      <c r="AT757" s="171" t="s">
        <v>128</v>
      </c>
      <c r="AU757" s="171" t="s">
        <v>126</v>
      </c>
      <c r="AV757" s="14" t="s">
        <v>126</v>
      </c>
      <c r="AW757" s="14" t="s">
        <v>31</v>
      </c>
      <c r="AX757" s="14" t="s">
        <v>75</v>
      </c>
      <c r="AY757" s="171" t="s">
        <v>118</v>
      </c>
    </row>
    <row r="758" spans="1:65" s="15" customFormat="1">
      <c r="B758" s="178"/>
      <c r="D758" s="163" t="s">
        <v>128</v>
      </c>
      <c r="E758" s="179" t="s">
        <v>1</v>
      </c>
      <c r="F758" s="180" t="s">
        <v>179</v>
      </c>
      <c r="H758" s="181">
        <v>15.1</v>
      </c>
      <c r="I758" s="182"/>
      <c r="L758" s="178"/>
      <c r="M758" s="183"/>
      <c r="N758" s="184"/>
      <c r="O758" s="184"/>
      <c r="P758" s="184"/>
      <c r="Q758" s="184"/>
      <c r="R758" s="184"/>
      <c r="S758" s="184"/>
      <c r="T758" s="185"/>
      <c r="AT758" s="179" t="s">
        <v>128</v>
      </c>
      <c r="AU758" s="179" t="s">
        <v>126</v>
      </c>
      <c r="AV758" s="15" t="s">
        <v>180</v>
      </c>
      <c r="AW758" s="15" t="s">
        <v>31</v>
      </c>
      <c r="AX758" s="15" t="s">
        <v>75</v>
      </c>
      <c r="AY758" s="179" t="s">
        <v>118</v>
      </c>
    </row>
    <row r="759" spans="1:65" s="13" customFormat="1">
      <c r="B759" s="162"/>
      <c r="D759" s="163" t="s">
        <v>128</v>
      </c>
      <c r="E759" s="164" t="s">
        <v>1</v>
      </c>
      <c r="F759" s="165" t="s">
        <v>718</v>
      </c>
      <c r="H759" s="164" t="s">
        <v>1</v>
      </c>
      <c r="I759" s="166"/>
      <c r="L759" s="162"/>
      <c r="M759" s="167"/>
      <c r="N759" s="168"/>
      <c r="O759" s="168"/>
      <c r="P759" s="168"/>
      <c r="Q759" s="168"/>
      <c r="R759" s="168"/>
      <c r="S759" s="168"/>
      <c r="T759" s="169"/>
      <c r="AT759" s="164" t="s">
        <v>128</v>
      </c>
      <c r="AU759" s="164" t="s">
        <v>126</v>
      </c>
      <c r="AV759" s="13" t="s">
        <v>83</v>
      </c>
      <c r="AW759" s="13" t="s">
        <v>31</v>
      </c>
      <c r="AX759" s="13" t="s">
        <v>75</v>
      </c>
      <c r="AY759" s="164" t="s">
        <v>118</v>
      </c>
    </row>
    <row r="760" spans="1:65" s="14" customFormat="1">
      <c r="B760" s="170"/>
      <c r="D760" s="163" t="s">
        <v>128</v>
      </c>
      <c r="E760" s="171" t="s">
        <v>1</v>
      </c>
      <c r="F760" s="172" t="s">
        <v>741</v>
      </c>
      <c r="H760" s="173">
        <v>3.05</v>
      </c>
      <c r="I760" s="174"/>
      <c r="L760" s="170"/>
      <c r="M760" s="175"/>
      <c r="N760" s="176"/>
      <c r="O760" s="176"/>
      <c r="P760" s="176"/>
      <c r="Q760" s="176"/>
      <c r="R760" s="176"/>
      <c r="S760" s="176"/>
      <c r="T760" s="177"/>
      <c r="AT760" s="171" t="s">
        <v>128</v>
      </c>
      <c r="AU760" s="171" t="s">
        <v>126</v>
      </c>
      <c r="AV760" s="14" t="s">
        <v>126</v>
      </c>
      <c r="AW760" s="14" t="s">
        <v>31</v>
      </c>
      <c r="AX760" s="14" t="s">
        <v>75</v>
      </c>
      <c r="AY760" s="171" t="s">
        <v>118</v>
      </c>
    </row>
    <row r="761" spans="1:65" s="13" customFormat="1">
      <c r="B761" s="162"/>
      <c r="D761" s="163" t="s">
        <v>128</v>
      </c>
      <c r="E761" s="164" t="s">
        <v>1</v>
      </c>
      <c r="F761" s="165" t="s">
        <v>719</v>
      </c>
      <c r="H761" s="164" t="s">
        <v>1</v>
      </c>
      <c r="I761" s="166"/>
      <c r="L761" s="162"/>
      <c r="M761" s="167"/>
      <c r="N761" s="168"/>
      <c r="O761" s="168"/>
      <c r="P761" s="168"/>
      <c r="Q761" s="168"/>
      <c r="R761" s="168"/>
      <c r="S761" s="168"/>
      <c r="T761" s="169"/>
      <c r="AT761" s="164" t="s">
        <v>128</v>
      </c>
      <c r="AU761" s="164" t="s">
        <v>126</v>
      </c>
      <c r="AV761" s="13" t="s">
        <v>83</v>
      </c>
      <c r="AW761" s="13" t="s">
        <v>31</v>
      </c>
      <c r="AX761" s="13" t="s">
        <v>75</v>
      </c>
      <c r="AY761" s="164" t="s">
        <v>118</v>
      </c>
    </row>
    <row r="762" spans="1:65" s="14" customFormat="1">
      <c r="B762" s="170"/>
      <c r="D762" s="163" t="s">
        <v>128</v>
      </c>
      <c r="E762" s="171" t="s">
        <v>1</v>
      </c>
      <c r="F762" s="172" t="s">
        <v>742</v>
      </c>
      <c r="H762" s="173">
        <v>9.8000000000000007</v>
      </c>
      <c r="I762" s="174"/>
      <c r="L762" s="170"/>
      <c r="M762" s="175"/>
      <c r="N762" s="176"/>
      <c r="O762" s="176"/>
      <c r="P762" s="176"/>
      <c r="Q762" s="176"/>
      <c r="R762" s="176"/>
      <c r="S762" s="176"/>
      <c r="T762" s="177"/>
      <c r="AT762" s="171" t="s">
        <v>128</v>
      </c>
      <c r="AU762" s="171" t="s">
        <v>126</v>
      </c>
      <c r="AV762" s="14" t="s">
        <v>126</v>
      </c>
      <c r="AW762" s="14" t="s">
        <v>31</v>
      </c>
      <c r="AX762" s="14" t="s">
        <v>75</v>
      </c>
      <c r="AY762" s="171" t="s">
        <v>118</v>
      </c>
    </row>
    <row r="763" spans="1:65" s="15" customFormat="1">
      <c r="B763" s="178"/>
      <c r="D763" s="163" t="s">
        <v>128</v>
      </c>
      <c r="E763" s="179" t="s">
        <v>1</v>
      </c>
      <c r="F763" s="180" t="s">
        <v>179</v>
      </c>
      <c r="H763" s="181">
        <v>12.85</v>
      </c>
      <c r="I763" s="182"/>
      <c r="L763" s="178"/>
      <c r="M763" s="183"/>
      <c r="N763" s="184"/>
      <c r="O763" s="184"/>
      <c r="P763" s="184"/>
      <c r="Q763" s="184"/>
      <c r="R763" s="184"/>
      <c r="S763" s="184"/>
      <c r="T763" s="185"/>
      <c r="AT763" s="179" t="s">
        <v>128</v>
      </c>
      <c r="AU763" s="179" t="s">
        <v>126</v>
      </c>
      <c r="AV763" s="15" t="s">
        <v>180</v>
      </c>
      <c r="AW763" s="15" t="s">
        <v>31</v>
      </c>
      <c r="AX763" s="15" t="s">
        <v>75</v>
      </c>
      <c r="AY763" s="179" t="s">
        <v>118</v>
      </c>
    </row>
    <row r="764" spans="1:65" s="16" customFormat="1">
      <c r="B764" s="186"/>
      <c r="D764" s="163" t="s">
        <v>128</v>
      </c>
      <c r="E764" s="187" t="s">
        <v>1</v>
      </c>
      <c r="F764" s="188" t="s">
        <v>205</v>
      </c>
      <c r="H764" s="189">
        <v>715.05</v>
      </c>
      <c r="I764" s="190"/>
      <c r="L764" s="186"/>
      <c r="M764" s="191"/>
      <c r="N764" s="192"/>
      <c r="O764" s="192"/>
      <c r="P764" s="192"/>
      <c r="Q764" s="192"/>
      <c r="R764" s="192"/>
      <c r="S764" s="192"/>
      <c r="T764" s="193"/>
      <c r="AT764" s="187" t="s">
        <v>128</v>
      </c>
      <c r="AU764" s="187" t="s">
        <v>126</v>
      </c>
      <c r="AV764" s="16" t="s">
        <v>125</v>
      </c>
      <c r="AW764" s="16" t="s">
        <v>31</v>
      </c>
      <c r="AX764" s="16" t="s">
        <v>83</v>
      </c>
      <c r="AY764" s="187" t="s">
        <v>118</v>
      </c>
    </row>
    <row r="765" spans="1:65" s="2" customFormat="1" ht="24.2" customHeight="1">
      <c r="A765" s="33"/>
      <c r="B765" s="147"/>
      <c r="C765" s="148" t="s">
        <v>743</v>
      </c>
      <c r="D765" s="148" t="s">
        <v>121</v>
      </c>
      <c r="E765" s="149" t="s">
        <v>744</v>
      </c>
      <c r="F765" s="150" t="s">
        <v>745</v>
      </c>
      <c r="G765" s="151" t="s">
        <v>455</v>
      </c>
      <c r="H765" s="194"/>
      <c r="I765" s="153"/>
      <c r="J765" s="154">
        <f>ROUND(I765*H765,2)</f>
        <v>0</v>
      </c>
      <c r="K765" s="155"/>
      <c r="L765" s="34"/>
      <c r="M765" s="156" t="s">
        <v>1</v>
      </c>
      <c r="N765" s="157" t="s">
        <v>41</v>
      </c>
      <c r="O765" s="62"/>
      <c r="P765" s="158">
        <f>O765*H765</f>
        <v>0</v>
      </c>
      <c r="Q765" s="158">
        <v>0</v>
      </c>
      <c r="R765" s="158">
        <f>Q765*H765</f>
        <v>0</v>
      </c>
      <c r="S765" s="158">
        <v>0</v>
      </c>
      <c r="T765" s="159">
        <f>S765*H765</f>
        <v>0</v>
      </c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R765" s="160" t="s">
        <v>350</v>
      </c>
      <c r="AT765" s="160" t="s">
        <v>121</v>
      </c>
      <c r="AU765" s="160" t="s">
        <v>126</v>
      </c>
      <c r="AY765" s="18" t="s">
        <v>118</v>
      </c>
      <c r="BE765" s="161">
        <f>IF(N765="základná",J765,0)</f>
        <v>0</v>
      </c>
      <c r="BF765" s="161">
        <f>IF(N765="znížená",J765,0)</f>
        <v>0</v>
      </c>
      <c r="BG765" s="161">
        <f>IF(N765="zákl. prenesená",J765,0)</f>
        <v>0</v>
      </c>
      <c r="BH765" s="161">
        <f>IF(N765="zníž. prenesená",J765,0)</f>
        <v>0</v>
      </c>
      <c r="BI765" s="161">
        <f>IF(N765="nulová",J765,0)</f>
        <v>0</v>
      </c>
      <c r="BJ765" s="18" t="s">
        <v>126</v>
      </c>
      <c r="BK765" s="161">
        <f>ROUND(I765*H765,2)</f>
        <v>0</v>
      </c>
      <c r="BL765" s="18" t="s">
        <v>350</v>
      </c>
      <c r="BM765" s="160" t="s">
        <v>746</v>
      </c>
    </row>
    <row r="766" spans="1:65" s="12" customFormat="1" ht="22.9" customHeight="1">
      <c r="B766" s="134"/>
      <c r="D766" s="135" t="s">
        <v>74</v>
      </c>
      <c r="E766" s="145" t="s">
        <v>747</v>
      </c>
      <c r="F766" s="145" t="s">
        <v>748</v>
      </c>
      <c r="I766" s="137"/>
      <c r="J766" s="146">
        <f>BK766</f>
        <v>0</v>
      </c>
      <c r="L766" s="134"/>
      <c r="M766" s="139"/>
      <c r="N766" s="140"/>
      <c r="O766" s="140"/>
      <c r="P766" s="141">
        <f>SUM(P767:P768)</f>
        <v>0</v>
      </c>
      <c r="Q766" s="140"/>
      <c r="R766" s="141">
        <f>SUM(R767:R768)</f>
        <v>0.19600680000000001</v>
      </c>
      <c r="S766" s="140"/>
      <c r="T766" s="142">
        <f>SUM(T767:T768)</f>
        <v>0</v>
      </c>
      <c r="AR766" s="135" t="s">
        <v>126</v>
      </c>
      <c r="AT766" s="143" t="s">
        <v>74</v>
      </c>
      <c r="AU766" s="143" t="s">
        <v>83</v>
      </c>
      <c r="AY766" s="135" t="s">
        <v>118</v>
      </c>
      <c r="BK766" s="144">
        <f>SUM(BK767:BK768)</f>
        <v>0</v>
      </c>
    </row>
    <row r="767" spans="1:65" s="2" customFormat="1" ht="24.2" customHeight="1">
      <c r="A767" s="33"/>
      <c r="B767" s="147"/>
      <c r="C767" s="148" t="s">
        <v>749</v>
      </c>
      <c r="D767" s="148" t="s">
        <v>121</v>
      </c>
      <c r="E767" s="149" t="s">
        <v>750</v>
      </c>
      <c r="F767" s="150" t="s">
        <v>751</v>
      </c>
      <c r="G767" s="151" t="s">
        <v>124</v>
      </c>
      <c r="H767" s="152">
        <v>980.03399999999999</v>
      </c>
      <c r="I767" s="153"/>
      <c r="J767" s="154">
        <f>ROUND(I767*H767,2)</f>
        <v>0</v>
      </c>
      <c r="K767" s="155"/>
      <c r="L767" s="34"/>
      <c r="M767" s="156" t="s">
        <v>1</v>
      </c>
      <c r="N767" s="157" t="s">
        <v>41</v>
      </c>
      <c r="O767" s="62"/>
      <c r="P767" s="158">
        <f>O767*H767</f>
        <v>0</v>
      </c>
      <c r="Q767" s="158">
        <v>1E-4</v>
      </c>
      <c r="R767" s="158">
        <f>Q767*H767</f>
        <v>9.8003400000000004E-2</v>
      </c>
      <c r="S767" s="158">
        <v>0</v>
      </c>
      <c r="T767" s="159">
        <f>S767*H767</f>
        <v>0</v>
      </c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R767" s="160" t="s">
        <v>350</v>
      </c>
      <c r="AT767" s="160" t="s">
        <v>121</v>
      </c>
      <c r="AU767" s="160" t="s">
        <v>126</v>
      </c>
      <c r="AY767" s="18" t="s">
        <v>118</v>
      </c>
      <c r="BE767" s="161">
        <f>IF(N767="základná",J767,0)</f>
        <v>0</v>
      </c>
      <c r="BF767" s="161">
        <f>IF(N767="znížená",J767,0)</f>
        <v>0</v>
      </c>
      <c r="BG767" s="161">
        <f>IF(N767="zákl. prenesená",J767,0)</f>
        <v>0</v>
      </c>
      <c r="BH767" s="161">
        <f>IF(N767="zníž. prenesená",J767,0)</f>
        <v>0</v>
      </c>
      <c r="BI767" s="161">
        <f>IF(N767="nulová",J767,0)</f>
        <v>0</v>
      </c>
      <c r="BJ767" s="18" t="s">
        <v>126</v>
      </c>
      <c r="BK767" s="161">
        <f>ROUND(I767*H767,2)</f>
        <v>0</v>
      </c>
      <c r="BL767" s="18" t="s">
        <v>350</v>
      </c>
      <c r="BM767" s="160" t="s">
        <v>752</v>
      </c>
    </row>
    <row r="768" spans="1:65" s="2" customFormat="1" ht="37.9" customHeight="1">
      <c r="A768" s="33"/>
      <c r="B768" s="147"/>
      <c r="C768" s="148" t="s">
        <v>753</v>
      </c>
      <c r="D768" s="148" t="s">
        <v>121</v>
      </c>
      <c r="E768" s="149" t="s">
        <v>754</v>
      </c>
      <c r="F768" s="150" t="s">
        <v>755</v>
      </c>
      <c r="G768" s="151" t="s">
        <v>124</v>
      </c>
      <c r="H768" s="152">
        <v>980.03399999999999</v>
      </c>
      <c r="I768" s="153"/>
      <c r="J768" s="154">
        <f>ROUND(I768*H768,2)</f>
        <v>0</v>
      </c>
      <c r="K768" s="155"/>
      <c r="L768" s="34"/>
      <c r="M768" s="206" t="s">
        <v>1</v>
      </c>
      <c r="N768" s="207" t="s">
        <v>41</v>
      </c>
      <c r="O768" s="208"/>
      <c r="P768" s="209">
        <f>O768*H768</f>
        <v>0</v>
      </c>
      <c r="Q768" s="209">
        <v>1E-4</v>
      </c>
      <c r="R768" s="209">
        <f>Q768*H768</f>
        <v>9.8003400000000004E-2</v>
      </c>
      <c r="S768" s="209">
        <v>0</v>
      </c>
      <c r="T768" s="210">
        <f>S768*H768</f>
        <v>0</v>
      </c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R768" s="160" t="s">
        <v>350</v>
      </c>
      <c r="AT768" s="160" t="s">
        <v>121</v>
      </c>
      <c r="AU768" s="160" t="s">
        <v>126</v>
      </c>
      <c r="AY768" s="18" t="s">
        <v>118</v>
      </c>
      <c r="BE768" s="161">
        <f>IF(N768="základná",J768,0)</f>
        <v>0</v>
      </c>
      <c r="BF768" s="161">
        <f>IF(N768="znížená",J768,0)</f>
        <v>0</v>
      </c>
      <c r="BG768" s="161">
        <f>IF(N768="zákl. prenesená",J768,0)</f>
        <v>0</v>
      </c>
      <c r="BH768" s="161">
        <f>IF(N768="zníž. prenesená",J768,0)</f>
        <v>0</v>
      </c>
      <c r="BI768" s="161">
        <f>IF(N768="nulová",J768,0)</f>
        <v>0</v>
      </c>
      <c r="BJ768" s="18" t="s">
        <v>126</v>
      </c>
      <c r="BK768" s="161">
        <f>ROUND(I768*H768,2)</f>
        <v>0</v>
      </c>
      <c r="BL768" s="18" t="s">
        <v>350</v>
      </c>
      <c r="BM768" s="160" t="s">
        <v>756</v>
      </c>
    </row>
    <row r="769" spans="1:31" s="2" customFormat="1" ht="6.95" customHeight="1">
      <c r="A769" s="33"/>
      <c r="B769" s="34"/>
      <c r="C769" s="62"/>
      <c r="D769" s="62"/>
      <c r="E769" s="62"/>
      <c r="F769" s="62"/>
      <c r="G769" s="62"/>
      <c r="H769" s="62"/>
      <c r="I769" s="62"/>
      <c r="J769" s="62"/>
      <c r="K769" s="52"/>
      <c r="L769" s="34"/>
      <c r="M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</row>
    <row r="770" spans="1:31" ht="12.75">
      <c r="B770" s="21"/>
      <c r="C770" s="256" t="s">
        <v>898</v>
      </c>
      <c r="D770" s="257"/>
      <c r="E770" s="257"/>
      <c r="F770" s="257"/>
      <c r="G770" s="257"/>
      <c r="H770" s="257"/>
      <c r="I770" s="257"/>
      <c r="J770" s="211"/>
    </row>
    <row r="771" spans="1:31" ht="28.5" customHeight="1">
      <c r="B771" s="21"/>
      <c r="C771" s="256" t="s">
        <v>899</v>
      </c>
      <c r="D771" s="257"/>
      <c r="E771" s="257"/>
      <c r="F771" s="257"/>
      <c r="G771" s="257"/>
      <c r="H771" s="257"/>
      <c r="I771" s="257"/>
      <c r="J771" s="211"/>
    </row>
    <row r="772" spans="1:31" ht="50.25" customHeight="1">
      <c r="B772" s="21"/>
      <c r="C772" s="256" t="s">
        <v>900</v>
      </c>
      <c r="D772" s="256"/>
      <c r="E772" s="256"/>
      <c r="F772" s="256"/>
      <c r="G772" s="256"/>
      <c r="H772" s="256"/>
      <c r="I772" s="256"/>
      <c r="J772" s="211"/>
    </row>
    <row r="773" spans="1:31" ht="38.25" customHeight="1">
      <c r="B773" s="21"/>
      <c r="C773" s="256" t="s">
        <v>901</v>
      </c>
      <c r="D773" s="256"/>
      <c r="E773" s="256"/>
      <c r="F773" s="256"/>
      <c r="G773" s="256"/>
      <c r="H773" s="256"/>
      <c r="I773" s="256"/>
      <c r="J773" s="211"/>
    </row>
    <row r="774" spans="1:31" ht="28.5" customHeight="1">
      <c r="B774" s="21"/>
      <c r="C774" s="256" t="s">
        <v>902</v>
      </c>
      <c r="D774" s="256"/>
      <c r="E774" s="256"/>
      <c r="F774" s="256"/>
      <c r="G774" s="256"/>
      <c r="H774" s="256"/>
      <c r="I774" s="256"/>
      <c r="J774" s="211"/>
    </row>
    <row r="775" spans="1:31" ht="50.25" customHeight="1">
      <c r="B775" s="212"/>
      <c r="C775" s="258" t="s">
        <v>903</v>
      </c>
      <c r="D775" s="258"/>
      <c r="E775" s="258"/>
      <c r="F775" s="258"/>
      <c r="G775" s="258"/>
      <c r="H775" s="258"/>
      <c r="I775" s="258"/>
      <c r="J775" s="213"/>
    </row>
  </sheetData>
  <autoFilter ref="C123:K768" xr:uid="{00000000-0009-0000-0000-000001000000}"/>
  <mergeCells count="15">
    <mergeCell ref="E87:H87"/>
    <mergeCell ref="E114:H114"/>
    <mergeCell ref="E116:H116"/>
    <mergeCell ref="L2:V2"/>
    <mergeCell ref="C770:I770"/>
    <mergeCell ref="E7:H7"/>
    <mergeCell ref="E9:H9"/>
    <mergeCell ref="E18:H18"/>
    <mergeCell ref="E27:H27"/>
    <mergeCell ref="E85:H85"/>
    <mergeCell ref="C771:I771"/>
    <mergeCell ref="C772:I772"/>
    <mergeCell ref="C773:I773"/>
    <mergeCell ref="C774:I774"/>
    <mergeCell ref="C775:I77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67"/>
  <sheetViews>
    <sheetView showGridLines="0" tabSelected="1" topLeftCell="A48" workbookViewId="0">
      <selection activeCell="E27" sqref="E27:H2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4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8" t="s">
        <v>87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75</v>
      </c>
    </row>
    <row r="4" spans="1:46" s="1" customFormat="1" ht="24.95" customHeight="1">
      <c r="B4" s="21"/>
      <c r="D4" s="22" t="s">
        <v>88</v>
      </c>
      <c r="L4" s="21"/>
      <c r="M4" s="93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26.25" customHeight="1">
      <c r="B7" s="21"/>
      <c r="E7" s="260" t="str">
        <f>'Rekapitulácia stavby'!K6</f>
        <v>Obnova okien a dverí na budove Nových teoretických ústavov Lekárskej fakulty UK- 3. etapa</v>
      </c>
      <c r="F7" s="261"/>
      <c r="G7" s="261"/>
      <c r="H7" s="261"/>
      <c r="L7" s="21"/>
    </row>
    <row r="8" spans="1:46" s="2" customFormat="1" ht="12" customHeight="1">
      <c r="A8" s="33"/>
      <c r="B8" s="34"/>
      <c r="C8" s="33"/>
      <c r="D8" s="28" t="s">
        <v>89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9" t="s">
        <v>757</v>
      </c>
      <c r="F9" s="259"/>
      <c r="G9" s="259"/>
      <c r="H9" s="259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17</v>
      </c>
      <c r="E11" s="33"/>
      <c r="F11" s="26" t="s">
        <v>1</v>
      </c>
      <c r="G11" s="33"/>
      <c r="H11" s="33"/>
      <c r="I11" s="28" t="s">
        <v>18</v>
      </c>
      <c r="J11" s="26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59" t="str">
        <f>'Rekapitulácia stavby'!AN8</f>
        <v>23. 2. 2024</v>
      </c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28" t="s">
        <v>24</v>
      </c>
      <c r="J14" s="26" t="s">
        <v>1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25</v>
      </c>
      <c r="F15" s="33"/>
      <c r="G15" s="33"/>
      <c r="H15" s="33"/>
      <c r="I15" s="28" t="s">
        <v>26</v>
      </c>
      <c r="J15" s="26" t="s">
        <v>1</v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28" t="s">
        <v>24</v>
      </c>
      <c r="J17" s="29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2" t="str">
        <f>'Rekapitulácia stavby'!E14</f>
        <v>Vyplň údaj</v>
      </c>
      <c r="F18" s="248"/>
      <c r="G18" s="248"/>
      <c r="H18" s="248"/>
      <c r="I18" s="28" t="s">
        <v>26</v>
      </c>
      <c r="J18" s="29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28" t="s">
        <v>24</v>
      </c>
      <c r="J20" s="26" t="s">
        <v>1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30</v>
      </c>
      <c r="F21" s="33"/>
      <c r="G21" s="33"/>
      <c r="H21" s="33"/>
      <c r="I21" s="28" t="s">
        <v>26</v>
      </c>
      <c r="J21" s="26" t="s">
        <v>1</v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24</v>
      </c>
      <c r="J23" s="26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33</v>
      </c>
      <c r="F24" s="33"/>
      <c r="G24" s="33"/>
      <c r="H24" s="33"/>
      <c r="I24" s="28" t="s">
        <v>26</v>
      </c>
      <c r="J24" s="26" t="s">
        <v>1</v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34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4"/>
      <c r="B27" s="95"/>
      <c r="C27" s="94"/>
      <c r="D27" s="94"/>
      <c r="E27" s="252" t="s">
        <v>1</v>
      </c>
      <c r="F27" s="252"/>
      <c r="G27" s="252"/>
      <c r="H27" s="252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70"/>
      <c r="E29" s="70"/>
      <c r="F29" s="70"/>
      <c r="G29" s="70"/>
      <c r="H29" s="70"/>
      <c r="I29" s="70"/>
      <c r="J29" s="70"/>
      <c r="K29" s="70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7" t="s">
        <v>35</v>
      </c>
      <c r="E30" s="33"/>
      <c r="F30" s="33"/>
      <c r="G30" s="33"/>
      <c r="H30" s="33"/>
      <c r="I30" s="33"/>
      <c r="J30" s="75">
        <f>ROUND(J123, 2)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37</v>
      </c>
      <c r="G32" s="33"/>
      <c r="H32" s="33"/>
      <c r="I32" s="37" t="s">
        <v>36</v>
      </c>
      <c r="J32" s="37" t="s">
        <v>38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8" t="s">
        <v>39</v>
      </c>
      <c r="E33" s="39" t="s">
        <v>40</v>
      </c>
      <c r="F33" s="99">
        <f>ROUND((SUM(BE123:BE260)),  2)</f>
        <v>0</v>
      </c>
      <c r="G33" s="100"/>
      <c r="H33" s="100"/>
      <c r="I33" s="101">
        <v>0.2</v>
      </c>
      <c r="J33" s="99">
        <f>ROUND(((SUM(BE123:BE260))*I33),  2)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9" t="s">
        <v>41</v>
      </c>
      <c r="F34" s="99">
        <f>ROUND((SUM(BF123:BF260)),  2)</f>
        <v>0</v>
      </c>
      <c r="G34" s="100"/>
      <c r="H34" s="100"/>
      <c r="I34" s="101">
        <v>0.2</v>
      </c>
      <c r="J34" s="99">
        <f>ROUND(((SUM(BF123:BF260))*I34), 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42</v>
      </c>
      <c r="F35" s="102">
        <f>ROUND((SUM(BG123:BG260)),  2)</f>
        <v>0</v>
      </c>
      <c r="G35" s="33"/>
      <c r="H35" s="33"/>
      <c r="I35" s="103">
        <v>0.2</v>
      </c>
      <c r="J35" s="102">
        <f>0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43</v>
      </c>
      <c r="F36" s="102">
        <f>ROUND((SUM(BH123:BH260)),  2)</f>
        <v>0</v>
      </c>
      <c r="G36" s="33"/>
      <c r="H36" s="33"/>
      <c r="I36" s="103">
        <v>0.2</v>
      </c>
      <c r="J36" s="102">
        <f>0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39" t="s">
        <v>44</v>
      </c>
      <c r="F37" s="99">
        <f>ROUND((SUM(BI123:BI260)),  2)</f>
        <v>0</v>
      </c>
      <c r="G37" s="100"/>
      <c r="H37" s="100"/>
      <c r="I37" s="101">
        <v>0</v>
      </c>
      <c r="J37" s="99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4"/>
      <c r="D39" s="105" t="s">
        <v>45</v>
      </c>
      <c r="E39" s="64"/>
      <c r="F39" s="64"/>
      <c r="G39" s="106" t="s">
        <v>46</v>
      </c>
      <c r="H39" s="107" t="s">
        <v>47</v>
      </c>
      <c r="I39" s="64"/>
      <c r="J39" s="108">
        <f>SUM(J30:J37)</f>
        <v>0</v>
      </c>
      <c r="K39" s="109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6"/>
      <c r="D50" s="47" t="s">
        <v>48</v>
      </c>
      <c r="E50" s="48"/>
      <c r="F50" s="48"/>
      <c r="G50" s="47" t="s">
        <v>49</v>
      </c>
      <c r="H50" s="48"/>
      <c r="I50" s="48"/>
      <c r="J50" s="48"/>
      <c r="K50" s="48"/>
      <c r="L50" s="4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9" t="s">
        <v>50</v>
      </c>
      <c r="E61" s="36"/>
      <c r="F61" s="110" t="s">
        <v>51</v>
      </c>
      <c r="G61" s="49" t="s">
        <v>50</v>
      </c>
      <c r="H61" s="36"/>
      <c r="I61" s="36"/>
      <c r="J61" s="111" t="s">
        <v>51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7" t="s">
        <v>52</v>
      </c>
      <c r="E65" s="50"/>
      <c r="F65" s="50"/>
      <c r="G65" s="47" t="s">
        <v>53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9" t="s">
        <v>50</v>
      </c>
      <c r="E76" s="36"/>
      <c r="F76" s="110" t="s">
        <v>51</v>
      </c>
      <c r="G76" s="49" t="s">
        <v>50</v>
      </c>
      <c r="H76" s="36"/>
      <c r="I76" s="36"/>
      <c r="J76" s="111" t="s">
        <v>51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91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3"/>
      <c r="D85" s="33"/>
      <c r="E85" s="260" t="str">
        <f>E7</f>
        <v>Obnova okien a dverí na budove Nových teoretických ústavov Lekárskej fakulty UK- 3. etapa</v>
      </c>
      <c r="F85" s="261"/>
      <c r="G85" s="261"/>
      <c r="H85" s="261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89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9" t="str">
        <f>E9</f>
        <v>E.03.1.2 - 1.2 Obnova zámočníckych výrobkov</v>
      </c>
      <c r="F87" s="259"/>
      <c r="G87" s="259"/>
      <c r="H87" s="259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Sasinkova 4, Bratislava</v>
      </c>
      <c r="G89" s="33"/>
      <c r="H89" s="33"/>
      <c r="I89" s="28" t="s">
        <v>21</v>
      </c>
      <c r="J89" s="59" t="str">
        <f>IF(J12="","",J12)</f>
        <v>23. 2. 2024</v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23</v>
      </c>
      <c r="D91" s="33"/>
      <c r="E91" s="33"/>
      <c r="F91" s="26" t="str">
        <f>E15</f>
        <v>OPSM Lekárska fakulta ÚK</v>
      </c>
      <c r="G91" s="33"/>
      <c r="H91" s="33"/>
      <c r="I91" s="28" t="s">
        <v>29</v>
      </c>
      <c r="J91" s="31" t="str">
        <f>E21</f>
        <v>Ing.Eva Zradulová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28" t="s">
        <v>32</v>
      </c>
      <c r="J92" s="31" t="str">
        <f>E24</f>
        <v>Rosoft s.r.o.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2" t="s">
        <v>92</v>
      </c>
      <c r="D94" s="104"/>
      <c r="E94" s="104"/>
      <c r="F94" s="104"/>
      <c r="G94" s="104"/>
      <c r="H94" s="104"/>
      <c r="I94" s="104"/>
      <c r="J94" s="113" t="s">
        <v>93</v>
      </c>
      <c r="K94" s="104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4" t="s">
        <v>94</v>
      </c>
      <c r="D96" s="33"/>
      <c r="E96" s="33"/>
      <c r="F96" s="33"/>
      <c r="G96" s="33"/>
      <c r="H96" s="33"/>
      <c r="I96" s="33"/>
      <c r="J96" s="75">
        <f>J123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95</v>
      </c>
    </row>
    <row r="97" spans="1:31" s="9" customFormat="1" ht="24.95" customHeight="1">
      <c r="B97" s="115"/>
      <c r="D97" s="116" t="s">
        <v>96</v>
      </c>
      <c r="E97" s="117"/>
      <c r="F97" s="117"/>
      <c r="G97" s="117"/>
      <c r="H97" s="117"/>
      <c r="I97" s="117"/>
      <c r="J97" s="118">
        <f>J124</f>
        <v>0</v>
      </c>
      <c r="L97" s="115"/>
    </row>
    <row r="98" spans="1:31" s="10" customFormat="1" ht="19.899999999999999" customHeight="1">
      <c r="B98" s="119"/>
      <c r="D98" s="120" t="s">
        <v>97</v>
      </c>
      <c r="E98" s="121"/>
      <c r="F98" s="121"/>
      <c r="G98" s="121"/>
      <c r="H98" s="121"/>
      <c r="I98" s="121"/>
      <c r="J98" s="122">
        <f>J125</f>
        <v>0</v>
      </c>
      <c r="L98" s="119"/>
    </row>
    <row r="99" spans="1:31" s="10" customFormat="1" ht="19.899999999999999" customHeight="1">
      <c r="B99" s="119"/>
      <c r="D99" s="120" t="s">
        <v>98</v>
      </c>
      <c r="E99" s="121"/>
      <c r="F99" s="121"/>
      <c r="G99" s="121"/>
      <c r="H99" s="121"/>
      <c r="I99" s="121"/>
      <c r="J99" s="122">
        <f>J153</f>
        <v>0</v>
      </c>
      <c r="L99" s="119"/>
    </row>
    <row r="100" spans="1:31" s="10" customFormat="1" ht="19.899999999999999" customHeight="1">
      <c r="B100" s="119"/>
      <c r="D100" s="120" t="s">
        <v>99</v>
      </c>
      <c r="E100" s="121"/>
      <c r="F100" s="121"/>
      <c r="G100" s="121"/>
      <c r="H100" s="121"/>
      <c r="I100" s="121"/>
      <c r="J100" s="122">
        <f>J208</f>
        <v>0</v>
      </c>
      <c r="L100" s="119"/>
    </row>
    <row r="101" spans="1:31" s="9" customFormat="1" ht="24.95" customHeight="1">
      <c r="B101" s="115"/>
      <c r="D101" s="116" t="s">
        <v>100</v>
      </c>
      <c r="E101" s="117"/>
      <c r="F101" s="117"/>
      <c r="G101" s="117"/>
      <c r="H101" s="117"/>
      <c r="I101" s="117"/>
      <c r="J101" s="118">
        <f>J210</f>
        <v>0</v>
      </c>
      <c r="L101" s="115"/>
    </row>
    <row r="102" spans="1:31" s="10" customFormat="1" ht="19.899999999999999" customHeight="1">
      <c r="B102" s="119"/>
      <c r="D102" s="120" t="s">
        <v>758</v>
      </c>
      <c r="E102" s="121"/>
      <c r="F102" s="121"/>
      <c r="G102" s="121"/>
      <c r="H102" s="121"/>
      <c r="I102" s="121"/>
      <c r="J102" s="122">
        <f>J211</f>
        <v>0</v>
      </c>
      <c r="L102" s="119"/>
    </row>
    <row r="103" spans="1:31" s="10" customFormat="1" ht="19.899999999999999" customHeight="1">
      <c r="B103" s="119"/>
      <c r="D103" s="120" t="s">
        <v>759</v>
      </c>
      <c r="E103" s="121"/>
      <c r="F103" s="121"/>
      <c r="G103" s="121"/>
      <c r="H103" s="121"/>
      <c r="I103" s="121"/>
      <c r="J103" s="122">
        <f>J248</f>
        <v>0</v>
      </c>
      <c r="L103" s="119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46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6.95" customHeight="1">
      <c r="A105" s="33"/>
      <c r="B105" s="51"/>
      <c r="C105" s="52"/>
      <c r="D105" s="52"/>
      <c r="E105" s="52"/>
      <c r="F105" s="52"/>
      <c r="G105" s="52"/>
      <c r="H105" s="52"/>
      <c r="I105" s="52"/>
      <c r="J105" s="52"/>
      <c r="K105" s="52"/>
      <c r="L105" s="46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6.95" customHeight="1">
      <c r="A109" s="33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4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4.95" customHeight="1">
      <c r="A110" s="33"/>
      <c r="B110" s="34"/>
      <c r="C110" s="22" t="s">
        <v>104</v>
      </c>
      <c r="D110" s="33"/>
      <c r="E110" s="33"/>
      <c r="F110" s="33"/>
      <c r="G110" s="33"/>
      <c r="H110" s="33"/>
      <c r="I110" s="33"/>
      <c r="J110" s="33"/>
      <c r="K110" s="33"/>
      <c r="L110" s="46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>
      <c r="A111" s="33"/>
      <c r="B111" s="34"/>
      <c r="C111" s="33"/>
      <c r="D111" s="33"/>
      <c r="E111" s="33"/>
      <c r="F111" s="33"/>
      <c r="G111" s="33"/>
      <c r="H111" s="33"/>
      <c r="I111" s="33"/>
      <c r="J111" s="33"/>
      <c r="K111" s="33"/>
      <c r="L111" s="46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15</v>
      </c>
      <c r="D112" s="33"/>
      <c r="E112" s="33"/>
      <c r="F112" s="33"/>
      <c r="G112" s="33"/>
      <c r="H112" s="33"/>
      <c r="I112" s="33"/>
      <c r="J112" s="33"/>
      <c r="K112" s="33"/>
      <c r="L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26.25" customHeight="1">
      <c r="A113" s="33"/>
      <c r="B113" s="34"/>
      <c r="C113" s="33"/>
      <c r="D113" s="33"/>
      <c r="E113" s="260" t="str">
        <f>E7</f>
        <v>Obnova okien a dverí na budove Nových teoretických ústavov Lekárskej fakulty UK- 3. etapa</v>
      </c>
      <c r="F113" s="261"/>
      <c r="G113" s="261"/>
      <c r="H113" s="261"/>
      <c r="I113" s="33"/>
      <c r="J113" s="33"/>
      <c r="K113" s="33"/>
      <c r="L113" s="46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89</v>
      </c>
      <c r="D114" s="33"/>
      <c r="E114" s="33"/>
      <c r="F114" s="33"/>
      <c r="G114" s="33"/>
      <c r="H114" s="33"/>
      <c r="I114" s="33"/>
      <c r="J114" s="33"/>
      <c r="K114" s="33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19" t="str">
        <f>E9</f>
        <v>E.03.1.2 - 1.2 Obnova zámočníckych výrobkov</v>
      </c>
      <c r="F115" s="259"/>
      <c r="G115" s="259"/>
      <c r="H115" s="259"/>
      <c r="I115" s="33"/>
      <c r="J115" s="33"/>
      <c r="K115" s="33"/>
      <c r="L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19</v>
      </c>
      <c r="D117" s="33"/>
      <c r="E117" s="33"/>
      <c r="F117" s="26" t="str">
        <f>F12</f>
        <v>Sasinkova 4, Bratislava</v>
      </c>
      <c r="G117" s="33"/>
      <c r="H117" s="33"/>
      <c r="I117" s="28" t="s">
        <v>21</v>
      </c>
      <c r="J117" s="59" t="str">
        <f>IF(J12="","",J12)</f>
        <v>23. 2. 2024</v>
      </c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2" customHeight="1">
      <c r="A119" s="33"/>
      <c r="B119" s="34"/>
      <c r="C119" s="28" t="s">
        <v>23</v>
      </c>
      <c r="D119" s="33"/>
      <c r="E119" s="33"/>
      <c r="F119" s="26" t="str">
        <f>E15</f>
        <v>OPSM Lekárska fakulta ÚK</v>
      </c>
      <c r="G119" s="33"/>
      <c r="H119" s="33"/>
      <c r="I119" s="28" t="s">
        <v>29</v>
      </c>
      <c r="J119" s="31" t="str">
        <f>E21</f>
        <v>Ing.Eva Zradulová</v>
      </c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" customHeight="1">
      <c r="A120" s="33"/>
      <c r="B120" s="34"/>
      <c r="C120" s="28" t="s">
        <v>27</v>
      </c>
      <c r="D120" s="33"/>
      <c r="E120" s="33"/>
      <c r="F120" s="26" t="str">
        <f>IF(E18="","",E18)</f>
        <v>Vyplň údaj</v>
      </c>
      <c r="G120" s="33"/>
      <c r="H120" s="33"/>
      <c r="I120" s="28" t="s">
        <v>32</v>
      </c>
      <c r="J120" s="31" t="str">
        <f>E24</f>
        <v>Rosoft s.r.o.</v>
      </c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23"/>
      <c r="B122" s="124"/>
      <c r="C122" s="125" t="s">
        <v>105</v>
      </c>
      <c r="D122" s="126" t="s">
        <v>60</v>
      </c>
      <c r="E122" s="126" t="s">
        <v>56</v>
      </c>
      <c r="F122" s="126" t="s">
        <v>57</v>
      </c>
      <c r="G122" s="126" t="s">
        <v>106</v>
      </c>
      <c r="H122" s="126" t="s">
        <v>107</v>
      </c>
      <c r="I122" s="126" t="s">
        <v>108</v>
      </c>
      <c r="J122" s="127" t="s">
        <v>93</v>
      </c>
      <c r="K122" s="128" t="s">
        <v>109</v>
      </c>
      <c r="L122" s="129"/>
      <c r="M122" s="66" t="s">
        <v>1</v>
      </c>
      <c r="N122" s="67" t="s">
        <v>39</v>
      </c>
      <c r="O122" s="67" t="s">
        <v>110</v>
      </c>
      <c r="P122" s="67" t="s">
        <v>111</v>
      </c>
      <c r="Q122" s="67" t="s">
        <v>112</v>
      </c>
      <c r="R122" s="67" t="s">
        <v>113</v>
      </c>
      <c r="S122" s="67" t="s">
        <v>114</v>
      </c>
      <c r="T122" s="68" t="s">
        <v>115</v>
      </c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</row>
    <row r="123" spans="1:65" s="2" customFormat="1" ht="22.9" customHeight="1">
      <c r="A123" s="33"/>
      <c r="B123" s="34"/>
      <c r="C123" s="73" t="s">
        <v>94</v>
      </c>
      <c r="D123" s="33"/>
      <c r="E123" s="33"/>
      <c r="F123" s="33"/>
      <c r="G123" s="33"/>
      <c r="H123" s="33"/>
      <c r="I123" s="33"/>
      <c r="J123" s="130">
        <f>BK123</f>
        <v>0</v>
      </c>
      <c r="K123" s="33"/>
      <c r="L123" s="34"/>
      <c r="M123" s="69"/>
      <c r="N123" s="60"/>
      <c r="O123" s="70"/>
      <c r="P123" s="131">
        <f>P124+P210</f>
        <v>0</v>
      </c>
      <c r="Q123" s="70"/>
      <c r="R123" s="131">
        <f>R124+R210</f>
        <v>0.42593751000000002</v>
      </c>
      <c r="S123" s="70"/>
      <c r="T123" s="132">
        <f>T124+T210</f>
        <v>0.50216000000000005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74</v>
      </c>
      <c r="AU123" s="18" t="s">
        <v>95</v>
      </c>
      <c r="BK123" s="133">
        <f>BK124+BK210</f>
        <v>0</v>
      </c>
    </row>
    <row r="124" spans="1:65" s="12" customFormat="1" ht="25.9" customHeight="1">
      <c r="B124" s="134"/>
      <c r="D124" s="135" t="s">
        <v>74</v>
      </c>
      <c r="E124" s="136" t="s">
        <v>116</v>
      </c>
      <c r="F124" s="136" t="s">
        <v>117</v>
      </c>
      <c r="I124" s="137"/>
      <c r="J124" s="138">
        <f>BK124</f>
        <v>0</v>
      </c>
      <c r="L124" s="134"/>
      <c r="M124" s="139"/>
      <c r="N124" s="140"/>
      <c r="O124" s="140"/>
      <c r="P124" s="141">
        <f>P125+P153+P208</f>
        <v>0</v>
      </c>
      <c r="Q124" s="140"/>
      <c r="R124" s="141">
        <f>R125+R153+R208</f>
        <v>0.42229251000000001</v>
      </c>
      <c r="S124" s="140"/>
      <c r="T124" s="142">
        <f>T125+T153+T208</f>
        <v>0</v>
      </c>
      <c r="AR124" s="135" t="s">
        <v>83</v>
      </c>
      <c r="AT124" s="143" t="s">
        <v>74</v>
      </c>
      <c r="AU124" s="143" t="s">
        <v>75</v>
      </c>
      <c r="AY124" s="135" t="s">
        <v>118</v>
      </c>
      <c r="BK124" s="144">
        <f>BK125+BK153+BK208</f>
        <v>0</v>
      </c>
    </row>
    <row r="125" spans="1:65" s="12" customFormat="1" ht="22.9" customHeight="1">
      <c r="B125" s="134"/>
      <c r="D125" s="135" t="s">
        <v>74</v>
      </c>
      <c r="E125" s="145" t="s">
        <v>119</v>
      </c>
      <c r="F125" s="145" t="s">
        <v>120</v>
      </c>
      <c r="I125" s="137"/>
      <c r="J125" s="146">
        <f>BK125</f>
        <v>0</v>
      </c>
      <c r="L125" s="134"/>
      <c r="M125" s="139"/>
      <c r="N125" s="140"/>
      <c r="O125" s="140"/>
      <c r="P125" s="141">
        <f>SUM(P126:P152)</f>
        <v>0</v>
      </c>
      <c r="Q125" s="140"/>
      <c r="R125" s="141">
        <f>SUM(R126:R152)</f>
        <v>1.0184760000000001E-2</v>
      </c>
      <c r="S125" s="140"/>
      <c r="T125" s="142">
        <f>SUM(T126:T152)</f>
        <v>0</v>
      </c>
      <c r="AR125" s="135" t="s">
        <v>83</v>
      </c>
      <c r="AT125" s="143" t="s">
        <v>74</v>
      </c>
      <c r="AU125" s="143" t="s">
        <v>83</v>
      </c>
      <c r="AY125" s="135" t="s">
        <v>118</v>
      </c>
      <c r="BK125" s="144">
        <f>SUM(BK126:BK152)</f>
        <v>0</v>
      </c>
    </row>
    <row r="126" spans="1:65" s="2" customFormat="1" ht="24.2" customHeight="1">
      <c r="A126" s="33"/>
      <c r="B126" s="147"/>
      <c r="C126" s="148" t="s">
        <v>83</v>
      </c>
      <c r="D126" s="148" t="s">
        <v>121</v>
      </c>
      <c r="E126" s="149" t="s">
        <v>122</v>
      </c>
      <c r="F126" s="150" t="s">
        <v>123</v>
      </c>
      <c r="G126" s="151" t="s">
        <v>124</v>
      </c>
      <c r="H126" s="152">
        <v>53.603999999999999</v>
      </c>
      <c r="I126" s="153"/>
      <c r="J126" s="154">
        <f>ROUND(I126*H126,2)</f>
        <v>0</v>
      </c>
      <c r="K126" s="155"/>
      <c r="L126" s="34"/>
      <c r="M126" s="156" t="s">
        <v>1</v>
      </c>
      <c r="N126" s="157" t="s">
        <v>41</v>
      </c>
      <c r="O126" s="62"/>
      <c r="P126" s="158">
        <f>O126*H126</f>
        <v>0</v>
      </c>
      <c r="Q126" s="158">
        <v>1.9000000000000001E-4</v>
      </c>
      <c r="R126" s="158">
        <f>Q126*H126</f>
        <v>1.0184760000000001E-2</v>
      </c>
      <c r="S126" s="158">
        <v>0</v>
      </c>
      <c r="T126" s="159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0" t="s">
        <v>125</v>
      </c>
      <c r="AT126" s="160" t="s">
        <v>121</v>
      </c>
      <c r="AU126" s="160" t="s">
        <v>126</v>
      </c>
      <c r="AY126" s="18" t="s">
        <v>118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8" t="s">
        <v>126</v>
      </c>
      <c r="BK126" s="161">
        <f>ROUND(I126*H126,2)</f>
        <v>0</v>
      </c>
      <c r="BL126" s="18" t="s">
        <v>125</v>
      </c>
      <c r="BM126" s="160" t="s">
        <v>760</v>
      </c>
    </row>
    <row r="127" spans="1:65" s="13" customFormat="1">
      <c r="B127" s="162"/>
      <c r="D127" s="163" t="s">
        <v>128</v>
      </c>
      <c r="E127" s="164" t="s">
        <v>1</v>
      </c>
      <c r="F127" s="165" t="s">
        <v>761</v>
      </c>
      <c r="H127" s="164" t="s">
        <v>1</v>
      </c>
      <c r="I127" s="166"/>
      <c r="L127" s="162"/>
      <c r="M127" s="167"/>
      <c r="N127" s="168"/>
      <c r="O127" s="168"/>
      <c r="P127" s="168"/>
      <c r="Q127" s="168"/>
      <c r="R127" s="168"/>
      <c r="S127" s="168"/>
      <c r="T127" s="169"/>
      <c r="AT127" s="164" t="s">
        <v>128</v>
      </c>
      <c r="AU127" s="164" t="s">
        <v>126</v>
      </c>
      <c r="AV127" s="13" t="s">
        <v>83</v>
      </c>
      <c r="AW127" s="13" t="s">
        <v>31</v>
      </c>
      <c r="AX127" s="13" t="s">
        <v>75</v>
      </c>
      <c r="AY127" s="164" t="s">
        <v>118</v>
      </c>
    </row>
    <row r="128" spans="1:65" s="13" customFormat="1">
      <c r="B128" s="162"/>
      <c r="D128" s="163" t="s">
        <v>128</v>
      </c>
      <c r="E128" s="164" t="s">
        <v>1</v>
      </c>
      <c r="F128" s="165" t="s">
        <v>234</v>
      </c>
      <c r="H128" s="164" t="s">
        <v>1</v>
      </c>
      <c r="I128" s="166"/>
      <c r="L128" s="162"/>
      <c r="M128" s="167"/>
      <c r="N128" s="168"/>
      <c r="O128" s="168"/>
      <c r="P128" s="168"/>
      <c r="Q128" s="168"/>
      <c r="R128" s="168"/>
      <c r="S128" s="168"/>
      <c r="T128" s="169"/>
      <c r="AT128" s="164" t="s">
        <v>128</v>
      </c>
      <c r="AU128" s="164" t="s">
        <v>126</v>
      </c>
      <c r="AV128" s="13" t="s">
        <v>83</v>
      </c>
      <c r="AW128" s="13" t="s">
        <v>31</v>
      </c>
      <c r="AX128" s="13" t="s">
        <v>75</v>
      </c>
      <c r="AY128" s="164" t="s">
        <v>118</v>
      </c>
    </row>
    <row r="129" spans="2:51" s="14" customFormat="1">
      <c r="B129" s="170"/>
      <c r="D129" s="163" t="s">
        <v>128</v>
      </c>
      <c r="E129" s="171" t="s">
        <v>1</v>
      </c>
      <c r="F129" s="172" t="s">
        <v>762</v>
      </c>
      <c r="H129" s="173">
        <v>4.5679999999999996</v>
      </c>
      <c r="I129" s="174"/>
      <c r="L129" s="170"/>
      <c r="M129" s="175"/>
      <c r="N129" s="176"/>
      <c r="O129" s="176"/>
      <c r="P129" s="176"/>
      <c r="Q129" s="176"/>
      <c r="R129" s="176"/>
      <c r="S129" s="176"/>
      <c r="T129" s="177"/>
      <c r="AT129" s="171" t="s">
        <v>128</v>
      </c>
      <c r="AU129" s="171" t="s">
        <v>126</v>
      </c>
      <c r="AV129" s="14" t="s">
        <v>126</v>
      </c>
      <c r="AW129" s="14" t="s">
        <v>31</v>
      </c>
      <c r="AX129" s="14" t="s">
        <v>75</v>
      </c>
      <c r="AY129" s="171" t="s">
        <v>118</v>
      </c>
    </row>
    <row r="130" spans="2:51" s="13" customFormat="1">
      <c r="B130" s="162"/>
      <c r="D130" s="163" t="s">
        <v>128</v>
      </c>
      <c r="E130" s="164" t="s">
        <v>1</v>
      </c>
      <c r="F130" s="165" t="s">
        <v>137</v>
      </c>
      <c r="H130" s="164" t="s">
        <v>1</v>
      </c>
      <c r="I130" s="166"/>
      <c r="L130" s="162"/>
      <c r="M130" s="167"/>
      <c r="N130" s="168"/>
      <c r="O130" s="168"/>
      <c r="P130" s="168"/>
      <c r="Q130" s="168"/>
      <c r="R130" s="168"/>
      <c r="S130" s="168"/>
      <c r="T130" s="169"/>
      <c r="AT130" s="164" t="s">
        <v>128</v>
      </c>
      <c r="AU130" s="164" t="s">
        <v>126</v>
      </c>
      <c r="AV130" s="13" t="s">
        <v>83</v>
      </c>
      <c r="AW130" s="13" t="s">
        <v>31</v>
      </c>
      <c r="AX130" s="13" t="s">
        <v>75</v>
      </c>
      <c r="AY130" s="164" t="s">
        <v>118</v>
      </c>
    </row>
    <row r="131" spans="2:51" s="14" customFormat="1">
      <c r="B131" s="170"/>
      <c r="D131" s="163" t="s">
        <v>128</v>
      </c>
      <c r="E131" s="171" t="s">
        <v>1</v>
      </c>
      <c r="F131" s="172" t="s">
        <v>763</v>
      </c>
      <c r="H131" s="173">
        <v>8.33</v>
      </c>
      <c r="I131" s="174"/>
      <c r="L131" s="170"/>
      <c r="M131" s="175"/>
      <c r="N131" s="176"/>
      <c r="O131" s="176"/>
      <c r="P131" s="176"/>
      <c r="Q131" s="176"/>
      <c r="R131" s="176"/>
      <c r="S131" s="176"/>
      <c r="T131" s="177"/>
      <c r="AT131" s="171" t="s">
        <v>128</v>
      </c>
      <c r="AU131" s="171" t="s">
        <v>126</v>
      </c>
      <c r="AV131" s="14" t="s">
        <v>126</v>
      </c>
      <c r="AW131" s="14" t="s">
        <v>31</v>
      </c>
      <c r="AX131" s="14" t="s">
        <v>75</v>
      </c>
      <c r="AY131" s="171" t="s">
        <v>118</v>
      </c>
    </row>
    <row r="132" spans="2:51" s="13" customFormat="1">
      <c r="B132" s="162"/>
      <c r="D132" s="163" t="s">
        <v>128</v>
      </c>
      <c r="E132" s="164" t="s">
        <v>1</v>
      </c>
      <c r="F132" s="165" t="s">
        <v>238</v>
      </c>
      <c r="H132" s="164" t="s">
        <v>1</v>
      </c>
      <c r="I132" s="166"/>
      <c r="L132" s="162"/>
      <c r="M132" s="167"/>
      <c r="N132" s="168"/>
      <c r="O132" s="168"/>
      <c r="P132" s="168"/>
      <c r="Q132" s="168"/>
      <c r="R132" s="168"/>
      <c r="S132" s="168"/>
      <c r="T132" s="169"/>
      <c r="AT132" s="164" t="s">
        <v>128</v>
      </c>
      <c r="AU132" s="164" t="s">
        <v>126</v>
      </c>
      <c r="AV132" s="13" t="s">
        <v>83</v>
      </c>
      <c r="AW132" s="13" t="s">
        <v>31</v>
      </c>
      <c r="AX132" s="13" t="s">
        <v>75</v>
      </c>
      <c r="AY132" s="164" t="s">
        <v>118</v>
      </c>
    </row>
    <row r="133" spans="2:51" s="14" customFormat="1">
      <c r="B133" s="170"/>
      <c r="D133" s="163" t="s">
        <v>128</v>
      </c>
      <c r="E133" s="171" t="s">
        <v>1</v>
      </c>
      <c r="F133" s="172" t="s">
        <v>764</v>
      </c>
      <c r="H133" s="173">
        <v>9.8000000000000007</v>
      </c>
      <c r="I133" s="174"/>
      <c r="L133" s="170"/>
      <c r="M133" s="175"/>
      <c r="N133" s="176"/>
      <c r="O133" s="176"/>
      <c r="P133" s="176"/>
      <c r="Q133" s="176"/>
      <c r="R133" s="176"/>
      <c r="S133" s="176"/>
      <c r="T133" s="177"/>
      <c r="AT133" s="171" t="s">
        <v>128</v>
      </c>
      <c r="AU133" s="171" t="s">
        <v>126</v>
      </c>
      <c r="AV133" s="14" t="s">
        <v>126</v>
      </c>
      <c r="AW133" s="14" t="s">
        <v>31</v>
      </c>
      <c r="AX133" s="14" t="s">
        <v>75</v>
      </c>
      <c r="AY133" s="171" t="s">
        <v>118</v>
      </c>
    </row>
    <row r="134" spans="2:51" s="13" customFormat="1">
      <c r="B134" s="162"/>
      <c r="D134" s="163" t="s">
        <v>128</v>
      </c>
      <c r="E134" s="164" t="s">
        <v>1</v>
      </c>
      <c r="F134" s="165" t="s">
        <v>143</v>
      </c>
      <c r="H134" s="164" t="s">
        <v>1</v>
      </c>
      <c r="I134" s="166"/>
      <c r="L134" s="162"/>
      <c r="M134" s="167"/>
      <c r="N134" s="168"/>
      <c r="O134" s="168"/>
      <c r="P134" s="168"/>
      <c r="Q134" s="168"/>
      <c r="R134" s="168"/>
      <c r="S134" s="168"/>
      <c r="T134" s="169"/>
      <c r="AT134" s="164" t="s">
        <v>128</v>
      </c>
      <c r="AU134" s="164" t="s">
        <v>126</v>
      </c>
      <c r="AV134" s="13" t="s">
        <v>83</v>
      </c>
      <c r="AW134" s="13" t="s">
        <v>31</v>
      </c>
      <c r="AX134" s="13" t="s">
        <v>75</v>
      </c>
      <c r="AY134" s="164" t="s">
        <v>118</v>
      </c>
    </row>
    <row r="135" spans="2:51" s="14" customFormat="1">
      <c r="B135" s="170"/>
      <c r="D135" s="163" t="s">
        <v>128</v>
      </c>
      <c r="E135" s="171" t="s">
        <v>1</v>
      </c>
      <c r="F135" s="172" t="s">
        <v>765</v>
      </c>
      <c r="H135" s="173">
        <v>1.26</v>
      </c>
      <c r="I135" s="174"/>
      <c r="L135" s="170"/>
      <c r="M135" s="175"/>
      <c r="N135" s="176"/>
      <c r="O135" s="176"/>
      <c r="P135" s="176"/>
      <c r="Q135" s="176"/>
      <c r="R135" s="176"/>
      <c r="S135" s="176"/>
      <c r="T135" s="177"/>
      <c r="AT135" s="171" t="s">
        <v>128</v>
      </c>
      <c r="AU135" s="171" t="s">
        <v>126</v>
      </c>
      <c r="AV135" s="14" t="s">
        <v>126</v>
      </c>
      <c r="AW135" s="14" t="s">
        <v>31</v>
      </c>
      <c r="AX135" s="14" t="s">
        <v>75</v>
      </c>
      <c r="AY135" s="171" t="s">
        <v>118</v>
      </c>
    </row>
    <row r="136" spans="2:51" s="13" customFormat="1">
      <c r="B136" s="162"/>
      <c r="D136" s="163" t="s">
        <v>128</v>
      </c>
      <c r="E136" s="164" t="s">
        <v>1</v>
      </c>
      <c r="F136" s="165" t="s">
        <v>240</v>
      </c>
      <c r="H136" s="164" t="s">
        <v>1</v>
      </c>
      <c r="I136" s="166"/>
      <c r="L136" s="162"/>
      <c r="M136" s="167"/>
      <c r="N136" s="168"/>
      <c r="O136" s="168"/>
      <c r="P136" s="168"/>
      <c r="Q136" s="168"/>
      <c r="R136" s="168"/>
      <c r="S136" s="168"/>
      <c r="T136" s="169"/>
      <c r="AT136" s="164" t="s">
        <v>128</v>
      </c>
      <c r="AU136" s="164" t="s">
        <v>126</v>
      </c>
      <c r="AV136" s="13" t="s">
        <v>83</v>
      </c>
      <c r="AW136" s="13" t="s">
        <v>31</v>
      </c>
      <c r="AX136" s="13" t="s">
        <v>75</v>
      </c>
      <c r="AY136" s="164" t="s">
        <v>118</v>
      </c>
    </row>
    <row r="137" spans="2:51" s="14" customFormat="1">
      <c r="B137" s="170"/>
      <c r="D137" s="163" t="s">
        <v>128</v>
      </c>
      <c r="E137" s="171" t="s">
        <v>1</v>
      </c>
      <c r="F137" s="172" t="s">
        <v>766</v>
      </c>
      <c r="H137" s="173">
        <v>8.1199999999999992</v>
      </c>
      <c r="I137" s="174"/>
      <c r="L137" s="170"/>
      <c r="M137" s="175"/>
      <c r="N137" s="176"/>
      <c r="O137" s="176"/>
      <c r="P137" s="176"/>
      <c r="Q137" s="176"/>
      <c r="R137" s="176"/>
      <c r="S137" s="176"/>
      <c r="T137" s="177"/>
      <c r="AT137" s="171" t="s">
        <v>128</v>
      </c>
      <c r="AU137" s="171" t="s">
        <v>126</v>
      </c>
      <c r="AV137" s="14" t="s">
        <v>126</v>
      </c>
      <c r="AW137" s="14" t="s">
        <v>31</v>
      </c>
      <c r="AX137" s="14" t="s">
        <v>75</v>
      </c>
      <c r="AY137" s="171" t="s">
        <v>118</v>
      </c>
    </row>
    <row r="138" spans="2:51" s="13" customFormat="1">
      <c r="B138" s="162"/>
      <c r="D138" s="163" t="s">
        <v>128</v>
      </c>
      <c r="E138" s="164" t="s">
        <v>1</v>
      </c>
      <c r="F138" s="165" t="s">
        <v>151</v>
      </c>
      <c r="H138" s="164" t="s">
        <v>1</v>
      </c>
      <c r="I138" s="166"/>
      <c r="L138" s="162"/>
      <c r="M138" s="167"/>
      <c r="N138" s="168"/>
      <c r="O138" s="168"/>
      <c r="P138" s="168"/>
      <c r="Q138" s="168"/>
      <c r="R138" s="168"/>
      <c r="S138" s="168"/>
      <c r="T138" s="169"/>
      <c r="AT138" s="164" t="s">
        <v>128</v>
      </c>
      <c r="AU138" s="164" t="s">
        <v>126</v>
      </c>
      <c r="AV138" s="13" t="s">
        <v>83</v>
      </c>
      <c r="AW138" s="13" t="s">
        <v>31</v>
      </c>
      <c r="AX138" s="13" t="s">
        <v>75</v>
      </c>
      <c r="AY138" s="164" t="s">
        <v>118</v>
      </c>
    </row>
    <row r="139" spans="2:51" s="14" customFormat="1">
      <c r="B139" s="170"/>
      <c r="D139" s="163" t="s">
        <v>128</v>
      </c>
      <c r="E139" s="171" t="s">
        <v>1</v>
      </c>
      <c r="F139" s="172" t="s">
        <v>767</v>
      </c>
      <c r="H139" s="173">
        <v>4.6550000000000002</v>
      </c>
      <c r="I139" s="174"/>
      <c r="L139" s="170"/>
      <c r="M139" s="175"/>
      <c r="N139" s="176"/>
      <c r="O139" s="176"/>
      <c r="P139" s="176"/>
      <c r="Q139" s="176"/>
      <c r="R139" s="176"/>
      <c r="S139" s="176"/>
      <c r="T139" s="177"/>
      <c r="AT139" s="171" t="s">
        <v>128</v>
      </c>
      <c r="AU139" s="171" t="s">
        <v>126</v>
      </c>
      <c r="AV139" s="14" t="s">
        <v>126</v>
      </c>
      <c r="AW139" s="14" t="s">
        <v>31</v>
      </c>
      <c r="AX139" s="14" t="s">
        <v>75</v>
      </c>
      <c r="AY139" s="171" t="s">
        <v>118</v>
      </c>
    </row>
    <row r="140" spans="2:51" s="13" customFormat="1">
      <c r="B140" s="162"/>
      <c r="D140" s="163" t="s">
        <v>128</v>
      </c>
      <c r="E140" s="164" t="s">
        <v>1</v>
      </c>
      <c r="F140" s="165" t="s">
        <v>157</v>
      </c>
      <c r="H140" s="164" t="s">
        <v>1</v>
      </c>
      <c r="I140" s="166"/>
      <c r="L140" s="162"/>
      <c r="M140" s="167"/>
      <c r="N140" s="168"/>
      <c r="O140" s="168"/>
      <c r="P140" s="168"/>
      <c r="Q140" s="168"/>
      <c r="R140" s="168"/>
      <c r="S140" s="168"/>
      <c r="T140" s="169"/>
      <c r="AT140" s="164" t="s">
        <v>128</v>
      </c>
      <c r="AU140" s="164" t="s">
        <v>126</v>
      </c>
      <c r="AV140" s="13" t="s">
        <v>83</v>
      </c>
      <c r="AW140" s="13" t="s">
        <v>31</v>
      </c>
      <c r="AX140" s="13" t="s">
        <v>75</v>
      </c>
      <c r="AY140" s="164" t="s">
        <v>118</v>
      </c>
    </row>
    <row r="141" spans="2:51" s="14" customFormat="1">
      <c r="B141" s="170"/>
      <c r="D141" s="163" t="s">
        <v>128</v>
      </c>
      <c r="E141" s="171" t="s">
        <v>1</v>
      </c>
      <c r="F141" s="172" t="s">
        <v>768</v>
      </c>
      <c r="H141" s="173">
        <v>1.47</v>
      </c>
      <c r="I141" s="174"/>
      <c r="L141" s="170"/>
      <c r="M141" s="175"/>
      <c r="N141" s="176"/>
      <c r="O141" s="176"/>
      <c r="P141" s="176"/>
      <c r="Q141" s="176"/>
      <c r="R141" s="176"/>
      <c r="S141" s="176"/>
      <c r="T141" s="177"/>
      <c r="AT141" s="171" t="s">
        <v>128</v>
      </c>
      <c r="AU141" s="171" t="s">
        <v>126</v>
      </c>
      <c r="AV141" s="14" t="s">
        <v>126</v>
      </c>
      <c r="AW141" s="14" t="s">
        <v>31</v>
      </c>
      <c r="AX141" s="14" t="s">
        <v>75</v>
      </c>
      <c r="AY141" s="171" t="s">
        <v>118</v>
      </c>
    </row>
    <row r="142" spans="2:51" s="13" customFormat="1">
      <c r="B142" s="162"/>
      <c r="D142" s="163" t="s">
        <v>128</v>
      </c>
      <c r="E142" s="164" t="s">
        <v>1</v>
      </c>
      <c r="F142" s="165" t="s">
        <v>161</v>
      </c>
      <c r="H142" s="164" t="s">
        <v>1</v>
      </c>
      <c r="I142" s="166"/>
      <c r="L142" s="162"/>
      <c r="M142" s="167"/>
      <c r="N142" s="168"/>
      <c r="O142" s="168"/>
      <c r="P142" s="168"/>
      <c r="Q142" s="168"/>
      <c r="R142" s="168"/>
      <c r="S142" s="168"/>
      <c r="T142" s="169"/>
      <c r="AT142" s="164" t="s">
        <v>128</v>
      </c>
      <c r="AU142" s="164" t="s">
        <v>126</v>
      </c>
      <c r="AV142" s="13" t="s">
        <v>83</v>
      </c>
      <c r="AW142" s="13" t="s">
        <v>31</v>
      </c>
      <c r="AX142" s="13" t="s">
        <v>75</v>
      </c>
      <c r="AY142" s="164" t="s">
        <v>118</v>
      </c>
    </row>
    <row r="143" spans="2:51" s="14" customFormat="1">
      <c r="B143" s="170"/>
      <c r="D143" s="163" t="s">
        <v>128</v>
      </c>
      <c r="E143" s="171" t="s">
        <v>1</v>
      </c>
      <c r="F143" s="172" t="s">
        <v>769</v>
      </c>
      <c r="H143" s="173">
        <v>1.68</v>
      </c>
      <c r="I143" s="174"/>
      <c r="L143" s="170"/>
      <c r="M143" s="175"/>
      <c r="N143" s="176"/>
      <c r="O143" s="176"/>
      <c r="P143" s="176"/>
      <c r="Q143" s="176"/>
      <c r="R143" s="176"/>
      <c r="S143" s="176"/>
      <c r="T143" s="177"/>
      <c r="AT143" s="171" t="s">
        <v>128</v>
      </c>
      <c r="AU143" s="171" t="s">
        <v>126</v>
      </c>
      <c r="AV143" s="14" t="s">
        <v>126</v>
      </c>
      <c r="AW143" s="14" t="s">
        <v>31</v>
      </c>
      <c r="AX143" s="14" t="s">
        <v>75</v>
      </c>
      <c r="AY143" s="171" t="s">
        <v>118</v>
      </c>
    </row>
    <row r="144" spans="2:51" s="13" customFormat="1">
      <c r="B144" s="162"/>
      <c r="D144" s="163" t="s">
        <v>128</v>
      </c>
      <c r="E144" s="164" t="s">
        <v>1</v>
      </c>
      <c r="F144" s="165" t="s">
        <v>163</v>
      </c>
      <c r="H144" s="164" t="s">
        <v>1</v>
      </c>
      <c r="I144" s="166"/>
      <c r="L144" s="162"/>
      <c r="M144" s="167"/>
      <c r="N144" s="168"/>
      <c r="O144" s="168"/>
      <c r="P144" s="168"/>
      <c r="Q144" s="168"/>
      <c r="R144" s="168"/>
      <c r="S144" s="168"/>
      <c r="T144" s="169"/>
      <c r="AT144" s="164" t="s">
        <v>128</v>
      </c>
      <c r="AU144" s="164" t="s">
        <v>126</v>
      </c>
      <c r="AV144" s="13" t="s">
        <v>83</v>
      </c>
      <c r="AW144" s="13" t="s">
        <v>31</v>
      </c>
      <c r="AX144" s="13" t="s">
        <v>75</v>
      </c>
      <c r="AY144" s="164" t="s">
        <v>118</v>
      </c>
    </row>
    <row r="145" spans="1:65" s="14" customFormat="1">
      <c r="B145" s="170"/>
      <c r="D145" s="163" t="s">
        <v>128</v>
      </c>
      <c r="E145" s="171" t="s">
        <v>1</v>
      </c>
      <c r="F145" s="172" t="s">
        <v>770</v>
      </c>
      <c r="H145" s="173">
        <v>11.305</v>
      </c>
      <c r="I145" s="174"/>
      <c r="L145" s="170"/>
      <c r="M145" s="175"/>
      <c r="N145" s="176"/>
      <c r="O145" s="176"/>
      <c r="P145" s="176"/>
      <c r="Q145" s="176"/>
      <c r="R145" s="176"/>
      <c r="S145" s="176"/>
      <c r="T145" s="177"/>
      <c r="AT145" s="171" t="s">
        <v>128</v>
      </c>
      <c r="AU145" s="171" t="s">
        <v>126</v>
      </c>
      <c r="AV145" s="14" t="s">
        <v>126</v>
      </c>
      <c r="AW145" s="14" t="s">
        <v>31</v>
      </c>
      <c r="AX145" s="14" t="s">
        <v>75</v>
      </c>
      <c r="AY145" s="171" t="s">
        <v>118</v>
      </c>
    </row>
    <row r="146" spans="1:65" s="13" customFormat="1">
      <c r="B146" s="162"/>
      <c r="D146" s="163" t="s">
        <v>128</v>
      </c>
      <c r="E146" s="164" t="s">
        <v>1</v>
      </c>
      <c r="F146" s="165" t="s">
        <v>165</v>
      </c>
      <c r="H146" s="164" t="s">
        <v>1</v>
      </c>
      <c r="I146" s="166"/>
      <c r="L146" s="162"/>
      <c r="M146" s="167"/>
      <c r="N146" s="168"/>
      <c r="O146" s="168"/>
      <c r="P146" s="168"/>
      <c r="Q146" s="168"/>
      <c r="R146" s="168"/>
      <c r="S146" s="168"/>
      <c r="T146" s="169"/>
      <c r="AT146" s="164" t="s">
        <v>128</v>
      </c>
      <c r="AU146" s="164" t="s">
        <v>126</v>
      </c>
      <c r="AV146" s="13" t="s">
        <v>83</v>
      </c>
      <c r="AW146" s="13" t="s">
        <v>31</v>
      </c>
      <c r="AX146" s="13" t="s">
        <v>75</v>
      </c>
      <c r="AY146" s="164" t="s">
        <v>118</v>
      </c>
    </row>
    <row r="147" spans="1:65" s="14" customFormat="1">
      <c r="B147" s="170"/>
      <c r="D147" s="163" t="s">
        <v>128</v>
      </c>
      <c r="E147" s="171" t="s">
        <v>1</v>
      </c>
      <c r="F147" s="172" t="s">
        <v>771</v>
      </c>
      <c r="H147" s="173">
        <v>1.0680000000000001</v>
      </c>
      <c r="I147" s="174"/>
      <c r="L147" s="170"/>
      <c r="M147" s="175"/>
      <c r="N147" s="176"/>
      <c r="O147" s="176"/>
      <c r="P147" s="176"/>
      <c r="Q147" s="176"/>
      <c r="R147" s="176"/>
      <c r="S147" s="176"/>
      <c r="T147" s="177"/>
      <c r="AT147" s="171" t="s">
        <v>128</v>
      </c>
      <c r="AU147" s="171" t="s">
        <v>126</v>
      </c>
      <c r="AV147" s="14" t="s">
        <v>126</v>
      </c>
      <c r="AW147" s="14" t="s">
        <v>31</v>
      </c>
      <c r="AX147" s="14" t="s">
        <v>75</v>
      </c>
      <c r="AY147" s="171" t="s">
        <v>118</v>
      </c>
    </row>
    <row r="148" spans="1:65" s="13" customFormat="1">
      <c r="B148" s="162"/>
      <c r="D148" s="163" t="s">
        <v>128</v>
      </c>
      <c r="E148" s="164" t="s">
        <v>1</v>
      </c>
      <c r="F148" s="165" t="s">
        <v>167</v>
      </c>
      <c r="H148" s="164" t="s">
        <v>1</v>
      </c>
      <c r="I148" s="166"/>
      <c r="L148" s="162"/>
      <c r="M148" s="167"/>
      <c r="N148" s="168"/>
      <c r="O148" s="168"/>
      <c r="P148" s="168"/>
      <c r="Q148" s="168"/>
      <c r="R148" s="168"/>
      <c r="S148" s="168"/>
      <c r="T148" s="169"/>
      <c r="AT148" s="164" t="s">
        <v>128</v>
      </c>
      <c r="AU148" s="164" t="s">
        <v>126</v>
      </c>
      <c r="AV148" s="13" t="s">
        <v>83</v>
      </c>
      <c r="AW148" s="13" t="s">
        <v>31</v>
      </c>
      <c r="AX148" s="13" t="s">
        <v>75</v>
      </c>
      <c r="AY148" s="164" t="s">
        <v>118</v>
      </c>
    </row>
    <row r="149" spans="1:65" s="14" customFormat="1">
      <c r="B149" s="170"/>
      <c r="D149" s="163" t="s">
        <v>128</v>
      </c>
      <c r="E149" s="171" t="s">
        <v>1</v>
      </c>
      <c r="F149" s="172" t="s">
        <v>772</v>
      </c>
      <c r="H149" s="173">
        <v>0.56000000000000005</v>
      </c>
      <c r="I149" s="174"/>
      <c r="L149" s="170"/>
      <c r="M149" s="175"/>
      <c r="N149" s="176"/>
      <c r="O149" s="176"/>
      <c r="P149" s="176"/>
      <c r="Q149" s="176"/>
      <c r="R149" s="176"/>
      <c r="S149" s="176"/>
      <c r="T149" s="177"/>
      <c r="AT149" s="171" t="s">
        <v>128</v>
      </c>
      <c r="AU149" s="171" t="s">
        <v>126</v>
      </c>
      <c r="AV149" s="14" t="s">
        <v>126</v>
      </c>
      <c r="AW149" s="14" t="s">
        <v>31</v>
      </c>
      <c r="AX149" s="14" t="s">
        <v>75</v>
      </c>
      <c r="AY149" s="171" t="s">
        <v>118</v>
      </c>
    </row>
    <row r="150" spans="1:65" s="13" customFormat="1">
      <c r="B150" s="162"/>
      <c r="D150" s="163" t="s">
        <v>128</v>
      </c>
      <c r="E150" s="164" t="s">
        <v>1</v>
      </c>
      <c r="F150" s="165" t="s">
        <v>169</v>
      </c>
      <c r="H150" s="164" t="s">
        <v>1</v>
      </c>
      <c r="I150" s="166"/>
      <c r="L150" s="162"/>
      <c r="M150" s="167"/>
      <c r="N150" s="168"/>
      <c r="O150" s="168"/>
      <c r="P150" s="168"/>
      <c r="Q150" s="168"/>
      <c r="R150" s="168"/>
      <c r="S150" s="168"/>
      <c r="T150" s="169"/>
      <c r="AT150" s="164" t="s">
        <v>128</v>
      </c>
      <c r="AU150" s="164" t="s">
        <v>126</v>
      </c>
      <c r="AV150" s="13" t="s">
        <v>83</v>
      </c>
      <c r="AW150" s="13" t="s">
        <v>31</v>
      </c>
      <c r="AX150" s="13" t="s">
        <v>75</v>
      </c>
      <c r="AY150" s="164" t="s">
        <v>118</v>
      </c>
    </row>
    <row r="151" spans="1:65" s="14" customFormat="1">
      <c r="B151" s="170"/>
      <c r="D151" s="163" t="s">
        <v>128</v>
      </c>
      <c r="E151" s="171" t="s">
        <v>1</v>
      </c>
      <c r="F151" s="172" t="s">
        <v>773</v>
      </c>
      <c r="H151" s="173">
        <v>0.78800000000000003</v>
      </c>
      <c r="I151" s="174"/>
      <c r="L151" s="170"/>
      <c r="M151" s="175"/>
      <c r="N151" s="176"/>
      <c r="O151" s="176"/>
      <c r="P151" s="176"/>
      <c r="Q151" s="176"/>
      <c r="R151" s="176"/>
      <c r="S151" s="176"/>
      <c r="T151" s="177"/>
      <c r="AT151" s="171" t="s">
        <v>128</v>
      </c>
      <c r="AU151" s="171" t="s">
        <v>126</v>
      </c>
      <c r="AV151" s="14" t="s">
        <v>126</v>
      </c>
      <c r="AW151" s="14" t="s">
        <v>31</v>
      </c>
      <c r="AX151" s="14" t="s">
        <v>75</v>
      </c>
      <c r="AY151" s="171" t="s">
        <v>118</v>
      </c>
    </row>
    <row r="152" spans="1:65" s="16" customFormat="1">
      <c r="B152" s="186"/>
      <c r="D152" s="163" t="s">
        <v>128</v>
      </c>
      <c r="E152" s="187" t="s">
        <v>1</v>
      </c>
      <c r="F152" s="188" t="s">
        <v>205</v>
      </c>
      <c r="H152" s="189">
        <v>53.603999999999999</v>
      </c>
      <c r="I152" s="190"/>
      <c r="L152" s="186"/>
      <c r="M152" s="191"/>
      <c r="N152" s="192"/>
      <c r="O152" s="192"/>
      <c r="P152" s="192"/>
      <c r="Q152" s="192"/>
      <c r="R152" s="192"/>
      <c r="S152" s="192"/>
      <c r="T152" s="193"/>
      <c r="AT152" s="187" t="s">
        <v>128</v>
      </c>
      <c r="AU152" s="187" t="s">
        <v>126</v>
      </c>
      <c r="AV152" s="16" t="s">
        <v>125</v>
      </c>
      <c r="AW152" s="16" t="s">
        <v>31</v>
      </c>
      <c r="AX152" s="16" t="s">
        <v>83</v>
      </c>
      <c r="AY152" s="187" t="s">
        <v>118</v>
      </c>
    </row>
    <row r="153" spans="1:65" s="12" customFormat="1" ht="22.9" customHeight="1">
      <c r="B153" s="134"/>
      <c r="D153" s="135" t="s">
        <v>74</v>
      </c>
      <c r="E153" s="145" t="s">
        <v>227</v>
      </c>
      <c r="F153" s="145" t="s">
        <v>228</v>
      </c>
      <c r="I153" s="137"/>
      <c r="J153" s="146">
        <f>BK153</f>
        <v>0</v>
      </c>
      <c r="L153" s="134"/>
      <c r="M153" s="139"/>
      <c r="N153" s="140"/>
      <c r="O153" s="140"/>
      <c r="P153" s="141">
        <f>SUM(P154:P207)</f>
        <v>0</v>
      </c>
      <c r="Q153" s="140"/>
      <c r="R153" s="141">
        <f>SUM(R154:R207)</f>
        <v>0.41210774999999999</v>
      </c>
      <c r="S153" s="140"/>
      <c r="T153" s="142">
        <f>SUM(T154:T207)</f>
        <v>0</v>
      </c>
      <c r="AR153" s="135" t="s">
        <v>83</v>
      </c>
      <c r="AT153" s="143" t="s">
        <v>74</v>
      </c>
      <c r="AU153" s="143" t="s">
        <v>83</v>
      </c>
      <c r="AY153" s="135" t="s">
        <v>118</v>
      </c>
      <c r="BK153" s="144">
        <f>SUM(BK154:BK207)</f>
        <v>0</v>
      </c>
    </row>
    <row r="154" spans="1:65" s="2" customFormat="1" ht="24.2" customHeight="1">
      <c r="A154" s="33"/>
      <c r="B154" s="147"/>
      <c r="C154" s="148" t="s">
        <v>126</v>
      </c>
      <c r="D154" s="148" t="s">
        <v>121</v>
      </c>
      <c r="E154" s="149" t="s">
        <v>230</v>
      </c>
      <c r="F154" s="150" t="s">
        <v>231</v>
      </c>
      <c r="G154" s="151" t="s">
        <v>124</v>
      </c>
      <c r="H154" s="152">
        <v>248.17500000000001</v>
      </c>
      <c r="I154" s="153"/>
      <c r="J154" s="154">
        <f>ROUND(I154*H154,2)</f>
        <v>0</v>
      </c>
      <c r="K154" s="155"/>
      <c r="L154" s="34"/>
      <c r="M154" s="156" t="s">
        <v>1</v>
      </c>
      <c r="N154" s="157" t="s">
        <v>41</v>
      </c>
      <c r="O154" s="62"/>
      <c r="P154" s="158">
        <f>O154*H154</f>
        <v>0</v>
      </c>
      <c r="Q154" s="158">
        <v>1.5299999999999999E-3</v>
      </c>
      <c r="R154" s="158">
        <f>Q154*H154</f>
        <v>0.37970775000000001</v>
      </c>
      <c r="S154" s="158">
        <v>0</v>
      </c>
      <c r="T154" s="159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0" t="s">
        <v>125</v>
      </c>
      <c r="AT154" s="160" t="s">
        <v>121</v>
      </c>
      <c r="AU154" s="160" t="s">
        <v>126</v>
      </c>
      <c r="AY154" s="18" t="s">
        <v>118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8" t="s">
        <v>126</v>
      </c>
      <c r="BK154" s="161">
        <f>ROUND(I154*H154,2)</f>
        <v>0</v>
      </c>
      <c r="BL154" s="18" t="s">
        <v>125</v>
      </c>
      <c r="BM154" s="160" t="s">
        <v>774</v>
      </c>
    </row>
    <row r="155" spans="1:65" s="13" customFormat="1">
      <c r="B155" s="162"/>
      <c r="D155" s="163" t="s">
        <v>128</v>
      </c>
      <c r="E155" s="164" t="s">
        <v>1</v>
      </c>
      <c r="F155" s="165" t="s">
        <v>233</v>
      </c>
      <c r="H155" s="164" t="s">
        <v>1</v>
      </c>
      <c r="I155" s="166"/>
      <c r="L155" s="162"/>
      <c r="M155" s="167"/>
      <c r="N155" s="168"/>
      <c r="O155" s="168"/>
      <c r="P155" s="168"/>
      <c r="Q155" s="168"/>
      <c r="R155" s="168"/>
      <c r="S155" s="168"/>
      <c r="T155" s="169"/>
      <c r="AT155" s="164" t="s">
        <v>128</v>
      </c>
      <c r="AU155" s="164" t="s">
        <v>126</v>
      </c>
      <c r="AV155" s="13" t="s">
        <v>83</v>
      </c>
      <c r="AW155" s="13" t="s">
        <v>31</v>
      </c>
      <c r="AX155" s="13" t="s">
        <v>75</v>
      </c>
      <c r="AY155" s="164" t="s">
        <v>118</v>
      </c>
    </row>
    <row r="156" spans="1:65" s="13" customFormat="1">
      <c r="B156" s="162"/>
      <c r="D156" s="163" t="s">
        <v>128</v>
      </c>
      <c r="E156" s="164" t="s">
        <v>1</v>
      </c>
      <c r="F156" s="165" t="s">
        <v>234</v>
      </c>
      <c r="H156" s="164" t="s">
        <v>1</v>
      </c>
      <c r="I156" s="166"/>
      <c r="L156" s="162"/>
      <c r="M156" s="167"/>
      <c r="N156" s="168"/>
      <c r="O156" s="168"/>
      <c r="P156" s="168"/>
      <c r="Q156" s="168"/>
      <c r="R156" s="168"/>
      <c r="S156" s="168"/>
      <c r="T156" s="169"/>
      <c r="AT156" s="164" t="s">
        <v>128</v>
      </c>
      <c r="AU156" s="164" t="s">
        <v>126</v>
      </c>
      <c r="AV156" s="13" t="s">
        <v>83</v>
      </c>
      <c r="AW156" s="13" t="s">
        <v>31</v>
      </c>
      <c r="AX156" s="13" t="s">
        <v>75</v>
      </c>
      <c r="AY156" s="164" t="s">
        <v>118</v>
      </c>
    </row>
    <row r="157" spans="1:65" s="14" customFormat="1">
      <c r="B157" s="170"/>
      <c r="D157" s="163" t="s">
        <v>128</v>
      </c>
      <c r="E157" s="171" t="s">
        <v>1</v>
      </c>
      <c r="F157" s="172" t="s">
        <v>775</v>
      </c>
      <c r="H157" s="173">
        <v>19.574999999999999</v>
      </c>
      <c r="I157" s="174"/>
      <c r="L157" s="170"/>
      <c r="M157" s="175"/>
      <c r="N157" s="176"/>
      <c r="O157" s="176"/>
      <c r="P157" s="176"/>
      <c r="Q157" s="176"/>
      <c r="R157" s="176"/>
      <c r="S157" s="176"/>
      <c r="T157" s="177"/>
      <c r="AT157" s="171" t="s">
        <v>128</v>
      </c>
      <c r="AU157" s="171" t="s">
        <v>126</v>
      </c>
      <c r="AV157" s="14" t="s">
        <v>126</v>
      </c>
      <c r="AW157" s="14" t="s">
        <v>31</v>
      </c>
      <c r="AX157" s="14" t="s">
        <v>75</v>
      </c>
      <c r="AY157" s="171" t="s">
        <v>118</v>
      </c>
    </row>
    <row r="158" spans="1:65" s="13" customFormat="1">
      <c r="B158" s="162"/>
      <c r="D158" s="163" t="s">
        <v>128</v>
      </c>
      <c r="E158" s="164" t="s">
        <v>1</v>
      </c>
      <c r="F158" s="165" t="s">
        <v>137</v>
      </c>
      <c r="H158" s="164" t="s">
        <v>1</v>
      </c>
      <c r="I158" s="166"/>
      <c r="L158" s="162"/>
      <c r="M158" s="167"/>
      <c r="N158" s="168"/>
      <c r="O158" s="168"/>
      <c r="P158" s="168"/>
      <c r="Q158" s="168"/>
      <c r="R158" s="168"/>
      <c r="S158" s="168"/>
      <c r="T158" s="169"/>
      <c r="AT158" s="164" t="s">
        <v>128</v>
      </c>
      <c r="AU158" s="164" t="s">
        <v>126</v>
      </c>
      <c r="AV158" s="13" t="s">
        <v>83</v>
      </c>
      <c r="AW158" s="13" t="s">
        <v>31</v>
      </c>
      <c r="AX158" s="13" t="s">
        <v>75</v>
      </c>
      <c r="AY158" s="164" t="s">
        <v>118</v>
      </c>
    </row>
    <row r="159" spans="1:65" s="14" customFormat="1">
      <c r="B159" s="170"/>
      <c r="D159" s="163" t="s">
        <v>128</v>
      </c>
      <c r="E159" s="171" t="s">
        <v>1</v>
      </c>
      <c r="F159" s="172" t="s">
        <v>237</v>
      </c>
      <c r="H159" s="173">
        <v>35.700000000000003</v>
      </c>
      <c r="I159" s="174"/>
      <c r="L159" s="170"/>
      <c r="M159" s="175"/>
      <c r="N159" s="176"/>
      <c r="O159" s="176"/>
      <c r="P159" s="176"/>
      <c r="Q159" s="176"/>
      <c r="R159" s="176"/>
      <c r="S159" s="176"/>
      <c r="T159" s="177"/>
      <c r="AT159" s="171" t="s">
        <v>128</v>
      </c>
      <c r="AU159" s="171" t="s">
        <v>126</v>
      </c>
      <c r="AV159" s="14" t="s">
        <v>126</v>
      </c>
      <c r="AW159" s="14" t="s">
        <v>31</v>
      </c>
      <c r="AX159" s="14" t="s">
        <v>75</v>
      </c>
      <c r="AY159" s="171" t="s">
        <v>118</v>
      </c>
    </row>
    <row r="160" spans="1:65" s="13" customFormat="1">
      <c r="B160" s="162"/>
      <c r="D160" s="163" t="s">
        <v>128</v>
      </c>
      <c r="E160" s="164" t="s">
        <v>1</v>
      </c>
      <c r="F160" s="165" t="s">
        <v>238</v>
      </c>
      <c r="H160" s="164" t="s">
        <v>1</v>
      </c>
      <c r="I160" s="166"/>
      <c r="L160" s="162"/>
      <c r="M160" s="167"/>
      <c r="N160" s="168"/>
      <c r="O160" s="168"/>
      <c r="P160" s="168"/>
      <c r="Q160" s="168"/>
      <c r="R160" s="168"/>
      <c r="S160" s="168"/>
      <c r="T160" s="169"/>
      <c r="AT160" s="164" t="s">
        <v>128</v>
      </c>
      <c r="AU160" s="164" t="s">
        <v>126</v>
      </c>
      <c r="AV160" s="13" t="s">
        <v>83</v>
      </c>
      <c r="AW160" s="13" t="s">
        <v>31</v>
      </c>
      <c r="AX160" s="13" t="s">
        <v>75</v>
      </c>
      <c r="AY160" s="164" t="s">
        <v>118</v>
      </c>
    </row>
    <row r="161" spans="2:51" s="14" customFormat="1">
      <c r="B161" s="170"/>
      <c r="D161" s="163" t="s">
        <v>128</v>
      </c>
      <c r="E161" s="171" t="s">
        <v>1</v>
      </c>
      <c r="F161" s="172" t="s">
        <v>239</v>
      </c>
      <c r="H161" s="173">
        <v>42</v>
      </c>
      <c r="I161" s="174"/>
      <c r="L161" s="170"/>
      <c r="M161" s="175"/>
      <c r="N161" s="176"/>
      <c r="O161" s="176"/>
      <c r="P161" s="176"/>
      <c r="Q161" s="176"/>
      <c r="R161" s="176"/>
      <c r="S161" s="176"/>
      <c r="T161" s="177"/>
      <c r="AT161" s="171" t="s">
        <v>128</v>
      </c>
      <c r="AU161" s="171" t="s">
        <v>126</v>
      </c>
      <c r="AV161" s="14" t="s">
        <v>126</v>
      </c>
      <c r="AW161" s="14" t="s">
        <v>31</v>
      </c>
      <c r="AX161" s="14" t="s">
        <v>75</v>
      </c>
      <c r="AY161" s="171" t="s">
        <v>118</v>
      </c>
    </row>
    <row r="162" spans="2:51" s="13" customFormat="1">
      <c r="B162" s="162"/>
      <c r="D162" s="163" t="s">
        <v>128</v>
      </c>
      <c r="E162" s="164" t="s">
        <v>1</v>
      </c>
      <c r="F162" s="165" t="s">
        <v>143</v>
      </c>
      <c r="H162" s="164" t="s">
        <v>1</v>
      </c>
      <c r="I162" s="166"/>
      <c r="L162" s="162"/>
      <c r="M162" s="167"/>
      <c r="N162" s="168"/>
      <c r="O162" s="168"/>
      <c r="P162" s="168"/>
      <c r="Q162" s="168"/>
      <c r="R162" s="168"/>
      <c r="S162" s="168"/>
      <c r="T162" s="169"/>
      <c r="AT162" s="164" t="s">
        <v>128</v>
      </c>
      <c r="AU162" s="164" t="s">
        <v>126</v>
      </c>
      <c r="AV162" s="13" t="s">
        <v>83</v>
      </c>
      <c r="AW162" s="13" t="s">
        <v>31</v>
      </c>
      <c r="AX162" s="13" t="s">
        <v>75</v>
      </c>
      <c r="AY162" s="164" t="s">
        <v>118</v>
      </c>
    </row>
    <row r="163" spans="2:51" s="14" customFormat="1">
      <c r="B163" s="170"/>
      <c r="D163" s="163" t="s">
        <v>128</v>
      </c>
      <c r="E163" s="171" t="s">
        <v>1</v>
      </c>
      <c r="F163" s="172" t="s">
        <v>236</v>
      </c>
      <c r="H163" s="173">
        <v>5.4</v>
      </c>
      <c r="I163" s="174"/>
      <c r="L163" s="170"/>
      <c r="M163" s="175"/>
      <c r="N163" s="176"/>
      <c r="O163" s="176"/>
      <c r="P163" s="176"/>
      <c r="Q163" s="176"/>
      <c r="R163" s="176"/>
      <c r="S163" s="176"/>
      <c r="T163" s="177"/>
      <c r="AT163" s="171" t="s">
        <v>128</v>
      </c>
      <c r="AU163" s="171" t="s">
        <v>126</v>
      </c>
      <c r="AV163" s="14" t="s">
        <v>126</v>
      </c>
      <c r="AW163" s="14" t="s">
        <v>31</v>
      </c>
      <c r="AX163" s="14" t="s">
        <v>75</v>
      </c>
      <c r="AY163" s="171" t="s">
        <v>118</v>
      </c>
    </row>
    <row r="164" spans="2:51" s="13" customFormat="1">
      <c r="B164" s="162"/>
      <c r="D164" s="163" t="s">
        <v>128</v>
      </c>
      <c r="E164" s="164" t="s">
        <v>1</v>
      </c>
      <c r="F164" s="165" t="s">
        <v>240</v>
      </c>
      <c r="H164" s="164" t="s">
        <v>1</v>
      </c>
      <c r="I164" s="166"/>
      <c r="L164" s="162"/>
      <c r="M164" s="167"/>
      <c r="N164" s="168"/>
      <c r="O164" s="168"/>
      <c r="P164" s="168"/>
      <c r="Q164" s="168"/>
      <c r="R164" s="168"/>
      <c r="S164" s="168"/>
      <c r="T164" s="169"/>
      <c r="AT164" s="164" t="s">
        <v>128</v>
      </c>
      <c r="AU164" s="164" t="s">
        <v>126</v>
      </c>
      <c r="AV164" s="13" t="s">
        <v>83</v>
      </c>
      <c r="AW164" s="13" t="s">
        <v>31</v>
      </c>
      <c r="AX164" s="13" t="s">
        <v>75</v>
      </c>
      <c r="AY164" s="164" t="s">
        <v>118</v>
      </c>
    </row>
    <row r="165" spans="2:51" s="14" customFormat="1">
      <c r="B165" s="170"/>
      <c r="D165" s="163" t="s">
        <v>128</v>
      </c>
      <c r="E165" s="171" t="s">
        <v>1</v>
      </c>
      <c r="F165" s="172" t="s">
        <v>776</v>
      </c>
      <c r="H165" s="173">
        <v>34.799999999999997</v>
      </c>
      <c r="I165" s="174"/>
      <c r="L165" s="170"/>
      <c r="M165" s="175"/>
      <c r="N165" s="176"/>
      <c r="O165" s="176"/>
      <c r="P165" s="176"/>
      <c r="Q165" s="176"/>
      <c r="R165" s="176"/>
      <c r="S165" s="176"/>
      <c r="T165" s="177"/>
      <c r="AT165" s="171" t="s">
        <v>128</v>
      </c>
      <c r="AU165" s="171" t="s">
        <v>126</v>
      </c>
      <c r="AV165" s="14" t="s">
        <v>126</v>
      </c>
      <c r="AW165" s="14" t="s">
        <v>31</v>
      </c>
      <c r="AX165" s="14" t="s">
        <v>75</v>
      </c>
      <c r="AY165" s="171" t="s">
        <v>118</v>
      </c>
    </row>
    <row r="166" spans="2:51" s="13" customFormat="1">
      <c r="B166" s="162"/>
      <c r="D166" s="163" t="s">
        <v>128</v>
      </c>
      <c r="E166" s="164" t="s">
        <v>1</v>
      </c>
      <c r="F166" s="165" t="s">
        <v>151</v>
      </c>
      <c r="H166" s="164" t="s">
        <v>1</v>
      </c>
      <c r="I166" s="166"/>
      <c r="L166" s="162"/>
      <c r="M166" s="167"/>
      <c r="N166" s="168"/>
      <c r="O166" s="168"/>
      <c r="P166" s="168"/>
      <c r="Q166" s="168"/>
      <c r="R166" s="168"/>
      <c r="S166" s="168"/>
      <c r="T166" s="169"/>
      <c r="AT166" s="164" t="s">
        <v>128</v>
      </c>
      <c r="AU166" s="164" t="s">
        <v>126</v>
      </c>
      <c r="AV166" s="13" t="s">
        <v>83</v>
      </c>
      <c r="AW166" s="13" t="s">
        <v>31</v>
      </c>
      <c r="AX166" s="13" t="s">
        <v>75</v>
      </c>
      <c r="AY166" s="164" t="s">
        <v>118</v>
      </c>
    </row>
    <row r="167" spans="2:51" s="14" customFormat="1">
      <c r="B167" s="170"/>
      <c r="D167" s="163" t="s">
        <v>128</v>
      </c>
      <c r="E167" s="171" t="s">
        <v>1</v>
      </c>
      <c r="F167" s="172" t="s">
        <v>777</v>
      </c>
      <c r="H167" s="173">
        <v>19.95</v>
      </c>
      <c r="I167" s="174"/>
      <c r="L167" s="170"/>
      <c r="M167" s="175"/>
      <c r="N167" s="176"/>
      <c r="O167" s="176"/>
      <c r="P167" s="176"/>
      <c r="Q167" s="176"/>
      <c r="R167" s="176"/>
      <c r="S167" s="176"/>
      <c r="T167" s="177"/>
      <c r="AT167" s="171" t="s">
        <v>128</v>
      </c>
      <c r="AU167" s="171" t="s">
        <v>126</v>
      </c>
      <c r="AV167" s="14" t="s">
        <v>126</v>
      </c>
      <c r="AW167" s="14" t="s">
        <v>31</v>
      </c>
      <c r="AX167" s="14" t="s">
        <v>75</v>
      </c>
      <c r="AY167" s="171" t="s">
        <v>118</v>
      </c>
    </row>
    <row r="168" spans="2:51" s="13" customFormat="1">
      <c r="B168" s="162"/>
      <c r="D168" s="163" t="s">
        <v>128</v>
      </c>
      <c r="E168" s="164" t="s">
        <v>1</v>
      </c>
      <c r="F168" s="165" t="s">
        <v>157</v>
      </c>
      <c r="H168" s="164" t="s">
        <v>1</v>
      </c>
      <c r="I168" s="166"/>
      <c r="L168" s="162"/>
      <c r="M168" s="167"/>
      <c r="N168" s="168"/>
      <c r="O168" s="168"/>
      <c r="P168" s="168"/>
      <c r="Q168" s="168"/>
      <c r="R168" s="168"/>
      <c r="S168" s="168"/>
      <c r="T168" s="169"/>
      <c r="AT168" s="164" t="s">
        <v>128</v>
      </c>
      <c r="AU168" s="164" t="s">
        <v>126</v>
      </c>
      <c r="AV168" s="13" t="s">
        <v>83</v>
      </c>
      <c r="AW168" s="13" t="s">
        <v>31</v>
      </c>
      <c r="AX168" s="13" t="s">
        <v>75</v>
      </c>
      <c r="AY168" s="164" t="s">
        <v>118</v>
      </c>
    </row>
    <row r="169" spans="2:51" s="14" customFormat="1">
      <c r="B169" s="170"/>
      <c r="D169" s="163" t="s">
        <v>128</v>
      </c>
      <c r="E169" s="171" t="s">
        <v>1</v>
      </c>
      <c r="F169" s="172" t="s">
        <v>244</v>
      </c>
      <c r="H169" s="173">
        <v>6.3</v>
      </c>
      <c r="I169" s="174"/>
      <c r="L169" s="170"/>
      <c r="M169" s="175"/>
      <c r="N169" s="176"/>
      <c r="O169" s="176"/>
      <c r="P169" s="176"/>
      <c r="Q169" s="176"/>
      <c r="R169" s="176"/>
      <c r="S169" s="176"/>
      <c r="T169" s="177"/>
      <c r="AT169" s="171" t="s">
        <v>128</v>
      </c>
      <c r="AU169" s="171" t="s">
        <v>126</v>
      </c>
      <c r="AV169" s="14" t="s">
        <v>126</v>
      </c>
      <c r="AW169" s="14" t="s">
        <v>31</v>
      </c>
      <c r="AX169" s="14" t="s">
        <v>75</v>
      </c>
      <c r="AY169" s="171" t="s">
        <v>118</v>
      </c>
    </row>
    <row r="170" spans="2:51" s="13" customFormat="1">
      <c r="B170" s="162"/>
      <c r="D170" s="163" t="s">
        <v>128</v>
      </c>
      <c r="E170" s="164" t="s">
        <v>1</v>
      </c>
      <c r="F170" s="165" t="s">
        <v>161</v>
      </c>
      <c r="H170" s="164" t="s">
        <v>1</v>
      </c>
      <c r="I170" s="166"/>
      <c r="L170" s="162"/>
      <c r="M170" s="167"/>
      <c r="N170" s="168"/>
      <c r="O170" s="168"/>
      <c r="P170" s="168"/>
      <c r="Q170" s="168"/>
      <c r="R170" s="168"/>
      <c r="S170" s="168"/>
      <c r="T170" s="169"/>
      <c r="AT170" s="164" t="s">
        <v>128</v>
      </c>
      <c r="AU170" s="164" t="s">
        <v>126</v>
      </c>
      <c r="AV170" s="13" t="s">
        <v>83</v>
      </c>
      <c r="AW170" s="13" t="s">
        <v>31</v>
      </c>
      <c r="AX170" s="13" t="s">
        <v>75</v>
      </c>
      <c r="AY170" s="164" t="s">
        <v>118</v>
      </c>
    </row>
    <row r="171" spans="2:51" s="14" customFormat="1">
      <c r="B171" s="170"/>
      <c r="D171" s="163" t="s">
        <v>128</v>
      </c>
      <c r="E171" s="171" t="s">
        <v>1</v>
      </c>
      <c r="F171" s="172" t="s">
        <v>245</v>
      </c>
      <c r="H171" s="173">
        <v>7.2</v>
      </c>
      <c r="I171" s="174"/>
      <c r="L171" s="170"/>
      <c r="M171" s="175"/>
      <c r="N171" s="176"/>
      <c r="O171" s="176"/>
      <c r="P171" s="176"/>
      <c r="Q171" s="176"/>
      <c r="R171" s="176"/>
      <c r="S171" s="176"/>
      <c r="T171" s="177"/>
      <c r="AT171" s="171" t="s">
        <v>128</v>
      </c>
      <c r="AU171" s="171" t="s">
        <v>126</v>
      </c>
      <c r="AV171" s="14" t="s">
        <v>126</v>
      </c>
      <c r="AW171" s="14" t="s">
        <v>31</v>
      </c>
      <c r="AX171" s="14" t="s">
        <v>75</v>
      </c>
      <c r="AY171" s="171" t="s">
        <v>118</v>
      </c>
    </row>
    <row r="172" spans="2:51" s="13" customFormat="1">
      <c r="B172" s="162"/>
      <c r="D172" s="163" t="s">
        <v>128</v>
      </c>
      <c r="E172" s="164" t="s">
        <v>1</v>
      </c>
      <c r="F172" s="165" t="s">
        <v>163</v>
      </c>
      <c r="H172" s="164" t="s">
        <v>1</v>
      </c>
      <c r="I172" s="166"/>
      <c r="L172" s="162"/>
      <c r="M172" s="167"/>
      <c r="N172" s="168"/>
      <c r="O172" s="168"/>
      <c r="P172" s="168"/>
      <c r="Q172" s="168"/>
      <c r="R172" s="168"/>
      <c r="S172" s="168"/>
      <c r="T172" s="169"/>
      <c r="AT172" s="164" t="s">
        <v>128</v>
      </c>
      <c r="AU172" s="164" t="s">
        <v>126</v>
      </c>
      <c r="AV172" s="13" t="s">
        <v>83</v>
      </c>
      <c r="AW172" s="13" t="s">
        <v>31</v>
      </c>
      <c r="AX172" s="13" t="s">
        <v>75</v>
      </c>
      <c r="AY172" s="164" t="s">
        <v>118</v>
      </c>
    </row>
    <row r="173" spans="2:51" s="14" customFormat="1">
      <c r="B173" s="170"/>
      <c r="D173" s="163" t="s">
        <v>128</v>
      </c>
      <c r="E173" s="171" t="s">
        <v>1</v>
      </c>
      <c r="F173" s="172" t="s">
        <v>246</v>
      </c>
      <c r="H173" s="173">
        <v>48.45</v>
      </c>
      <c r="I173" s="174"/>
      <c r="L173" s="170"/>
      <c r="M173" s="175"/>
      <c r="N173" s="176"/>
      <c r="O173" s="176"/>
      <c r="P173" s="176"/>
      <c r="Q173" s="176"/>
      <c r="R173" s="176"/>
      <c r="S173" s="176"/>
      <c r="T173" s="177"/>
      <c r="AT173" s="171" t="s">
        <v>128</v>
      </c>
      <c r="AU173" s="171" t="s">
        <v>126</v>
      </c>
      <c r="AV173" s="14" t="s">
        <v>126</v>
      </c>
      <c r="AW173" s="14" t="s">
        <v>31</v>
      </c>
      <c r="AX173" s="14" t="s">
        <v>75</v>
      </c>
      <c r="AY173" s="171" t="s">
        <v>118</v>
      </c>
    </row>
    <row r="174" spans="2:51" s="13" customFormat="1">
      <c r="B174" s="162"/>
      <c r="D174" s="163" t="s">
        <v>128</v>
      </c>
      <c r="E174" s="164" t="s">
        <v>1</v>
      </c>
      <c r="F174" s="165" t="s">
        <v>165</v>
      </c>
      <c r="H174" s="164" t="s">
        <v>1</v>
      </c>
      <c r="I174" s="166"/>
      <c r="L174" s="162"/>
      <c r="M174" s="167"/>
      <c r="N174" s="168"/>
      <c r="O174" s="168"/>
      <c r="P174" s="168"/>
      <c r="Q174" s="168"/>
      <c r="R174" s="168"/>
      <c r="S174" s="168"/>
      <c r="T174" s="169"/>
      <c r="AT174" s="164" t="s">
        <v>128</v>
      </c>
      <c r="AU174" s="164" t="s">
        <v>126</v>
      </c>
      <c r="AV174" s="13" t="s">
        <v>83</v>
      </c>
      <c r="AW174" s="13" t="s">
        <v>31</v>
      </c>
      <c r="AX174" s="13" t="s">
        <v>75</v>
      </c>
      <c r="AY174" s="164" t="s">
        <v>118</v>
      </c>
    </row>
    <row r="175" spans="2:51" s="14" customFormat="1">
      <c r="B175" s="170"/>
      <c r="D175" s="163" t="s">
        <v>128</v>
      </c>
      <c r="E175" s="171" t="s">
        <v>1</v>
      </c>
      <c r="F175" s="172" t="s">
        <v>247</v>
      </c>
      <c r="H175" s="173">
        <v>4.5750000000000002</v>
      </c>
      <c r="I175" s="174"/>
      <c r="L175" s="170"/>
      <c r="M175" s="175"/>
      <c r="N175" s="176"/>
      <c r="O175" s="176"/>
      <c r="P175" s="176"/>
      <c r="Q175" s="176"/>
      <c r="R175" s="176"/>
      <c r="S175" s="176"/>
      <c r="T175" s="177"/>
      <c r="AT175" s="171" t="s">
        <v>128</v>
      </c>
      <c r="AU175" s="171" t="s">
        <v>126</v>
      </c>
      <c r="AV175" s="14" t="s">
        <v>126</v>
      </c>
      <c r="AW175" s="14" t="s">
        <v>31</v>
      </c>
      <c r="AX175" s="14" t="s">
        <v>75</v>
      </c>
      <c r="AY175" s="171" t="s">
        <v>118</v>
      </c>
    </row>
    <row r="176" spans="2:51" s="13" customFormat="1">
      <c r="B176" s="162"/>
      <c r="D176" s="163" t="s">
        <v>128</v>
      </c>
      <c r="E176" s="164" t="s">
        <v>1</v>
      </c>
      <c r="F176" s="165" t="s">
        <v>167</v>
      </c>
      <c r="H176" s="164" t="s">
        <v>1</v>
      </c>
      <c r="I176" s="166"/>
      <c r="L176" s="162"/>
      <c r="M176" s="167"/>
      <c r="N176" s="168"/>
      <c r="O176" s="168"/>
      <c r="P176" s="168"/>
      <c r="Q176" s="168"/>
      <c r="R176" s="168"/>
      <c r="S176" s="168"/>
      <c r="T176" s="169"/>
      <c r="AT176" s="164" t="s">
        <v>128</v>
      </c>
      <c r="AU176" s="164" t="s">
        <v>126</v>
      </c>
      <c r="AV176" s="13" t="s">
        <v>83</v>
      </c>
      <c r="AW176" s="13" t="s">
        <v>31</v>
      </c>
      <c r="AX176" s="13" t="s">
        <v>75</v>
      </c>
      <c r="AY176" s="164" t="s">
        <v>118</v>
      </c>
    </row>
    <row r="177" spans="2:51" s="14" customFormat="1">
      <c r="B177" s="170"/>
      <c r="D177" s="163" t="s">
        <v>128</v>
      </c>
      <c r="E177" s="171" t="s">
        <v>1</v>
      </c>
      <c r="F177" s="172" t="s">
        <v>248</v>
      </c>
      <c r="H177" s="173">
        <v>2.4</v>
      </c>
      <c r="I177" s="174"/>
      <c r="L177" s="170"/>
      <c r="M177" s="175"/>
      <c r="N177" s="176"/>
      <c r="O177" s="176"/>
      <c r="P177" s="176"/>
      <c r="Q177" s="176"/>
      <c r="R177" s="176"/>
      <c r="S177" s="176"/>
      <c r="T177" s="177"/>
      <c r="AT177" s="171" t="s">
        <v>128</v>
      </c>
      <c r="AU177" s="171" t="s">
        <v>126</v>
      </c>
      <c r="AV177" s="14" t="s">
        <v>126</v>
      </c>
      <c r="AW177" s="14" t="s">
        <v>31</v>
      </c>
      <c r="AX177" s="14" t="s">
        <v>75</v>
      </c>
      <c r="AY177" s="171" t="s">
        <v>118</v>
      </c>
    </row>
    <row r="178" spans="2:51" s="13" customFormat="1">
      <c r="B178" s="162"/>
      <c r="D178" s="163" t="s">
        <v>128</v>
      </c>
      <c r="E178" s="164" t="s">
        <v>1</v>
      </c>
      <c r="F178" s="165" t="s">
        <v>169</v>
      </c>
      <c r="H178" s="164" t="s">
        <v>1</v>
      </c>
      <c r="I178" s="166"/>
      <c r="L178" s="162"/>
      <c r="M178" s="167"/>
      <c r="N178" s="168"/>
      <c r="O178" s="168"/>
      <c r="P178" s="168"/>
      <c r="Q178" s="168"/>
      <c r="R178" s="168"/>
      <c r="S178" s="168"/>
      <c r="T178" s="169"/>
      <c r="AT178" s="164" t="s">
        <v>128</v>
      </c>
      <c r="AU178" s="164" t="s">
        <v>126</v>
      </c>
      <c r="AV178" s="13" t="s">
        <v>83</v>
      </c>
      <c r="AW178" s="13" t="s">
        <v>31</v>
      </c>
      <c r="AX178" s="13" t="s">
        <v>75</v>
      </c>
      <c r="AY178" s="164" t="s">
        <v>118</v>
      </c>
    </row>
    <row r="179" spans="2:51" s="14" customFormat="1">
      <c r="B179" s="170"/>
      <c r="D179" s="163" t="s">
        <v>128</v>
      </c>
      <c r="E179" s="171" t="s">
        <v>1</v>
      </c>
      <c r="F179" s="172" t="s">
        <v>249</v>
      </c>
      <c r="H179" s="173">
        <v>3.375</v>
      </c>
      <c r="I179" s="174"/>
      <c r="L179" s="170"/>
      <c r="M179" s="175"/>
      <c r="N179" s="176"/>
      <c r="O179" s="176"/>
      <c r="P179" s="176"/>
      <c r="Q179" s="176"/>
      <c r="R179" s="176"/>
      <c r="S179" s="176"/>
      <c r="T179" s="177"/>
      <c r="AT179" s="171" t="s">
        <v>128</v>
      </c>
      <c r="AU179" s="171" t="s">
        <v>126</v>
      </c>
      <c r="AV179" s="14" t="s">
        <v>126</v>
      </c>
      <c r="AW179" s="14" t="s">
        <v>31</v>
      </c>
      <c r="AX179" s="14" t="s">
        <v>75</v>
      </c>
      <c r="AY179" s="171" t="s">
        <v>118</v>
      </c>
    </row>
    <row r="180" spans="2:51" s="13" customFormat="1">
      <c r="B180" s="162"/>
      <c r="D180" s="163" t="s">
        <v>128</v>
      </c>
      <c r="E180" s="164" t="s">
        <v>1</v>
      </c>
      <c r="F180" s="165" t="s">
        <v>181</v>
      </c>
      <c r="H180" s="164" t="s">
        <v>1</v>
      </c>
      <c r="I180" s="166"/>
      <c r="L180" s="162"/>
      <c r="M180" s="167"/>
      <c r="N180" s="168"/>
      <c r="O180" s="168"/>
      <c r="P180" s="168"/>
      <c r="Q180" s="168"/>
      <c r="R180" s="168"/>
      <c r="S180" s="168"/>
      <c r="T180" s="169"/>
      <c r="AT180" s="164" t="s">
        <v>128</v>
      </c>
      <c r="AU180" s="164" t="s">
        <v>126</v>
      </c>
      <c r="AV180" s="13" t="s">
        <v>83</v>
      </c>
      <c r="AW180" s="13" t="s">
        <v>31</v>
      </c>
      <c r="AX180" s="13" t="s">
        <v>75</v>
      </c>
      <c r="AY180" s="164" t="s">
        <v>118</v>
      </c>
    </row>
    <row r="181" spans="2:51" s="14" customFormat="1">
      <c r="B181" s="170"/>
      <c r="D181" s="163" t="s">
        <v>128</v>
      </c>
      <c r="E181" s="171" t="s">
        <v>1</v>
      </c>
      <c r="F181" s="172" t="s">
        <v>253</v>
      </c>
      <c r="H181" s="173">
        <v>4.2</v>
      </c>
      <c r="I181" s="174"/>
      <c r="L181" s="170"/>
      <c r="M181" s="175"/>
      <c r="N181" s="176"/>
      <c r="O181" s="176"/>
      <c r="P181" s="176"/>
      <c r="Q181" s="176"/>
      <c r="R181" s="176"/>
      <c r="S181" s="176"/>
      <c r="T181" s="177"/>
      <c r="AT181" s="171" t="s">
        <v>128</v>
      </c>
      <c r="AU181" s="171" t="s">
        <v>126</v>
      </c>
      <c r="AV181" s="14" t="s">
        <v>126</v>
      </c>
      <c r="AW181" s="14" t="s">
        <v>31</v>
      </c>
      <c r="AX181" s="14" t="s">
        <v>75</v>
      </c>
      <c r="AY181" s="171" t="s">
        <v>118</v>
      </c>
    </row>
    <row r="182" spans="2:51" s="13" customFormat="1">
      <c r="B182" s="162"/>
      <c r="D182" s="163" t="s">
        <v>128</v>
      </c>
      <c r="E182" s="164" t="s">
        <v>1</v>
      </c>
      <c r="F182" s="165" t="s">
        <v>183</v>
      </c>
      <c r="H182" s="164" t="s">
        <v>1</v>
      </c>
      <c r="I182" s="166"/>
      <c r="L182" s="162"/>
      <c r="M182" s="167"/>
      <c r="N182" s="168"/>
      <c r="O182" s="168"/>
      <c r="P182" s="168"/>
      <c r="Q182" s="168"/>
      <c r="R182" s="168"/>
      <c r="S182" s="168"/>
      <c r="T182" s="169"/>
      <c r="AT182" s="164" t="s">
        <v>128</v>
      </c>
      <c r="AU182" s="164" t="s">
        <v>126</v>
      </c>
      <c r="AV182" s="13" t="s">
        <v>83</v>
      </c>
      <c r="AW182" s="13" t="s">
        <v>31</v>
      </c>
      <c r="AX182" s="13" t="s">
        <v>75</v>
      </c>
      <c r="AY182" s="164" t="s">
        <v>118</v>
      </c>
    </row>
    <row r="183" spans="2:51" s="14" customFormat="1">
      <c r="B183" s="170"/>
      <c r="D183" s="163" t="s">
        <v>128</v>
      </c>
      <c r="E183" s="171" t="s">
        <v>1</v>
      </c>
      <c r="F183" s="172" t="s">
        <v>250</v>
      </c>
      <c r="H183" s="173">
        <v>2.1</v>
      </c>
      <c r="I183" s="174"/>
      <c r="L183" s="170"/>
      <c r="M183" s="175"/>
      <c r="N183" s="176"/>
      <c r="O183" s="176"/>
      <c r="P183" s="176"/>
      <c r="Q183" s="176"/>
      <c r="R183" s="176"/>
      <c r="S183" s="176"/>
      <c r="T183" s="177"/>
      <c r="AT183" s="171" t="s">
        <v>128</v>
      </c>
      <c r="AU183" s="171" t="s">
        <v>126</v>
      </c>
      <c r="AV183" s="14" t="s">
        <v>126</v>
      </c>
      <c r="AW183" s="14" t="s">
        <v>31</v>
      </c>
      <c r="AX183" s="14" t="s">
        <v>75</v>
      </c>
      <c r="AY183" s="171" t="s">
        <v>118</v>
      </c>
    </row>
    <row r="184" spans="2:51" s="13" customFormat="1">
      <c r="B184" s="162"/>
      <c r="D184" s="163" t="s">
        <v>128</v>
      </c>
      <c r="E184" s="164" t="s">
        <v>1</v>
      </c>
      <c r="F184" s="165" t="s">
        <v>185</v>
      </c>
      <c r="H184" s="164" t="s">
        <v>1</v>
      </c>
      <c r="I184" s="166"/>
      <c r="L184" s="162"/>
      <c r="M184" s="167"/>
      <c r="N184" s="168"/>
      <c r="O184" s="168"/>
      <c r="P184" s="168"/>
      <c r="Q184" s="168"/>
      <c r="R184" s="168"/>
      <c r="S184" s="168"/>
      <c r="T184" s="169"/>
      <c r="AT184" s="164" t="s">
        <v>128</v>
      </c>
      <c r="AU184" s="164" t="s">
        <v>126</v>
      </c>
      <c r="AV184" s="13" t="s">
        <v>83</v>
      </c>
      <c r="AW184" s="13" t="s">
        <v>31</v>
      </c>
      <c r="AX184" s="13" t="s">
        <v>75</v>
      </c>
      <c r="AY184" s="164" t="s">
        <v>118</v>
      </c>
    </row>
    <row r="185" spans="2:51" s="14" customFormat="1">
      <c r="B185" s="170"/>
      <c r="D185" s="163" t="s">
        <v>128</v>
      </c>
      <c r="E185" s="171" t="s">
        <v>1</v>
      </c>
      <c r="F185" s="172" t="s">
        <v>250</v>
      </c>
      <c r="H185" s="173">
        <v>2.1</v>
      </c>
      <c r="I185" s="174"/>
      <c r="L185" s="170"/>
      <c r="M185" s="175"/>
      <c r="N185" s="176"/>
      <c r="O185" s="176"/>
      <c r="P185" s="176"/>
      <c r="Q185" s="176"/>
      <c r="R185" s="176"/>
      <c r="S185" s="176"/>
      <c r="T185" s="177"/>
      <c r="AT185" s="171" t="s">
        <v>128</v>
      </c>
      <c r="AU185" s="171" t="s">
        <v>126</v>
      </c>
      <c r="AV185" s="14" t="s">
        <v>126</v>
      </c>
      <c r="AW185" s="14" t="s">
        <v>31</v>
      </c>
      <c r="AX185" s="14" t="s">
        <v>75</v>
      </c>
      <c r="AY185" s="171" t="s">
        <v>118</v>
      </c>
    </row>
    <row r="186" spans="2:51" s="13" customFormat="1">
      <c r="B186" s="162"/>
      <c r="D186" s="163" t="s">
        <v>128</v>
      </c>
      <c r="E186" s="164" t="s">
        <v>1</v>
      </c>
      <c r="F186" s="165" t="s">
        <v>187</v>
      </c>
      <c r="H186" s="164" t="s">
        <v>1</v>
      </c>
      <c r="I186" s="166"/>
      <c r="L186" s="162"/>
      <c r="M186" s="167"/>
      <c r="N186" s="168"/>
      <c r="O186" s="168"/>
      <c r="P186" s="168"/>
      <c r="Q186" s="168"/>
      <c r="R186" s="168"/>
      <c r="S186" s="168"/>
      <c r="T186" s="169"/>
      <c r="AT186" s="164" t="s">
        <v>128</v>
      </c>
      <c r="AU186" s="164" t="s">
        <v>126</v>
      </c>
      <c r="AV186" s="13" t="s">
        <v>83</v>
      </c>
      <c r="AW186" s="13" t="s">
        <v>31</v>
      </c>
      <c r="AX186" s="13" t="s">
        <v>75</v>
      </c>
      <c r="AY186" s="164" t="s">
        <v>118</v>
      </c>
    </row>
    <row r="187" spans="2:51" s="14" customFormat="1">
      <c r="B187" s="170"/>
      <c r="D187" s="163" t="s">
        <v>128</v>
      </c>
      <c r="E187" s="171" t="s">
        <v>1</v>
      </c>
      <c r="F187" s="172" t="s">
        <v>254</v>
      </c>
      <c r="H187" s="173">
        <v>3.6</v>
      </c>
      <c r="I187" s="174"/>
      <c r="L187" s="170"/>
      <c r="M187" s="175"/>
      <c r="N187" s="176"/>
      <c r="O187" s="176"/>
      <c r="P187" s="176"/>
      <c r="Q187" s="176"/>
      <c r="R187" s="176"/>
      <c r="S187" s="176"/>
      <c r="T187" s="177"/>
      <c r="AT187" s="171" t="s">
        <v>128</v>
      </c>
      <c r="AU187" s="171" t="s">
        <v>126</v>
      </c>
      <c r="AV187" s="14" t="s">
        <v>126</v>
      </c>
      <c r="AW187" s="14" t="s">
        <v>31</v>
      </c>
      <c r="AX187" s="14" t="s">
        <v>75</v>
      </c>
      <c r="AY187" s="171" t="s">
        <v>118</v>
      </c>
    </row>
    <row r="188" spans="2:51" s="13" customFormat="1">
      <c r="B188" s="162"/>
      <c r="D188" s="163" t="s">
        <v>128</v>
      </c>
      <c r="E188" s="164" t="s">
        <v>1</v>
      </c>
      <c r="F188" s="165" t="s">
        <v>194</v>
      </c>
      <c r="H188" s="164" t="s">
        <v>1</v>
      </c>
      <c r="I188" s="166"/>
      <c r="L188" s="162"/>
      <c r="M188" s="167"/>
      <c r="N188" s="168"/>
      <c r="O188" s="168"/>
      <c r="P188" s="168"/>
      <c r="Q188" s="168"/>
      <c r="R188" s="168"/>
      <c r="S188" s="168"/>
      <c r="T188" s="169"/>
      <c r="AT188" s="164" t="s">
        <v>128</v>
      </c>
      <c r="AU188" s="164" t="s">
        <v>126</v>
      </c>
      <c r="AV188" s="13" t="s">
        <v>83</v>
      </c>
      <c r="AW188" s="13" t="s">
        <v>31</v>
      </c>
      <c r="AX188" s="13" t="s">
        <v>75</v>
      </c>
      <c r="AY188" s="164" t="s">
        <v>118</v>
      </c>
    </row>
    <row r="189" spans="2:51" s="14" customFormat="1">
      <c r="B189" s="170"/>
      <c r="D189" s="163" t="s">
        <v>128</v>
      </c>
      <c r="E189" s="171" t="s">
        <v>1</v>
      </c>
      <c r="F189" s="172" t="s">
        <v>255</v>
      </c>
      <c r="H189" s="173">
        <v>5.0999999999999996</v>
      </c>
      <c r="I189" s="174"/>
      <c r="L189" s="170"/>
      <c r="M189" s="175"/>
      <c r="N189" s="176"/>
      <c r="O189" s="176"/>
      <c r="P189" s="176"/>
      <c r="Q189" s="176"/>
      <c r="R189" s="176"/>
      <c r="S189" s="176"/>
      <c r="T189" s="177"/>
      <c r="AT189" s="171" t="s">
        <v>128</v>
      </c>
      <c r="AU189" s="171" t="s">
        <v>126</v>
      </c>
      <c r="AV189" s="14" t="s">
        <v>126</v>
      </c>
      <c r="AW189" s="14" t="s">
        <v>31</v>
      </c>
      <c r="AX189" s="14" t="s">
        <v>75</v>
      </c>
      <c r="AY189" s="171" t="s">
        <v>118</v>
      </c>
    </row>
    <row r="190" spans="2:51" s="13" customFormat="1">
      <c r="B190" s="162"/>
      <c r="D190" s="163" t="s">
        <v>128</v>
      </c>
      <c r="E190" s="164" t="s">
        <v>1</v>
      </c>
      <c r="F190" s="165" t="s">
        <v>196</v>
      </c>
      <c r="H190" s="164" t="s">
        <v>1</v>
      </c>
      <c r="I190" s="166"/>
      <c r="L190" s="162"/>
      <c r="M190" s="167"/>
      <c r="N190" s="168"/>
      <c r="O190" s="168"/>
      <c r="P190" s="168"/>
      <c r="Q190" s="168"/>
      <c r="R190" s="168"/>
      <c r="S190" s="168"/>
      <c r="T190" s="169"/>
      <c r="AT190" s="164" t="s">
        <v>128</v>
      </c>
      <c r="AU190" s="164" t="s">
        <v>126</v>
      </c>
      <c r="AV190" s="13" t="s">
        <v>83</v>
      </c>
      <c r="AW190" s="13" t="s">
        <v>31</v>
      </c>
      <c r="AX190" s="13" t="s">
        <v>75</v>
      </c>
      <c r="AY190" s="164" t="s">
        <v>118</v>
      </c>
    </row>
    <row r="191" spans="2:51" s="14" customFormat="1">
      <c r="B191" s="170"/>
      <c r="D191" s="163" t="s">
        <v>128</v>
      </c>
      <c r="E191" s="171" t="s">
        <v>1</v>
      </c>
      <c r="F191" s="172" t="s">
        <v>778</v>
      </c>
      <c r="H191" s="173">
        <v>1.35</v>
      </c>
      <c r="I191" s="174"/>
      <c r="L191" s="170"/>
      <c r="M191" s="175"/>
      <c r="N191" s="176"/>
      <c r="O191" s="176"/>
      <c r="P191" s="176"/>
      <c r="Q191" s="176"/>
      <c r="R191" s="176"/>
      <c r="S191" s="176"/>
      <c r="T191" s="177"/>
      <c r="AT191" s="171" t="s">
        <v>128</v>
      </c>
      <c r="AU191" s="171" t="s">
        <v>126</v>
      </c>
      <c r="AV191" s="14" t="s">
        <v>126</v>
      </c>
      <c r="AW191" s="14" t="s">
        <v>31</v>
      </c>
      <c r="AX191" s="14" t="s">
        <v>75</v>
      </c>
      <c r="AY191" s="171" t="s">
        <v>118</v>
      </c>
    </row>
    <row r="192" spans="2:51" s="16" customFormat="1">
      <c r="B192" s="186"/>
      <c r="D192" s="163" t="s">
        <v>128</v>
      </c>
      <c r="E192" s="187" t="s">
        <v>1</v>
      </c>
      <c r="F192" s="188" t="s">
        <v>205</v>
      </c>
      <c r="H192" s="189">
        <v>248.17499999999995</v>
      </c>
      <c r="I192" s="190"/>
      <c r="L192" s="186"/>
      <c r="M192" s="191"/>
      <c r="N192" s="192"/>
      <c r="O192" s="192"/>
      <c r="P192" s="192"/>
      <c r="Q192" s="192"/>
      <c r="R192" s="192"/>
      <c r="S192" s="192"/>
      <c r="T192" s="193"/>
      <c r="AT192" s="187" t="s">
        <v>128</v>
      </c>
      <c r="AU192" s="187" t="s">
        <v>126</v>
      </c>
      <c r="AV192" s="16" t="s">
        <v>125</v>
      </c>
      <c r="AW192" s="16" t="s">
        <v>31</v>
      </c>
      <c r="AX192" s="16" t="s">
        <v>83</v>
      </c>
      <c r="AY192" s="187" t="s">
        <v>118</v>
      </c>
    </row>
    <row r="193" spans="1:65" s="2" customFormat="1" ht="24.2" customHeight="1">
      <c r="A193" s="33"/>
      <c r="B193" s="147"/>
      <c r="C193" s="148" t="s">
        <v>180</v>
      </c>
      <c r="D193" s="148" t="s">
        <v>121</v>
      </c>
      <c r="E193" s="149" t="s">
        <v>260</v>
      </c>
      <c r="F193" s="150" t="s">
        <v>261</v>
      </c>
      <c r="G193" s="151" t="s">
        <v>124</v>
      </c>
      <c r="H193" s="152">
        <v>16.875</v>
      </c>
      <c r="I193" s="153"/>
      <c r="J193" s="154">
        <f>ROUND(I193*H193,2)</f>
        <v>0</v>
      </c>
      <c r="K193" s="155"/>
      <c r="L193" s="34"/>
      <c r="M193" s="156" t="s">
        <v>1</v>
      </c>
      <c r="N193" s="157" t="s">
        <v>41</v>
      </c>
      <c r="O193" s="62"/>
      <c r="P193" s="158">
        <f>O193*H193</f>
        <v>0</v>
      </c>
      <c r="Q193" s="158">
        <v>1.92E-3</v>
      </c>
      <c r="R193" s="158">
        <f>Q193*H193</f>
        <v>3.2399999999999998E-2</v>
      </c>
      <c r="S193" s="158">
        <v>0</v>
      </c>
      <c r="T193" s="159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0" t="s">
        <v>125</v>
      </c>
      <c r="AT193" s="160" t="s">
        <v>121</v>
      </c>
      <c r="AU193" s="160" t="s">
        <v>126</v>
      </c>
      <c r="AY193" s="18" t="s">
        <v>118</v>
      </c>
      <c r="BE193" s="161">
        <f>IF(N193="základná",J193,0)</f>
        <v>0</v>
      </c>
      <c r="BF193" s="161">
        <f>IF(N193="znížená",J193,0)</f>
        <v>0</v>
      </c>
      <c r="BG193" s="161">
        <f>IF(N193="zákl. prenesená",J193,0)</f>
        <v>0</v>
      </c>
      <c r="BH193" s="161">
        <f>IF(N193="zníž. prenesená",J193,0)</f>
        <v>0</v>
      </c>
      <c r="BI193" s="161">
        <f>IF(N193="nulová",J193,0)</f>
        <v>0</v>
      </c>
      <c r="BJ193" s="18" t="s">
        <v>126</v>
      </c>
      <c r="BK193" s="161">
        <f>ROUND(I193*H193,2)</f>
        <v>0</v>
      </c>
      <c r="BL193" s="18" t="s">
        <v>125</v>
      </c>
      <c r="BM193" s="160" t="s">
        <v>779</v>
      </c>
    </row>
    <row r="194" spans="1:65" s="13" customFormat="1">
      <c r="B194" s="162"/>
      <c r="D194" s="163" t="s">
        <v>128</v>
      </c>
      <c r="E194" s="164" t="s">
        <v>1</v>
      </c>
      <c r="F194" s="165" t="s">
        <v>233</v>
      </c>
      <c r="H194" s="164" t="s">
        <v>1</v>
      </c>
      <c r="I194" s="166"/>
      <c r="L194" s="162"/>
      <c r="M194" s="167"/>
      <c r="N194" s="168"/>
      <c r="O194" s="168"/>
      <c r="P194" s="168"/>
      <c r="Q194" s="168"/>
      <c r="R194" s="168"/>
      <c r="S194" s="168"/>
      <c r="T194" s="169"/>
      <c r="AT194" s="164" t="s">
        <v>128</v>
      </c>
      <c r="AU194" s="164" t="s">
        <v>126</v>
      </c>
      <c r="AV194" s="13" t="s">
        <v>83</v>
      </c>
      <c r="AW194" s="13" t="s">
        <v>31</v>
      </c>
      <c r="AX194" s="13" t="s">
        <v>75</v>
      </c>
      <c r="AY194" s="164" t="s">
        <v>118</v>
      </c>
    </row>
    <row r="195" spans="1:65" s="13" customFormat="1">
      <c r="B195" s="162"/>
      <c r="D195" s="163" t="s">
        <v>128</v>
      </c>
      <c r="E195" s="164" t="s">
        <v>1</v>
      </c>
      <c r="F195" s="165" t="s">
        <v>189</v>
      </c>
      <c r="H195" s="164" t="s">
        <v>1</v>
      </c>
      <c r="I195" s="166"/>
      <c r="L195" s="162"/>
      <c r="M195" s="167"/>
      <c r="N195" s="168"/>
      <c r="O195" s="168"/>
      <c r="P195" s="168"/>
      <c r="Q195" s="168"/>
      <c r="R195" s="168"/>
      <c r="S195" s="168"/>
      <c r="T195" s="169"/>
      <c r="AT195" s="164" t="s">
        <v>128</v>
      </c>
      <c r="AU195" s="164" t="s">
        <v>126</v>
      </c>
      <c r="AV195" s="13" t="s">
        <v>83</v>
      </c>
      <c r="AW195" s="13" t="s">
        <v>31</v>
      </c>
      <c r="AX195" s="13" t="s">
        <v>75</v>
      </c>
      <c r="AY195" s="164" t="s">
        <v>118</v>
      </c>
    </row>
    <row r="196" spans="1:65" s="14" customFormat="1">
      <c r="B196" s="170"/>
      <c r="D196" s="163" t="s">
        <v>128</v>
      </c>
      <c r="E196" s="171" t="s">
        <v>1</v>
      </c>
      <c r="F196" s="172" t="s">
        <v>265</v>
      </c>
      <c r="H196" s="173">
        <v>16.875</v>
      </c>
      <c r="I196" s="174"/>
      <c r="L196" s="170"/>
      <c r="M196" s="175"/>
      <c r="N196" s="176"/>
      <c r="O196" s="176"/>
      <c r="P196" s="176"/>
      <c r="Q196" s="176"/>
      <c r="R196" s="176"/>
      <c r="S196" s="176"/>
      <c r="T196" s="177"/>
      <c r="AT196" s="171" t="s">
        <v>128</v>
      </c>
      <c r="AU196" s="171" t="s">
        <v>126</v>
      </c>
      <c r="AV196" s="14" t="s">
        <v>126</v>
      </c>
      <c r="AW196" s="14" t="s">
        <v>31</v>
      </c>
      <c r="AX196" s="14" t="s">
        <v>75</v>
      </c>
      <c r="AY196" s="171" t="s">
        <v>118</v>
      </c>
    </row>
    <row r="197" spans="1:65" s="16" customFormat="1">
      <c r="B197" s="186"/>
      <c r="D197" s="163" t="s">
        <v>128</v>
      </c>
      <c r="E197" s="187" t="s">
        <v>1</v>
      </c>
      <c r="F197" s="188" t="s">
        <v>205</v>
      </c>
      <c r="H197" s="189">
        <v>16.875</v>
      </c>
      <c r="I197" s="190"/>
      <c r="L197" s="186"/>
      <c r="M197" s="191"/>
      <c r="N197" s="192"/>
      <c r="O197" s="192"/>
      <c r="P197" s="192"/>
      <c r="Q197" s="192"/>
      <c r="R197" s="192"/>
      <c r="S197" s="192"/>
      <c r="T197" s="193"/>
      <c r="AT197" s="187" t="s">
        <v>128</v>
      </c>
      <c r="AU197" s="187" t="s">
        <v>126</v>
      </c>
      <c r="AV197" s="16" t="s">
        <v>125</v>
      </c>
      <c r="AW197" s="16" t="s">
        <v>31</v>
      </c>
      <c r="AX197" s="16" t="s">
        <v>83</v>
      </c>
      <c r="AY197" s="187" t="s">
        <v>118</v>
      </c>
    </row>
    <row r="198" spans="1:65" s="2" customFormat="1" ht="24.2" customHeight="1">
      <c r="A198" s="33"/>
      <c r="B198" s="147"/>
      <c r="C198" s="148" t="s">
        <v>125</v>
      </c>
      <c r="D198" s="148" t="s">
        <v>121</v>
      </c>
      <c r="E198" s="149" t="s">
        <v>375</v>
      </c>
      <c r="F198" s="150" t="s">
        <v>376</v>
      </c>
      <c r="G198" s="151" t="s">
        <v>377</v>
      </c>
      <c r="H198" s="152">
        <v>0.502</v>
      </c>
      <c r="I198" s="153"/>
      <c r="J198" s="154">
        <f>ROUND(I198*H198,2)</f>
        <v>0</v>
      </c>
      <c r="K198" s="155"/>
      <c r="L198" s="34"/>
      <c r="M198" s="156" t="s">
        <v>1</v>
      </c>
      <c r="N198" s="157" t="s">
        <v>41</v>
      </c>
      <c r="O198" s="62"/>
      <c r="P198" s="158">
        <f>O198*H198</f>
        <v>0</v>
      </c>
      <c r="Q198" s="158">
        <v>0</v>
      </c>
      <c r="R198" s="158">
        <f>Q198*H198</f>
        <v>0</v>
      </c>
      <c r="S198" s="158">
        <v>0</v>
      </c>
      <c r="T198" s="159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0" t="s">
        <v>125</v>
      </c>
      <c r="AT198" s="160" t="s">
        <v>121</v>
      </c>
      <c r="AU198" s="160" t="s">
        <v>126</v>
      </c>
      <c r="AY198" s="18" t="s">
        <v>118</v>
      </c>
      <c r="BE198" s="161">
        <f>IF(N198="základná",J198,0)</f>
        <v>0</v>
      </c>
      <c r="BF198" s="161">
        <f>IF(N198="znížená",J198,0)</f>
        <v>0</v>
      </c>
      <c r="BG198" s="161">
        <f>IF(N198="zákl. prenesená",J198,0)</f>
        <v>0</v>
      </c>
      <c r="BH198" s="161">
        <f>IF(N198="zníž. prenesená",J198,0)</f>
        <v>0</v>
      </c>
      <c r="BI198" s="161">
        <f>IF(N198="nulová",J198,0)</f>
        <v>0</v>
      </c>
      <c r="BJ198" s="18" t="s">
        <v>126</v>
      </c>
      <c r="BK198" s="161">
        <f>ROUND(I198*H198,2)</f>
        <v>0</v>
      </c>
      <c r="BL198" s="18" t="s">
        <v>125</v>
      </c>
      <c r="BM198" s="160" t="s">
        <v>780</v>
      </c>
    </row>
    <row r="199" spans="1:65" s="2" customFormat="1" ht="33" customHeight="1">
      <c r="A199" s="33"/>
      <c r="B199" s="147"/>
      <c r="C199" s="148" t="s">
        <v>218</v>
      </c>
      <c r="D199" s="148" t="s">
        <v>121</v>
      </c>
      <c r="E199" s="149" t="s">
        <v>380</v>
      </c>
      <c r="F199" s="150" t="s">
        <v>381</v>
      </c>
      <c r="G199" s="151" t="s">
        <v>377</v>
      </c>
      <c r="H199" s="152">
        <v>3.012</v>
      </c>
      <c r="I199" s="153"/>
      <c r="J199" s="154">
        <f>ROUND(I199*H199,2)</f>
        <v>0</v>
      </c>
      <c r="K199" s="155"/>
      <c r="L199" s="34"/>
      <c r="M199" s="156" t="s">
        <v>1</v>
      </c>
      <c r="N199" s="157" t="s">
        <v>41</v>
      </c>
      <c r="O199" s="62"/>
      <c r="P199" s="158">
        <f>O199*H199</f>
        <v>0</v>
      </c>
      <c r="Q199" s="158">
        <v>0</v>
      </c>
      <c r="R199" s="158">
        <f>Q199*H199</f>
        <v>0</v>
      </c>
      <c r="S199" s="158">
        <v>0</v>
      </c>
      <c r="T199" s="159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0" t="s">
        <v>125</v>
      </c>
      <c r="AT199" s="160" t="s">
        <v>121</v>
      </c>
      <c r="AU199" s="160" t="s">
        <v>126</v>
      </c>
      <c r="AY199" s="18" t="s">
        <v>118</v>
      </c>
      <c r="BE199" s="161">
        <f>IF(N199="základná",J199,0)</f>
        <v>0</v>
      </c>
      <c r="BF199" s="161">
        <f>IF(N199="znížená",J199,0)</f>
        <v>0</v>
      </c>
      <c r="BG199" s="161">
        <f>IF(N199="zákl. prenesená",J199,0)</f>
        <v>0</v>
      </c>
      <c r="BH199" s="161">
        <f>IF(N199="zníž. prenesená",J199,0)</f>
        <v>0</v>
      </c>
      <c r="BI199" s="161">
        <f>IF(N199="nulová",J199,0)</f>
        <v>0</v>
      </c>
      <c r="BJ199" s="18" t="s">
        <v>126</v>
      </c>
      <c r="BK199" s="161">
        <f>ROUND(I199*H199,2)</f>
        <v>0</v>
      </c>
      <c r="BL199" s="18" t="s">
        <v>125</v>
      </c>
      <c r="BM199" s="160" t="s">
        <v>781</v>
      </c>
    </row>
    <row r="200" spans="1:65" s="14" customFormat="1">
      <c r="B200" s="170"/>
      <c r="D200" s="163" t="s">
        <v>128</v>
      </c>
      <c r="F200" s="172" t="s">
        <v>782</v>
      </c>
      <c r="H200" s="173">
        <v>3.012</v>
      </c>
      <c r="I200" s="174"/>
      <c r="L200" s="170"/>
      <c r="M200" s="175"/>
      <c r="N200" s="176"/>
      <c r="O200" s="176"/>
      <c r="P200" s="176"/>
      <c r="Q200" s="176"/>
      <c r="R200" s="176"/>
      <c r="S200" s="176"/>
      <c r="T200" s="177"/>
      <c r="AT200" s="171" t="s">
        <v>128</v>
      </c>
      <c r="AU200" s="171" t="s">
        <v>126</v>
      </c>
      <c r="AV200" s="14" t="s">
        <v>126</v>
      </c>
      <c r="AW200" s="14" t="s">
        <v>3</v>
      </c>
      <c r="AX200" s="14" t="s">
        <v>83</v>
      </c>
      <c r="AY200" s="171" t="s">
        <v>118</v>
      </c>
    </row>
    <row r="201" spans="1:65" s="2" customFormat="1" ht="21.75" customHeight="1">
      <c r="A201" s="33"/>
      <c r="B201" s="147"/>
      <c r="C201" s="148" t="s">
        <v>119</v>
      </c>
      <c r="D201" s="148" t="s">
        <v>121</v>
      </c>
      <c r="E201" s="149" t="s">
        <v>385</v>
      </c>
      <c r="F201" s="150" t="s">
        <v>386</v>
      </c>
      <c r="G201" s="151" t="s">
        <v>377</v>
      </c>
      <c r="H201" s="152">
        <v>0.502</v>
      </c>
      <c r="I201" s="153"/>
      <c r="J201" s="154">
        <f>ROUND(I201*H201,2)</f>
        <v>0</v>
      </c>
      <c r="K201" s="155"/>
      <c r="L201" s="34"/>
      <c r="M201" s="156" t="s">
        <v>1</v>
      </c>
      <c r="N201" s="157" t="s">
        <v>41</v>
      </c>
      <c r="O201" s="62"/>
      <c r="P201" s="158">
        <f>O201*H201</f>
        <v>0</v>
      </c>
      <c r="Q201" s="158">
        <v>0</v>
      </c>
      <c r="R201" s="158">
        <f>Q201*H201</f>
        <v>0</v>
      </c>
      <c r="S201" s="158">
        <v>0</v>
      </c>
      <c r="T201" s="159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0" t="s">
        <v>125</v>
      </c>
      <c r="AT201" s="160" t="s">
        <v>121</v>
      </c>
      <c r="AU201" s="160" t="s">
        <v>126</v>
      </c>
      <c r="AY201" s="18" t="s">
        <v>118</v>
      </c>
      <c r="BE201" s="161">
        <f>IF(N201="základná",J201,0)</f>
        <v>0</v>
      </c>
      <c r="BF201" s="161">
        <f>IF(N201="znížená",J201,0)</f>
        <v>0</v>
      </c>
      <c r="BG201" s="161">
        <f>IF(N201="zákl. prenesená",J201,0)</f>
        <v>0</v>
      </c>
      <c r="BH201" s="161">
        <f>IF(N201="zníž. prenesená",J201,0)</f>
        <v>0</v>
      </c>
      <c r="BI201" s="161">
        <f>IF(N201="nulová",J201,0)</f>
        <v>0</v>
      </c>
      <c r="BJ201" s="18" t="s">
        <v>126</v>
      </c>
      <c r="BK201" s="161">
        <f>ROUND(I201*H201,2)</f>
        <v>0</v>
      </c>
      <c r="BL201" s="18" t="s">
        <v>125</v>
      </c>
      <c r="BM201" s="160" t="s">
        <v>783</v>
      </c>
    </row>
    <row r="202" spans="1:65" s="2" customFormat="1" ht="44.25" customHeight="1">
      <c r="A202" s="33"/>
      <c r="B202" s="147"/>
      <c r="C202" s="148" t="s">
        <v>229</v>
      </c>
      <c r="D202" s="148" t="s">
        <v>121</v>
      </c>
      <c r="E202" s="149" t="s">
        <v>389</v>
      </c>
      <c r="F202" s="150" t="s">
        <v>390</v>
      </c>
      <c r="G202" s="151" t="s">
        <v>377</v>
      </c>
      <c r="H202" s="152">
        <v>6.024</v>
      </c>
      <c r="I202" s="153"/>
      <c r="J202" s="154">
        <f>ROUND(I202*H202,2)</f>
        <v>0</v>
      </c>
      <c r="K202" s="155"/>
      <c r="L202" s="34"/>
      <c r="M202" s="156" t="s">
        <v>1</v>
      </c>
      <c r="N202" s="157" t="s">
        <v>41</v>
      </c>
      <c r="O202" s="62"/>
      <c r="P202" s="158">
        <f>O202*H202</f>
        <v>0</v>
      </c>
      <c r="Q202" s="158">
        <v>0</v>
      </c>
      <c r="R202" s="158">
        <f>Q202*H202</f>
        <v>0</v>
      </c>
      <c r="S202" s="158">
        <v>0</v>
      </c>
      <c r="T202" s="159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0" t="s">
        <v>125</v>
      </c>
      <c r="AT202" s="160" t="s">
        <v>121</v>
      </c>
      <c r="AU202" s="160" t="s">
        <v>126</v>
      </c>
      <c r="AY202" s="18" t="s">
        <v>118</v>
      </c>
      <c r="BE202" s="161">
        <f>IF(N202="základná",J202,0)</f>
        <v>0</v>
      </c>
      <c r="BF202" s="161">
        <f>IF(N202="znížená",J202,0)</f>
        <v>0</v>
      </c>
      <c r="BG202" s="161">
        <f>IF(N202="zákl. prenesená",J202,0)</f>
        <v>0</v>
      </c>
      <c r="BH202" s="161">
        <f>IF(N202="zníž. prenesená",J202,0)</f>
        <v>0</v>
      </c>
      <c r="BI202" s="161">
        <f>IF(N202="nulová",J202,0)</f>
        <v>0</v>
      </c>
      <c r="BJ202" s="18" t="s">
        <v>126</v>
      </c>
      <c r="BK202" s="161">
        <f>ROUND(I202*H202,2)</f>
        <v>0</v>
      </c>
      <c r="BL202" s="18" t="s">
        <v>125</v>
      </c>
      <c r="BM202" s="160" t="s">
        <v>784</v>
      </c>
    </row>
    <row r="203" spans="1:65" s="14" customFormat="1">
      <c r="B203" s="170"/>
      <c r="D203" s="163" t="s">
        <v>128</v>
      </c>
      <c r="F203" s="172" t="s">
        <v>785</v>
      </c>
      <c r="H203" s="173">
        <v>6.024</v>
      </c>
      <c r="I203" s="174"/>
      <c r="L203" s="170"/>
      <c r="M203" s="175"/>
      <c r="N203" s="176"/>
      <c r="O203" s="176"/>
      <c r="P203" s="176"/>
      <c r="Q203" s="176"/>
      <c r="R203" s="176"/>
      <c r="S203" s="176"/>
      <c r="T203" s="177"/>
      <c r="AT203" s="171" t="s">
        <v>128</v>
      </c>
      <c r="AU203" s="171" t="s">
        <v>126</v>
      </c>
      <c r="AV203" s="14" t="s">
        <v>126</v>
      </c>
      <c r="AW203" s="14" t="s">
        <v>3</v>
      </c>
      <c r="AX203" s="14" t="s">
        <v>83</v>
      </c>
      <c r="AY203" s="171" t="s">
        <v>118</v>
      </c>
    </row>
    <row r="204" spans="1:65" s="2" customFormat="1" ht="24.2" customHeight="1">
      <c r="A204" s="33"/>
      <c r="B204" s="147"/>
      <c r="C204" s="148" t="s">
        <v>259</v>
      </c>
      <c r="D204" s="148" t="s">
        <v>121</v>
      </c>
      <c r="E204" s="149" t="s">
        <v>394</v>
      </c>
      <c r="F204" s="150" t="s">
        <v>395</v>
      </c>
      <c r="G204" s="151" t="s">
        <v>377</v>
      </c>
      <c r="H204" s="152">
        <v>0.502</v>
      </c>
      <c r="I204" s="153"/>
      <c r="J204" s="154">
        <f>ROUND(I204*H204,2)</f>
        <v>0</v>
      </c>
      <c r="K204" s="155"/>
      <c r="L204" s="34"/>
      <c r="M204" s="156" t="s">
        <v>1</v>
      </c>
      <c r="N204" s="157" t="s">
        <v>41</v>
      </c>
      <c r="O204" s="62"/>
      <c r="P204" s="158">
        <f>O204*H204</f>
        <v>0</v>
      </c>
      <c r="Q204" s="158">
        <v>0</v>
      </c>
      <c r="R204" s="158">
        <f>Q204*H204</f>
        <v>0</v>
      </c>
      <c r="S204" s="158">
        <v>0</v>
      </c>
      <c r="T204" s="159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0" t="s">
        <v>125</v>
      </c>
      <c r="AT204" s="160" t="s">
        <v>121</v>
      </c>
      <c r="AU204" s="160" t="s">
        <v>126</v>
      </c>
      <c r="AY204" s="18" t="s">
        <v>118</v>
      </c>
      <c r="BE204" s="161">
        <f>IF(N204="základná",J204,0)</f>
        <v>0</v>
      </c>
      <c r="BF204" s="161">
        <f>IF(N204="znížená",J204,0)</f>
        <v>0</v>
      </c>
      <c r="BG204" s="161">
        <f>IF(N204="zákl. prenesená",J204,0)</f>
        <v>0</v>
      </c>
      <c r="BH204" s="161">
        <f>IF(N204="zníž. prenesená",J204,0)</f>
        <v>0</v>
      </c>
      <c r="BI204" s="161">
        <f>IF(N204="nulová",J204,0)</f>
        <v>0</v>
      </c>
      <c r="BJ204" s="18" t="s">
        <v>126</v>
      </c>
      <c r="BK204" s="161">
        <f>ROUND(I204*H204,2)</f>
        <v>0</v>
      </c>
      <c r="BL204" s="18" t="s">
        <v>125</v>
      </c>
      <c r="BM204" s="160" t="s">
        <v>786</v>
      </c>
    </row>
    <row r="205" spans="1:65" s="2" customFormat="1" ht="24.2" customHeight="1">
      <c r="A205" s="33"/>
      <c r="B205" s="147"/>
      <c r="C205" s="148" t="s">
        <v>227</v>
      </c>
      <c r="D205" s="148" t="s">
        <v>121</v>
      </c>
      <c r="E205" s="149" t="s">
        <v>398</v>
      </c>
      <c r="F205" s="150" t="s">
        <v>399</v>
      </c>
      <c r="G205" s="151" t="s">
        <v>377</v>
      </c>
      <c r="H205" s="152">
        <v>4.5579999999999998</v>
      </c>
      <c r="I205" s="153"/>
      <c r="J205" s="154">
        <f>ROUND(I205*H205,2)</f>
        <v>0</v>
      </c>
      <c r="K205" s="155"/>
      <c r="L205" s="34"/>
      <c r="M205" s="156" t="s">
        <v>1</v>
      </c>
      <c r="N205" s="157" t="s">
        <v>41</v>
      </c>
      <c r="O205" s="62"/>
      <c r="P205" s="158">
        <f>O205*H205</f>
        <v>0</v>
      </c>
      <c r="Q205" s="158">
        <v>0</v>
      </c>
      <c r="R205" s="158">
        <f>Q205*H205</f>
        <v>0</v>
      </c>
      <c r="S205" s="158">
        <v>0</v>
      </c>
      <c r="T205" s="159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0" t="s">
        <v>125</v>
      </c>
      <c r="AT205" s="160" t="s">
        <v>121</v>
      </c>
      <c r="AU205" s="160" t="s">
        <v>126</v>
      </c>
      <c r="AY205" s="18" t="s">
        <v>118</v>
      </c>
      <c r="BE205" s="161">
        <f>IF(N205="základná",J205,0)</f>
        <v>0</v>
      </c>
      <c r="BF205" s="161">
        <f>IF(N205="znížená",J205,0)</f>
        <v>0</v>
      </c>
      <c r="BG205" s="161">
        <f>IF(N205="zákl. prenesená",J205,0)</f>
        <v>0</v>
      </c>
      <c r="BH205" s="161">
        <f>IF(N205="zníž. prenesená",J205,0)</f>
        <v>0</v>
      </c>
      <c r="BI205" s="161">
        <f>IF(N205="nulová",J205,0)</f>
        <v>0</v>
      </c>
      <c r="BJ205" s="18" t="s">
        <v>126</v>
      </c>
      <c r="BK205" s="161">
        <f>ROUND(I205*H205,2)</f>
        <v>0</v>
      </c>
      <c r="BL205" s="18" t="s">
        <v>125</v>
      </c>
      <c r="BM205" s="160" t="s">
        <v>787</v>
      </c>
    </row>
    <row r="206" spans="1:65" s="14" customFormat="1">
      <c r="B206" s="170"/>
      <c r="D206" s="163" t="s">
        <v>128</v>
      </c>
      <c r="F206" s="172" t="s">
        <v>788</v>
      </c>
      <c r="H206" s="173">
        <v>4.5579999999999998</v>
      </c>
      <c r="I206" s="174"/>
      <c r="L206" s="170"/>
      <c r="M206" s="175"/>
      <c r="N206" s="176"/>
      <c r="O206" s="176"/>
      <c r="P206" s="176"/>
      <c r="Q206" s="176"/>
      <c r="R206" s="176"/>
      <c r="S206" s="176"/>
      <c r="T206" s="177"/>
      <c r="AT206" s="171" t="s">
        <v>128</v>
      </c>
      <c r="AU206" s="171" t="s">
        <v>126</v>
      </c>
      <c r="AV206" s="14" t="s">
        <v>126</v>
      </c>
      <c r="AW206" s="14" t="s">
        <v>3</v>
      </c>
      <c r="AX206" s="14" t="s">
        <v>83</v>
      </c>
      <c r="AY206" s="171" t="s">
        <v>118</v>
      </c>
    </row>
    <row r="207" spans="1:65" s="2" customFormat="1" ht="24.2" customHeight="1">
      <c r="A207" s="33"/>
      <c r="B207" s="147"/>
      <c r="C207" s="148" t="s">
        <v>270</v>
      </c>
      <c r="D207" s="148" t="s">
        <v>121</v>
      </c>
      <c r="E207" s="149" t="s">
        <v>403</v>
      </c>
      <c r="F207" s="150" t="s">
        <v>404</v>
      </c>
      <c r="G207" s="151" t="s">
        <v>377</v>
      </c>
      <c r="H207" s="152">
        <v>0.502</v>
      </c>
      <c r="I207" s="153"/>
      <c r="J207" s="154">
        <f>ROUND(I207*H207,2)</f>
        <v>0</v>
      </c>
      <c r="K207" s="155"/>
      <c r="L207" s="34"/>
      <c r="M207" s="156" t="s">
        <v>1</v>
      </c>
      <c r="N207" s="157" t="s">
        <v>41</v>
      </c>
      <c r="O207" s="62"/>
      <c r="P207" s="158">
        <f>O207*H207</f>
        <v>0</v>
      </c>
      <c r="Q207" s="158">
        <v>0</v>
      </c>
      <c r="R207" s="158">
        <f>Q207*H207</f>
        <v>0</v>
      </c>
      <c r="S207" s="158">
        <v>0</v>
      </c>
      <c r="T207" s="159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0" t="s">
        <v>125</v>
      </c>
      <c r="AT207" s="160" t="s">
        <v>121</v>
      </c>
      <c r="AU207" s="160" t="s">
        <v>126</v>
      </c>
      <c r="AY207" s="18" t="s">
        <v>118</v>
      </c>
      <c r="BE207" s="161">
        <f>IF(N207="základná",J207,0)</f>
        <v>0</v>
      </c>
      <c r="BF207" s="161">
        <f>IF(N207="znížená",J207,0)</f>
        <v>0</v>
      </c>
      <c r="BG207" s="161">
        <f>IF(N207="zákl. prenesená",J207,0)</f>
        <v>0</v>
      </c>
      <c r="BH207" s="161">
        <f>IF(N207="zníž. prenesená",J207,0)</f>
        <v>0</v>
      </c>
      <c r="BI207" s="161">
        <f>IF(N207="nulová",J207,0)</f>
        <v>0</v>
      </c>
      <c r="BJ207" s="18" t="s">
        <v>126</v>
      </c>
      <c r="BK207" s="161">
        <f>ROUND(I207*H207,2)</f>
        <v>0</v>
      </c>
      <c r="BL207" s="18" t="s">
        <v>125</v>
      </c>
      <c r="BM207" s="160" t="s">
        <v>789</v>
      </c>
    </row>
    <row r="208" spans="1:65" s="12" customFormat="1" ht="22.9" customHeight="1">
      <c r="B208" s="134"/>
      <c r="D208" s="135" t="s">
        <v>74</v>
      </c>
      <c r="E208" s="145" t="s">
        <v>406</v>
      </c>
      <c r="F208" s="145" t="s">
        <v>407</v>
      </c>
      <c r="I208" s="137"/>
      <c r="J208" s="146">
        <f>BK208</f>
        <v>0</v>
      </c>
      <c r="L208" s="134"/>
      <c r="M208" s="139"/>
      <c r="N208" s="140"/>
      <c r="O208" s="140"/>
      <c r="P208" s="141">
        <f>P209</f>
        <v>0</v>
      </c>
      <c r="Q208" s="140"/>
      <c r="R208" s="141">
        <f>R209</f>
        <v>0</v>
      </c>
      <c r="S208" s="140"/>
      <c r="T208" s="142">
        <f>T209</f>
        <v>0</v>
      </c>
      <c r="AR208" s="135" t="s">
        <v>83</v>
      </c>
      <c r="AT208" s="143" t="s">
        <v>74</v>
      </c>
      <c r="AU208" s="143" t="s">
        <v>83</v>
      </c>
      <c r="AY208" s="135" t="s">
        <v>118</v>
      </c>
      <c r="BK208" s="144">
        <f>BK209</f>
        <v>0</v>
      </c>
    </row>
    <row r="209" spans="1:65" s="2" customFormat="1" ht="24.2" customHeight="1">
      <c r="A209" s="33"/>
      <c r="B209" s="147"/>
      <c r="C209" s="148" t="s">
        <v>518</v>
      </c>
      <c r="D209" s="148" t="s">
        <v>121</v>
      </c>
      <c r="E209" s="149" t="s">
        <v>409</v>
      </c>
      <c r="F209" s="150" t="s">
        <v>410</v>
      </c>
      <c r="G209" s="151" t="s">
        <v>377</v>
      </c>
      <c r="H209" s="152">
        <v>0.42199999999999999</v>
      </c>
      <c r="I209" s="153"/>
      <c r="J209" s="154">
        <f>ROUND(I209*H209,2)</f>
        <v>0</v>
      </c>
      <c r="K209" s="155"/>
      <c r="L209" s="34"/>
      <c r="M209" s="156" t="s">
        <v>1</v>
      </c>
      <c r="N209" s="157" t="s">
        <v>41</v>
      </c>
      <c r="O209" s="62"/>
      <c r="P209" s="158">
        <f>O209*H209</f>
        <v>0</v>
      </c>
      <c r="Q209" s="158">
        <v>0</v>
      </c>
      <c r="R209" s="158">
        <f>Q209*H209</f>
        <v>0</v>
      </c>
      <c r="S209" s="158">
        <v>0</v>
      </c>
      <c r="T209" s="159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0" t="s">
        <v>125</v>
      </c>
      <c r="AT209" s="160" t="s">
        <v>121</v>
      </c>
      <c r="AU209" s="160" t="s">
        <v>126</v>
      </c>
      <c r="AY209" s="18" t="s">
        <v>118</v>
      </c>
      <c r="BE209" s="161">
        <f>IF(N209="základná",J209,0)</f>
        <v>0</v>
      </c>
      <c r="BF209" s="161">
        <f>IF(N209="znížená",J209,0)</f>
        <v>0</v>
      </c>
      <c r="BG209" s="161">
        <f>IF(N209="zákl. prenesená",J209,0)</f>
        <v>0</v>
      </c>
      <c r="BH209" s="161">
        <f>IF(N209="zníž. prenesená",J209,0)</f>
        <v>0</v>
      </c>
      <c r="BI209" s="161">
        <f>IF(N209="nulová",J209,0)</f>
        <v>0</v>
      </c>
      <c r="BJ209" s="18" t="s">
        <v>126</v>
      </c>
      <c r="BK209" s="161">
        <f>ROUND(I209*H209,2)</f>
        <v>0</v>
      </c>
      <c r="BL209" s="18" t="s">
        <v>125</v>
      </c>
      <c r="BM209" s="160" t="s">
        <v>790</v>
      </c>
    </row>
    <row r="210" spans="1:65" s="12" customFormat="1" ht="25.9" customHeight="1">
      <c r="B210" s="134"/>
      <c r="D210" s="135" t="s">
        <v>74</v>
      </c>
      <c r="E210" s="136" t="s">
        <v>412</v>
      </c>
      <c r="F210" s="136" t="s">
        <v>413</v>
      </c>
      <c r="I210" s="137"/>
      <c r="J210" s="138">
        <f>BK210</f>
        <v>0</v>
      </c>
      <c r="L210" s="134"/>
      <c r="M210" s="139"/>
      <c r="N210" s="140"/>
      <c r="O210" s="140"/>
      <c r="P210" s="141">
        <f>P211+P248</f>
        <v>0</v>
      </c>
      <c r="Q210" s="140"/>
      <c r="R210" s="141">
        <f>R211+R248</f>
        <v>3.6450000000000002E-3</v>
      </c>
      <c r="S210" s="140"/>
      <c r="T210" s="142">
        <f>T211+T248</f>
        <v>0.50216000000000005</v>
      </c>
      <c r="AR210" s="135" t="s">
        <v>126</v>
      </c>
      <c r="AT210" s="143" t="s">
        <v>74</v>
      </c>
      <c r="AU210" s="143" t="s">
        <v>75</v>
      </c>
      <c r="AY210" s="135" t="s">
        <v>118</v>
      </c>
      <c r="BK210" s="144">
        <f>BK211+BK248</f>
        <v>0</v>
      </c>
    </row>
    <row r="211" spans="1:65" s="12" customFormat="1" ht="22.9" customHeight="1">
      <c r="B211" s="134"/>
      <c r="D211" s="135" t="s">
        <v>74</v>
      </c>
      <c r="E211" s="145" t="s">
        <v>791</v>
      </c>
      <c r="F211" s="145" t="s">
        <v>792</v>
      </c>
      <c r="I211" s="137"/>
      <c r="J211" s="146">
        <f>BK211</f>
        <v>0</v>
      </c>
      <c r="L211" s="134"/>
      <c r="M211" s="139"/>
      <c r="N211" s="140"/>
      <c r="O211" s="140"/>
      <c r="P211" s="141">
        <f>SUM(P212:P247)</f>
        <v>0</v>
      </c>
      <c r="Q211" s="140"/>
      <c r="R211" s="141">
        <f>SUM(R212:R247)</f>
        <v>0</v>
      </c>
      <c r="S211" s="140"/>
      <c r="T211" s="142">
        <f>SUM(T212:T247)</f>
        <v>0.50216000000000005</v>
      </c>
      <c r="AR211" s="135" t="s">
        <v>126</v>
      </c>
      <c r="AT211" s="143" t="s">
        <v>74</v>
      </c>
      <c r="AU211" s="143" t="s">
        <v>83</v>
      </c>
      <c r="AY211" s="135" t="s">
        <v>118</v>
      </c>
      <c r="BK211" s="144">
        <f>SUM(BK212:BK247)</f>
        <v>0</v>
      </c>
    </row>
    <row r="212" spans="1:65" s="2" customFormat="1" ht="24.2" customHeight="1">
      <c r="A212" s="33"/>
      <c r="B212" s="147"/>
      <c r="C212" s="148" t="s">
        <v>316</v>
      </c>
      <c r="D212" s="148" t="s">
        <v>121</v>
      </c>
      <c r="E212" s="149" t="s">
        <v>793</v>
      </c>
      <c r="F212" s="150" t="s">
        <v>794</v>
      </c>
      <c r="G212" s="151" t="s">
        <v>208</v>
      </c>
      <c r="H212" s="152">
        <v>2</v>
      </c>
      <c r="I212" s="153"/>
      <c r="J212" s="154">
        <f>ROUND(I212*H212,2)</f>
        <v>0</v>
      </c>
      <c r="K212" s="155"/>
      <c r="L212" s="34"/>
      <c r="M212" s="156" t="s">
        <v>1</v>
      </c>
      <c r="N212" s="157" t="s">
        <v>41</v>
      </c>
      <c r="O212" s="62"/>
      <c r="P212" s="158">
        <f>O212*H212</f>
        <v>0</v>
      </c>
      <c r="Q212" s="158">
        <v>0</v>
      </c>
      <c r="R212" s="158">
        <f>Q212*H212</f>
        <v>0</v>
      </c>
      <c r="S212" s="158">
        <v>8.5000000000000006E-2</v>
      </c>
      <c r="T212" s="159">
        <f>S212*H212</f>
        <v>0.17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0" t="s">
        <v>350</v>
      </c>
      <c r="AT212" s="160" t="s">
        <v>121</v>
      </c>
      <c r="AU212" s="160" t="s">
        <v>126</v>
      </c>
      <c r="AY212" s="18" t="s">
        <v>118</v>
      </c>
      <c r="BE212" s="161">
        <f>IF(N212="základná",J212,0)</f>
        <v>0</v>
      </c>
      <c r="BF212" s="161">
        <f>IF(N212="znížená",J212,0)</f>
        <v>0</v>
      </c>
      <c r="BG212" s="161">
        <f>IF(N212="zákl. prenesená",J212,0)</f>
        <v>0</v>
      </c>
      <c r="BH212" s="161">
        <f>IF(N212="zníž. prenesená",J212,0)</f>
        <v>0</v>
      </c>
      <c r="BI212" s="161">
        <f>IF(N212="nulová",J212,0)</f>
        <v>0</v>
      </c>
      <c r="BJ212" s="18" t="s">
        <v>126</v>
      </c>
      <c r="BK212" s="161">
        <f>ROUND(I212*H212,2)</f>
        <v>0</v>
      </c>
      <c r="BL212" s="18" t="s">
        <v>350</v>
      </c>
      <c r="BM212" s="160" t="s">
        <v>795</v>
      </c>
    </row>
    <row r="213" spans="1:65" s="2" customFormat="1" ht="37.9" customHeight="1">
      <c r="A213" s="33"/>
      <c r="B213" s="147"/>
      <c r="C213" s="148" t="s">
        <v>333</v>
      </c>
      <c r="D213" s="148" t="s">
        <v>121</v>
      </c>
      <c r="E213" s="149" t="s">
        <v>796</v>
      </c>
      <c r="F213" s="150" t="s">
        <v>797</v>
      </c>
      <c r="G213" s="151" t="s">
        <v>208</v>
      </c>
      <c r="H213" s="152">
        <v>1</v>
      </c>
      <c r="I213" s="153"/>
      <c r="J213" s="154">
        <f>ROUND(I213*H213,2)</f>
        <v>0</v>
      </c>
      <c r="K213" s="155"/>
      <c r="L213" s="34"/>
      <c r="M213" s="156" t="s">
        <v>1</v>
      </c>
      <c r="N213" s="157" t="s">
        <v>41</v>
      </c>
      <c r="O213" s="62"/>
      <c r="P213" s="158">
        <f>O213*H213</f>
        <v>0</v>
      </c>
      <c r="Q213" s="158">
        <v>0</v>
      </c>
      <c r="R213" s="158">
        <f>Q213*H213</f>
        <v>0</v>
      </c>
      <c r="S213" s="158">
        <v>0</v>
      </c>
      <c r="T213" s="159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0" t="s">
        <v>350</v>
      </c>
      <c r="AT213" s="160" t="s">
        <v>121</v>
      </c>
      <c r="AU213" s="160" t="s">
        <v>126</v>
      </c>
      <c r="AY213" s="18" t="s">
        <v>118</v>
      </c>
      <c r="BE213" s="161">
        <f>IF(N213="základná",J213,0)</f>
        <v>0</v>
      </c>
      <c r="BF213" s="161">
        <f>IF(N213="znížená",J213,0)</f>
        <v>0</v>
      </c>
      <c r="BG213" s="161">
        <f>IF(N213="zákl. prenesená",J213,0)</f>
        <v>0</v>
      </c>
      <c r="BH213" s="161">
        <f>IF(N213="zníž. prenesená",J213,0)</f>
        <v>0</v>
      </c>
      <c r="BI213" s="161">
        <f>IF(N213="nulová",J213,0)</f>
        <v>0</v>
      </c>
      <c r="BJ213" s="18" t="s">
        <v>126</v>
      </c>
      <c r="BK213" s="161">
        <f>ROUND(I213*H213,2)</f>
        <v>0</v>
      </c>
      <c r="BL213" s="18" t="s">
        <v>350</v>
      </c>
      <c r="BM213" s="160" t="s">
        <v>798</v>
      </c>
    </row>
    <row r="214" spans="1:65" s="2" customFormat="1" ht="37.9" customHeight="1">
      <c r="A214" s="33"/>
      <c r="B214" s="147"/>
      <c r="C214" s="148" t="s">
        <v>338</v>
      </c>
      <c r="D214" s="148" t="s">
        <v>121</v>
      </c>
      <c r="E214" s="149" t="s">
        <v>799</v>
      </c>
      <c r="F214" s="150" t="s">
        <v>800</v>
      </c>
      <c r="G214" s="151" t="s">
        <v>208</v>
      </c>
      <c r="H214" s="152">
        <v>1</v>
      </c>
      <c r="I214" s="153"/>
      <c r="J214" s="154">
        <f>ROUND(I214*H214,2)</f>
        <v>0</v>
      </c>
      <c r="K214" s="155"/>
      <c r="L214" s="34"/>
      <c r="M214" s="156" t="s">
        <v>1</v>
      </c>
      <c r="N214" s="157" t="s">
        <v>41</v>
      </c>
      <c r="O214" s="62"/>
      <c r="P214" s="158">
        <f>O214*H214</f>
        <v>0</v>
      </c>
      <c r="Q214" s="158">
        <v>0</v>
      </c>
      <c r="R214" s="158">
        <f>Q214*H214</f>
        <v>0</v>
      </c>
      <c r="S214" s="158">
        <v>0</v>
      </c>
      <c r="T214" s="159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60" t="s">
        <v>350</v>
      </c>
      <c r="AT214" s="160" t="s">
        <v>121</v>
      </c>
      <c r="AU214" s="160" t="s">
        <v>126</v>
      </c>
      <c r="AY214" s="18" t="s">
        <v>118</v>
      </c>
      <c r="BE214" s="161">
        <f>IF(N214="základná",J214,0)</f>
        <v>0</v>
      </c>
      <c r="BF214" s="161">
        <f>IF(N214="znížená",J214,0)</f>
        <v>0</v>
      </c>
      <c r="BG214" s="161">
        <f>IF(N214="zákl. prenesená",J214,0)</f>
        <v>0</v>
      </c>
      <c r="BH214" s="161">
        <f>IF(N214="zníž. prenesená",J214,0)</f>
        <v>0</v>
      </c>
      <c r="BI214" s="161">
        <f>IF(N214="nulová",J214,0)</f>
        <v>0</v>
      </c>
      <c r="BJ214" s="18" t="s">
        <v>126</v>
      </c>
      <c r="BK214" s="161">
        <f>ROUND(I214*H214,2)</f>
        <v>0</v>
      </c>
      <c r="BL214" s="18" t="s">
        <v>350</v>
      </c>
      <c r="BM214" s="160" t="s">
        <v>801</v>
      </c>
    </row>
    <row r="215" spans="1:65" s="2" customFormat="1" ht="16.5" customHeight="1">
      <c r="A215" s="33"/>
      <c r="B215" s="147"/>
      <c r="C215" s="148" t="s">
        <v>343</v>
      </c>
      <c r="D215" s="148" t="s">
        <v>121</v>
      </c>
      <c r="E215" s="149" t="s">
        <v>802</v>
      </c>
      <c r="F215" s="150" t="s">
        <v>803</v>
      </c>
      <c r="G215" s="151" t="s">
        <v>124</v>
      </c>
      <c r="H215" s="152">
        <v>27.68</v>
      </c>
      <c r="I215" s="153"/>
      <c r="J215" s="154">
        <f>ROUND(I215*H215,2)</f>
        <v>0</v>
      </c>
      <c r="K215" s="155"/>
      <c r="L215" s="34"/>
      <c r="M215" s="156" t="s">
        <v>1</v>
      </c>
      <c r="N215" s="157" t="s">
        <v>41</v>
      </c>
      <c r="O215" s="62"/>
      <c r="P215" s="158">
        <f>O215*H215</f>
        <v>0</v>
      </c>
      <c r="Q215" s="158">
        <v>0</v>
      </c>
      <c r="R215" s="158">
        <f>Q215*H215</f>
        <v>0</v>
      </c>
      <c r="S215" s="158">
        <v>1.2E-2</v>
      </c>
      <c r="T215" s="159">
        <f>S215*H215</f>
        <v>0.33216000000000001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0" t="s">
        <v>350</v>
      </c>
      <c r="AT215" s="160" t="s">
        <v>121</v>
      </c>
      <c r="AU215" s="160" t="s">
        <v>126</v>
      </c>
      <c r="AY215" s="18" t="s">
        <v>118</v>
      </c>
      <c r="BE215" s="161">
        <f>IF(N215="základná",J215,0)</f>
        <v>0</v>
      </c>
      <c r="BF215" s="161">
        <f>IF(N215="znížená",J215,0)</f>
        <v>0</v>
      </c>
      <c r="BG215" s="161">
        <f>IF(N215="zákl. prenesená",J215,0)</f>
        <v>0</v>
      </c>
      <c r="BH215" s="161">
        <f>IF(N215="zníž. prenesená",J215,0)</f>
        <v>0</v>
      </c>
      <c r="BI215" s="161">
        <f>IF(N215="nulová",J215,0)</f>
        <v>0</v>
      </c>
      <c r="BJ215" s="18" t="s">
        <v>126</v>
      </c>
      <c r="BK215" s="161">
        <f>ROUND(I215*H215,2)</f>
        <v>0</v>
      </c>
      <c r="BL215" s="18" t="s">
        <v>350</v>
      </c>
      <c r="BM215" s="160" t="s">
        <v>804</v>
      </c>
    </row>
    <row r="216" spans="1:65" s="13" customFormat="1">
      <c r="B216" s="162"/>
      <c r="D216" s="163" t="s">
        <v>128</v>
      </c>
      <c r="E216" s="164" t="s">
        <v>1</v>
      </c>
      <c r="F216" s="165" t="s">
        <v>805</v>
      </c>
      <c r="H216" s="164" t="s">
        <v>1</v>
      </c>
      <c r="I216" s="166"/>
      <c r="L216" s="162"/>
      <c r="M216" s="167"/>
      <c r="N216" s="168"/>
      <c r="O216" s="168"/>
      <c r="P216" s="168"/>
      <c r="Q216" s="168"/>
      <c r="R216" s="168"/>
      <c r="S216" s="168"/>
      <c r="T216" s="169"/>
      <c r="AT216" s="164" t="s">
        <v>128</v>
      </c>
      <c r="AU216" s="164" t="s">
        <v>126</v>
      </c>
      <c r="AV216" s="13" t="s">
        <v>83</v>
      </c>
      <c r="AW216" s="13" t="s">
        <v>31</v>
      </c>
      <c r="AX216" s="13" t="s">
        <v>75</v>
      </c>
      <c r="AY216" s="164" t="s">
        <v>118</v>
      </c>
    </row>
    <row r="217" spans="1:65" s="14" customFormat="1">
      <c r="B217" s="170"/>
      <c r="D217" s="163" t="s">
        <v>128</v>
      </c>
      <c r="E217" s="171" t="s">
        <v>1</v>
      </c>
      <c r="F217" s="172" t="s">
        <v>162</v>
      </c>
      <c r="H217" s="173">
        <v>2.64</v>
      </c>
      <c r="I217" s="174"/>
      <c r="L217" s="170"/>
      <c r="M217" s="175"/>
      <c r="N217" s="176"/>
      <c r="O217" s="176"/>
      <c r="P217" s="176"/>
      <c r="Q217" s="176"/>
      <c r="R217" s="176"/>
      <c r="S217" s="176"/>
      <c r="T217" s="177"/>
      <c r="AT217" s="171" t="s">
        <v>128</v>
      </c>
      <c r="AU217" s="171" t="s">
        <v>126</v>
      </c>
      <c r="AV217" s="14" t="s">
        <v>126</v>
      </c>
      <c r="AW217" s="14" t="s">
        <v>31</v>
      </c>
      <c r="AX217" s="14" t="s">
        <v>75</v>
      </c>
      <c r="AY217" s="171" t="s">
        <v>118</v>
      </c>
    </row>
    <row r="218" spans="1:65" s="13" customFormat="1">
      <c r="B218" s="162"/>
      <c r="D218" s="163" t="s">
        <v>128</v>
      </c>
      <c r="E218" s="164" t="s">
        <v>1</v>
      </c>
      <c r="F218" s="165" t="s">
        <v>806</v>
      </c>
      <c r="H218" s="164" t="s">
        <v>1</v>
      </c>
      <c r="I218" s="166"/>
      <c r="L218" s="162"/>
      <c r="M218" s="167"/>
      <c r="N218" s="168"/>
      <c r="O218" s="168"/>
      <c r="P218" s="168"/>
      <c r="Q218" s="168"/>
      <c r="R218" s="168"/>
      <c r="S218" s="168"/>
      <c r="T218" s="169"/>
      <c r="AT218" s="164" t="s">
        <v>128</v>
      </c>
      <c r="AU218" s="164" t="s">
        <v>126</v>
      </c>
      <c r="AV218" s="13" t="s">
        <v>83</v>
      </c>
      <c r="AW218" s="13" t="s">
        <v>31</v>
      </c>
      <c r="AX218" s="13" t="s">
        <v>75</v>
      </c>
      <c r="AY218" s="164" t="s">
        <v>118</v>
      </c>
    </row>
    <row r="219" spans="1:65" s="14" customFormat="1">
      <c r="B219" s="170"/>
      <c r="D219" s="163" t="s">
        <v>128</v>
      </c>
      <c r="E219" s="171" t="s">
        <v>1</v>
      </c>
      <c r="F219" s="172" t="s">
        <v>168</v>
      </c>
      <c r="H219" s="173">
        <v>1.04</v>
      </c>
      <c r="I219" s="174"/>
      <c r="L219" s="170"/>
      <c r="M219" s="175"/>
      <c r="N219" s="176"/>
      <c r="O219" s="176"/>
      <c r="P219" s="176"/>
      <c r="Q219" s="176"/>
      <c r="R219" s="176"/>
      <c r="S219" s="176"/>
      <c r="T219" s="177"/>
      <c r="AT219" s="171" t="s">
        <v>128</v>
      </c>
      <c r="AU219" s="171" t="s">
        <v>126</v>
      </c>
      <c r="AV219" s="14" t="s">
        <v>126</v>
      </c>
      <c r="AW219" s="14" t="s">
        <v>31</v>
      </c>
      <c r="AX219" s="14" t="s">
        <v>75</v>
      </c>
      <c r="AY219" s="171" t="s">
        <v>118</v>
      </c>
    </row>
    <row r="220" spans="1:65" s="13" customFormat="1">
      <c r="B220" s="162"/>
      <c r="D220" s="163" t="s">
        <v>128</v>
      </c>
      <c r="E220" s="164" t="s">
        <v>1</v>
      </c>
      <c r="F220" s="165" t="s">
        <v>807</v>
      </c>
      <c r="H220" s="164" t="s">
        <v>1</v>
      </c>
      <c r="I220" s="166"/>
      <c r="L220" s="162"/>
      <c r="M220" s="167"/>
      <c r="N220" s="168"/>
      <c r="O220" s="168"/>
      <c r="P220" s="168"/>
      <c r="Q220" s="168"/>
      <c r="R220" s="168"/>
      <c r="S220" s="168"/>
      <c r="T220" s="169"/>
      <c r="AT220" s="164" t="s">
        <v>128</v>
      </c>
      <c r="AU220" s="164" t="s">
        <v>126</v>
      </c>
      <c r="AV220" s="13" t="s">
        <v>83</v>
      </c>
      <c r="AW220" s="13" t="s">
        <v>31</v>
      </c>
      <c r="AX220" s="13" t="s">
        <v>75</v>
      </c>
      <c r="AY220" s="164" t="s">
        <v>118</v>
      </c>
    </row>
    <row r="221" spans="1:65" s="14" customFormat="1">
      <c r="B221" s="170"/>
      <c r="D221" s="163" t="s">
        <v>128</v>
      </c>
      <c r="E221" s="171" t="s">
        <v>1</v>
      </c>
      <c r="F221" s="172" t="s">
        <v>808</v>
      </c>
      <c r="H221" s="173">
        <v>13.5</v>
      </c>
      <c r="I221" s="174"/>
      <c r="L221" s="170"/>
      <c r="M221" s="175"/>
      <c r="N221" s="176"/>
      <c r="O221" s="176"/>
      <c r="P221" s="176"/>
      <c r="Q221" s="176"/>
      <c r="R221" s="176"/>
      <c r="S221" s="176"/>
      <c r="T221" s="177"/>
      <c r="AT221" s="171" t="s">
        <v>128</v>
      </c>
      <c r="AU221" s="171" t="s">
        <v>126</v>
      </c>
      <c r="AV221" s="14" t="s">
        <v>126</v>
      </c>
      <c r="AW221" s="14" t="s">
        <v>31</v>
      </c>
      <c r="AX221" s="14" t="s">
        <v>75</v>
      </c>
      <c r="AY221" s="171" t="s">
        <v>118</v>
      </c>
    </row>
    <row r="222" spans="1:65" s="13" customFormat="1">
      <c r="B222" s="162"/>
      <c r="D222" s="163" t="s">
        <v>128</v>
      </c>
      <c r="E222" s="164" t="s">
        <v>1</v>
      </c>
      <c r="F222" s="165" t="s">
        <v>809</v>
      </c>
      <c r="H222" s="164" t="s">
        <v>1</v>
      </c>
      <c r="I222" s="166"/>
      <c r="L222" s="162"/>
      <c r="M222" s="167"/>
      <c r="N222" s="168"/>
      <c r="O222" s="168"/>
      <c r="P222" s="168"/>
      <c r="Q222" s="168"/>
      <c r="R222" s="168"/>
      <c r="S222" s="168"/>
      <c r="T222" s="169"/>
      <c r="AT222" s="164" t="s">
        <v>128</v>
      </c>
      <c r="AU222" s="164" t="s">
        <v>126</v>
      </c>
      <c r="AV222" s="13" t="s">
        <v>83</v>
      </c>
      <c r="AW222" s="13" t="s">
        <v>31</v>
      </c>
      <c r="AX222" s="13" t="s">
        <v>75</v>
      </c>
      <c r="AY222" s="164" t="s">
        <v>118</v>
      </c>
    </row>
    <row r="223" spans="1:65" s="14" customFormat="1">
      <c r="B223" s="170"/>
      <c r="D223" s="163" t="s">
        <v>128</v>
      </c>
      <c r="E223" s="171" t="s">
        <v>1</v>
      </c>
      <c r="F223" s="172" t="s">
        <v>810</v>
      </c>
      <c r="H223" s="173">
        <v>10.5</v>
      </c>
      <c r="I223" s="174"/>
      <c r="L223" s="170"/>
      <c r="M223" s="175"/>
      <c r="N223" s="176"/>
      <c r="O223" s="176"/>
      <c r="P223" s="176"/>
      <c r="Q223" s="176"/>
      <c r="R223" s="176"/>
      <c r="S223" s="176"/>
      <c r="T223" s="177"/>
      <c r="AT223" s="171" t="s">
        <v>128</v>
      </c>
      <c r="AU223" s="171" t="s">
        <v>126</v>
      </c>
      <c r="AV223" s="14" t="s">
        <v>126</v>
      </c>
      <c r="AW223" s="14" t="s">
        <v>31</v>
      </c>
      <c r="AX223" s="14" t="s">
        <v>75</v>
      </c>
      <c r="AY223" s="171" t="s">
        <v>118</v>
      </c>
    </row>
    <row r="224" spans="1:65" s="16" customFormat="1">
      <c r="B224" s="186"/>
      <c r="D224" s="163" t="s">
        <v>128</v>
      </c>
      <c r="E224" s="187" t="s">
        <v>1</v>
      </c>
      <c r="F224" s="188" t="s">
        <v>205</v>
      </c>
      <c r="H224" s="189">
        <v>27.68</v>
      </c>
      <c r="I224" s="190"/>
      <c r="L224" s="186"/>
      <c r="M224" s="191"/>
      <c r="N224" s="192"/>
      <c r="O224" s="192"/>
      <c r="P224" s="192"/>
      <c r="Q224" s="192"/>
      <c r="R224" s="192"/>
      <c r="S224" s="192"/>
      <c r="T224" s="193"/>
      <c r="AT224" s="187" t="s">
        <v>128</v>
      </c>
      <c r="AU224" s="187" t="s">
        <v>126</v>
      </c>
      <c r="AV224" s="16" t="s">
        <v>125</v>
      </c>
      <c r="AW224" s="16" t="s">
        <v>31</v>
      </c>
      <c r="AX224" s="16" t="s">
        <v>83</v>
      </c>
      <c r="AY224" s="187" t="s">
        <v>118</v>
      </c>
    </row>
    <row r="225" spans="1:65" s="2" customFormat="1" ht="37.9" customHeight="1">
      <c r="A225" s="33"/>
      <c r="B225" s="147"/>
      <c r="C225" s="148" t="s">
        <v>350</v>
      </c>
      <c r="D225" s="148" t="s">
        <v>121</v>
      </c>
      <c r="E225" s="149" t="s">
        <v>811</v>
      </c>
      <c r="F225" s="150" t="s">
        <v>812</v>
      </c>
      <c r="G225" s="151" t="s">
        <v>208</v>
      </c>
      <c r="H225" s="152">
        <v>3</v>
      </c>
      <c r="I225" s="153"/>
      <c r="J225" s="154">
        <f t="shared" ref="J225:J247" si="0">ROUND(I225*H225,2)</f>
        <v>0</v>
      </c>
      <c r="K225" s="155"/>
      <c r="L225" s="34"/>
      <c r="M225" s="156" t="s">
        <v>1</v>
      </c>
      <c r="N225" s="157" t="s">
        <v>41</v>
      </c>
      <c r="O225" s="62"/>
      <c r="P225" s="158">
        <f t="shared" ref="P225:P247" si="1">O225*H225</f>
        <v>0</v>
      </c>
      <c r="Q225" s="158">
        <v>0</v>
      </c>
      <c r="R225" s="158">
        <f t="shared" ref="R225:R247" si="2">Q225*H225</f>
        <v>0</v>
      </c>
      <c r="S225" s="158">
        <v>0</v>
      </c>
      <c r="T225" s="159">
        <f t="shared" ref="T225:T247" si="3"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0" t="s">
        <v>350</v>
      </c>
      <c r="AT225" s="160" t="s">
        <v>121</v>
      </c>
      <c r="AU225" s="160" t="s">
        <v>126</v>
      </c>
      <c r="AY225" s="18" t="s">
        <v>118</v>
      </c>
      <c r="BE225" s="161">
        <f t="shared" ref="BE225:BE247" si="4">IF(N225="základná",J225,0)</f>
        <v>0</v>
      </c>
      <c r="BF225" s="161">
        <f t="shared" ref="BF225:BF247" si="5">IF(N225="znížená",J225,0)</f>
        <v>0</v>
      </c>
      <c r="BG225" s="161">
        <f t="shared" ref="BG225:BG247" si="6">IF(N225="zákl. prenesená",J225,0)</f>
        <v>0</v>
      </c>
      <c r="BH225" s="161">
        <f t="shared" ref="BH225:BH247" si="7">IF(N225="zníž. prenesená",J225,0)</f>
        <v>0</v>
      </c>
      <c r="BI225" s="161">
        <f t="shared" ref="BI225:BI247" si="8">IF(N225="nulová",J225,0)</f>
        <v>0</v>
      </c>
      <c r="BJ225" s="18" t="s">
        <v>126</v>
      </c>
      <c r="BK225" s="161">
        <f t="shared" ref="BK225:BK247" si="9">ROUND(I225*H225,2)</f>
        <v>0</v>
      </c>
      <c r="BL225" s="18" t="s">
        <v>350</v>
      </c>
      <c r="BM225" s="160" t="s">
        <v>813</v>
      </c>
    </row>
    <row r="226" spans="1:65" s="2" customFormat="1" ht="37.9" customHeight="1">
      <c r="A226" s="33"/>
      <c r="B226" s="147"/>
      <c r="C226" s="148" t="s">
        <v>355</v>
      </c>
      <c r="D226" s="148" t="s">
        <v>121</v>
      </c>
      <c r="E226" s="149" t="s">
        <v>814</v>
      </c>
      <c r="F226" s="150" t="s">
        <v>815</v>
      </c>
      <c r="G226" s="151" t="s">
        <v>208</v>
      </c>
      <c r="H226" s="152">
        <v>1</v>
      </c>
      <c r="I226" s="153"/>
      <c r="J226" s="154">
        <f t="shared" si="0"/>
        <v>0</v>
      </c>
      <c r="K226" s="155"/>
      <c r="L226" s="34"/>
      <c r="M226" s="156" t="s">
        <v>1</v>
      </c>
      <c r="N226" s="157" t="s">
        <v>41</v>
      </c>
      <c r="O226" s="62"/>
      <c r="P226" s="158">
        <f t="shared" si="1"/>
        <v>0</v>
      </c>
      <c r="Q226" s="158">
        <v>0</v>
      </c>
      <c r="R226" s="158">
        <f t="shared" si="2"/>
        <v>0</v>
      </c>
      <c r="S226" s="158">
        <v>0</v>
      </c>
      <c r="T226" s="159">
        <f t="shared" si="3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60" t="s">
        <v>350</v>
      </c>
      <c r="AT226" s="160" t="s">
        <v>121</v>
      </c>
      <c r="AU226" s="160" t="s">
        <v>126</v>
      </c>
      <c r="AY226" s="18" t="s">
        <v>118</v>
      </c>
      <c r="BE226" s="161">
        <f t="shared" si="4"/>
        <v>0</v>
      </c>
      <c r="BF226" s="161">
        <f t="shared" si="5"/>
        <v>0</v>
      </c>
      <c r="BG226" s="161">
        <f t="shared" si="6"/>
        <v>0</v>
      </c>
      <c r="BH226" s="161">
        <f t="shared" si="7"/>
        <v>0</v>
      </c>
      <c r="BI226" s="161">
        <f t="shared" si="8"/>
        <v>0</v>
      </c>
      <c r="BJ226" s="18" t="s">
        <v>126</v>
      </c>
      <c r="BK226" s="161">
        <f t="shared" si="9"/>
        <v>0</v>
      </c>
      <c r="BL226" s="18" t="s">
        <v>350</v>
      </c>
      <c r="BM226" s="160" t="s">
        <v>816</v>
      </c>
    </row>
    <row r="227" spans="1:65" s="2" customFormat="1" ht="37.9" customHeight="1">
      <c r="A227" s="33"/>
      <c r="B227" s="147"/>
      <c r="C227" s="148" t="s">
        <v>359</v>
      </c>
      <c r="D227" s="148" t="s">
        <v>121</v>
      </c>
      <c r="E227" s="149" t="s">
        <v>817</v>
      </c>
      <c r="F227" s="150" t="s">
        <v>818</v>
      </c>
      <c r="G227" s="151" t="s">
        <v>208</v>
      </c>
      <c r="H227" s="152">
        <v>30</v>
      </c>
      <c r="I227" s="153"/>
      <c r="J227" s="154">
        <f t="shared" si="0"/>
        <v>0</v>
      </c>
      <c r="K227" s="155"/>
      <c r="L227" s="34"/>
      <c r="M227" s="156" t="s">
        <v>1</v>
      </c>
      <c r="N227" s="157" t="s">
        <v>41</v>
      </c>
      <c r="O227" s="62"/>
      <c r="P227" s="158">
        <f t="shared" si="1"/>
        <v>0</v>
      </c>
      <c r="Q227" s="158">
        <v>0</v>
      </c>
      <c r="R227" s="158">
        <f t="shared" si="2"/>
        <v>0</v>
      </c>
      <c r="S227" s="158">
        <v>0</v>
      </c>
      <c r="T227" s="159">
        <f t="shared" si="3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60" t="s">
        <v>350</v>
      </c>
      <c r="AT227" s="160" t="s">
        <v>121</v>
      </c>
      <c r="AU227" s="160" t="s">
        <v>126</v>
      </c>
      <c r="AY227" s="18" t="s">
        <v>118</v>
      </c>
      <c r="BE227" s="161">
        <f t="shared" si="4"/>
        <v>0</v>
      </c>
      <c r="BF227" s="161">
        <f t="shared" si="5"/>
        <v>0</v>
      </c>
      <c r="BG227" s="161">
        <f t="shared" si="6"/>
        <v>0</v>
      </c>
      <c r="BH227" s="161">
        <f t="shared" si="7"/>
        <v>0</v>
      </c>
      <c r="BI227" s="161">
        <f t="shared" si="8"/>
        <v>0</v>
      </c>
      <c r="BJ227" s="18" t="s">
        <v>126</v>
      </c>
      <c r="BK227" s="161">
        <f t="shared" si="9"/>
        <v>0</v>
      </c>
      <c r="BL227" s="18" t="s">
        <v>350</v>
      </c>
      <c r="BM227" s="160" t="s">
        <v>819</v>
      </c>
    </row>
    <row r="228" spans="1:65" s="2" customFormat="1" ht="44.25" customHeight="1">
      <c r="A228" s="33"/>
      <c r="B228" s="147"/>
      <c r="C228" s="148" t="s">
        <v>363</v>
      </c>
      <c r="D228" s="148" t="s">
        <v>121</v>
      </c>
      <c r="E228" s="149" t="s">
        <v>820</v>
      </c>
      <c r="F228" s="150" t="s">
        <v>821</v>
      </c>
      <c r="G228" s="151" t="s">
        <v>208</v>
      </c>
      <c r="H228" s="152">
        <v>4</v>
      </c>
      <c r="I228" s="153"/>
      <c r="J228" s="154">
        <f t="shared" si="0"/>
        <v>0</v>
      </c>
      <c r="K228" s="155"/>
      <c r="L228" s="34"/>
      <c r="M228" s="156" t="s">
        <v>1</v>
      </c>
      <c r="N228" s="157" t="s">
        <v>41</v>
      </c>
      <c r="O228" s="62"/>
      <c r="P228" s="158">
        <f t="shared" si="1"/>
        <v>0</v>
      </c>
      <c r="Q228" s="158">
        <v>0</v>
      </c>
      <c r="R228" s="158">
        <f t="shared" si="2"/>
        <v>0</v>
      </c>
      <c r="S228" s="158">
        <v>0</v>
      </c>
      <c r="T228" s="159">
        <f t="shared" si="3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60" t="s">
        <v>350</v>
      </c>
      <c r="AT228" s="160" t="s">
        <v>121</v>
      </c>
      <c r="AU228" s="160" t="s">
        <v>126</v>
      </c>
      <c r="AY228" s="18" t="s">
        <v>118</v>
      </c>
      <c r="BE228" s="161">
        <f t="shared" si="4"/>
        <v>0</v>
      </c>
      <c r="BF228" s="161">
        <f t="shared" si="5"/>
        <v>0</v>
      </c>
      <c r="BG228" s="161">
        <f t="shared" si="6"/>
        <v>0</v>
      </c>
      <c r="BH228" s="161">
        <f t="shared" si="7"/>
        <v>0</v>
      </c>
      <c r="BI228" s="161">
        <f t="shared" si="8"/>
        <v>0</v>
      </c>
      <c r="BJ228" s="18" t="s">
        <v>126</v>
      </c>
      <c r="BK228" s="161">
        <f t="shared" si="9"/>
        <v>0</v>
      </c>
      <c r="BL228" s="18" t="s">
        <v>350</v>
      </c>
      <c r="BM228" s="160" t="s">
        <v>822</v>
      </c>
    </row>
    <row r="229" spans="1:65" s="2" customFormat="1" ht="44.25" customHeight="1">
      <c r="A229" s="33"/>
      <c r="B229" s="147"/>
      <c r="C229" s="148" t="s">
        <v>7</v>
      </c>
      <c r="D229" s="148" t="s">
        <v>121</v>
      </c>
      <c r="E229" s="149" t="s">
        <v>823</v>
      </c>
      <c r="F229" s="150" t="s">
        <v>824</v>
      </c>
      <c r="G229" s="151" t="s">
        <v>208</v>
      </c>
      <c r="H229" s="152">
        <v>14</v>
      </c>
      <c r="I229" s="153"/>
      <c r="J229" s="154">
        <f t="shared" si="0"/>
        <v>0</v>
      </c>
      <c r="K229" s="155"/>
      <c r="L229" s="34"/>
      <c r="M229" s="156" t="s">
        <v>1</v>
      </c>
      <c r="N229" s="157" t="s">
        <v>41</v>
      </c>
      <c r="O229" s="62"/>
      <c r="P229" s="158">
        <f t="shared" si="1"/>
        <v>0</v>
      </c>
      <c r="Q229" s="158">
        <v>0</v>
      </c>
      <c r="R229" s="158">
        <f t="shared" si="2"/>
        <v>0</v>
      </c>
      <c r="S229" s="158">
        <v>0</v>
      </c>
      <c r="T229" s="159">
        <f t="shared" si="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0" t="s">
        <v>350</v>
      </c>
      <c r="AT229" s="160" t="s">
        <v>121</v>
      </c>
      <c r="AU229" s="160" t="s">
        <v>126</v>
      </c>
      <c r="AY229" s="18" t="s">
        <v>118</v>
      </c>
      <c r="BE229" s="161">
        <f t="shared" si="4"/>
        <v>0</v>
      </c>
      <c r="BF229" s="161">
        <f t="shared" si="5"/>
        <v>0</v>
      </c>
      <c r="BG229" s="161">
        <f t="shared" si="6"/>
        <v>0</v>
      </c>
      <c r="BH229" s="161">
        <f t="shared" si="7"/>
        <v>0</v>
      </c>
      <c r="BI229" s="161">
        <f t="shared" si="8"/>
        <v>0</v>
      </c>
      <c r="BJ229" s="18" t="s">
        <v>126</v>
      </c>
      <c r="BK229" s="161">
        <f t="shared" si="9"/>
        <v>0</v>
      </c>
      <c r="BL229" s="18" t="s">
        <v>350</v>
      </c>
      <c r="BM229" s="160" t="s">
        <v>825</v>
      </c>
    </row>
    <row r="230" spans="1:65" s="2" customFormat="1" ht="49.15" customHeight="1">
      <c r="A230" s="33"/>
      <c r="B230" s="147"/>
      <c r="C230" s="148" t="s">
        <v>374</v>
      </c>
      <c r="D230" s="148" t="s">
        <v>121</v>
      </c>
      <c r="E230" s="149" t="s">
        <v>826</v>
      </c>
      <c r="F230" s="150" t="s">
        <v>827</v>
      </c>
      <c r="G230" s="151" t="s">
        <v>208</v>
      </c>
      <c r="H230" s="152">
        <v>1</v>
      </c>
      <c r="I230" s="153"/>
      <c r="J230" s="154">
        <f t="shared" si="0"/>
        <v>0</v>
      </c>
      <c r="K230" s="155"/>
      <c r="L230" s="34"/>
      <c r="M230" s="156" t="s">
        <v>1</v>
      </c>
      <c r="N230" s="157" t="s">
        <v>41</v>
      </c>
      <c r="O230" s="62"/>
      <c r="P230" s="158">
        <f t="shared" si="1"/>
        <v>0</v>
      </c>
      <c r="Q230" s="158">
        <v>0</v>
      </c>
      <c r="R230" s="158">
        <f t="shared" si="2"/>
        <v>0</v>
      </c>
      <c r="S230" s="158">
        <v>0</v>
      </c>
      <c r="T230" s="159">
        <f t="shared" si="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60" t="s">
        <v>350</v>
      </c>
      <c r="AT230" s="160" t="s">
        <v>121</v>
      </c>
      <c r="AU230" s="160" t="s">
        <v>126</v>
      </c>
      <c r="AY230" s="18" t="s">
        <v>118</v>
      </c>
      <c r="BE230" s="161">
        <f t="shared" si="4"/>
        <v>0</v>
      </c>
      <c r="BF230" s="161">
        <f t="shared" si="5"/>
        <v>0</v>
      </c>
      <c r="BG230" s="161">
        <f t="shared" si="6"/>
        <v>0</v>
      </c>
      <c r="BH230" s="161">
        <f t="shared" si="7"/>
        <v>0</v>
      </c>
      <c r="BI230" s="161">
        <f t="shared" si="8"/>
        <v>0</v>
      </c>
      <c r="BJ230" s="18" t="s">
        <v>126</v>
      </c>
      <c r="BK230" s="161">
        <f t="shared" si="9"/>
        <v>0</v>
      </c>
      <c r="BL230" s="18" t="s">
        <v>350</v>
      </c>
      <c r="BM230" s="160" t="s">
        <v>828</v>
      </c>
    </row>
    <row r="231" spans="1:65" s="2" customFormat="1" ht="49.15" customHeight="1">
      <c r="A231" s="33"/>
      <c r="B231" s="147"/>
      <c r="C231" s="148" t="s">
        <v>379</v>
      </c>
      <c r="D231" s="148" t="s">
        <v>121</v>
      </c>
      <c r="E231" s="149" t="s">
        <v>829</v>
      </c>
      <c r="F231" s="150" t="s">
        <v>830</v>
      </c>
      <c r="G231" s="151" t="s">
        <v>208</v>
      </c>
      <c r="H231" s="152">
        <v>6</v>
      </c>
      <c r="I231" s="153"/>
      <c r="J231" s="154">
        <f t="shared" si="0"/>
        <v>0</v>
      </c>
      <c r="K231" s="155"/>
      <c r="L231" s="34"/>
      <c r="M231" s="156" t="s">
        <v>1</v>
      </c>
      <c r="N231" s="157" t="s">
        <v>41</v>
      </c>
      <c r="O231" s="62"/>
      <c r="P231" s="158">
        <f t="shared" si="1"/>
        <v>0</v>
      </c>
      <c r="Q231" s="158">
        <v>0</v>
      </c>
      <c r="R231" s="158">
        <f t="shared" si="2"/>
        <v>0</v>
      </c>
      <c r="S231" s="158">
        <v>0</v>
      </c>
      <c r="T231" s="159">
        <f t="shared" si="3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60" t="s">
        <v>350</v>
      </c>
      <c r="AT231" s="160" t="s">
        <v>121</v>
      </c>
      <c r="AU231" s="160" t="s">
        <v>126</v>
      </c>
      <c r="AY231" s="18" t="s">
        <v>118</v>
      </c>
      <c r="BE231" s="161">
        <f t="shared" si="4"/>
        <v>0</v>
      </c>
      <c r="BF231" s="161">
        <f t="shared" si="5"/>
        <v>0</v>
      </c>
      <c r="BG231" s="161">
        <f t="shared" si="6"/>
        <v>0</v>
      </c>
      <c r="BH231" s="161">
        <f t="shared" si="7"/>
        <v>0</v>
      </c>
      <c r="BI231" s="161">
        <f t="shared" si="8"/>
        <v>0</v>
      </c>
      <c r="BJ231" s="18" t="s">
        <v>126</v>
      </c>
      <c r="BK231" s="161">
        <f t="shared" si="9"/>
        <v>0</v>
      </c>
      <c r="BL231" s="18" t="s">
        <v>350</v>
      </c>
      <c r="BM231" s="160" t="s">
        <v>831</v>
      </c>
    </row>
    <row r="232" spans="1:65" s="2" customFormat="1" ht="49.15" customHeight="1">
      <c r="A232" s="33"/>
      <c r="B232" s="147"/>
      <c r="C232" s="148" t="s">
        <v>384</v>
      </c>
      <c r="D232" s="148" t="s">
        <v>121</v>
      </c>
      <c r="E232" s="149" t="s">
        <v>832</v>
      </c>
      <c r="F232" s="150" t="s">
        <v>833</v>
      </c>
      <c r="G232" s="151" t="s">
        <v>208</v>
      </c>
      <c r="H232" s="152">
        <v>15</v>
      </c>
      <c r="I232" s="153"/>
      <c r="J232" s="154">
        <f t="shared" si="0"/>
        <v>0</v>
      </c>
      <c r="K232" s="155"/>
      <c r="L232" s="34"/>
      <c r="M232" s="156" t="s">
        <v>1</v>
      </c>
      <c r="N232" s="157" t="s">
        <v>41</v>
      </c>
      <c r="O232" s="62"/>
      <c r="P232" s="158">
        <f t="shared" si="1"/>
        <v>0</v>
      </c>
      <c r="Q232" s="158">
        <v>0</v>
      </c>
      <c r="R232" s="158">
        <f t="shared" si="2"/>
        <v>0</v>
      </c>
      <c r="S232" s="158">
        <v>0</v>
      </c>
      <c r="T232" s="159">
        <f t="shared" si="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0" t="s">
        <v>350</v>
      </c>
      <c r="AT232" s="160" t="s">
        <v>121</v>
      </c>
      <c r="AU232" s="160" t="s">
        <v>126</v>
      </c>
      <c r="AY232" s="18" t="s">
        <v>118</v>
      </c>
      <c r="BE232" s="161">
        <f t="shared" si="4"/>
        <v>0</v>
      </c>
      <c r="BF232" s="161">
        <f t="shared" si="5"/>
        <v>0</v>
      </c>
      <c r="BG232" s="161">
        <f t="shared" si="6"/>
        <v>0</v>
      </c>
      <c r="BH232" s="161">
        <f t="shared" si="7"/>
        <v>0</v>
      </c>
      <c r="BI232" s="161">
        <f t="shared" si="8"/>
        <v>0</v>
      </c>
      <c r="BJ232" s="18" t="s">
        <v>126</v>
      </c>
      <c r="BK232" s="161">
        <f t="shared" si="9"/>
        <v>0</v>
      </c>
      <c r="BL232" s="18" t="s">
        <v>350</v>
      </c>
      <c r="BM232" s="160" t="s">
        <v>834</v>
      </c>
    </row>
    <row r="233" spans="1:65" s="2" customFormat="1" ht="49.15" customHeight="1">
      <c r="A233" s="33"/>
      <c r="B233" s="147"/>
      <c r="C233" s="148" t="s">
        <v>388</v>
      </c>
      <c r="D233" s="148" t="s">
        <v>121</v>
      </c>
      <c r="E233" s="149" t="s">
        <v>835</v>
      </c>
      <c r="F233" s="150" t="s">
        <v>836</v>
      </c>
      <c r="G233" s="151" t="s">
        <v>208</v>
      </c>
      <c r="H233" s="152">
        <v>3</v>
      </c>
      <c r="I233" s="153"/>
      <c r="J233" s="154">
        <f t="shared" si="0"/>
        <v>0</v>
      </c>
      <c r="K233" s="155"/>
      <c r="L233" s="34"/>
      <c r="M233" s="156" t="s">
        <v>1</v>
      </c>
      <c r="N233" s="157" t="s">
        <v>41</v>
      </c>
      <c r="O233" s="62"/>
      <c r="P233" s="158">
        <f t="shared" si="1"/>
        <v>0</v>
      </c>
      <c r="Q233" s="158">
        <v>0</v>
      </c>
      <c r="R233" s="158">
        <f t="shared" si="2"/>
        <v>0</v>
      </c>
      <c r="S233" s="158">
        <v>0</v>
      </c>
      <c r="T233" s="159">
        <f t="shared" si="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0" t="s">
        <v>350</v>
      </c>
      <c r="AT233" s="160" t="s">
        <v>121</v>
      </c>
      <c r="AU233" s="160" t="s">
        <v>126</v>
      </c>
      <c r="AY233" s="18" t="s">
        <v>118</v>
      </c>
      <c r="BE233" s="161">
        <f t="shared" si="4"/>
        <v>0</v>
      </c>
      <c r="BF233" s="161">
        <f t="shared" si="5"/>
        <v>0</v>
      </c>
      <c r="BG233" s="161">
        <f t="shared" si="6"/>
        <v>0</v>
      </c>
      <c r="BH233" s="161">
        <f t="shared" si="7"/>
        <v>0</v>
      </c>
      <c r="BI233" s="161">
        <f t="shared" si="8"/>
        <v>0</v>
      </c>
      <c r="BJ233" s="18" t="s">
        <v>126</v>
      </c>
      <c r="BK233" s="161">
        <f t="shared" si="9"/>
        <v>0</v>
      </c>
      <c r="BL233" s="18" t="s">
        <v>350</v>
      </c>
      <c r="BM233" s="160" t="s">
        <v>837</v>
      </c>
    </row>
    <row r="234" spans="1:65" s="2" customFormat="1" ht="37.9" customHeight="1">
      <c r="A234" s="33"/>
      <c r="B234" s="147"/>
      <c r="C234" s="148" t="s">
        <v>393</v>
      </c>
      <c r="D234" s="148" t="s">
        <v>121</v>
      </c>
      <c r="E234" s="149" t="s">
        <v>838</v>
      </c>
      <c r="F234" s="150" t="s">
        <v>839</v>
      </c>
      <c r="G234" s="151" t="s">
        <v>208</v>
      </c>
      <c r="H234" s="152">
        <v>5</v>
      </c>
      <c r="I234" s="153"/>
      <c r="J234" s="154">
        <f t="shared" si="0"/>
        <v>0</v>
      </c>
      <c r="K234" s="155"/>
      <c r="L234" s="34"/>
      <c r="M234" s="156" t="s">
        <v>1</v>
      </c>
      <c r="N234" s="157" t="s">
        <v>41</v>
      </c>
      <c r="O234" s="62"/>
      <c r="P234" s="158">
        <f t="shared" si="1"/>
        <v>0</v>
      </c>
      <c r="Q234" s="158">
        <v>0</v>
      </c>
      <c r="R234" s="158">
        <f t="shared" si="2"/>
        <v>0</v>
      </c>
      <c r="S234" s="158">
        <v>0</v>
      </c>
      <c r="T234" s="159">
        <f t="shared" si="3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60" t="s">
        <v>350</v>
      </c>
      <c r="AT234" s="160" t="s">
        <v>121</v>
      </c>
      <c r="AU234" s="160" t="s">
        <v>126</v>
      </c>
      <c r="AY234" s="18" t="s">
        <v>118</v>
      </c>
      <c r="BE234" s="161">
        <f t="shared" si="4"/>
        <v>0</v>
      </c>
      <c r="BF234" s="161">
        <f t="shared" si="5"/>
        <v>0</v>
      </c>
      <c r="BG234" s="161">
        <f t="shared" si="6"/>
        <v>0</v>
      </c>
      <c r="BH234" s="161">
        <f t="shared" si="7"/>
        <v>0</v>
      </c>
      <c r="BI234" s="161">
        <f t="shared" si="8"/>
        <v>0</v>
      </c>
      <c r="BJ234" s="18" t="s">
        <v>126</v>
      </c>
      <c r="BK234" s="161">
        <f t="shared" si="9"/>
        <v>0</v>
      </c>
      <c r="BL234" s="18" t="s">
        <v>350</v>
      </c>
      <c r="BM234" s="160" t="s">
        <v>840</v>
      </c>
    </row>
    <row r="235" spans="1:65" s="2" customFormat="1" ht="49.15" customHeight="1">
      <c r="A235" s="33"/>
      <c r="B235" s="147"/>
      <c r="C235" s="148" t="s">
        <v>397</v>
      </c>
      <c r="D235" s="148" t="s">
        <v>121</v>
      </c>
      <c r="E235" s="149" t="s">
        <v>841</v>
      </c>
      <c r="F235" s="150" t="s">
        <v>842</v>
      </c>
      <c r="G235" s="151" t="s">
        <v>208</v>
      </c>
      <c r="H235" s="152">
        <v>16</v>
      </c>
      <c r="I235" s="153"/>
      <c r="J235" s="154">
        <f t="shared" si="0"/>
        <v>0</v>
      </c>
      <c r="K235" s="155"/>
      <c r="L235" s="34"/>
      <c r="M235" s="156" t="s">
        <v>1</v>
      </c>
      <c r="N235" s="157" t="s">
        <v>41</v>
      </c>
      <c r="O235" s="62"/>
      <c r="P235" s="158">
        <f t="shared" si="1"/>
        <v>0</v>
      </c>
      <c r="Q235" s="158">
        <v>0</v>
      </c>
      <c r="R235" s="158">
        <f t="shared" si="2"/>
        <v>0</v>
      </c>
      <c r="S235" s="158">
        <v>0</v>
      </c>
      <c r="T235" s="159">
        <f t="shared" si="3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0" t="s">
        <v>350</v>
      </c>
      <c r="AT235" s="160" t="s">
        <v>121</v>
      </c>
      <c r="AU235" s="160" t="s">
        <v>126</v>
      </c>
      <c r="AY235" s="18" t="s">
        <v>118</v>
      </c>
      <c r="BE235" s="161">
        <f t="shared" si="4"/>
        <v>0</v>
      </c>
      <c r="BF235" s="161">
        <f t="shared" si="5"/>
        <v>0</v>
      </c>
      <c r="BG235" s="161">
        <f t="shared" si="6"/>
        <v>0</v>
      </c>
      <c r="BH235" s="161">
        <f t="shared" si="7"/>
        <v>0</v>
      </c>
      <c r="BI235" s="161">
        <f t="shared" si="8"/>
        <v>0</v>
      </c>
      <c r="BJ235" s="18" t="s">
        <v>126</v>
      </c>
      <c r="BK235" s="161">
        <f t="shared" si="9"/>
        <v>0</v>
      </c>
      <c r="BL235" s="18" t="s">
        <v>350</v>
      </c>
      <c r="BM235" s="160" t="s">
        <v>843</v>
      </c>
    </row>
    <row r="236" spans="1:65" s="2" customFormat="1" ht="49.15" customHeight="1">
      <c r="A236" s="33"/>
      <c r="B236" s="147"/>
      <c r="C236" s="148" t="s">
        <v>402</v>
      </c>
      <c r="D236" s="148" t="s">
        <v>121</v>
      </c>
      <c r="E236" s="149" t="s">
        <v>844</v>
      </c>
      <c r="F236" s="150" t="s">
        <v>845</v>
      </c>
      <c r="G236" s="151" t="s">
        <v>208</v>
      </c>
      <c r="H236" s="152">
        <v>2</v>
      </c>
      <c r="I236" s="153"/>
      <c r="J236" s="154">
        <f t="shared" si="0"/>
        <v>0</v>
      </c>
      <c r="K236" s="155"/>
      <c r="L236" s="34"/>
      <c r="M236" s="156" t="s">
        <v>1</v>
      </c>
      <c r="N236" s="157" t="s">
        <v>41</v>
      </c>
      <c r="O236" s="62"/>
      <c r="P236" s="158">
        <f t="shared" si="1"/>
        <v>0</v>
      </c>
      <c r="Q236" s="158">
        <v>0</v>
      </c>
      <c r="R236" s="158">
        <f t="shared" si="2"/>
        <v>0</v>
      </c>
      <c r="S236" s="158">
        <v>0</v>
      </c>
      <c r="T236" s="159">
        <f t="shared" si="3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60" t="s">
        <v>350</v>
      </c>
      <c r="AT236" s="160" t="s">
        <v>121</v>
      </c>
      <c r="AU236" s="160" t="s">
        <v>126</v>
      </c>
      <c r="AY236" s="18" t="s">
        <v>118</v>
      </c>
      <c r="BE236" s="161">
        <f t="shared" si="4"/>
        <v>0</v>
      </c>
      <c r="BF236" s="161">
        <f t="shared" si="5"/>
        <v>0</v>
      </c>
      <c r="BG236" s="161">
        <f t="shared" si="6"/>
        <v>0</v>
      </c>
      <c r="BH236" s="161">
        <f t="shared" si="7"/>
        <v>0</v>
      </c>
      <c r="BI236" s="161">
        <f t="shared" si="8"/>
        <v>0</v>
      </c>
      <c r="BJ236" s="18" t="s">
        <v>126</v>
      </c>
      <c r="BK236" s="161">
        <f t="shared" si="9"/>
        <v>0</v>
      </c>
      <c r="BL236" s="18" t="s">
        <v>350</v>
      </c>
      <c r="BM236" s="160" t="s">
        <v>846</v>
      </c>
    </row>
    <row r="237" spans="1:65" s="2" customFormat="1" ht="49.15" customHeight="1">
      <c r="A237" s="33"/>
      <c r="B237" s="147"/>
      <c r="C237" s="148" t="s">
        <v>847</v>
      </c>
      <c r="D237" s="148" t="s">
        <v>121</v>
      </c>
      <c r="E237" s="149" t="s">
        <v>848</v>
      </c>
      <c r="F237" s="150" t="s">
        <v>849</v>
      </c>
      <c r="G237" s="151" t="s">
        <v>208</v>
      </c>
      <c r="H237" s="152">
        <v>1</v>
      </c>
      <c r="I237" s="153"/>
      <c r="J237" s="154">
        <f t="shared" si="0"/>
        <v>0</v>
      </c>
      <c r="K237" s="155"/>
      <c r="L237" s="34"/>
      <c r="M237" s="156" t="s">
        <v>1</v>
      </c>
      <c r="N237" s="157" t="s">
        <v>41</v>
      </c>
      <c r="O237" s="62"/>
      <c r="P237" s="158">
        <f t="shared" si="1"/>
        <v>0</v>
      </c>
      <c r="Q237" s="158">
        <v>0</v>
      </c>
      <c r="R237" s="158">
        <f t="shared" si="2"/>
        <v>0</v>
      </c>
      <c r="S237" s="158">
        <v>0</v>
      </c>
      <c r="T237" s="159">
        <f t="shared" si="3"/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60" t="s">
        <v>350</v>
      </c>
      <c r="AT237" s="160" t="s">
        <v>121</v>
      </c>
      <c r="AU237" s="160" t="s">
        <v>126</v>
      </c>
      <c r="AY237" s="18" t="s">
        <v>118</v>
      </c>
      <c r="BE237" s="161">
        <f t="shared" si="4"/>
        <v>0</v>
      </c>
      <c r="BF237" s="161">
        <f t="shared" si="5"/>
        <v>0</v>
      </c>
      <c r="BG237" s="161">
        <f t="shared" si="6"/>
        <v>0</v>
      </c>
      <c r="BH237" s="161">
        <f t="shared" si="7"/>
        <v>0</v>
      </c>
      <c r="BI237" s="161">
        <f t="shared" si="8"/>
        <v>0</v>
      </c>
      <c r="BJ237" s="18" t="s">
        <v>126</v>
      </c>
      <c r="BK237" s="161">
        <f t="shared" si="9"/>
        <v>0</v>
      </c>
      <c r="BL237" s="18" t="s">
        <v>350</v>
      </c>
      <c r="BM237" s="160" t="s">
        <v>850</v>
      </c>
    </row>
    <row r="238" spans="1:65" s="2" customFormat="1" ht="55.5" customHeight="1">
      <c r="A238" s="33"/>
      <c r="B238" s="147"/>
      <c r="C238" s="148" t="s">
        <v>416</v>
      </c>
      <c r="D238" s="148" t="s">
        <v>121</v>
      </c>
      <c r="E238" s="149" t="s">
        <v>851</v>
      </c>
      <c r="F238" s="150" t="s">
        <v>852</v>
      </c>
      <c r="G238" s="151" t="s">
        <v>208</v>
      </c>
      <c r="H238" s="152">
        <v>3</v>
      </c>
      <c r="I238" s="153"/>
      <c r="J238" s="154">
        <f t="shared" si="0"/>
        <v>0</v>
      </c>
      <c r="K238" s="155"/>
      <c r="L238" s="34"/>
      <c r="M238" s="156" t="s">
        <v>1</v>
      </c>
      <c r="N238" s="157" t="s">
        <v>41</v>
      </c>
      <c r="O238" s="62"/>
      <c r="P238" s="158">
        <f t="shared" si="1"/>
        <v>0</v>
      </c>
      <c r="Q238" s="158">
        <v>0</v>
      </c>
      <c r="R238" s="158">
        <f t="shared" si="2"/>
        <v>0</v>
      </c>
      <c r="S238" s="158">
        <v>0</v>
      </c>
      <c r="T238" s="159">
        <f t="shared" si="3"/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60" t="s">
        <v>350</v>
      </c>
      <c r="AT238" s="160" t="s">
        <v>121</v>
      </c>
      <c r="AU238" s="160" t="s">
        <v>126</v>
      </c>
      <c r="AY238" s="18" t="s">
        <v>118</v>
      </c>
      <c r="BE238" s="161">
        <f t="shared" si="4"/>
        <v>0</v>
      </c>
      <c r="BF238" s="161">
        <f t="shared" si="5"/>
        <v>0</v>
      </c>
      <c r="BG238" s="161">
        <f t="shared" si="6"/>
        <v>0</v>
      </c>
      <c r="BH238" s="161">
        <f t="shared" si="7"/>
        <v>0</v>
      </c>
      <c r="BI238" s="161">
        <f t="shared" si="8"/>
        <v>0</v>
      </c>
      <c r="BJ238" s="18" t="s">
        <v>126</v>
      </c>
      <c r="BK238" s="161">
        <f t="shared" si="9"/>
        <v>0</v>
      </c>
      <c r="BL238" s="18" t="s">
        <v>350</v>
      </c>
      <c r="BM238" s="160" t="s">
        <v>853</v>
      </c>
    </row>
    <row r="239" spans="1:65" s="2" customFormat="1" ht="55.5" customHeight="1">
      <c r="A239" s="33"/>
      <c r="B239" s="147"/>
      <c r="C239" s="148" t="s">
        <v>428</v>
      </c>
      <c r="D239" s="148" t="s">
        <v>121</v>
      </c>
      <c r="E239" s="149" t="s">
        <v>854</v>
      </c>
      <c r="F239" s="150" t="s">
        <v>855</v>
      </c>
      <c r="G239" s="151" t="s">
        <v>208</v>
      </c>
      <c r="H239" s="152">
        <v>17</v>
      </c>
      <c r="I239" s="153"/>
      <c r="J239" s="154">
        <f t="shared" si="0"/>
        <v>0</v>
      </c>
      <c r="K239" s="155"/>
      <c r="L239" s="34"/>
      <c r="M239" s="156" t="s">
        <v>1</v>
      </c>
      <c r="N239" s="157" t="s">
        <v>41</v>
      </c>
      <c r="O239" s="62"/>
      <c r="P239" s="158">
        <f t="shared" si="1"/>
        <v>0</v>
      </c>
      <c r="Q239" s="158">
        <v>0</v>
      </c>
      <c r="R239" s="158">
        <f t="shared" si="2"/>
        <v>0</v>
      </c>
      <c r="S239" s="158">
        <v>0</v>
      </c>
      <c r="T239" s="159">
        <f t="shared" si="3"/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60" t="s">
        <v>350</v>
      </c>
      <c r="AT239" s="160" t="s">
        <v>121</v>
      </c>
      <c r="AU239" s="160" t="s">
        <v>126</v>
      </c>
      <c r="AY239" s="18" t="s">
        <v>118</v>
      </c>
      <c r="BE239" s="161">
        <f t="shared" si="4"/>
        <v>0</v>
      </c>
      <c r="BF239" s="161">
        <f t="shared" si="5"/>
        <v>0</v>
      </c>
      <c r="BG239" s="161">
        <f t="shared" si="6"/>
        <v>0</v>
      </c>
      <c r="BH239" s="161">
        <f t="shared" si="7"/>
        <v>0</v>
      </c>
      <c r="BI239" s="161">
        <f t="shared" si="8"/>
        <v>0</v>
      </c>
      <c r="BJ239" s="18" t="s">
        <v>126</v>
      </c>
      <c r="BK239" s="161">
        <f t="shared" si="9"/>
        <v>0</v>
      </c>
      <c r="BL239" s="18" t="s">
        <v>350</v>
      </c>
      <c r="BM239" s="160" t="s">
        <v>856</v>
      </c>
    </row>
    <row r="240" spans="1:65" s="2" customFormat="1" ht="55.5" customHeight="1">
      <c r="A240" s="33"/>
      <c r="B240" s="147"/>
      <c r="C240" s="148" t="s">
        <v>433</v>
      </c>
      <c r="D240" s="148" t="s">
        <v>121</v>
      </c>
      <c r="E240" s="149" t="s">
        <v>857</v>
      </c>
      <c r="F240" s="150" t="s">
        <v>858</v>
      </c>
      <c r="G240" s="151" t="s">
        <v>208</v>
      </c>
      <c r="H240" s="152">
        <v>1</v>
      </c>
      <c r="I240" s="153"/>
      <c r="J240" s="154">
        <f t="shared" si="0"/>
        <v>0</v>
      </c>
      <c r="K240" s="155"/>
      <c r="L240" s="34"/>
      <c r="M240" s="156" t="s">
        <v>1</v>
      </c>
      <c r="N240" s="157" t="s">
        <v>41</v>
      </c>
      <c r="O240" s="62"/>
      <c r="P240" s="158">
        <f t="shared" si="1"/>
        <v>0</v>
      </c>
      <c r="Q240" s="158">
        <v>0</v>
      </c>
      <c r="R240" s="158">
        <f t="shared" si="2"/>
        <v>0</v>
      </c>
      <c r="S240" s="158">
        <v>0</v>
      </c>
      <c r="T240" s="159">
        <f t="shared" si="3"/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60" t="s">
        <v>350</v>
      </c>
      <c r="AT240" s="160" t="s">
        <v>121</v>
      </c>
      <c r="AU240" s="160" t="s">
        <v>126</v>
      </c>
      <c r="AY240" s="18" t="s">
        <v>118</v>
      </c>
      <c r="BE240" s="161">
        <f t="shared" si="4"/>
        <v>0</v>
      </c>
      <c r="BF240" s="161">
        <f t="shared" si="5"/>
        <v>0</v>
      </c>
      <c r="BG240" s="161">
        <f t="shared" si="6"/>
        <v>0</v>
      </c>
      <c r="BH240" s="161">
        <f t="shared" si="7"/>
        <v>0</v>
      </c>
      <c r="BI240" s="161">
        <f t="shared" si="8"/>
        <v>0</v>
      </c>
      <c r="BJ240" s="18" t="s">
        <v>126</v>
      </c>
      <c r="BK240" s="161">
        <f t="shared" si="9"/>
        <v>0</v>
      </c>
      <c r="BL240" s="18" t="s">
        <v>350</v>
      </c>
      <c r="BM240" s="160" t="s">
        <v>859</v>
      </c>
    </row>
    <row r="241" spans="1:65" s="2" customFormat="1" ht="55.5" customHeight="1">
      <c r="A241" s="33"/>
      <c r="B241" s="147"/>
      <c r="C241" s="148" t="s">
        <v>452</v>
      </c>
      <c r="D241" s="148" t="s">
        <v>121</v>
      </c>
      <c r="E241" s="149" t="s">
        <v>860</v>
      </c>
      <c r="F241" s="150" t="s">
        <v>861</v>
      </c>
      <c r="G241" s="151" t="s">
        <v>208</v>
      </c>
      <c r="H241" s="152">
        <v>2</v>
      </c>
      <c r="I241" s="153"/>
      <c r="J241" s="154">
        <f t="shared" si="0"/>
        <v>0</v>
      </c>
      <c r="K241" s="155"/>
      <c r="L241" s="34"/>
      <c r="M241" s="156" t="s">
        <v>1</v>
      </c>
      <c r="N241" s="157" t="s">
        <v>41</v>
      </c>
      <c r="O241" s="62"/>
      <c r="P241" s="158">
        <f t="shared" si="1"/>
        <v>0</v>
      </c>
      <c r="Q241" s="158">
        <v>0</v>
      </c>
      <c r="R241" s="158">
        <f t="shared" si="2"/>
        <v>0</v>
      </c>
      <c r="S241" s="158">
        <v>0</v>
      </c>
      <c r="T241" s="159">
        <f t="shared" si="3"/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60" t="s">
        <v>350</v>
      </c>
      <c r="AT241" s="160" t="s">
        <v>121</v>
      </c>
      <c r="AU241" s="160" t="s">
        <v>126</v>
      </c>
      <c r="AY241" s="18" t="s">
        <v>118</v>
      </c>
      <c r="BE241" s="161">
        <f t="shared" si="4"/>
        <v>0</v>
      </c>
      <c r="BF241" s="161">
        <f t="shared" si="5"/>
        <v>0</v>
      </c>
      <c r="BG241" s="161">
        <f t="shared" si="6"/>
        <v>0</v>
      </c>
      <c r="BH241" s="161">
        <f t="shared" si="7"/>
        <v>0</v>
      </c>
      <c r="BI241" s="161">
        <f t="shared" si="8"/>
        <v>0</v>
      </c>
      <c r="BJ241" s="18" t="s">
        <v>126</v>
      </c>
      <c r="BK241" s="161">
        <f t="shared" si="9"/>
        <v>0</v>
      </c>
      <c r="BL241" s="18" t="s">
        <v>350</v>
      </c>
      <c r="BM241" s="160" t="s">
        <v>862</v>
      </c>
    </row>
    <row r="242" spans="1:65" s="2" customFormat="1" ht="55.5" customHeight="1">
      <c r="A242" s="33"/>
      <c r="B242" s="147"/>
      <c r="C242" s="148" t="s">
        <v>459</v>
      </c>
      <c r="D242" s="148" t="s">
        <v>121</v>
      </c>
      <c r="E242" s="149" t="s">
        <v>863</v>
      </c>
      <c r="F242" s="150" t="s">
        <v>864</v>
      </c>
      <c r="G242" s="151" t="s">
        <v>208</v>
      </c>
      <c r="H242" s="152">
        <v>1</v>
      </c>
      <c r="I242" s="153"/>
      <c r="J242" s="154">
        <f t="shared" si="0"/>
        <v>0</v>
      </c>
      <c r="K242" s="155"/>
      <c r="L242" s="34"/>
      <c r="M242" s="156" t="s">
        <v>1</v>
      </c>
      <c r="N242" s="157" t="s">
        <v>41</v>
      </c>
      <c r="O242" s="62"/>
      <c r="P242" s="158">
        <f t="shared" si="1"/>
        <v>0</v>
      </c>
      <c r="Q242" s="158">
        <v>0</v>
      </c>
      <c r="R242" s="158">
        <f t="shared" si="2"/>
        <v>0</v>
      </c>
      <c r="S242" s="158">
        <v>0</v>
      </c>
      <c r="T242" s="159">
        <f t="shared" si="3"/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60" t="s">
        <v>350</v>
      </c>
      <c r="AT242" s="160" t="s">
        <v>121</v>
      </c>
      <c r="AU242" s="160" t="s">
        <v>126</v>
      </c>
      <c r="AY242" s="18" t="s">
        <v>118</v>
      </c>
      <c r="BE242" s="161">
        <f t="shared" si="4"/>
        <v>0</v>
      </c>
      <c r="BF242" s="161">
        <f t="shared" si="5"/>
        <v>0</v>
      </c>
      <c r="BG242" s="161">
        <f t="shared" si="6"/>
        <v>0</v>
      </c>
      <c r="BH242" s="161">
        <f t="shared" si="7"/>
        <v>0</v>
      </c>
      <c r="BI242" s="161">
        <f t="shared" si="8"/>
        <v>0</v>
      </c>
      <c r="BJ242" s="18" t="s">
        <v>126</v>
      </c>
      <c r="BK242" s="161">
        <f t="shared" si="9"/>
        <v>0</v>
      </c>
      <c r="BL242" s="18" t="s">
        <v>350</v>
      </c>
      <c r="BM242" s="160" t="s">
        <v>865</v>
      </c>
    </row>
    <row r="243" spans="1:65" s="2" customFormat="1" ht="55.5" customHeight="1">
      <c r="A243" s="33"/>
      <c r="B243" s="147"/>
      <c r="C243" s="148" t="s">
        <v>689</v>
      </c>
      <c r="D243" s="148" t="s">
        <v>121</v>
      </c>
      <c r="E243" s="149" t="s">
        <v>866</v>
      </c>
      <c r="F243" s="150" t="s">
        <v>867</v>
      </c>
      <c r="G243" s="151" t="s">
        <v>208</v>
      </c>
      <c r="H243" s="152">
        <v>1</v>
      </c>
      <c r="I243" s="153"/>
      <c r="J243" s="154">
        <f t="shared" si="0"/>
        <v>0</v>
      </c>
      <c r="K243" s="155"/>
      <c r="L243" s="34"/>
      <c r="M243" s="156" t="s">
        <v>1</v>
      </c>
      <c r="N243" s="157" t="s">
        <v>41</v>
      </c>
      <c r="O243" s="62"/>
      <c r="P243" s="158">
        <f t="shared" si="1"/>
        <v>0</v>
      </c>
      <c r="Q243" s="158">
        <v>0</v>
      </c>
      <c r="R243" s="158">
        <f t="shared" si="2"/>
        <v>0</v>
      </c>
      <c r="S243" s="158">
        <v>0</v>
      </c>
      <c r="T243" s="159">
        <f t="shared" si="3"/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0" t="s">
        <v>350</v>
      </c>
      <c r="AT243" s="160" t="s">
        <v>121</v>
      </c>
      <c r="AU243" s="160" t="s">
        <v>126</v>
      </c>
      <c r="AY243" s="18" t="s">
        <v>118</v>
      </c>
      <c r="BE243" s="161">
        <f t="shared" si="4"/>
        <v>0</v>
      </c>
      <c r="BF243" s="161">
        <f t="shared" si="5"/>
        <v>0</v>
      </c>
      <c r="BG243" s="161">
        <f t="shared" si="6"/>
        <v>0</v>
      </c>
      <c r="BH243" s="161">
        <f t="shared" si="7"/>
        <v>0</v>
      </c>
      <c r="BI243" s="161">
        <f t="shared" si="8"/>
        <v>0</v>
      </c>
      <c r="BJ243" s="18" t="s">
        <v>126</v>
      </c>
      <c r="BK243" s="161">
        <f t="shared" si="9"/>
        <v>0</v>
      </c>
      <c r="BL243" s="18" t="s">
        <v>350</v>
      </c>
      <c r="BM243" s="160" t="s">
        <v>868</v>
      </c>
    </row>
    <row r="244" spans="1:65" s="2" customFormat="1" ht="55.5" customHeight="1">
      <c r="A244" s="33"/>
      <c r="B244" s="147"/>
      <c r="C244" s="148" t="s">
        <v>486</v>
      </c>
      <c r="D244" s="148" t="s">
        <v>121</v>
      </c>
      <c r="E244" s="149" t="s">
        <v>869</v>
      </c>
      <c r="F244" s="150" t="s">
        <v>870</v>
      </c>
      <c r="G244" s="151" t="s">
        <v>208</v>
      </c>
      <c r="H244" s="152">
        <v>1</v>
      </c>
      <c r="I244" s="153"/>
      <c r="J244" s="154">
        <f t="shared" si="0"/>
        <v>0</v>
      </c>
      <c r="K244" s="155"/>
      <c r="L244" s="34"/>
      <c r="M244" s="156" t="s">
        <v>1</v>
      </c>
      <c r="N244" s="157" t="s">
        <v>41</v>
      </c>
      <c r="O244" s="62"/>
      <c r="P244" s="158">
        <f t="shared" si="1"/>
        <v>0</v>
      </c>
      <c r="Q244" s="158">
        <v>0</v>
      </c>
      <c r="R244" s="158">
        <f t="shared" si="2"/>
        <v>0</v>
      </c>
      <c r="S244" s="158">
        <v>0</v>
      </c>
      <c r="T244" s="159">
        <f t="shared" si="3"/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60" t="s">
        <v>350</v>
      </c>
      <c r="AT244" s="160" t="s">
        <v>121</v>
      </c>
      <c r="AU244" s="160" t="s">
        <v>126</v>
      </c>
      <c r="AY244" s="18" t="s">
        <v>118</v>
      </c>
      <c r="BE244" s="161">
        <f t="shared" si="4"/>
        <v>0</v>
      </c>
      <c r="BF244" s="161">
        <f t="shared" si="5"/>
        <v>0</v>
      </c>
      <c r="BG244" s="161">
        <f t="shared" si="6"/>
        <v>0</v>
      </c>
      <c r="BH244" s="161">
        <f t="shared" si="7"/>
        <v>0</v>
      </c>
      <c r="BI244" s="161">
        <f t="shared" si="8"/>
        <v>0</v>
      </c>
      <c r="BJ244" s="18" t="s">
        <v>126</v>
      </c>
      <c r="BK244" s="161">
        <f t="shared" si="9"/>
        <v>0</v>
      </c>
      <c r="BL244" s="18" t="s">
        <v>350</v>
      </c>
      <c r="BM244" s="160" t="s">
        <v>871</v>
      </c>
    </row>
    <row r="245" spans="1:65" s="2" customFormat="1" ht="55.5" customHeight="1">
      <c r="A245" s="33"/>
      <c r="B245" s="147"/>
      <c r="C245" s="148" t="s">
        <v>492</v>
      </c>
      <c r="D245" s="148" t="s">
        <v>121</v>
      </c>
      <c r="E245" s="149" t="s">
        <v>872</v>
      </c>
      <c r="F245" s="150" t="s">
        <v>873</v>
      </c>
      <c r="G245" s="151" t="s">
        <v>208</v>
      </c>
      <c r="H245" s="152">
        <v>2</v>
      </c>
      <c r="I245" s="153"/>
      <c r="J245" s="154">
        <f t="shared" si="0"/>
        <v>0</v>
      </c>
      <c r="K245" s="155"/>
      <c r="L245" s="34"/>
      <c r="M245" s="156" t="s">
        <v>1</v>
      </c>
      <c r="N245" s="157" t="s">
        <v>41</v>
      </c>
      <c r="O245" s="62"/>
      <c r="P245" s="158">
        <f t="shared" si="1"/>
        <v>0</v>
      </c>
      <c r="Q245" s="158">
        <v>0</v>
      </c>
      <c r="R245" s="158">
        <f t="shared" si="2"/>
        <v>0</v>
      </c>
      <c r="S245" s="158">
        <v>0</v>
      </c>
      <c r="T245" s="159">
        <f t="shared" si="3"/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60" t="s">
        <v>350</v>
      </c>
      <c r="AT245" s="160" t="s">
        <v>121</v>
      </c>
      <c r="AU245" s="160" t="s">
        <v>126</v>
      </c>
      <c r="AY245" s="18" t="s">
        <v>118</v>
      </c>
      <c r="BE245" s="161">
        <f t="shared" si="4"/>
        <v>0</v>
      </c>
      <c r="BF245" s="161">
        <f t="shared" si="5"/>
        <v>0</v>
      </c>
      <c r="BG245" s="161">
        <f t="shared" si="6"/>
        <v>0</v>
      </c>
      <c r="BH245" s="161">
        <f t="shared" si="7"/>
        <v>0</v>
      </c>
      <c r="BI245" s="161">
        <f t="shared" si="8"/>
        <v>0</v>
      </c>
      <c r="BJ245" s="18" t="s">
        <v>126</v>
      </c>
      <c r="BK245" s="161">
        <f t="shared" si="9"/>
        <v>0</v>
      </c>
      <c r="BL245" s="18" t="s">
        <v>350</v>
      </c>
      <c r="BM245" s="160" t="s">
        <v>874</v>
      </c>
    </row>
    <row r="246" spans="1:65" s="2" customFormat="1" ht="55.5" customHeight="1">
      <c r="A246" s="33"/>
      <c r="B246" s="147"/>
      <c r="C246" s="148" t="s">
        <v>498</v>
      </c>
      <c r="D246" s="148" t="s">
        <v>121</v>
      </c>
      <c r="E246" s="149" t="s">
        <v>875</v>
      </c>
      <c r="F246" s="150" t="s">
        <v>876</v>
      </c>
      <c r="G246" s="151" t="s">
        <v>208</v>
      </c>
      <c r="H246" s="152">
        <v>1</v>
      </c>
      <c r="I246" s="153"/>
      <c r="J246" s="154">
        <f t="shared" si="0"/>
        <v>0</v>
      </c>
      <c r="K246" s="155"/>
      <c r="L246" s="34"/>
      <c r="M246" s="156" t="s">
        <v>1</v>
      </c>
      <c r="N246" s="157" t="s">
        <v>41</v>
      </c>
      <c r="O246" s="62"/>
      <c r="P246" s="158">
        <f t="shared" si="1"/>
        <v>0</v>
      </c>
      <c r="Q246" s="158">
        <v>0</v>
      </c>
      <c r="R246" s="158">
        <f t="shared" si="2"/>
        <v>0</v>
      </c>
      <c r="S246" s="158">
        <v>0</v>
      </c>
      <c r="T246" s="159">
        <f t="shared" si="3"/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60" t="s">
        <v>350</v>
      </c>
      <c r="AT246" s="160" t="s">
        <v>121</v>
      </c>
      <c r="AU246" s="160" t="s">
        <v>126</v>
      </c>
      <c r="AY246" s="18" t="s">
        <v>118</v>
      </c>
      <c r="BE246" s="161">
        <f t="shared" si="4"/>
        <v>0</v>
      </c>
      <c r="BF246" s="161">
        <f t="shared" si="5"/>
        <v>0</v>
      </c>
      <c r="BG246" s="161">
        <f t="shared" si="6"/>
        <v>0</v>
      </c>
      <c r="BH246" s="161">
        <f t="shared" si="7"/>
        <v>0</v>
      </c>
      <c r="BI246" s="161">
        <f t="shared" si="8"/>
        <v>0</v>
      </c>
      <c r="BJ246" s="18" t="s">
        <v>126</v>
      </c>
      <c r="BK246" s="161">
        <f t="shared" si="9"/>
        <v>0</v>
      </c>
      <c r="BL246" s="18" t="s">
        <v>350</v>
      </c>
      <c r="BM246" s="160" t="s">
        <v>877</v>
      </c>
    </row>
    <row r="247" spans="1:65" s="2" customFormat="1" ht="24.2" customHeight="1">
      <c r="A247" s="33"/>
      <c r="B247" s="147"/>
      <c r="C247" s="148" t="s">
        <v>502</v>
      </c>
      <c r="D247" s="148" t="s">
        <v>121</v>
      </c>
      <c r="E247" s="149" t="s">
        <v>878</v>
      </c>
      <c r="F247" s="150" t="s">
        <v>879</v>
      </c>
      <c r="G247" s="151" t="s">
        <v>455</v>
      </c>
      <c r="H247" s="194"/>
      <c r="I247" s="153"/>
      <c r="J247" s="154">
        <f t="shared" si="0"/>
        <v>0</v>
      </c>
      <c r="K247" s="155"/>
      <c r="L247" s="34"/>
      <c r="M247" s="156" t="s">
        <v>1</v>
      </c>
      <c r="N247" s="157" t="s">
        <v>41</v>
      </c>
      <c r="O247" s="62"/>
      <c r="P247" s="158">
        <f t="shared" si="1"/>
        <v>0</v>
      </c>
      <c r="Q247" s="158">
        <v>0</v>
      </c>
      <c r="R247" s="158">
        <f t="shared" si="2"/>
        <v>0</v>
      </c>
      <c r="S247" s="158">
        <v>0</v>
      </c>
      <c r="T247" s="159">
        <f t="shared" si="3"/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0" t="s">
        <v>350</v>
      </c>
      <c r="AT247" s="160" t="s">
        <v>121</v>
      </c>
      <c r="AU247" s="160" t="s">
        <v>126</v>
      </c>
      <c r="AY247" s="18" t="s">
        <v>118</v>
      </c>
      <c r="BE247" s="161">
        <f t="shared" si="4"/>
        <v>0</v>
      </c>
      <c r="BF247" s="161">
        <f t="shared" si="5"/>
        <v>0</v>
      </c>
      <c r="BG247" s="161">
        <f t="shared" si="6"/>
        <v>0</v>
      </c>
      <c r="BH247" s="161">
        <f t="shared" si="7"/>
        <v>0</v>
      </c>
      <c r="BI247" s="161">
        <f t="shared" si="8"/>
        <v>0</v>
      </c>
      <c r="BJ247" s="18" t="s">
        <v>126</v>
      </c>
      <c r="BK247" s="161">
        <f t="shared" si="9"/>
        <v>0</v>
      </c>
      <c r="BL247" s="18" t="s">
        <v>350</v>
      </c>
      <c r="BM247" s="160" t="s">
        <v>880</v>
      </c>
    </row>
    <row r="248" spans="1:65" s="12" customFormat="1" ht="22.9" customHeight="1">
      <c r="B248" s="134"/>
      <c r="D248" s="135" t="s">
        <v>74</v>
      </c>
      <c r="E248" s="145" t="s">
        <v>881</v>
      </c>
      <c r="F248" s="145" t="s">
        <v>882</v>
      </c>
      <c r="I248" s="137"/>
      <c r="J248" s="146">
        <f>BK248</f>
        <v>0</v>
      </c>
      <c r="L248" s="134"/>
      <c r="M248" s="139"/>
      <c r="N248" s="140"/>
      <c r="O248" s="140"/>
      <c r="P248" s="141">
        <f>SUM(P249:P260)</f>
        <v>0</v>
      </c>
      <c r="Q248" s="140"/>
      <c r="R248" s="141">
        <f>SUM(R249:R260)</f>
        <v>3.6450000000000002E-3</v>
      </c>
      <c r="S248" s="140"/>
      <c r="T248" s="142">
        <f>SUM(T249:T260)</f>
        <v>0</v>
      </c>
      <c r="AR248" s="135" t="s">
        <v>126</v>
      </c>
      <c r="AT248" s="143" t="s">
        <v>74</v>
      </c>
      <c r="AU248" s="143" t="s">
        <v>83</v>
      </c>
      <c r="AY248" s="135" t="s">
        <v>118</v>
      </c>
      <c r="BK248" s="144">
        <f>SUM(BK249:BK260)</f>
        <v>0</v>
      </c>
    </row>
    <row r="249" spans="1:65" s="2" customFormat="1" ht="49.15" customHeight="1">
      <c r="A249" s="33"/>
      <c r="B249" s="147"/>
      <c r="C249" s="148" t="s">
        <v>506</v>
      </c>
      <c r="D249" s="148" t="s">
        <v>121</v>
      </c>
      <c r="E249" s="149" t="s">
        <v>883</v>
      </c>
      <c r="F249" s="150" t="s">
        <v>884</v>
      </c>
      <c r="G249" s="151" t="s">
        <v>124</v>
      </c>
      <c r="H249" s="152">
        <v>14.58</v>
      </c>
      <c r="I249" s="153"/>
      <c r="J249" s="154">
        <f>ROUND(I249*H249,2)</f>
        <v>0</v>
      </c>
      <c r="K249" s="155"/>
      <c r="L249" s="34"/>
      <c r="M249" s="156" t="s">
        <v>1</v>
      </c>
      <c r="N249" s="157" t="s">
        <v>41</v>
      </c>
      <c r="O249" s="62"/>
      <c r="P249" s="158">
        <f>O249*H249</f>
        <v>0</v>
      </c>
      <c r="Q249" s="158">
        <v>0</v>
      </c>
      <c r="R249" s="158">
        <f>Q249*H249</f>
        <v>0</v>
      </c>
      <c r="S249" s="158">
        <v>0</v>
      </c>
      <c r="T249" s="159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60" t="s">
        <v>350</v>
      </c>
      <c r="AT249" s="160" t="s">
        <v>121</v>
      </c>
      <c r="AU249" s="160" t="s">
        <v>126</v>
      </c>
      <c r="AY249" s="18" t="s">
        <v>118</v>
      </c>
      <c r="BE249" s="161">
        <f>IF(N249="základná",J249,0)</f>
        <v>0</v>
      </c>
      <c r="BF249" s="161">
        <f>IF(N249="znížená",J249,0)</f>
        <v>0</v>
      </c>
      <c r="BG249" s="161">
        <f>IF(N249="zákl. prenesená",J249,0)</f>
        <v>0</v>
      </c>
      <c r="BH249" s="161">
        <f>IF(N249="zníž. prenesená",J249,0)</f>
        <v>0</v>
      </c>
      <c r="BI249" s="161">
        <f>IF(N249="nulová",J249,0)</f>
        <v>0</v>
      </c>
      <c r="BJ249" s="18" t="s">
        <v>126</v>
      </c>
      <c r="BK249" s="161">
        <f>ROUND(I249*H249,2)</f>
        <v>0</v>
      </c>
      <c r="BL249" s="18" t="s">
        <v>350</v>
      </c>
      <c r="BM249" s="160" t="s">
        <v>885</v>
      </c>
    </row>
    <row r="250" spans="1:65" s="2" customFormat="1" ht="37.9" customHeight="1">
      <c r="A250" s="33"/>
      <c r="B250" s="147"/>
      <c r="C250" s="148" t="s">
        <v>510</v>
      </c>
      <c r="D250" s="148" t="s">
        <v>121</v>
      </c>
      <c r="E250" s="149" t="s">
        <v>886</v>
      </c>
      <c r="F250" s="150" t="s">
        <v>887</v>
      </c>
      <c r="G250" s="151" t="s">
        <v>124</v>
      </c>
      <c r="H250" s="152">
        <v>14.58</v>
      </c>
      <c r="I250" s="153"/>
      <c r="J250" s="154">
        <f>ROUND(I250*H250,2)</f>
        <v>0</v>
      </c>
      <c r="K250" s="155"/>
      <c r="L250" s="34"/>
      <c r="M250" s="156" t="s">
        <v>1</v>
      </c>
      <c r="N250" s="157" t="s">
        <v>41</v>
      </c>
      <c r="O250" s="62"/>
      <c r="P250" s="158">
        <f>O250*H250</f>
        <v>0</v>
      </c>
      <c r="Q250" s="158">
        <v>1.7000000000000001E-4</v>
      </c>
      <c r="R250" s="158">
        <f>Q250*H250</f>
        <v>2.4786000000000001E-3</v>
      </c>
      <c r="S250" s="158">
        <v>0</v>
      </c>
      <c r="T250" s="159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60" t="s">
        <v>350</v>
      </c>
      <c r="AT250" s="160" t="s">
        <v>121</v>
      </c>
      <c r="AU250" s="160" t="s">
        <v>126</v>
      </c>
      <c r="AY250" s="18" t="s">
        <v>118</v>
      </c>
      <c r="BE250" s="161">
        <f>IF(N250="základná",J250,0)</f>
        <v>0</v>
      </c>
      <c r="BF250" s="161">
        <f>IF(N250="znížená",J250,0)</f>
        <v>0</v>
      </c>
      <c r="BG250" s="161">
        <f>IF(N250="zákl. prenesená",J250,0)</f>
        <v>0</v>
      </c>
      <c r="BH250" s="161">
        <f>IF(N250="zníž. prenesená",J250,0)</f>
        <v>0</v>
      </c>
      <c r="BI250" s="161">
        <f>IF(N250="nulová",J250,0)</f>
        <v>0</v>
      </c>
      <c r="BJ250" s="18" t="s">
        <v>126</v>
      </c>
      <c r="BK250" s="161">
        <f>ROUND(I250*H250,2)</f>
        <v>0</v>
      </c>
      <c r="BL250" s="18" t="s">
        <v>350</v>
      </c>
      <c r="BM250" s="160" t="s">
        <v>888</v>
      </c>
    </row>
    <row r="251" spans="1:65" s="13" customFormat="1">
      <c r="B251" s="162"/>
      <c r="D251" s="163" t="s">
        <v>128</v>
      </c>
      <c r="E251" s="164" t="s">
        <v>1</v>
      </c>
      <c r="F251" s="165" t="s">
        <v>889</v>
      </c>
      <c r="H251" s="164" t="s">
        <v>1</v>
      </c>
      <c r="I251" s="166"/>
      <c r="L251" s="162"/>
      <c r="M251" s="167"/>
      <c r="N251" s="168"/>
      <c r="O251" s="168"/>
      <c r="P251" s="168"/>
      <c r="Q251" s="168"/>
      <c r="R251" s="168"/>
      <c r="S251" s="168"/>
      <c r="T251" s="169"/>
      <c r="AT251" s="164" t="s">
        <v>128</v>
      </c>
      <c r="AU251" s="164" t="s">
        <v>126</v>
      </c>
      <c r="AV251" s="13" t="s">
        <v>83</v>
      </c>
      <c r="AW251" s="13" t="s">
        <v>31</v>
      </c>
      <c r="AX251" s="13" t="s">
        <v>75</v>
      </c>
      <c r="AY251" s="164" t="s">
        <v>118</v>
      </c>
    </row>
    <row r="252" spans="1:65" s="14" customFormat="1">
      <c r="B252" s="170"/>
      <c r="D252" s="163" t="s">
        <v>128</v>
      </c>
      <c r="E252" s="171" t="s">
        <v>1</v>
      </c>
      <c r="F252" s="172" t="s">
        <v>890</v>
      </c>
      <c r="H252" s="173">
        <v>5.33</v>
      </c>
      <c r="I252" s="174"/>
      <c r="L252" s="170"/>
      <c r="M252" s="175"/>
      <c r="N252" s="176"/>
      <c r="O252" s="176"/>
      <c r="P252" s="176"/>
      <c r="Q252" s="176"/>
      <c r="R252" s="176"/>
      <c r="S252" s="176"/>
      <c r="T252" s="177"/>
      <c r="AT252" s="171" t="s">
        <v>128</v>
      </c>
      <c r="AU252" s="171" t="s">
        <v>126</v>
      </c>
      <c r="AV252" s="14" t="s">
        <v>126</v>
      </c>
      <c r="AW252" s="14" t="s">
        <v>31</v>
      </c>
      <c r="AX252" s="14" t="s">
        <v>75</v>
      </c>
      <c r="AY252" s="171" t="s">
        <v>118</v>
      </c>
    </row>
    <row r="253" spans="1:65" s="14" customFormat="1">
      <c r="B253" s="170"/>
      <c r="D253" s="163" t="s">
        <v>128</v>
      </c>
      <c r="E253" s="171" t="s">
        <v>1</v>
      </c>
      <c r="F253" s="172" t="s">
        <v>891</v>
      </c>
      <c r="H253" s="173">
        <v>1.35</v>
      </c>
      <c r="I253" s="174"/>
      <c r="L253" s="170"/>
      <c r="M253" s="175"/>
      <c r="N253" s="176"/>
      <c r="O253" s="176"/>
      <c r="P253" s="176"/>
      <c r="Q253" s="176"/>
      <c r="R253" s="176"/>
      <c r="S253" s="176"/>
      <c r="T253" s="177"/>
      <c r="AT253" s="171" t="s">
        <v>128</v>
      </c>
      <c r="AU253" s="171" t="s">
        <v>126</v>
      </c>
      <c r="AV253" s="14" t="s">
        <v>126</v>
      </c>
      <c r="AW253" s="14" t="s">
        <v>31</v>
      </c>
      <c r="AX253" s="14" t="s">
        <v>75</v>
      </c>
      <c r="AY253" s="171" t="s">
        <v>118</v>
      </c>
    </row>
    <row r="254" spans="1:65" s="15" customFormat="1">
      <c r="B254" s="178"/>
      <c r="D254" s="163" t="s">
        <v>128</v>
      </c>
      <c r="E254" s="179" t="s">
        <v>1</v>
      </c>
      <c r="F254" s="180" t="s">
        <v>179</v>
      </c>
      <c r="H254" s="181">
        <v>6.68</v>
      </c>
      <c r="I254" s="182"/>
      <c r="L254" s="178"/>
      <c r="M254" s="183"/>
      <c r="N254" s="184"/>
      <c r="O254" s="184"/>
      <c r="P254" s="184"/>
      <c r="Q254" s="184"/>
      <c r="R254" s="184"/>
      <c r="S254" s="184"/>
      <c r="T254" s="185"/>
      <c r="AT254" s="179" t="s">
        <v>128</v>
      </c>
      <c r="AU254" s="179" t="s">
        <v>126</v>
      </c>
      <c r="AV254" s="15" t="s">
        <v>180</v>
      </c>
      <c r="AW254" s="15" t="s">
        <v>31</v>
      </c>
      <c r="AX254" s="15" t="s">
        <v>75</v>
      </c>
      <c r="AY254" s="179" t="s">
        <v>118</v>
      </c>
    </row>
    <row r="255" spans="1:65" s="13" customFormat="1">
      <c r="B255" s="162"/>
      <c r="D255" s="163" t="s">
        <v>128</v>
      </c>
      <c r="E255" s="164" t="s">
        <v>1</v>
      </c>
      <c r="F255" s="165" t="s">
        <v>892</v>
      </c>
      <c r="H255" s="164" t="s">
        <v>1</v>
      </c>
      <c r="I255" s="166"/>
      <c r="L255" s="162"/>
      <c r="M255" s="167"/>
      <c r="N255" s="168"/>
      <c r="O255" s="168"/>
      <c r="P255" s="168"/>
      <c r="Q255" s="168"/>
      <c r="R255" s="168"/>
      <c r="S255" s="168"/>
      <c r="T255" s="169"/>
      <c r="AT255" s="164" t="s">
        <v>128</v>
      </c>
      <c r="AU255" s="164" t="s">
        <v>126</v>
      </c>
      <c r="AV255" s="13" t="s">
        <v>83</v>
      </c>
      <c r="AW255" s="13" t="s">
        <v>31</v>
      </c>
      <c r="AX255" s="13" t="s">
        <v>75</v>
      </c>
      <c r="AY255" s="164" t="s">
        <v>118</v>
      </c>
    </row>
    <row r="256" spans="1:65" s="14" customFormat="1">
      <c r="B256" s="170"/>
      <c r="D256" s="163" t="s">
        <v>128</v>
      </c>
      <c r="E256" s="171" t="s">
        <v>1</v>
      </c>
      <c r="F256" s="172" t="s">
        <v>893</v>
      </c>
      <c r="H256" s="173">
        <v>6.45</v>
      </c>
      <c r="I256" s="174"/>
      <c r="L256" s="170"/>
      <c r="M256" s="175"/>
      <c r="N256" s="176"/>
      <c r="O256" s="176"/>
      <c r="P256" s="176"/>
      <c r="Q256" s="176"/>
      <c r="R256" s="176"/>
      <c r="S256" s="176"/>
      <c r="T256" s="177"/>
      <c r="AT256" s="171" t="s">
        <v>128</v>
      </c>
      <c r="AU256" s="171" t="s">
        <v>126</v>
      </c>
      <c r="AV256" s="14" t="s">
        <v>126</v>
      </c>
      <c r="AW256" s="14" t="s">
        <v>31</v>
      </c>
      <c r="AX256" s="14" t="s">
        <v>75</v>
      </c>
      <c r="AY256" s="171" t="s">
        <v>118</v>
      </c>
    </row>
    <row r="257" spans="1:65" s="14" customFormat="1">
      <c r="B257" s="170"/>
      <c r="D257" s="163" t="s">
        <v>128</v>
      </c>
      <c r="E257" s="171" t="s">
        <v>1</v>
      </c>
      <c r="F257" s="172" t="s">
        <v>894</v>
      </c>
      <c r="H257" s="173">
        <v>1.45</v>
      </c>
      <c r="I257" s="174"/>
      <c r="L257" s="170"/>
      <c r="M257" s="175"/>
      <c r="N257" s="176"/>
      <c r="O257" s="176"/>
      <c r="P257" s="176"/>
      <c r="Q257" s="176"/>
      <c r="R257" s="176"/>
      <c r="S257" s="176"/>
      <c r="T257" s="177"/>
      <c r="AT257" s="171" t="s">
        <v>128</v>
      </c>
      <c r="AU257" s="171" t="s">
        <v>126</v>
      </c>
      <c r="AV257" s="14" t="s">
        <v>126</v>
      </c>
      <c r="AW257" s="14" t="s">
        <v>31</v>
      </c>
      <c r="AX257" s="14" t="s">
        <v>75</v>
      </c>
      <c r="AY257" s="171" t="s">
        <v>118</v>
      </c>
    </row>
    <row r="258" spans="1:65" s="15" customFormat="1">
      <c r="B258" s="178"/>
      <c r="D258" s="163" t="s">
        <v>128</v>
      </c>
      <c r="E258" s="179" t="s">
        <v>1</v>
      </c>
      <c r="F258" s="180" t="s">
        <v>179</v>
      </c>
      <c r="H258" s="181">
        <v>7.9</v>
      </c>
      <c r="I258" s="182"/>
      <c r="L258" s="178"/>
      <c r="M258" s="183"/>
      <c r="N258" s="184"/>
      <c r="O258" s="184"/>
      <c r="P258" s="184"/>
      <c r="Q258" s="184"/>
      <c r="R258" s="184"/>
      <c r="S258" s="184"/>
      <c r="T258" s="185"/>
      <c r="AT258" s="179" t="s">
        <v>128</v>
      </c>
      <c r="AU258" s="179" t="s">
        <v>126</v>
      </c>
      <c r="AV258" s="15" t="s">
        <v>180</v>
      </c>
      <c r="AW258" s="15" t="s">
        <v>31</v>
      </c>
      <c r="AX258" s="15" t="s">
        <v>75</v>
      </c>
      <c r="AY258" s="179" t="s">
        <v>118</v>
      </c>
    </row>
    <row r="259" spans="1:65" s="16" customFormat="1">
      <c r="B259" s="186"/>
      <c r="D259" s="163" t="s">
        <v>128</v>
      </c>
      <c r="E259" s="187" t="s">
        <v>1</v>
      </c>
      <c r="F259" s="188" t="s">
        <v>205</v>
      </c>
      <c r="H259" s="189">
        <v>14.58</v>
      </c>
      <c r="I259" s="190"/>
      <c r="L259" s="186"/>
      <c r="M259" s="191"/>
      <c r="N259" s="192"/>
      <c r="O259" s="192"/>
      <c r="P259" s="192"/>
      <c r="Q259" s="192"/>
      <c r="R259" s="192"/>
      <c r="S259" s="192"/>
      <c r="T259" s="193"/>
      <c r="AT259" s="187" t="s">
        <v>128</v>
      </c>
      <c r="AU259" s="187" t="s">
        <v>126</v>
      </c>
      <c r="AV259" s="16" t="s">
        <v>125</v>
      </c>
      <c r="AW259" s="16" t="s">
        <v>31</v>
      </c>
      <c r="AX259" s="16" t="s">
        <v>83</v>
      </c>
      <c r="AY259" s="187" t="s">
        <v>118</v>
      </c>
    </row>
    <row r="260" spans="1:65" s="2" customFormat="1" ht="24.2" customHeight="1">
      <c r="A260" s="33"/>
      <c r="B260" s="147"/>
      <c r="C260" s="148" t="s">
        <v>514</v>
      </c>
      <c r="D260" s="148" t="s">
        <v>121</v>
      </c>
      <c r="E260" s="149" t="s">
        <v>895</v>
      </c>
      <c r="F260" s="150" t="s">
        <v>896</v>
      </c>
      <c r="G260" s="151" t="s">
        <v>124</v>
      </c>
      <c r="H260" s="152">
        <v>14.58</v>
      </c>
      <c r="I260" s="153"/>
      <c r="J260" s="154">
        <f>ROUND(I260*H260,2)</f>
        <v>0</v>
      </c>
      <c r="K260" s="155"/>
      <c r="L260" s="34"/>
      <c r="M260" s="206" t="s">
        <v>1</v>
      </c>
      <c r="N260" s="207" t="s">
        <v>41</v>
      </c>
      <c r="O260" s="208"/>
      <c r="P260" s="209">
        <f>O260*H260</f>
        <v>0</v>
      </c>
      <c r="Q260" s="209">
        <v>8.0000000000000007E-5</v>
      </c>
      <c r="R260" s="209">
        <f>Q260*H260</f>
        <v>1.1664000000000002E-3</v>
      </c>
      <c r="S260" s="209">
        <v>0</v>
      </c>
      <c r="T260" s="210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60" t="s">
        <v>350</v>
      </c>
      <c r="AT260" s="160" t="s">
        <v>121</v>
      </c>
      <c r="AU260" s="160" t="s">
        <v>126</v>
      </c>
      <c r="AY260" s="18" t="s">
        <v>118</v>
      </c>
      <c r="BE260" s="161">
        <f>IF(N260="základná",J260,0)</f>
        <v>0</v>
      </c>
      <c r="BF260" s="161">
        <f>IF(N260="znížená",J260,0)</f>
        <v>0</v>
      </c>
      <c r="BG260" s="161">
        <f>IF(N260="zákl. prenesená",J260,0)</f>
        <v>0</v>
      </c>
      <c r="BH260" s="161">
        <f>IF(N260="zníž. prenesená",J260,0)</f>
        <v>0</v>
      </c>
      <c r="BI260" s="161">
        <f>IF(N260="nulová",J260,0)</f>
        <v>0</v>
      </c>
      <c r="BJ260" s="18" t="s">
        <v>126</v>
      </c>
      <c r="BK260" s="161">
        <f>ROUND(I260*H260,2)</f>
        <v>0</v>
      </c>
      <c r="BL260" s="18" t="s">
        <v>350</v>
      </c>
      <c r="BM260" s="160" t="s">
        <v>897</v>
      </c>
    </row>
    <row r="261" spans="1:65" s="2" customFormat="1" ht="6.95" customHeight="1">
      <c r="A261" s="33"/>
      <c r="B261" s="34"/>
      <c r="C261" s="62"/>
      <c r="D261" s="62"/>
      <c r="E261" s="62"/>
      <c r="F261" s="62"/>
      <c r="G261" s="62"/>
      <c r="H261" s="62"/>
      <c r="I261" s="62"/>
      <c r="J261" s="62"/>
      <c r="K261" s="52"/>
      <c r="L261" s="34"/>
      <c r="M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</row>
    <row r="262" spans="1:65" ht="12.75">
      <c r="B262" s="21"/>
      <c r="C262" s="256" t="s">
        <v>898</v>
      </c>
      <c r="D262" s="257"/>
      <c r="E262" s="257"/>
      <c r="F262" s="257"/>
      <c r="G262" s="257"/>
      <c r="H262" s="257"/>
      <c r="I262" s="257"/>
      <c r="J262" s="211"/>
    </row>
    <row r="263" spans="1:65" ht="26.25" customHeight="1">
      <c r="B263" s="21"/>
      <c r="C263" s="256" t="s">
        <v>899</v>
      </c>
      <c r="D263" s="257"/>
      <c r="E263" s="257"/>
      <c r="F263" s="257"/>
      <c r="G263" s="257"/>
      <c r="H263" s="257"/>
      <c r="I263" s="257"/>
      <c r="J263" s="211"/>
    </row>
    <row r="264" spans="1:65" ht="51" customHeight="1">
      <c r="B264" s="21"/>
      <c r="C264" s="256" t="s">
        <v>900</v>
      </c>
      <c r="D264" s="256"/>
      <c r="E264" s="256"/>
      <c r="F264" s="256"/>
      <c r="G264" s="256"/>
      <c r="H264" s="256"/>
      <c r="I264" s="256"/>
      <c r="J264" s="211"/>
    </row>
    <row r="265" spans="1:65" ht="40.5" customHeight="1">
      <c r="B265" s="21"/>
      <c r="C265" s="256" t="s">
        <v>901</v>
      </c>
      <c r="D265" s="256"/>
      <c r="E265" s="256"/>
      <c r="F265" s="256"/>
      <c r="G265" s="256"/>
      <c r="H265" s="256"/>
      <c r="I265" s="256"/>
      <c r="J265" s="211"/>
    </row>
    <row r="266" spans="1:65" ht="26.25" customHeight="1">
      <c r="B266" s="21"/>
      <c r="C266" s="256" t="s">
        <v>902</v>
      </c>
      <c r="D266" s="256"/>
      <c r="E266" s="256"/>
      <c r="F266" s="256"/>
      <c r="G266" s="256"/>
      <c r="H266" s="256"/>
      <c r="I266" s="256"/>
      <c r="J266" s="211"/>
    </row>
    <row r="267" spans="1:65" ht="45" customHeight="1">
      <c r="B267" s="212"/>
      <c r="C267" s="258" t="s">
        <v>903</v>
      </c>
      <c r="D267" s="258"/>
      <c r="E267" s="258"/>
      <c r="F267" s="258"/>
      <c r="G267" s="258"/>
      <c r="H267" s="258"/>
      <c r="I267" s="258"/>
      <c r="J267" s="213"/>
    </row>
  </sheetData>
  <autoFilter ref="C122:K260" xr:uid="{00000000-0009-0000-0000-000002000000}"/>
  <mergeCells count="15">
    <mergeCell ref="E87:H87"/>
    <mergeCell ref="E113:H113"/>
    <mergeCell ref="E115:H115"/>
    <mergeCell ref="L2:V2"/>
    <mergeCell ref="C262:I262"/>
    <mergeCell ref="E7:H7"/>
    <mergeCell ref="E9:H9"/>
    <mergeCell ref="E18:H18"/>
    <mergeCell ref="E27:H27"/>
    <mergeCell ref="E85:H85"/>
    <mergeCell ref="C263:I263"/>
    <mergeCell ref="C264:I264"/>
    <mergeCell ref="C265:I265"/>
    <mergeCell ref="C266:I266"/>
    <mergeCell ref="C267:I26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C5B204-74B6-4026-8669-03E493D00A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6618D5-51C9-4CCD-B69B-E53236B8A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E.03.1.1 - 1.1 Obnova oki...</vt:lpstr>
      <vt:lpstr>E.03.1.2 - 1.2 Obnova zám...</vt:lpstr>
      <vt:lpstr>'E.03.1.1 - 1.1 Obnova oki...'!Názvy_tlače</vt:lpstr>
      <vt:lpstr>'E.03.1.2 - 1.2 Obnova zám...'!Názvy_tlače</vt:lpstr>
      <vt:lpstr>'Rekapitulácia stavby'!Názvy_tlače</vt:lpstr>
      <vt:lpstr>'E.03.1.1 - 1.1 Obnova oki...'!Oblasť_tlače</vt:lpstr>
      <vt:lpstr>'E.03.1.2 - 1.2 Obnova zám...'!Oblasť_tlače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TANA\Táňa</dc:creator>
  <cp:lastModifiedBy>Vyšná Miroslava</cp:lastModifiedBy>
  <dcterms:created xsi:type="dcterms:W3CDTF">2024-03-04T17:06:47Z</dcterms:created>
  <dcterms:modified xsi:type="dcterms:W3CDTF">2024-07-08T08:48:21Z</dcterms:modified>
</cp:coreProperties>
</file>