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726"/>
  <workbookPr/>
  <mc:AlternateContent xmlns:mc="http://schemas.openxmlformats.org/markup-compatibility/2006">
    <mc:Choice Requires="x15">
      <x15ac:absPath xmlns:x15ac="http://schemas.microsoft.com/office/spreadsheetml/2010/11/ac" url="https://vucbb-my.sharepoint.com/personal/marek_gero_bbsk_sk/Documents/Pracovná plocha/Projekty príprava/Mini výzva/SŠ S.Mikovíniho/hlavnabud/podklady pre VO/Zateplenie/PHZ/"/>
    </mc:Choice>
  </mc:AlternateContent>
  <xr:revisionPtr revIDLastSave="92" documentId="11_629FDB5EA937B115CCC475318F3659B4C01F9851" xr6:coauthVersionLast="47" xr6:coauthVersionMax="47" xr10:uidLastSave="{5E630E68-43AB-4813-BEC8-62ACE8FC552B}"/>
  <bookViews>
    <workbookView xWindow="-120" yWindow="-120" windowWidth="29040" windowHeight="15720" activeTab="1" xr2:uid="{00000000-000D-0000-FFFF-FFFF00000000}"/>
  </bookViews>
  <sheets>
    <sheet name="Rekapitulácia stavby" sheetId="1" r:id="rId1"/>
    <sheet name="2 - SO 01.2A-ZATEPLENIE S..." sheetId="3" r:id="rId2"/>
  </sheets>
  <definedNames>
    <definedName name="_xlnm._FilterDatabase" localSheetId="1" hidden="1">'2 - SO 01.2A-ZATEPLENIE S...'!$C$122:$K$139</definedName>
    <definedName name="_xlnm.Print_Titles" localSheetId="1">'2 - SO 01.2A-ZATEPLENIE S...'!$122:$122</definedName>
    <definedName name="_xlnm.Print_Titles" localSheetId="0">'Rekapitulácia stavby'!$92:$92</definedName>
    <definedName name="_xlnm.Print_Area" localSheetId="1">'2 - SO 01.2A-ZATEPLENIE S...'!$C$4:$J$76,'2 - SO 01.2A-ZATEPLENIE S...'!$C$110:$J$139</definedName>
    <definedName name="_xlnm.Print_Area" localSheetId="0">'Rekapitulácia stavby'!$D$4:$AO$76,'Rekapitulácia stavby'!$C$82:$AQ$96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26" i="3" l="1"/>
  <c r="J37" i="3" l="1"/>
  <c r="J36" i="3"/>
  <c r="AY95" i="1" s="1"/>
  <c r="J35" i="3"/>
  <c r="AX95" i="1" s="1"/>
  <c r="BI139" i="3"/>
  <c r="BH139" i="3"/>
  <c r="BG139" i="3"/>
  <c r="BE139" i="3"/>
  <c r="T139" i="3"/>
  <c r="R139" i="3"/>
  <c r="P139" i="3"/>
  <c r="BI138" i="3"/>
  <c r="BH138" i="3"/>
  <c r="BG138" i="3"/>
  <c r="BE138" i="3"/>
  <c r="T138" i="3"/>
  <c r="R138" i="3"/>
  <c r="P138" i="3"/>
  <c r="BI131" i="3"/>
  <c r="BH131" i="3"/>
  <c r="BG131" i="3"/>
  <c r="BE131" i="3"/>
  <c r="T131" i="3"/>
  <c r="R131" i="3"/>
  <c r="P131" i="3"/>
  <c r="BI128" i="3"/>
  <c r="BH128" i="3"/>
  <c r="BG128" i="3"/>
  <c r="BE128" i="3"/>
  <c r="T128" i="3"/>
  <c r="R128" i="3"/>
  <c r="P128" i="3"/>
  <c r="BI126" i="3"/>
  <c r="BH126" i="3"/>
  <c r="BG126" i="3"/>
  <c r="BE126" i="3"/>
  <c r="T126" i="3"/>
  <c r="R126" i="3"/>
  <c r="P126" i="3"/>
  <c r="F117" i="3"/>
  <c r="E115" i="3"/>
  <c r="F92" i="3"/>
  <c r="F89" i="3"/>
  <c r="E87" i="3"/>
  <c r="J24" i="3"/>
  <c r="E24" i="3"/>
  <c r="J120" i="3" s="1"/>
  <c r="J23" i="3"/>
  <c r="J21" i="3"/>
  <c r="E21" i="3"/>
  <c r="J119" i="3" s="1"/>
  <c r="J20" i="3"/>
  <c r="J15" i="3"/>
  <c r="E15" i="3"/>
  <c r="F119" i="3" s="1"/>
  <c r="J14" i="3"/>
  <c r="J89" i="3"/>
  <c r="E7" i="3"/>
  <c r="E113" i="3" s="1"/>
  <c r="L90" i="1"/>
  <c r="AM90" i="1"/>
  <c r="AM89" i="1"/>
  <c r="L89" i="1"/>
  <c r="AM87" i="1"/>
  <c r="L87" i="1"/>
  <c r="L85" i="1"/>
  <c r="L84" i="1"/>
  <c r="BK138" i="3"/>
  <c r="BK128" i="3"/>
  <c r="J131" i="3"/>
  <c r="J128" i="3"/>
  <c r="BK131" i="3"/>
  <c r="BK139" i="3"/>
  <c r="BK126" i="3"/>
  <c r="J138" i="3"/>
  <c r="J139" i="3"/>
  <c r="J33" i="3" l="1"/>
  <c r="AV95" i="1" s="1"/>
  <c r="BK125" i="3"/>
  <c r="R127" i="3"/>
  <c r="R130" i="3"/>
  <c r="T125" i="3"/>
  <c r="J102" i="3"/>
  <c r="J103" i="3"/>
  <c r="P125" i="3"/>
  <c r="T127" i="3"/>
  <c r="P130" i="3"/>
  <c r="P127" i="3"/>
  <c r="T130" i="3"/>
  <c r="R125" i="3"/>
  <c r="BK127" i="3"/>
  <c r="J127" i="3" s="1"/>
  <c r="J99" i="3" s="1"/>
  <c r="BK130" i="3"/>
  <c r="J130" i="3" s="1"/>
  <c r="BF128" i="3"/>
  <c r="E85" i="3"/>
  <c r="J92" i="3"/>
  <c r="F91" i="3"/>
  <c r="BF131" i="3"/>
  <c r="BF139" i="3"/>
  <c r="J91" i="3"/>
  <c r="BF138" i="3"/>
  <c r="BF126" i="3"/>
  <c r="F35" i="3"/>
  <c r="BB95" i="1" s="1"/>
  <c r="F33" i="3"/>
  <c r="AZ95" i="1" s="1"/>
  <c r="F37" i="3"/>
  <c r="BD95" i="1" s="1"/>
  <c r="AS94" i="1"/>
  <c r="F36" i="3"/>
  <c r="BC95" i="1" s="1"/>
  <c r="R124" i="3" l="1"/>
  <c r="J101" i="3"/>
  <c r="J129" i="3"/>
  <c r="BK124" i="3"/>
  <c r="J124" i="3" s="1"/>
  <c r="P129" i="3"/>
  <c r="T129" i="3"/>
  <c r="P124" i="3"/>
  <c r="T124" i="3"/>
  <c r="R129" i="3"/>
  <c r="J125" i="3"/>
  <c r="J98" i="3" s="1"/>
  <c r="BK129" i="3"/>
  <c r="BD94" i="1"/>
  <c r="W33" i="1" s="1"/>
  <c r="BB94" i="1"/>
  <c r="W31" i="1" s="1"/>
  <c r="F34" i="3"/>
  <c r="BA95" i="1" s="1"/>
  <c r="BC94" i="1"/>
  <c r="AY94" i="1" s="1"/>
  <c r="J34" i="3"/>
  <c r="AW95" i="1" s="1"/>
  <c r="AT95" i="1" s="1"/>
  <c r="AZ94" i="1"/>
  <c r="W29" i="1" s="1"/>
  <c r="R123" i="3" l="1"/>
  <c r="P123" i="3"/>
  <c r="AU95" i="1" s="1"/>
  <c r="AU94" i="1" s="1"/>
  <c r="J123" i="3"/>
  <c r="J97" i="3"/>
  <c r="J100" i="3"/>
  <c r="T123" i="3"/>
  <c r="BK123" i="3"/>
  <c r="BA94" i="1"/>
  <c r="W32" i="1"/>
  <c r="AV94" i="1"/>
  <c r="AK29" i="1" s="1"/>
  <c r="AX94" i="1"/>
  <c r="J96" i="3" l="1"/>
  <c r="J30" i="3"/>
  <c r="AG95" i="1" s="1"/>
  <c r="AN95" i="1" s="1"/>
  <c r="AW94" i="1"/>
  <c r="W30" i="1" l="1"/>
  <c r="AG94" i="1"/>
  <c r="J39" i="3"/>
  <c r="AT94" i="1"/>
  <c r="AK26" i="1" l="1"/>
  <c r="AK35" i="1"/>
  <c r="AK30" i="1" s="1"/>
  <c r="AN94" i="1" s="1"/>
</calcChain>
</file>

<file path=xl/sharedStrings.xml><?xml version="1.0" encoding="utf-8"?>
<sst xmlns="http://schemas.openxmlformats.org/spreadsheetml/2006/main" count="346" uniqueCount="141">
  <si>
    <t>Export Komplet</t>
  </si>
  <si>
    <t/>
  </si>
  <si>
    <t>2.0</t>
  </si>
  <si>
    <t>False</t>
  </si>
  <si>
    <t>{8981d91e-f232-4719-8c0d-c1f6faa8ba3b}</t>
  </si>
  <si>
    <t>&gt;&gt;  skryté stĺpce  &lt;&lt;</t>
  </si>
  <si>
    <t>0,01</t>
  </si>
  <si>
    <t>20</t>
  </si>
  <si>
    <t>REKAPITULÁCIA STAVBY</t>
  </si>
  <si>
    <t>v ---  nižšie sa nachádzajú doplnkové a pomocné údaje k zostavám  --- v</t>
  </si>
  <si>
    <t>0,001</t>
  </si>
  <si>
    <t>Kód:</t>
  </si>
  <si>
    <t>035-2024</t>
  </si>
  <si>
    <t>Stavba:</t>
  </si>
  <si>
    <t>JKSO:</t>
  </si>
  <si>
    <t>KS:</t>
  </si>
  <si>
    <t>Miesto:</t>
  </si>
  <si>
    <t xml:space="preserve"> </t>
  </si>
  <si>
    <t>Dátum:</t>
  </si>
  <si>
    <t>Objednávateľ:</t>
  </si>
  <si>
    <t>IČO:</t>
  </si>
  <si>
    <t>IČ DPH:</t>
  </si>
  <si>
    <t>Zhotoviteľ:</t>
  </si>
  <si>
    <t>Projektant:</t>
  </si>
  <si>
    <t>True</t>
  </si>
  <si>
    <t>Spracovateľ:</t>
  </si>
  <si>
    <t>Poznámka:</t>
  </si>
  <si>
    <t>Cena bez DPH</t>
  </si>
  <si>
    <t>Sadzba dane</t>
  </si>
  <si>
    <t>Základ dane</t>
  </si>
  <si>
    <t>Výška dane</t>
  </si>
  <si>
    <t>DPH</t>
  </si>
  <si>
    <t>základná</t>
  </si>
  <si>
    <t>znížená</t>
  </si>
  <si>
    <t>zákl. prenesená</t>
  </si>
  <si>
    <t>zníž. prenesená</t>
  </si>
  <si>
    <t>nulová</t>
  </si>
  <si>
    <t>Cena s DPH</t>
  </si>
  <si>
    <t>v</t>
  </si>
  <si>
    <t>EUR</t>
  </si>
  <si>
    <t>Projektant</t>
  </si>
  <si>
    <t>Spracovateľ</t>
  </si>
  <si>
    <t>Dátum a podpis:</t>
  </si>
  <si>
    <t>Pečiatka</t>
  </si>
  <si>
    <t>Objednávateľ</t>
  </si>
  <si>
    <t>Zhotoviteľ</t>
  </si>
  <si>
    <t>REKAPITULÁCIA OBJEKTOV STAVBY</t>
  </si>
  <si>
    <t>Informatívne údaje z listov zákaziek</t>
  </si>
  <si>
    <t>Kód</t>
  </si>
  <si>
    <t>Popis</t>
  </si>
  <si>
    <t>Cena bez DPH [EUR]</t>
  </si>
  <si>
    <t>Cena s DPH [EUR]</t>
  </si>
  <si>
    <t>Typ</t>
  </si>
  <si>
    <t>z toho Ostat._x000D_
náklady [EUR]</t>
  </si>
  <si>
    <t>DPH [EUR]</t>
  </si>
  <si>
    <t>Normohodiny [h]</t>
  </si>
  <si>
    <t>DPH základná [EUR]</t>
  </si>
  <si>
    <t>DPH znížená [EUR]</t>
  </si>
  <si>
    <t>DPH základná prenesená_x000D_
[EUR]</t>
  </si>
  <si>
    <t>DPH znížená prenesená_x000D_
[EUR]</t>
  </si>
  <si>
    <t>Základňa_x000D_
DPH základná</t>
  </si>
  <si>
    <t>Základňa_x000D_
DPH znížená</t>
  </si>
  <si>
    <t>Základňa_x000D_
DPH zákl. prenesená</t>
  </si>
  <si>
    <t>Základňa_x000D_
DPH zníž. prenesená</t>
  </si>
  <si>
    <t>Základňa_x000D_
DPH nulová</t>
  </si>
  <si>
    <t>Náklady z rozpočtov</t>
  </si>
  <si>
    <t>D</t>
  </si>
  <si>
    <t>0</t>
  </si>
  <si>
    <t>###NOIMPORT###</t>
  </si>
  <si>
    <t>IMPORT</t>
  </si>
  <si>
    <t>{00000000-0000-0000-0000-000000000000}</t>
  </si>
  <si>
    <t>1</t>
  </si>
  <si>
    <t>STA</t>
  </si>
  <si>
    <t>/</t>
  </si>
  <si>
    <t>SO 01.2A-ZATEPLENIE STROPU</t>
  </si>
  <si>
    <t>2</t>
  </si>
  <si>
    <t>{2fcd25e9-8551-4c0e-a321-44a9f70afcc1}</t>
  </si>
  <si>
    <t>KRYCÍ LIST ROZPOČTU</t>
  </si>
  <si>
    <t>Objekt:</t>
  </si>
  <si>
    <t>REKAPITULÁCIA ROZPOČTU</t>
  </si>
  <si>
    <t>Kód dielu - Popis</t>
  </si>
  <si>
    <t>Cena celkom [EUR]</t>
  </si>
  <si>
    <t>Náklady z rozpočtu</t>
  </si>
  <si>
    <t>-1</t>
  </si>
  <si>
    <t>HSV - Práce a dodávky HSV</t>
  </si>
  <si>
    <t xml:space="preserve">    6 - Úpravy povrchov, podlahy, osadenie</t>
  </si>
  <si>
    <t xml:space="preserve">    9 - Ostatné konštrukcie a práce-búranie</t>
  </si>
  <si>
    <t>PSV - Práce a dodávky PSV</t>
  </si>
  <si>
    <t xml:space="preserve">    762 - Konštrukcie tesárske</t>
  </si>
  <si>
    <t xml:space="preserve">    766 - Konštrukcie stolárske</t>
  </si>
  <si>
    <t>ROZPOČET</t>
  </si>
  <si>
    <t>PČ</t>
  </si>
  <si>
    <t>MJ</t>
  </si>
  <si>
    <t>Množstvo</t>
  </si>
  <si>
    <t>J.cena [EUR]</t>
  </si>
  <si>
    <t>Cenová sústava</t>
  </si>
  <si>
    <t>J. Nh [h]</t>
  </si>
  <si>
    <t>Nh celkom [h]</t>
  </si>
  <si>
    <t>J. hmotnosť [t]</t>
  </si>
  <si>
    <t>Hmotnosť celkom [t]</t>
  </si>
  <si>
    <t>J. suť [t]</t>
  </si>
  <si>
    <t>Suť Celkom [t]</t>
  </si>
  <si>
    <t>HSV</t>
  </si>
  <si>
    <t>Práce a dodávky HSV</t>
  </si>
  <si>
    <t>ROZPOCET</t>
  </si>
  <si>
    <t>6</t>
  </si>
  <si>
    <t>Úpravy povrchov, podlahy, osadenie</t>
  </si>
  <si>
    <t>K</t>
  </si>
  <si>
    <t>45.25.32 63243-5115</t>
  </si>
  <si>
    <t>m2</t>
  </si>
  <si>
    <t>4</t>
  </si>
  <si>
    <t>9</t>
  </si>
  <si>
    <t>Ostatné konštrukcie a práce-búranie</t>
  </si>
  <si>
    <t>45.45.13 95290-2110</t>
  </si>
  <si>
    <t>Zametenie v miestnostiach a chodbách</t>
  </si>
  <si>
    <t>8</t>
  </si>
  <si>
    <t>PSV</t>
  </si>
  <si>
    <t>Práce a dodávky PSV</t>
  </si>
  <si>
    <t>762</t>
  </si>
  <si>
    <t>Konštrukcie tesárske</t>
  </si>
  <si>
    <t>45.00.00 762.331</t>
  </si>
  <si>
    <t>Podlaha podkrovia-komplet</t>
  </si>
  <si>
    <t>16</t>
  </si>
  <si>
    <t>%</t>
  </si>
  <si>
    <t>30</t>
  </si>
  <si>
    <t>34</t>
  </si>
  <si>
    <t xml:space="preserve">    763 - Konštrukcie - drevostavby</t>
  </si>
  <si>
    <t>Penetrácia podkladu - základný náter na nesiakavé podklady</t>
  </si>
  <si>
    <t>45.42.13 76252-1811</t>
  </si>
  <si>
    <t>Demontáž podláh z OSB dosiek</t>
  </si>
  <si>
    <t>32</t>
  </si>
  <si>
    <t>45.42.13 99876-2203</t>
  </si>
  <si>
    <t>Presun hmôt pre tesárske konštr. v objektoch výšky do 24 m</t>
  </si>
  <si>
    <t>OBNOVA HISTORICKEJ A PAMIATKOVO CHRÁNENEJ BUDOVY SPŠ S.MIKOVÍNIHO B.ŠTIAVNICA, HLAVNÁ BUDOVA</t>
  </si>
  <si>
    <t>1- SO 01.2A-ZATEPLENIE STROPU</t>
  </si>
  <si>
    <t>OSB3</t>
  </si>
  <si>
    <t>parozábrana</t>
  </si>
  <si>
    <t>vyplnenie nerovností násypom</t>
  </si>
  <si>
    <t>vyčistenie pôvodnej podlahy</t>
  </si>
  <si>
    <t>EPS výstužné kríže+výplň Isover Uniroll Profi hr.200mm prípadne alternatíva</t>
  </si>
  <si>
    <t>P8-systém suchej podlahy Isover Step cross prípadne alternatíva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</si>
</sst>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%"/>
    <numFmt numFmtId="165" formatCode="dd\.mm\.yyyy"/>
    <numFmt numFmtId="166" formatCode="#,##0.00000"/>
    <numFmt numFmtId="167" formatCode="#,##0.000"/>
  </numFmts>
  <fonts count="33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FFFFFF"/>
      <name val="Arial CE"/>
    </font>
    <font>
      <sz val="8"/>
      <color rgb="FF3366FF"/>
      <name val="Arial CE"/>
    </font>
    <font>
      <b/>
      <sz val="14"/>
      <name val="Arial CE"/>
    </font>
    <font>
      <b/>
      <sz val="10"/>
      <name val="Arial CE"/>
    </font>
    <font>
      <sz val="10"/>
      <color rgb="FFFFFFFF"/>
      <name val="Arial CE"/>
    </font>
    <font>
      <b/>
      <sz val="10"/>
      <color rgb="FFFFFFFF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8"/>
      <color theme="10"/>
      <name val="Wingdings 2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u/>
      <sz val="11"/>
      <color theme="10"/>
      <name val="Calibri"/>
      <scheme val="minor"/>
    </font>
    <font>
      <sz val="9"/>
      <color rgb="FF0070C0"/>
      <name val="Arial CE"/>
    </font>
  </fonts>
  <fills count="5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2">
    <xf numFmtId="0" fontId="0" fillId="0" borderId="0"/>
    <xf numFmtId="0" fontId="31" fillId="0" borderId="0" applyNumberFormat="0" applyFill="0" applyBorder="0" applyAlignment="0" applyProtection="0"/>
  </cellStyleXfs>
  <cellXfs count="182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/>
    <xf numFmtId="0" fontId="9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1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0" fillId="0" borderId="4" xfId="0" applyBorder="1"/>
    <xf numFmtId="0" fontId="0" fillId="0" borderId="3" xfId="0" applyBorder="1" applyAlignment="1">
      <alignment vertical="center"/>
    </xf>
    <xf numFmtId="0" fontId="12" fillId="0" borderId="5" xfId="0" applyFont="1" applyBorder="1" applyAlignment="1">
      <alignment horizontal="left" vertical="center"/>
    </xf>
    <xf numFmtId="0" fontId="0" fillId="0" borderId="5" xfId="0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13" fillId="0" borderId="0" xfId="0" applyFont="1" applyAlignment="1">
      <alignment horizontal="left" vertical="center"/>
    </xf>
    <xf numFmtId="0" fontId="13" fillId="0" borderId="0" xfId="0" applyFont="1" applyAlignment="1">
      <alignment vertical="center"/>
    </xf>
    <xf numFmtId="0" fontId="13" fillId="0" borderId="3" xfId="0" applyFont="1" applyBorder="1" applyAlignment="1">
      <alignment vertical="center"/>
    </xf>
    <xf numFmtId="0" fontId="0" fillId="3" borderId="0" xfId="0" applyFill="1" applyAlignment="1">
      <alignment vertical="center"/>
    </xf>
    <xf numFmtId="0" fontId="4" fillId="3" borderId="6" xfId="0" applyFont="1" applyFill="1" applyBorder="1" applyAlignment="1">
      <alignment horizontal="left" vertical="center"/>
    </xf>
    <xf numFmtId="0" fontId="0" fillId="3" borderId="7" xfId="0" applyFill="1" applyBorder="1" applyAlignment="1">
      <alignment vertical="center"/>
    </xf>
    <xf numFmtId="0" fontId="4" fillId="3" borderId="7" xfId="0" applyFont="1" applyFill="1" applyBorder="1" applyAlignment="1">
      <alignment horizontal="center" vertical="center"/>
    </xf>
    <xf numFmtId="0" fontId="16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9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12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15" xfId="0" applyBorder="1" applyAlignment="1">
      <alignment vertical="center"/>
    </xf>
    <xf numFmtId="0" fontId="0" fillId="4" borderId="7" xfId="0" applyFill="1" applyBorder="1" applyAlignment="1">
      <alignment vertical="center"/>
    </xf>
    <xf numFmtId="0" fontId="19" fillId="4" borderId="0" xfId="0" applyFont="1" applyFill="1" applyAlignment="1">
      <alignment horizontal="center" vertical="center"/>
    </xf>
    <xf numFmtId="0" fontId="20" fillId="0" borderId="16" xfId="0" applyFont="1" applyBorder="1" applyAlignment="1">
      <alignment horizontal="center" vertical="center" wrapText="1"/>
    </xf>
    <xf numFmtId="0" fontId="20" fillId="0" borderId="17" xfId="0" applyFont="1" applyBorder="1" applyAlignment="1">
      <alignment horizontal="center" vertical="center" wrapText="1"/>
    </xf>
    <xf numFmtId="0" fontId="20" fillId="0" borderId="18" xfId="0" applyFont="1" applyBorder="1" applyAlignment="1">
      <alignment horizontal="center" vertical="center" wrapText="1"/>
    </xf>
    <xf numFmtId="0" fontId="0" fillId="0" borderId="11" xfId="0" applyBorder="1" applyAlignment="1">
      <alignment vertical="center"/>
    </xf>
    <xf numFmtId="0" fontId="4" fillId="0" borderId="3" xfId="0" applyFont="1" applyBorder="1" applyAlignment="1">
      <alignment vertical="center"/>
    </xf>
    <xf numFmtId="0" fontId="21" fillId="0" borderId="0" xfId="0" applyFont="1" applyAlignment="1">
      <alignment horizontal="left" vertical="center"/>
    </xf>
    <xf numFmtId="0" fontId="21" fillId="0" borderId="0" xfId="0" applyFont="1" applyAlignment="1">
      <alignment vertical="center"/>
    </xf>
    <xf numFmtId="4" fontId="21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" fontId="17" fillId="0" borderId="14" xfId="0" applyNumberFormat="1" applyFont="1" applyBorder="1" applyAlignment="1">
      <alignment vertical="center"/>
    </xf>
    <xf numFmtId="4" fontId="17" fillId="0" borderId="0" xfId="0" applyNumberFormat="1" applyFont="1" applyAlignment="1">
      <alignment vertical="center"/>
    </xf>
    <xf numFmtId="166" fontId="17" fillId="0" borderId="0" xfId="0" applyNumberFormat="1" applyFont="1" applyAlignment="1">
      <alignment vertical="center"/>
    </xf>
    <xf numFmtId="4" fontId="17" fillId="0" borderId="15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2" fillId="0" borderId="0" xfId="0" applyFont="1" applyAlignment="1">
      <alignment horizontal="left" vertical="center"/>
    </xf>
    <xf numFmtId="0" fontId="5" fillId="0" borderId="3" xfId="0" applyFont="1" applyBorder="1" applyAlignment="1">
      <alignment vertical="center"/>
    </xf>
    <xf numFmtId="0" fontId="23" fillId="0" borderId="0" xfId="0" applyFont="1" applyAlignment="1">
      <alignment vertical="center"/>
    </xf>
    <xf numFmtId="0" fontId="24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26" fillId="0" borderId="0" xfId="1" applyFont="1" applyAlignment="1">
      <alignment horizontal="center" vertical="center"/>
    </xf>
    <xf numFmtId="4" fontId="1" fillId="0" borderId="0" xfId="0" applyNumberFormat="1" applyFont="1" applyAlignment="1">
      <alignment vertical="center"/>
    </xf>
    <xf numFmtId="4" fontId="25" fillId="0" borderId="19" xfId="0" applyNumberFormat="1" applyFont="1" applyBorder="1" applyAlignment="1">
      <alignment vertical="center"/>
    </xf>
    <xf numFmtId="4" fontId="25" fillId="0" borderId="20" xfId="0" applyNumberFormat="1" applyFont="1" applyBorder="1" applyAlignment="1">
      <alignment vertical="center"/>
    </xf>
    <xf numFmtId="166" fontId="25" fillId="0" borderId="20" xfId="0" applyNumberFormat="1" applyFont="1" applyBorder="1" applyAlignment="1">
      <alignment vertical="center"/>
    </xf>
    <xf numFmtId="4" fontId="25" fillId="0" borderId="21" xfId="0" applyNumberFormat="1" applyFont="1" applyBorder="1" applyAlignment="1">
      <alignment vertical="center"/>
    </xf>
    <xf numFmtId="0" fontId="27" fillId="0" borderId="0" xfId="0" applyFont="1" applyAlignment="1">
      <alignment horizontal="left" vertical="center"/>
    </xf>
    <xf numFmtId="0" fontId="0" fillId="0" borderId="3" xfId="0" applyBorder="1" applyAlignment="1">
      <alignment vertical="center" wrapText="1"/>
    </xf>
    <xf numFmtId="0" fontId="12" fillId="0" borderId="0" xfId="0" applyFont="1" applyAlignment="1">
      <alignment horizontal="left" vertical="center"/>
    </xf>
    <xf numFmtId="0" fontId="18" fillId="0" borderId="0" xfId="0" applyFont="1" applyAlignment="1">
      <alignment horizontal="left" vertical="center"/>
    </xf>
    <xf numFmtId="4" fontId="13" fillId="0" borderId="0" xfId="0" applyNumberFormat="1" applyFont="1" applyAlignment="1">
      <alignment vertical="center"/>
    </xf>
    <xf numFmtId="0" fontId="9" fillId="0" borderId="0" xfId="0" applyFont="1" applyAlignment="1">
      <alignment vertical="center"/>
    </xf>
    <xf numFmtId="164" fontId="13" fillId="0" borderId="0" xfId="0" applyNumberFormat="1" applyFont="1" applyAlignment="1">
      <alignment horizontal="right" vertical="center"/>
    </xf>
    <xf numFmtId="164" fontId="1" fillId="0" borderId="0" xfId="0" applyNumberFormat="1" applyFont="1" applyAlignment="1">
      <alignment horizontal="right" vertical="center"/>
    </xf>
    <xf numFmtId="0" fontId="0" fillId="4" borderId="0" xfId="0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4" fillId="4" borderId="7" xfId="0" applyFont="1" applyFill="1" applyBorder="1" applyAlignment="1">
      <alignment horizontal="right" vertical="center"/>
    </xf>
    <xf numFmtId="0" fontId="4" fillId="4" borderId="7" xfId="0" applyFont="1" applyFill="1" applyBorder="1" applyAlignment="1">
      <alignment horizontal="center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ill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19" fillId="4" borderId="0" xfId="0" applyFont="1" applyFill="1" applyAlignment="1">
      <alignment horizontal="left" vertical="center"/>
    </xf>
    <xf numFmtId="0" fontId="19" fillId="4" borderId="0" xfId="0" applyFont="1" applyFill="1" applyAlignment="1">
      <alignment horizontal="right" vertical="center"/>
    </xf>
    <xf numFmtId="0" fontId="28" fillId="0" borderId="0" xfId="0" applyFont="1" applyAlignment="1">
      <alignment horizontal="left" vertical="center"/>
    </xf>
    <xf numFmtId="0" fontId="6" fillId="0" borderId="3" xfId="0" applyFont="1" applyBorder="1" applyAlignment="1">
      <alignment vertical="center"/>
    </xf>
    <xf numFmtId="0" fontId="6" fillId="0" borderId="20" xfId="0" applyFont="1" applyBorder="1" applyAlignment="1">
      <alignment horizontal="left" vertical="center"/>
    </xf>
    <xf numFmtId="0" fontId="6" fillId="0" borderId="20" xfId="0" applyFont="1" applyBorder="1" applyAlignment="1">
      <alignment vertical="center"/>
    </xf>
    <xf numFmtId="4" fontId="6" fillId="0" borderId="20" xfId="0" applyNumberFormat="1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vertical="center"/>
    </xf>
    <xf numFmtId="4" fontId="7" fillId="0" borderId="20" xfId="0" applyNumberFormat="1" applyFont="1" applyBorder="1" applyAlignment="1">
      <alignment vertical="center"/>
    </xf>
    <xf numFmtId="0" fontId="0" fillId="0" borderId="3" xfId="0" applyBorder="1" applyAlignment="1">
      <alignment horizontal="center" vertical="center" wrapText="1"/>
    </xf>
    <xf numFmtId="0" fontId="19" fillId="4" borderId="16" xfId="0" applyFont="1" applyFill="1" applyBorder="1" applyAlignment="1">
      <alignment horizontal="center" vertical="center" wrapText="1"/>
    </xf>
    <xf numFmtId="0" fontId="19" fillId="4" borderId="17" xfId="0" applyFont="1" applyFill="1" applyBorder="1" applyAlignment="1">
      <alignment horizontal="center" vertical="center" wrapText="1"/>
    </xf>
    <xf numFmtId="0" fontId="19" fillId="4" borderId="18" xfId="0" applyFont="1" applyFill="1" applyBorder="1" applyAlignment="1">
      <alignment horizontal="center" vertical="center" wrapText="1"/>
    </xf>
    <xf numFmtId="0" fontId="19" fillId="4" borderId="0" xfId="0" applyFont="1" applyFill="1" applyAlignment="1">
      <alignment horizontal="center" vertical="center" wrapText="1"/>
    </xf>
    <xf numFmtId="4" fontId="21" fillId="0" borderId="0" xfId="0" applyNumberFormat="1" applyFont="1"/>
    <xf numFmtId="166" fontId="29" fillId="0" borderId="12" xfId="0" applyNumberFormat="1" applyFont="1" applyBorder="1"/>
    <xf numFmtId="166" fontId="29" fillId="0" borderId="13" xfId="0" applyNumberFormat="1" applyFont="1" applyBorder="1"/>
    <xf numFmtId="4" fontId="30" fillId="0" borderId="0" xfId="0" applyNumberFormat="1" applyFont="1" applyAlignment="1">
      <alignment vertical="center"/>
    </xf>
    <xf numFmtId="0" fontId="8" fillId="0" borderId="3" xfId="0" applyFont="1" applyBorder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4" fontId="6" fillId="0" borderId="0" xfId="0" applyNumberFormat="1" applyFont="1"/>
    <xf numFmtId="0" fontId="8" fillId="0" borderId="14" xfId="0" applyFont="1" applyBorder="1"/>
    <xf numFmtId="166" fontId="8" fillId="0" borderId="0" xfId="0" applyNumberFormat="1" applyFont="1"/>
    <xf numFmtId="166" fontId="8" fillId="0" borderId="15" xfId="0" applyNumberFormat="1" applyFont="1" applyBorder="1"/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>
      <alignment horizontal="left"/>
    </xf>
    <xf numFmtId="4" fontId="7" fillId="0" borderId="0" xfId="0" applyNumberFormat="1" applyFont="1"/>
    <xf numFmtId="0" fontId="0" fillId="0" borderId="3" xfId="0" applyBorder="1" applyAlignment="1" applyProtection="1">
      <alignment vertical="center"/>
      <protection locked="0"/>
    </xf>
    <xf numFmtId="0" fontId="19" fillId="0" borderId="22" xfId="0" applyFont="1" applyBorder="1" applyAlignment="1" applyProtection="1">
      <alignment horizontal="center" vertical="center"/>
      <protection locked="0"/>
    </xf>
    <xf numFmtId="49" fontId="19" fillId="0" borderId="22" xfId="0" applyNumberFormat="1" applyFont="1" applyBorder="1" applyAlignment="1" applyProtection="1">
      <alignment horizontal="left" vertical="center" wrapText="1"/>
      <protection locked="0"/>
    </xf>
    <xf numFmtId="0" fontId="19" fillId="0" borderId="22" xfId="0" applyFont="1" applyBorder="1" applyAlignment="1" applyProtection="1">
      <alignment horizontal="left" vertical="center" wrapText="1"/>
      <protection locked="0"/>
    </xf>
    <xf numFmtId="0" fontId="19" fillId="0" borderId="22" xfId="0" applyFont="1" applyBorder="1" applyAlignment="1" applyProtection="1">
      <alignment horizontal="center" vertical="center" wrapText="1"/>
      <protection locked="0"/>
    </xf>
    <xf numFmtId="167" fontId="19" fillId="0" borderId="22" xfId="0" applyNumberFormat="1" applyFont="1" applyBorder="1" applyAlignment="1" applyProtection="1">
      <alignment vertical="center"/>
      <protection locked="0"/>
    </xf>
    <xf numFmtId="4" fontId="19" fillId="0" borderId="22" xfId="0" applyNumberFormat="1" applyFont="1" applyBorder="1" applyAlignment="1" applyProtection="1">
      <alignment vertical="center"/>
      <protection locked="0"/>
    </xf>
    <xf numFmtId="0" fontId="0" fillId="0" borderId="22" xfId="0" applyBorder="1" applyAlignment="1" applyProtection="1">
      <alignment vertical="center"/>
      <protection locked="0"/>
    </xf>
    <xf numFmtId="0" fontId="20" fillId="0" borderId="14" xfId="0" applyFont="1" applyBorder="1" applyAlignment="1">
      <alignment horizontal="left" vertical="center"/>
    </xf>
    <xf numFmtId="0" fontId="20" fillId="0" borderId="0" xfId="0" applyFont="1" applyAlignment="1">
      <alignment horizontal="center" vertical="center"/>
    </xf>
    <xf numFmtId="166" fontId="20" fillId="0" borderId="0" xfId="0" applyNumberFormat="1" applyFont="1" applyAlignment="1">
      <alignment vertical="center"/>
    </xf>
    <xf numFmtId="166" fontId="20" fillId="0" borderId="15" xfId="0" applyNumberFormat="1" applyFont="1" applyBorder="1" applyAlignment="1">
      <alignment vertical="center"/>
    </xf>
    <xf numFmtId="0" fontId="19" fillId="0" borderId="0" xfId="0" applyFont="1" applyAlignment="1">
      <alignment horizontal="left" vertical="center"/>
    </xf>
    <xf numFmtId="4" fontId="0" fillId="0" borderId="0" xfId="0" applyNumberFormat="1" applyAlignment="1">
      <alignment vertical="center"/>
    </xf>
    <xf numFmtId="0" fontId="10" fillId="2" borderId="0" xfId="0" applyFont="1" applyFill="1" applyAlignment="1">
      <alignment horizontal="center" vertical="center"/>
    </xf>
    <xf numFmtId="0" fontId="0" fillId="0" borderId="0" xfId="0"/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17" fillId="0" borderId="11" xfId="0" applyFont="1" applyBorder="1" applyAlignment="1">
      <alignment horizontal="center" vertical="center"/>
    </xf>
    <xf numFmtId="0" fontId="17" fillId="0" borderId="12" xfId="0" applyFont="1" applyBorder="1" applyAlignment="1">
      <alignment horizontal="left" vertical="center"/>
    </xf>
    <xf numFmtId="0" fontId="18" fillId="0" borderId="14" xfId="0" applyFont="1" applyBorder="1" applyAlignment="1">
      <alignment horizontal="left" vertical="center"/>
    </xf>
    <xf numFmtId="0" fontId="18" fillId="0" borderId="0" xfId="0" applyFont="1" applyAlignment="1">
      <alignment horizontal="left" vertical="center"/>
    </xf>
    <xf numFmtId="4" fontId="14" fillId="0" borderId="0" xfId="0" applyNumberFormat="1" applyFont="1" applyAlignment="1">
      <alignment vertical="center"/>
    </xf>
    <xf numFmtId="0" fontId="13" fillId="0" borderId="0" xfId="0" applyFont="1" applyAlignment="1">
      <alignment vertical="center"/>
    </xf>
    <xf numFmtId="164" fontId="13" fillId="0" borderId="0" xfId="0" applyNumberFormat="1" applyFont="1" applyAlignment="1">
      <alignment horizontal="left" vertical="center"/>
    </xf>
    <xf numFmtId="0" fontId="4" fillId="3" borderId="7" xfId="0" applyFont="1" applyFill="1" applyBorder="1" applyAlignment="1">
      <alignment horizontal="left" vertical="center"/>
    </xf>
    <xf numFmtId="0" fontId="0" fillId="3" borderId="7" xfId="0" applyFill="1" applyBorder="1" applyAlignment="1">
      <alignment vertical="center"/>
    </xf>
    <xf numFmtId="4" fontId="4" fillId="3" borderId="7" xfId="0" applyNumberFormat="1" applyFont="1" applyFill="1" applyBorder="1" applyAlignment="1">
      <alignment vertical="center"/>
    </xf>
    <xf numFmtId="0" fontId="0" fillId="3" borderId="8" xfId="0" applyFill="1" applyBorder="1" applyAlignment="1">
      <alignment vertical="center"/>
    </xf>
    <xf numFmtId="4" fontId="15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4" fontId="24" fillId="0" borderId="0" xfId="0" applyNumberFormat="1" applyFont="1" applyAlignment="1">
      <alignment vertical="center"/>
    </xf>
    <xf numFmtId="0" fontId="24" fillId="0" borderId="0" xfId="0" applyFont="1" applyAlignment="1">
      <alignment vertical="center"/>
    </xf>
    <xf numFmtId="0" fontId="23" fillId="0" borderId="0" xfId="0" applyFont="1" applyAlignment="1">
      <alignment horizontal="left" vertical="center" wrapText="1"/>
    </xf>
    <xf numFmtId="0" fontId="19" fillId="4" borderId="6" xfId="0" applyFont="1" applyFill="1" applyBorder="1" applyAlignment="1">
      <alignment horizontal="center" vertical="center"/>
    </xf>
    <xf numFmtId="0" fontId="19" fillId="4" borderId="7" xfId="0" applyFont="1" applyFill="1" applyBorder="1" applyAlignment="1">
      <alignment horizontal="left" vertical="center"/>
    </xf>
    <xf numFmtId="0" fontId="19" fillId="4" borderId="7" xfId="0" applyFont="1" applyFill="1" applyBorder="1" applyAlignment="1">
      <alignment horizontal="center" vertical="center"/>
    </xf>
    <xf numFmtId="0" fontId="19" fillId="4" borderId="7" xfId="0" applyFont="1" applyFill="1" applyBorder="1" applyAlignment="1">
      <alignment horizontal="right" vertical="center"/>
    </xf>
    <xf numFmtId="0" fontId="19" fillId="4" borderId="8" xfId="0" applyFont="1" applyFill="1" applyBorder="1" applyAlignment="1">
      <alignment horizontal="left" vertical="center"/>
    </xf>
    <xf numFmtId="4" fontId="21" fillId="0" borderId="0" xfId="0" applyNumberFormat="1" applyFont="1" applyAlignment="1">
      <alignment horizontal="right" vertical="center"/>
    </xf>
    <xf numFmtId="4" fontId="2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center" wrapText="1"/>
    </xf>
    <xf numFmtId="4" fontId="12" fillId="0" borderId="5" xfId="0" applyNumberFormat="1" applyFont="1" applyBorder="1" applyAlignment="1">
      <alignment vertical="center"/>
    </xf>
    <xf numFmtId="0" fontId="0" fillId="0" borderId="5" xfId="0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vertical="center"/>
    </xf>
    <xf numFmtId="0" fontId="32" fillId="0" borderId="22" xfId="0" applyFont="1" applyBorder="1" applyAlignment="1" applyProtection="1">
      <alignment horizontal="left" vertical="center" wrapText="1"/>
      <protection locked="0"/>
    </xf>
  </cellXfs>
  <cellStyles count="2">
    <cellStyle name="Hypertextové prepojenie" xfId="1" builtinId="8"/>
    <cellStyle name="Normálna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M97"/>
  <sheetViews>
    <sheetView showGridLines="0" topLeftCell="A79" workbookViewId="0">
      <selection activeCell="K6" sqref="K6:AO6"/>
    </sheetView>
  </sheetViews>
  <sheetFormatPr defaultRowHeight="11.25"/>
  <cols>
    <col min="1" max="1" width="8.33203125" customWidth="1"/>
    <col min="2" max="2" width="1.6640625" customWidth="1"/>
    <col min="3" max="3" width="4.1640625" customWidth="1"/>
    <col min="4" max="33" width="2.6640625" customWidth="1"/>
    <col min="34" max="34" width="3.33203125" customWidth="1"/>
    <col min="35" max="35" width="31.6640625" customWidth="1"/>
    <col min="36" max="37" width="2.5" customWidth="1"/>
    <col min="38" max="38" width="8.33203125" customWidth="1"/>
    <col min="39" max="39" width="3.33203125" customWidth="1"/>
    <col min="40" max="40" width="13.33203125" customWidth="1"/>
    <col min="41" max="41" width="7.5" customWidth="1"/>
    <col min="42" max="42" width="4.1640625" customWidth="1"/>
    <col min="43" max="43" width="15.6640625" hidden="1" customWidth="1"/>
    <col min="44" max="44" width="13.6640625" customWidth="1"/>
    <col min="45" max="47" width="25.83203125" hidden="1" customWidth="1"/>
    <col min="48" max="49" width="21.6640625" hidden="1" customWidth="1"/>
    <col min="50" max="51" width="25" hidden="1" customWidth="1"/>
    <col min="52" max="52" width="21.6640625" hidden="1" customWidth="1"/>
    <col min="53" max="53" width="19.1640625" hidden="1" customWidth="1"/>
    <col min="54" max="54" width="25" hidden="1" customWidth="1"/>
    <col min="55" max="55" width="21.6640625" hidden="1" customWidth="1"/>
    <col min="56" max="56" width="19.1640625" hidden="1" customWidth="1"/>
    <col min="57" max="57" width="66.5" customWidth="1"/>
    <col min="71" max="91" width="9.33203125" hidden="1"/>
  </cols>
  <sheetData>
    <row r="1" spans="1:74">
      <c r="A1" s="12" t="s">
        <v>0</v>
      </c>
      <c r="AZ1" s="12" t="s">
        <v>1</v>
      </c>
      <c r="BA1" s="12" t="s">
        <v>2</v>
      </c>
      <c r="BB1" s="12" t="s">
        <v>1</v>
      </c>
      <c r="BT1" s="12" t="s">
        <v>3</v>
      </c>
      <c r="BU1" s="12" t="s">
        <v>3</v>
      </c>
      <c r="BV1" s="12" t="s">
        <v>4</v>
      </c>
    </row>
    <row r="2" spans="1:74" ht="36.950000000000003" customHeight="1">
      <c r="AR2" s="141" t="s">
        <v>5</v>
      </c>
      <c r="AS2" s="142"/>
      <c r="AT2" s="142"/>
      <c r="AU2" s="142"/>
      <c r="AV2" s="142"/>
      <c r="AW2" s="142"/>
      <c r="AX2" s="142"/>
      <c r="AY2" s="142"/>
      <c r="AZ2" s="142"/>
      <c r="BA2" s="142"/>
      <c r="BB2" s="142"/>
      <c r="BC2" s="142"/>
      <c r="BD2" s="142"/>
      <c r="BE2" s="142"/>
      <c r="BS2" s="13" t="s">
        <v>6</v>
      </c>
      <c r="BT2" s="13" t="s">
        <v>7</v>
      </c>
    </row>
    <row r="3" spans="1:74" ht="6.95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6"/>
      <c r="BS3" s="13" t="s">
        <v>6</v>
      </c>
      <c r="BT3" s="13" t="s">
        <v>7</v>
      </c>
    </row>
    <row r="4" spans="1:74" ht="24.95" customHeight="1">
      <c r="B4" s="16"/>
      <c r="D4" s="17" t="s">
        <v>8</v>
      </c>
      <c r="AR4" s="16"/>
      <c r="AS4" s="18" t="s">
        <v>9</v>
      </c>
      <c r="BS4" s="13" t="s">
        <v>10</v>
      </c>
    </row>
    <row r="5" spans="1:74" ht="12" customHeight="1">
      <c r="B5" s="16"/>
      <c r="D5" s="19" t="s">
        <v>11</v>
      </c>
      <c r="K5" s="172" t="s">
        <v>12</v>
      </c>
      <c r="L5" s="142"/>
      <c r="M5" s="142"/>
      <c r="N5" s="142"/>
      <c r="O5" s="142"/>
      <c r="P5" s="142"/>
      <c r="Q5" s="142"/>
      <c r="R5" s="142"/>
      <c r="S5" s="142"/>
      <c r="T5" s="142"/>
      <c r="U5" s="142"/>
      <c r="V5" s="142"/>
      <c r="W5" s="142"/>
      <c r="X5" s="142"/>
      <c r="Y5" s="142"/>
      <c r="Z5" s="142"/>
      <c r="AA5" s="142"/>
      <c r="AB5" s="142"/>
      <c r="AC5" s="142"/>
      <c r="AD5" s="142"/>
      <c r="AE5" s="142"/>
      <c r="AF5" s="142"/>
      <c r="AG5" s="142"/>
      <c r="AH5" s="142"/>
      <c r="AI5" s="142"/>
      <c r="AJ5" s="142"/>
      <c r="AK5" s="142"/>
      <c r="AL5" s="142"/>
      <c r="AM5" s="142"/>
      <c r="AN5" s="142"/>
      <c r="AO5" s="142"/>
      <c r="AR5" s="16"/>
      <c r="BS5" s="13" t="s">
        <v>6</v>
      </c>
    </row>
    <row r="6" spans="1:74" ht="36.950000000000003" customHeight="1">
      <c r="B6" s="16"/>
      <c r="D6" s="21" t="s">
        <v>13</v>
      </c>
      <c r="K6" s="173" t="s">
        <v>133</v>
      </c>
      <c r="L6" s="142"/>
      <c r="M6" s="142"/>
      <c r="N6" s="142"/>
      <c r="O6" s="142"/>
      <c r="P6" s="142"/>
      <c r="Q6" s="142"/>
      <c r="R6" s="142"/>
      <c r="S6" s="142"/>
      <c r="T6" s="142"/>
      <c r="U6" s="142"/>
      <c r="V6" s="142"/>
      <c r="W6" s="142"/>
      <c r="X6" s="142"/>
      <c r="Y6" s="142"/>
      <c r="Z6" s="142"/>
      <c r="AA6" s="142"/>
      <c r="AB6" s="142"/>
      <c r="AC6" s="142"/>
      <c r="AD6" s="142"/>
      <c r="AE6" s="142"/>
      <c r="AF6" s="142"/>
      <c r="AG6" s="142"/>
      <c r="AH6" s="142"/>
      <c r="AI6" s="142"/>
      <c r="AJ6" s="142"/>
      <c r="AK6" s="142"/>
      <c r="AL6" s="142"/>
      <c r="AM6" s="142"/>
      <c r="AN6" s="142"/>
      <c r="AO6" s="142"/>
      <c r="AR6" s="16"/>
      <c r="BS6" s="13" t="s">
        <v>6</v>
      </c>
    </row>
    <row r="7" spans="1:74" ht="12" customHeight="1">
      <c r="B7" s="16"/>
      <c r="D7" s="22" t="s">
        <v>14</v>
      </c>
      <c r="K7" s="20" t="s">
        <v>1</v>
      </c>
      <c r="AK7" s="22" t="s">
        <v>15</v>
      </c>
      <c r="AN7" s="20" t="s">
        <v>1</v>
      </c>
      <c r="AR7" s="16"/>
      <c r="BS7" s="13" t="s">
        <v>6</v>
      </c>
    </row>
    <row r="8" spans="1:74" ht="12" customHeight="1">
      <c r="B8" s="16"/>
      <c r="D8" s="22" t="s">
        <v>16</v>
      </c>
      <c r="K8" s="20" t="s">
        <v>17</v>
      </c>
      <c r="AK8" s="22" t="s">
        <v>18</v>
      </c>
      <c r="AN8" s="20"/>
      <c r="AR8" s="16"/>
      <c r="BS8" s="13" t="s">
        <v>6</v>
      </c>
    </row>
    <row r="9" spans="1:74" ht="14.45" customHeight="1">
      <c r="B9" s="16"/>
      <c r="AR9" s="16"/>
      <c r="BS9" s="13" t="s">
        <v>6</v>
      </c>
    </row>
    <row r="10" spans="1:74" ht="12" customHeight="1">
      <c r="B10" s="16"/>
      <c r="D10" s="22" t="s">
        <v>19</v>
      </c>
      <c r="AK10" s="22" t="s">
        <v>20</v>
      </c>
      <c r="AN10" s="20" t="s">
        <v>1</v>
      </c>
      <c r="AR10" s="16"/>
      <c r="BS10" s="13" t="s">
        <v>6</v>
      </c>
    </row>
    <row r="11" spans="1:74" ht="18.399999999999999" customHeight="1">
      <c r="B11" s="16"/>
      <c r="E11" s="20" t="s">
        <v>17</v>
      </c>
      <c r="AK11" s="22" t="s">
        <v>21</v>
      </c>
      <c r="AN11" s="20" t="s">
        <v>1</v>
      </c>
      <c r="AR11" s="16"/>
      <c r="BS11" s="13" t="s">
        <v>6</v>
      </c>
    </row>
    <row r="12" spans="1:74" ht="6.95" customHeight="1">
      <c r="B12" s="16"/>
      <c r="AR12" s="16"/>
      <c r="BS12" s="13" t="s">
        <v>6</v>
      </c>
    </row>
    <row r="13" spans="1:74" ht="12" customHeight="1">
      <c r="B13" s="16"/>
      <c r="D13" s="22" t="s">
        <v>22</v>
      </c>
      <c r="AK13" s="22" t="s">
        <v>20</v>
      </c>
      <c r="AN13" s="20"/>
      <c r="AR13" s="16"/>
      <c r="BS13" s="13" t="s">
        <v>6</v>
      </c>
    </row>
    <row r="14" spans="1:74" ht="12.75">
      <c r="B14" s="16"/>
      <c r="E14" s="20"/>
      <c r="AK14" s="22" t="s">
        <v>21</v>
      </c>
      <c r="AN14" s="20"/>
      <c r="AR14" s="16"/>
      <c r="BS14" s="13" t="s">
        <v>6</v>
      </c>
    </row>
    <row r="15" spans="1:74" ht="6.95" customHeight="1">
      <c r="B15" s="16"/>
      <c r="AR15" s="16"/>
      <c r="BS15" s="13" t="s">
        <v>3</v>
      </c>
    </row>
    <row r="16" spans="1:74" ht="12" customHeight="1">
      <c r="B16" s="16"/>
      <c r="D16" s="22" t="s">
        <v>23</v>
      </c>
      <c r="AK16" s="22" t="s">
        <v>20</v>
      </c>
      <c r="AN16" s="20" t="s">
        <v>1</v>
      </c>
      <c r="AR16" s="16"/>
      <c r="BS16" s="13" t="s">
        <v>3</v>
      </c>
    </row>
    <row r="17" spans="2:71" ht="18.399999999999999" customHeight="1">
      <c r="B17" s="16"/>
      <c r="E17" s="20" t="s">
        <v>17</v>
      </c>
      <c r="AK17" s="22" t="s">
        <v>21</v>
      </c>
      <c r="AN17" s="20" t="s">
        <v>1</v>
      </c>
      <c r="AR17" s="16"/>
      <c r="BS17" s="13" t="s">
        <v>24</v>
      </c>
    </row>
    <row r="18" spans="2:71" ht="6.95" customHeight="1">
      <c r="B18" s="16"/>
      <c r="AR18" s="16"/>
      <c r="BS18" s="13" t="s">
        <v>6</v>
      </c>
    </row>
    <row r="19" spans="2:71" ht="12" customHeight="1">
      <c r="B19" s="16"/>
      <c r="D19" s="22" t="s">
        <v>25</v>
      </c>
      <c r="AK19" s="22" t="s">
        <v>20</v>
      </c>
      <c r="AN19" s="20" t="s">
        <v>1</v>
      </c>
      <c r="AR19" s="16"/>
      <c r="BS19" s="13" t="s">
        <v>6</v>
      </c>
    </row>
    <row r="20" spans="2:71" ht="18.399999999999999" customHeight="1">
      <c r="B20" s="16"/>
      <c r="E20" s="20" t="s">
        <v>17</v>
      </c>
      <c r="AK20" s="22" t="s">
        <v>21</v>
      </c>
      <c r="AN20" s="20" t="s">
        <v>1</v>
      </c>
      <c r="AR20" s="16"/>
      <c r="BS20" s="13" t="s">
        <v>24</v>
      </c>
    </row>
    <row r="21" spans="2:71" ht="6.95" customHeight="1">
      <c r="B21" s="16"/>
      <c r="AR21" s="16"/>
    </row>
    <row r="22" spans="2:71" ht="12" customHeight="1">
      <c r="B22" s="16"/>
      <c r="D22" s="22" t="s">
        <v>26</v>
      </c>
      <c r="AR22" s="16"/>
    </row>
    <row r="23" spans="2:71" ht="16.5" customHeight="1">
      <c r="B23" s="16"/>
      <c r="E23" s="174" t="s">
        <v>1</v>
      </c>
      <c r="F23" s="174"/>
      <c r="G23" s="174"/>
      <c r="H23" s="174"/>
      <c r="I23" s="174"/>
      <c r="J23" s="174"/>
      <c r="K23" s="174"/>
      <c r="L23" s="174"/>
      <c r="M23" s="174"/>
      <c r="N23" s="174"/>
      <c r="O23" s="174"/>
      <c r="P23" s="174"/>
      <c r="Q23" s="174"/>
      <c r="R23" s="174"/>
      <c r="S23" s="174"/>
      <c r="T23" s="174"/>
      <c r="U23" s="174"/>
      <c r="V23" s="174"/>
      <c r="W23" s="174"/>
      <c r="X23" s="174"/>
      <c r="Y23" s="174"/>
      <c r="Z23" s="174"/>
      <c r="AA23" s="174"/>
      <c r="AB23" s="174"/>
      <c r="AC23" s="174"/>
      <c r="AD23" s="174"/>
      <c r="AE23" s="174"/>
      <c r="AF23" s="174"/>
      <c r="AG23" s="174"/>
      <c r="AH23" s="174"/>
      <c r="AI23" s="174"/>
      <c r="AJ23" s="174"/>
      <c r="AK23" s="174"/>
      <c r="AL23" s="174"/>
      <c r="AM23" s="174"/>
      <c r="AN23" s="174"/>
      <c r="AR23" s="16"/>
    </row>
    <row r="24" spans="2:71" ht="6.95" customHeight="1">
      <c r="B24" s="16"/>
      <c r="AR24" s="16"/>
    </row>
    <row r="25" spans="2:71" ht="6.95" customHeight="1">
      <c r="B25" s="16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24"/>
      <c r="T25" s="24"/>
      <c r="U25" s="24"/>
      <c r="V25" s="24"/>
      <c r="W25" s="24"/>
      <c r="X25" s="24"/>
      <c r="Y25" s="24"/>
      <c r="Z25" s="24"/>
      <c r="AA25" s="24"/>
      <c r="AB25" s="24"/>
      <c r="AC25" s="24"/>
      <c r="AD25" s="24"/>
      <c r="AE25" s="24"/>
      <c r="AF25" s="24"/>
      <c r="AG25" s="24"/>
      <c r="AH25" s="24"/>
      <c r="AI25" s="24"/>
      <c r="AJ25" s="24"/>
      <c r="AK25" s="24"/>
      <c r="AL25" s="24"/>
      <c r="AM25" s="24"/>
      <c r="AN25" s="24"/>
      <c r="AO25" s="24"/>
      <c r="AR25" s="16"/>
    </row>
    <row r="26" spans="2:71" s="1" customFormat="1" ht="25.9" customHeight="1">
      <c r="B26" s="25"/>
      <c r="D26" s="26" t="s">
        <v>27</v>
      </c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27"/>
      <c r="R26" s="27"/>
      <c r="S26" s="27"/>
      <c r="T26" s="27"/>
      <c r="U26" s="27"/>
      <c r="V26" s="27"/>
      <c r="W26" s="27"/>
      <c r="X26" s="27"/>
      <c r="Y26" s="27"/>
      <c r="Z26" s="27"/>
      <c r="AA26" s="27"/>
      <c r="AB26" s="27"/>
      <c r="AC26" s="27"/>
      <c r="AD26" s="27"/>
      <c r="AE26" s="27"/>
      <c r="AF26" s="27"/>
      <c r="AG26" s="27"/>
      <c r="AH26" s="27"/>
      <c r="AI26" s="27"/>
      <c r="AJ26" s="27"/>
      <c r="AK26" s="175">
        <f>ROUND(AG94,2)</f>
        <v>0</v>
      </c>
      <c r="AL26" s="176"/>
      <c r="AM26" s="176"/>
      <c r="AN26" s="176"/>
      <c r="AO26" s="176"/>
      <c r="AR26" s="25"/>
    </row>
    <row r="27" spans="2:71" s="1" customFormat="1" ht="6.95" customHeight="1">
      <c r="B27" s="25"/>
      <c r="AR27" s="25"/>
    </row>
    <row r="28" spans="2:71" s="1" customFormat="1" ht="12.75">
      <c r="B28" s="25"/>
      <c r="L28" s="177" t="s">
        <v>28</v>
      </c>
      <c r="M28" s="177"/>
      <c r="N28" s="177"/>
      <c r="O28" s="177"/>
      <c r="P28" s="177"/>
      <c r="W28" s="177" t="s">
        <v>29</v>
      </c>
      <c r="X28" s="177"/>
      <c r="Y28" s="177"/>
      <c r="Z28" s="177"/>
      <c r="AA28" s="177"/>
      <c r="AB28" s="177"/>
      <c r="AC28" s="177"/>
      <c r="AD28" s="177"/>
      <c r="AE28" s="177"/>
      <c r="AK28" s="177" t="s">
        <v>30</v>
      </c>
      <c r="AL28" s="177"/>
      <c r="AM28" s="177"/>
      <c r="AN28" s="177"/>
      <c r="AO28" s="177"/>
      <c r="AR28" s="25"/>
    </row>
    <row r="29" spans="2:71" s="2" customFormat="1" ht="14.45" customHeight="1">
      <c r="B29" s="29"/>
      <c r="D29" s="22" t="s">
        <v>31</v>
      </c>
      <c r="F29" s="30" t="s">
        <v>32</v>
      </c>
      <c r="L29" s="154">
        <v>0.2</v>
      </c>
      <c r="M29" s="153"/>
      <c r="N29" s="153"/>
      <c r="O29" s="153"/>
      <c r="P29" s="153"/>
      <c r="Q29" s="31"/>
      <c r="R29" s="31"/>
      <c r="S29" s="31"/>
      <c r="T29" s="31"/>
      <c r="U29" s="31"/>
      <c r="V29" s="31"/>
      <c r="W29" s="152" t="e">
        <f>ROUND(AZ94, 2)</f>
        <v>#REF!</v>
      </c>
      <c r="X29" s="153"/>
      <c r="Y29" s="153"/>
      <c r="Z29" s="153"/>
      <c r="AA29" s="153"/>
      <c r="AB29" s="153"/>
      <c r="AC29" s="153"/>
      <c r="AD29" s="153"/>
      <c r="AE29" s="153"/>
      <c r="AF29" s="31"/>
      <c r="AG29" s="31"/>
      <c r="AH29" s="31"/>
      <c r="AI29" s="31"/>
      <c r="AJ29" s="31"/>
      <c r="AK29" s="152" t="e">
        <f>ROUND(AV94, 2)</f>
        <v>#REF!</v>
      </c>
      <c r="AL29" s="153"/>
      <c r="AM29" s="153"/>
      <c r="AN29" s="153"/>
      <c r="AO29" s="153"/>
      <c r="AP29" s="31"/>
      <c r="AQ29" s="31"/>
      <c r="AR29" s="32"/>
      <c r="AS29" s="31"/>
      <c r="AT29" s="31"/>
      <c r="AU29" s="31"/>
      <c r="AV29" s="31"/>
      <c r="AW29" s="31"/>
      <c r="AX29" s="31"/>
      <c r="AY29" s="31"/>
      <c r="AZ29" s="31"/>
    </row>
    <row r="30" spans="2:71" s="2" customFormat="1" ht="14.45" customHeight="1">
      <c r="B30" s="29"/>
      <c r="F30" s="30" t="s">
        <v>33</v>
      </c>
      <c r="L30" s="171">
        <v>0.2</v>
      </c>
      <c r="M30" s="160"/>
      <c r="N30" s="160"/>
      <c r="O30" s="160"/>
      <c r="P30" s="160"/>
      <c r="W30" s="159">
        <f>AG95</f>
        <v>0</v>
      </c>
      <c r="X30" s="160"/>
      <c r="Y30" s="160"/>
      <c r="Z30" s="160"/>
      <c r="AA30" s="160"/>
      <c r="AB30" s="160"/>
      <c r="AC30" s="160"/>
      <c r="AD30" s="160"/>
      <c r="AE30" s="160"/>
      <c r="AK30" s="159">
        <f>AK35-W30</f>
        <v>0</v>
      </c>
      <c r="AL30" s="160"/>
      <c r="AM30" s="160"/>
      <c r="AN30" s="160"/>
      <c r="AO30" s="160"/>
      <c r="AR30" s="29"/>
    </row>
    <row r="31" spans="2:71" s="2" customFormat="1" ht="14.45" hidden="1" customHeight="1">
      <c r="B31" s="29"/>
      <c r="F31" s="22" t="s">
        <v>34</v>
      </c>
      <c r="L31" s="171">
        <v>0.2</v>
      </c>
      <c r="M31" s="160"/>
      <c r="N31" s="160"/>
      <c r="O31" s="160"/>
      <c r="P31" s="160"/>
      <c r="W31" s="159" t="e">
        <f>ROUND(BB94, 2)</f>
        <v>#REF!</v>
      </c>
      <c r="X31" s="160"/>
      <c r="Y31" s="160"/>
      <c r="Z31" s="160"/>
      <c r="AA31" s="160"/>
      <c r="AB31" s="160"/>
      <c r="AC31" s="160"/>
      <c r="AD31" s="160"/>
      <c r="AE31" s="160"/>
      <c r="AK31" s="159">
        <v>0</v>
      </c>
      <c r="AL31" s="160"/>
      <c r="AM31" s="160"/>
      <c r="AN31" s="160"/>
      <c r="AO31" s="160"/>
      <c r="AR31" s="29"/>
    </row>
    <row r="32" spans="2:71" s="2" customFormat="1" ht="14.45" hidden="1" customHeight="1">
      <c r="B32" s="29"/>
      <c r="F32" s="22" t="s">
        <v>35</v>
      </c>
      <c r="L32" s="171">
        <v>0.2</v>
      </c>
      <c r="M32" s="160"/>
      <c r="N32" s="160"/>
      <c r="O32" s="160"/>
      <c r="P32" s="160"/>
      <c r="W32" s="159" t="e">
        <f>ROUND(BC94, 2)</f>
        <v>#REF!</v>
      </c>
      <c r="X32" s="160"/>
      <c r="Y32" s="160"/>
      <c r="Z32" s="160"/>
      <c r="AA32" s="160"/>
      <c r="AB32" s="160"/>
      <c r="AC32" s="160"/>
      <c r="AD32" s="160"/>
      <c r="AE32" s="160"/>
      <c r="AK32" s="159">
        <v>0</v>
      </c>
      <c r="AL32" s="160"/>
      <c r="AM32" s="160"/>
      <c r="AN32" s="160"/>
      <c r="AO32" s="160"/>
      <c r="AR32" s="29"/>
    </row>
    <row r="33" spans="2:52" s="2" customFormat="1" ht="14.45" hidden="1" customHeight="1">
      <c r="B33" s="29"/>
      <c r="F33" s="30" t="s">
        <v>36</v>
      </c>
      <c r="L33" s="154">
        <v>0</v>
      </c>
      <c r="M33" s="153"/>
      <c r="N33" s="153"/>
      <c r="O33" s="153"/>
      <c r="P33" s="153"/>
      <c r="Q33" s="31"/>
      <c r="R33" s="31"/>
      <c r="S33" s="31"/>
      <c r="T33" s="31"/>
      <c r="U33" s="31"/>
      <c r="V33" s="31"/>
      <c r="W33" s="152" t="e">
        <f>ROUND(BD94, 2)</f>
        <v>#REF!</v>
      </c>
      <c r="X33" s="153"/>
      <c r="Y33" s="153"/>
      <c r="Z33" s="153"/>
      <c r="AA33" s="153"/>
      <c r="AB33" s="153"/>
      <c r="AC33" s="153"/>
      <c r="AD33" s="153"/>
      <c r="AE33" s="153"/>
      <c r="AF33" s="31"/>
      <c r="AG33" s="31"/>
      <c r="AH33" s="31"/>
      <c r="AI33" s="31"/>
      <c r="AJ33" s="31"/>
      <c r="AK33" s="152">
        <v>0</v>
      </c>
      <c r="AL33" s="153"/>
      <c r="AM33" s="153"/>
      <c r="AN33" s="153"/>
      <c r="AO33" s="153"/>
      <c r="AP33" s="31"/>
      <c r="AQ33" s="31"/>
      <c r="AR33" s="32"/>
      <c r="AS33" s="31"/>
      <c r="AT33" s="31"/>
      <c r="AU33" s="31"/>
      <c r="AV33" s="31"/>
      <c r="AW33" s="31"/>
      <c r="AX33" s="31"/>
      <c r="AY33" s="31"/>
      <c r="AZ33" s="31"/>
    </row>
    <row r="34" spans="2:52" s="1" customFormat="1" ht="6.95" customHeight="1">
      <c r="B34" s="25"/>
      <c r="AR34" s="25"/>
    </row>
    <row r="35" spans="2:52" s="1" customFormat="1" ht="25.9" customHeight="1">
      <c r="B35" s="25"/>
      <c r="C35" s="33"/>
      <c r="D35" s="34" t="s">
        <v>37</v>
      </c>
      <c r="E35" s="35"/>
      <c r="F35" s="35"/>
      <c r="G35" s="35"/>
      <c r="H35" s="35"/>
      <c r="I35" s="35"/>
      <c r="J35" s="35"/>
      <c r="K35" s="35"/>
      <c r="L35" s="35"/>
      <c r="M35" s="35"/>
      <c r="N35" s="35"/>
      <c r="O35" s="35"/>
      <c r="P35" s="35"/>
      <c r="Q35" s="35"/>
      <c r="R35" s="35"/>
      <c r="S35" s="35"/>
      <c r="T35" s="36" t="s">
        <v>38</v>
      </c>
      <c r="U35" s="35"/>
      <c r="V35" s="35"/>
      <c r="W35" s="35"/>
      <c r="X35" s="155" t="s">
        <v>39</v>
      </c>
      <c r="Y35" s="156"/>
      <c r="Z35" s="156"/>
      <c r="AA35" s="156"/>
      <c r="AB35" s="156"/>
      <c r="AC35" s="35"/>
      <c r="AD35" s="35"/>
      <c r="AE35" s="35"/>
      <c r="AF35" s="35"/>
      <c r="AG35" s="35"/>
      <c r="AH35" s="35"/>
      <c r="AI35" s="35"/>
      <c r="AJ35" s="35"/>
      <c r="AK35" s="157">
        <f>W30*1.2</f>
        <v>0</v>
      </c>
      <c r="AL35" s="156"/>
      <c r="AM35" s="156"/>
      <c r="AN35" s="156"/>
      <c r="AO35" s="158"/>
      <c r="AP35" s="33"/>
      <c r="AQ35" s="33"/>
      <c r="AR35" s="25"/>
    </row>
    <row r="36" spans="2:52" s="1" customFormat="1" ht="6.95" customHeight="1">
      <c r="B36" s="25"/>
      <c r="AR36" s="25"/>
    </row>
    <row r="37" spans="2:52" s="1" customFormat="1" ht="14.45" customHeight="1">
      <c r="B37" s="25"/>
      <c r="AR37" s="25"/>
    </row>
    <row r="38" spans="2:52" ht="14.45" customHeight="1">
      <c r="B38" s="16"/>
      <c r="AR38" s="16"/>
    </row>
    <row r="39" spans="2:52" ht="14.45" customHeight="1">
      <c r="B39" s="16"/>
      <c r="AR39" s="16"/>
    </row>
    <row r="40" spans="2:52" ht="14.45" customHeight="1">
      <c r="B40" s="16"/>
      <c r="AR40" s="16"/>
    </row>
    <row r="41" spans="2:52" ht="14.45" customHeight="1">
      <c r="B41" s="16"/>
      <c r="AR41" s="16"/>
    </row>
    <row r="42" spans="2:52" ht="14.45" customHeight="1">
      <c r="B42" s="16"/>
      <c r="AR42" s="16"/>
    </row>
    <row r="43" spans="2:52" ht="14.45" customHeight="1">
      <c r="B43" s="16"/>
      <c r="AR43" s="16"/>
    </row>
    <row r="44" spans="2:52" ht="14.45" customHeight="1">
      <c r="B44" s="16"/>
      <c r="AR44" s="16"/>
    </row>
    <row r="45" spans="2:52" ht="14.45" customHeight="1">
      <c r="B45" s="16"/>
      <c r="AR45" s="16"/>
    </row>
    <row r="46" spans="2:52" ht="14.45" customHeight="1">
      <c r="B46" s="16"/>
      <c r="AR46" s="16"/>
    </row>
    <row r="47" spans="2:52" ht="14.45" customHeight="1">
      <c r="B47" s="16"/>
      <c r="AR47" s="16"/>
    </row>
    <row r="48" spans="2:52" ht="14.45" customHeight="1">
      <c r="B48" s="16"/>
      <c r="AR48" s="16"/>
    </row>
    <row r="49" spans="2:44" s="1" customFormat="1" ht="14.45" customHeight="1">
      <c r="B49" s="25"/>
      <c r="D49" s="37" t="s">
        <v>40</v>
      </c>
      <c r="E49" s="38"/>
      <c r="F49" s="38"/>
      <c r="G49" s="38"/>
      <c r="H49" s="38"/>
      <c r="I49" s="38"/>
      <c r="J49" s="38"/>
      <c r="K49" s="38"/>
      <c r="L49" s="38"/>
      <c r="M49" s="38"/>
      <c r="N49" s="38"/>
      <c r="O49" s="38"/>
      <c r="P49" s="38"/>
      <c r="Q49" s="38"/>
      <c r="R49" s="38"/>
      <c r="S49" s="38"/>
      <c r="T49" s="38"/>
      <c r="U49" s="38"/>
      <c r="V49" s="38"/>
      <c r="W49" s="38"/>
      <c r="X49" s="38"/>
      <c r="Y49" s="38"/>
      <c r="Z49" s="38"/>
      <c r="AA49" s="38"/>
      <c r="AB49" s="38"/>
      <c r="AC49" s="38"/>
      <c r="AD49" s="38"/>
      <c r="AE49" s="38"/>
      <c r="AF49" s="38"/>
      <c r="AG49" s="38"/>
      <c r="AH49" s="37" t="s">
        <v>41</v>
      </c>
      <c r="AI49" s="38"/>
      <c r="AJ49" s="38"/>
      <c r="AK49" s="38"/>
      <c r="AL49" s="38"/>
      <c r="AM49" s="38"/>
      <c r="AN49" s="38"/>
      <c r="AO49" s="38"/>
      <c r="AR49" s="25"/>
    </row>
    <row r="50" spans="2:44">
      <c r="B50" s="16"/>
      <c r="AR50" s="16"/>
    </row>
    <row r="51" spans="2:44">
      <c r="B51" s="16"/>
      <c r="AR51" s="16"/>
    </row>
    <row r="52" spans="2:44">
      <c r="B52" s="16"/>
      <c r="AR52" s="16"/>
    </row>
    <row r="53" spans="2:44">
      <c r="B53" s="16"/>
      <c r="AR53" s="16"/>
    </row>
    <row r="54" spans="2:44">
      <c r="B54" s="16"/>
      <c r="AR54" s="16"/>
    </row>
    <row r="55" spans="2:44">
      <c r="B55" s="16"/>
      <c r="AR55" s="16"/>
    </row>
    <row r="56" spans="2:44">
      <c r="B56" s="16"/>
      <c r="AR56" s="16"/>
    </row>
    <row r="57" spans="2:44">
      <c r="B57" s="16"/>
      <c r="AR57" s="16"/>
    </row>
    <row r="58" spans="2:44">
      <c r="B58" s="16"/>
      <c r="AR58" s="16"/>
    </row>
    <row r="59" spans="2:44">
      <c r="B59" s="16"/>
      <c r="AR59" s="16"/>
    </row>
    <row r="60" spans="2:44" s="1" customFormat="1" ht="12.75">
      <c r="B60" s="25"/>
      <c r="D60" s="39" t="s">
        <v>42</v>
      </c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27"/>
      <c r="R60" s="27"/>
      <c r="S60" s="27"/>
      <c r="T60" s="27"/>
      <c r="U60" s="27"/>
      <c r="V60" s="39" t="s">
        <v>43</v>
      </c>
      <c r="W60" s="27"/>
      <c r="X60" s="27"/>
      <c r="Y60" s="27"/>
      <c r="Z60" s="27"/>
      <c r="AA60" s="27"/>
      <c r="AB60" s="27"/>
      <c r="AC60" s="27"/>
      <c r="AD60" s="27"/>
      <c r="AE60" s="27"/>
      <c r="AF60" s="27"/>
      <c r="AG60" s="27"/>
      <c r="AH60" s="39" t="s">
        <v>42</v>
      </c>
      <c r="AI60" s="27"/>
      <c r="AJ60" s="27"/>
      <c r="AK60" s="27"/>
      <c r="AL60" s="27"/>
      <c r="AM60" s="39" t="s">
        <v>43</v>
      </c>
      <c r="AN60" s="27"/>
      <c r="AO60" s="27"/>
      <c r="AR60" s="25"/>
    </row>
    <row r="61" spans="2:44">
      <c r="B61" s="16"/>
      <c r="AR61" s="16"/>
    </row>
    <row r="62" spans="2:44">
      <c r="B62" s="16"/>
      <c r="AR62" s="16"/>
    </row>
    <row r="63" spans="2:44">
      <c r="B63" s="16"/>
      <c r="AR63" s="16"/>
    </row>
    <row r="64" spans="2:44" s="1" customFormat="1" ht="12.75">
      <c r="B64" s="25"/>
      <c r="D64" s="37" t="s">
        <v>44</v>
      </c>
      <c r="E64" s="38"/>
      <c r="F64" s="38"/>
      <c r="G64" s="38"/>
      <c r="H64" s="38"/>
      <c r="I64" s="38"/>
      <c r="J64" s="38"/>
      <c r="K64" s="38"/>
      <c r="L64" s="38"/>
      <c r="M64" s="38"/>
      <c r="N64" s="38"/>
      <c r="O64" s="38"/>
      <c r="P64" s="38"/>
      <c r="Q64" s="38"/>
      <c r="R64" s="38"/>
      <c r="S64" s="38"/>
      <c r="T64" s="38"/>
      <c r="U64" s="38"/>
      <c r="V64" s="38"/>
      <c r="W64" s="38"/>
      <c r="X64" s="38"/>
      <c r="Y64" s="38"/>
      <c r="Z64" s="38"/>
      <c r="AA64" s="38"/>
      <c r="AB64" s="38"/>
      <c r="AC64" s="38"/>
      <c r="AD64" s="38"/>
      <c r="AE64" s="38"/>
      <c r="AF64" s="38"/>
      <c r="AG64" s="38"/>
      <c r="AH64" s="37" t="s">
        <v>45</v>
      </c>
      <c r="AI64" s="38"/>
      <c r="AJ64" s="38"/>
      <c r="AK64" s="38"/>
      <c r="AL64" s="38"/>
      <c r="AM64" s="38"/>
      <c r="AN64" s="38"/>
      <c r="AO64" s="38"/>
      <c r="AR64" s="25"/>
    </row>
    <row r="65" spans="2:44">
      <c r="B65" s="16"/>
      <c r="AR65" s="16"/>
    </row>
    <row r="66" spans="2:44">
      <c r="B66" s="16"/>
      <c r="AR66" s="16"/>
    </row>
    <row r="67" spans="2:44">
      <c r="B67" s="16"/>
      <c r="AR67" s="16"/>
    </row>
    <row r="68" spans="2:44">
      <c r="B68" s="16"/>
      <c r="AR68" s="16"/>
    </row>
    <row r="69" spans="2:44">
      <c r="B69" s="16"/>
      <c r="AR69" s="16"/>
    </row>
    <row r="70" spans="2:44">
      <c r="B70" s="16"/>
      <c r="AR70" s="16"/>
    </row>
    <row r="71" spans="2:44">
      <c r="B71" s="16"/>
      <c r="AR71" s="16"/>
    </row>
    <row r="72" spans="2:44">
      <c r="B72" s="16"/>
      <c r="AR72" s="16"/>
    </row>
    <row r="73" spans="2:44">
      <c r="B73" s="16"/>
      <c r="AR73" s="16"/>
    </row>
    <row r="74" spans="2:44">
      <c r="B74" s="16"/>
      <c r="AR74" s="16"/>
    </row>
    <row r="75" spans="2:44" s="1" customFormat="1" ht="12.75">
      <c r="B75" s="25"/>
      <c r="D75" s="39" t="s">
        <v>42</v>
      </c>
      <c r="E75" s="27"/>
      <c r="F75" s="27"/>
      <c r="G75" s="27"/>
      <c r="H75" s="27"/>
      <c r="I75" s="27"/>
      <c r="J75" s="27"/>
      <c r="K75" s="27"/>
      <c r="L75" s="27"/>
      <c r="M75" s="27"/>
      <c r="N75" s="27"/>
      <c r="O75" s="27"/>
      <c r="P75" s="27"/>
      <c r="Q75" s="27"/>
      <c r="R75" s="27"/>
      <c r="S75" s="27"/>
      <c r="T75" s="27"/>
      <c r="U75" s="27"/>
      <c r="V75" s="39" t="s">
        <v>43</v>
      </c>
      <c r="W75" s="27"/>
      <c r="X75" s="27"/>
      <c r="Y75" s="27"/>
      <c r="Z75" s="27"/>
      <c r="AA75" s="27"/>
      <c r="AB75" s="27"/>
      <c r="AC75" s="27"/>
      <c r="AD75" s="27"/>
      <c r="AE75" s="27"/>
      <c r="AF75" s="27"/>
      <c r="AG75" s="27"/>
      <c r="AH75" s="39" t="s">
        <v>42</v>
      </c>
      <c r="AI75" s="27"/>
      <c r="AJ75" s="27"/>
      <c r="AK75" s="27"/>
      <c r="AL75" s="27"/>
      <c r="AM75" s="39" t="s">
        <v>43</v>
      </c>
      <c r="AN75" s="27"/>
      <c r="AO75" s="27"/>
      <c r="AR75" s="25"/>
    </row>
    <row r="76" spans="2:44" s="1" customFormat="1">
      <c r="B76" s="25"/>
      <c r="AR76" s="25"/>
    </row>
    <row r="77" spans="2:44" s="1" customFormat="1" ht="6.95" customHeight="1">
      <c r="B77" s="40"/>
      <c r="C77" s="41"/>
      <c r="D77" s="41"/>
      <c r="E77" s="41"/>
      <c r="F77" s="41"/>
      <c r="G77" s="41"/>
      <c r="H77" s="41"/>
      <c r="I77" s="41"/>
      <c r="J77" s="41"/>
      <c r="K77" s="41"/>
      <c r="L77" s="41"/>
      <c r="M77" s="41"/>
      <c r="N77" s="41"/>
      <c r="O77" s="41"/>
      <c r="P77" s="41"/>
      <c r="Q77" s="41"/>
      <c r="R77" s="41"/>
      <c r="S77" s="41"/>
      <c r="T77" s="41"/>
      <c r="U77" s="41"/>
      <c r="V77" s="41"/>
      <c r="W77" s="41"/>
      <c r="X77" s="41"/>
      <c r="Y77" s="41"/>
      <c r="Z77" s="41"/>
      <c r="AA77" s="41"/>
      <c r="AB77" s="41"/>
      <c r="AC77" s="41"/>
      <c r="AD77" s="41"/>
      <c r="AE77" s="41"/>
      <c r="AF77" s="41"/>
      <c r="AG77" s="41"/>
      <c r="AH77" s="41"/>
      <c r="AI77" s="41"/>
      <c r="AJ77" s="41"/>
      <c r="AK77" s="41"/>
      <c r="AL77" s="41"/>
      <c r="AM77" s="41"/>
      <c r="AN77" s="41"/>
      <c r="AO77" s="41"/>
      <c r="AP77" s="41"/>
      <c r="AQ77" s="41"/>
      <c r="AR77" s="25"/>
    </row>
    <row r="81" spans="1:91" s="1" customFormat="1" ht="6.95" customHeight="1">
      <c r="B81" s="42"/>
      <c r="C81" s="43"/>
      <c r="D81" s="43"/>
      <c r="E81" s="43"/>
      <c r="F81" s="43"/>
      <c r="G81" s="43"/>
      <c r="H81" s="43"/>
      <c r="I81" s="43"/>
      <c r="J81" s="43"/>
      <c r="K81" s="43"/>
      <c r="L81" s="43"/>
      <c r="M81" s="43"/>
      <c r="N81" s="43"/>
      <c r="O81" s="43"/>
      <c r="P81" s="43"/>
      <c r="Q81" s="43"/>
      <c r="R81" s="43"/>
      <c r="S81" s="43"/>
      <c r="T81" s="43"/>
      <c r="U81" s="43"/>
      <c r="V81" s="43"/>
      <c r="W81" s="43"/>
      <c r="X81" s="43"/>
      <c r="Y81" s="43"/>
      <c r="Z81" s="43"/>
      <c r="AA81" s="43"/>
      <c r="AB81" s="43"/>
      <c r="AC81" s="43"/>
      <c r="AD81" s="43"/>
      <c r="AE81" s="43"/>
      <c r="AF81" s="43"/>
      <c r="AG81" s="43"/>
      <c r="AH81" s="43"/>
      <c r="AI81" s="43"/>
      <c r="AJ81" s="43"/>
      <c r="AK81" s="43"/>
      <c r="AL81" s="43"/>
      <c r="AM81" s="43"/>
      <c r="AN81" s="43"/>
      <c r="AO81" s="43"/>
      <c r="AP81" s="43"/>
      <c r="AQ81" s="43"/>
      <c r="AR81" s="25"/>
    </row>
    <row r="82" spans="1:91" s="1" customFormat="1" ht="24.95" customHeight="1">
      <c r="B82" s="25"/>
      <c r="C82" s="17" t="s">
        <v>46</v>
      </c>
      <c r="AR82" s="25"/>
    </row>
    <row r="83" spans="1:91" s="1" customFormat="1" ht="6.95" customHeight="1">
      <c r="B83" s="25"/>
      <c r="AR83" s="25"/>
    </row>
    <row r="84" spans="1:91" s="3" customFormat="1" ht="12" customHeight="1">
      <c r="B84" s="44"/>
      <c r="C84" s="22" t="s">
        <v>11</v>
      </c>
      <c r="L84" s="3" t="str">
        <f>K5</f>
        <v>035-2024</v>
      </c>
      <c r="AR84" s="44"/>
    </row>
    <row r="85" spans="1:91" s="4" customFormat="1" ht="36.950000000000003" customHeight="1">
      <c r="B85" s="45"/>
      <c r="C85" s="46" t="s">
        <v>13</v>
      </c>
      <c r="L85" s="143" t="str">
        <f>K6</f>
        <v>OBNOVA HISTORICKEJ A PAMIATKOVO CHRÁNENEJ BUDOVY SPŠ S.MIKOVÍNIHO B.ŠTIAVNICA, HLAVNÁ BUDOVA</v>
      </c>
      <c r="M85" s="144"/>
      <c r="N85" s="144"/>
      <c r="O85" s="144"/>
      <c r="P85" s="144"/>
      <c r="Q85" s="144"/>
      <c r="R85" s="144"/>
      <c r="S85" s="144"/>
      <c r="T85" s="144"/>
      <c r="U85" s="144"/>
      <c r="V85" s="144"/>
      <c r="W85" s="144"/>
      <c r="X85" s="144"/>
      <c r="Y85" s="144"/>
      <c r="Z85" s="144"/>
      <c r="AA85" s="144"/>
      <c r="AB85" s="144"/>
      <c r="AC85" s="144"/>
      <c r="AD85" s="144"/>
      <c r="AE85" s="144"/>
      <c r="AF85" s="144"/>
      <c r="AG85" s="144"/>
      <c r="AH85" s="144"/>
      <c r="AI85" s="144"/>
      <c r="AJ85" s="144"/>
      <c r="AK85" s="144"/>
      <c r="AL85" s="144"/>
      <c r="AM85" s="144"/>
      <c r="AN85" s="144"/>
      <c r="AO85" s="144"/>
      <c r="AR85" s="45"/>
    </row>
    <row r="86" spans="1:91" s="1" customFormat="1" ht="6.95" customHeight="1">
      <c r="B86" s="25"/>
      <c r="AR86" s="25"/>
    </row>
    <row r="87" spans="1:91" s="1" customFormat="1" ht="12" customHeight="1">
      <c r="B87" s="25"/>
      <c r="C87" s="22" t="s">
        <v>16</v>
      </c>
      <c r="L87" s="47" t="str">
        <f>IF(K8="","",K8)</f>
        <v xml:space="preserve"> </v>
      </c>
      <c r="AI87" s="22" t="s">
        <v>18</v>
      </c>
      <c r="AM87" s="145" t="str">
        <f>IF(AN8= "","",AN8)</f>
        <v/>
      </c>
      <c r="AN87" s="145"/>
      <c r="AR87" s="25"/>
    </row>
    <row r="88" spans="1:91" s="1" customFormat="1" ht="6.95" customHeight="1">
      <c r="B88" s="25"/>
      <c r="AR88" s="25"/>
    </row>
    <row r="89" spans="1:91" s="1" customFormat="1" ht="15.2" customHeight="1">
      <c r="B89" s="25"/>
      <c r="C89" s="22" t="s">
        <v>19</v>
      </c>
      <c r="L89" s="3" t="str">
        <f>IF(E11= "","",E11)</f>
        <v xml:space="preserve"> </v>
      </c>
      <c r="AI89" s="22" t="s">
        <v>23</v>
      </c>
      <c r="AM89" s="146" t="str">
        <f>IF(E17="","",E17)</f>
        <v xml:space="preserve"> </v>
      </c>
      <c r="AN89" s="147"/>
      <c r="AO89" s="147"/>
      <c r="AP89" s="147"/>
      <c r="AR89" s="25"/>
      <c r="AS89" s="148" t="s">
        <v>47</v>
      </c>
      <c r="AT89" s="149"/>
      <c r="AU89" s="49"/>
      <c r="AV89" s="49"/>
      <c r="AW89" s="49"/>
      <c r="AX89" s="49"/>
      <c r="AY89" s="49"/>
      <c r="AZ89" s="49"/>
      <c r="BA89" s="49"/>
      <c r="BB89" s="49"/>
      <c r="BC89" s="49"/>
      <c r="BD89" s="50"/>
    </row>
    <row r="90" spans="1:91" s="1" customFormat="1" ht="15.2" customHeight="1">
      <c r="B90" s="25"/>
      <c r="C90" s="22" t="s">
        <v>22</v>
      </c>
      <c r="L90" s="3" t="str">
        <f>IF(E14="","",E14)</f>
        <v/>
      </c>
      <c r="AI90" s="22" t="s">
        <v>25</v>
      </c>
      <c r="AM90" s="146" t="str">
        <f>IF(E20="","",E20)</f>
        <v xml:space="preserve"> </v>
      </c>
      <c r="AN90" s="147"/>
      <c r="AO90" s="147"/>
      <c r="AP90" s="147"/>
      <c r="AR90" s="25"/>
      <c r="AS90" s="150"/>
      <c r="AT90" s="151"/>
      <c r="BD90" s="51"/>
    </row>
    <row r="91" spans="1:91" s="1" customFormat="1" ht="10.9" customHeight="1">
      <c r="B91" s="25"/>
      <c r="AR91" s="25"/>
      <c r="AS91" s="150"/>
      <c r="AT91" s="151"/>
      <c r="BD91" s="51"/>
    </row>
    <row r="92" spans="1:91" s="1" customFormat="1" ht="29.25" customHeight="1">
      <c r="B92" s="25"/>
      <c r="C92" s="164" t="s">
        <v>48</v>
      </c>
      <c r="D92" s="165"/>
      <c r="E92" s="165"/>
      <c r="F92" s="165"/>
      <c r="G92" s="165"/>
      <c r="H92" s="52"/>
      <c r="I92" s="166" t="s">
        <v>49</v>
      </c>
      <c r="J92" s="165"/>
      <c r="K92" s="165"/>
      <c r="L92" s="165"/>
      <c r="M92" s="165"/>
      <c r="N92" s="165"/>
      <c r="O92" s="165"/>
      <c r="P92" s="165"/>
      <c r="Q92" s="165"/>
      <c r="R92" s="165"/>
      <c r="S92" s="165"/>
      <c r="T92" s="165"/>
      <c r="U92" s="165"/>
      <c r="V92" s="165"/>
      <c r="W92" s="165"/>
      <c r="X92" s="165"/>
      <c r="Y92" s="165"/>
      <c r="Z92" s="165"/>
      <c r="AA92" s="165"/>
      <c r="AB92" s="165"/>
      <c r="AC92" s="165"/>
      <c r="AD92" s="165"/>
      <c r="AE92" s="165"/>
      <c r="AF92" s="165"/>
      <c r="AG92" s="167" t="s">
        <v>50</v>
      </c>
      <c r="AH92" s="165"/>
      <c r="AI92" s="165"/>
      <c r="AJ92" s="165"/>
      <c r="AK92" s="165"/>
      <c r="AL92" s="165"/>
      <c r="AM92" s="165"/>
      <c r="AN92" s="166" t="s">
        <v>51</v>
      </c>
      <c r="AO92" s="165"/>
      <c r="AP92" s="168"/>
      <c r="AQ92" s="53" t="s">
        <v>52</v>
      </c>
      <c r="AR92" s="25"/>
      <c r="AS92" s="54" t="s">
        <v>53</v>
      </c>
      <c r="AT92" s="55" t="s">
        <v>54</v>
      </c>
      <c r="AU92" s="55" t="s">
        <v>55</v>
      </c>
      <c r="AV92" s="55" t="s">
        <v>56</v>
      </c>
      <c r="AW92" s="55" t="s">
        <v>57</v>
      </c>
      <c r="AX92" s="55" t="s">
        <v>58</v>
      </c>
      <c r="AY92" s="55" t="s">
        <v>59</v>
      </c>
      <c r="AZ92" s="55" t="s">
        <v>60</v>
      </c>
      <c r="BA92" s="55" t="s">
        <v>61</v>
      </c>
      <c r="BB92" s="55" t="s">
        <v>62</v>
      </c>
      <c r="BC92" s="55" t="s">
        <v>63</v>
      </c>
      <c r="BD92" s="56" t="s">
        <v>64</v>
      </c>
    </row>
    <row r="93" spans="1:91" s="1" customFormat="1" ht="10.9" customHeight="1">
      <c r="B93" s="25"/>
      <c r="AR93" s="25"/>
      <c r="AS93" s="57"/>
      <c r="AT93" s="49"/>
      <c r="AU93" s="49"/>
      <c r="AV93" s="49"/>
      <c r="AW93" s="49"/>
      <c r="AX93" s="49"/>
      <c r="AY93" s="49"/>
      <c r="AZ93" s="49"/>
      <c r="BA93" s="49"/>
      <c r="BB93" s="49"/>
      <c r="BC93" s="49"/>
      <c r="BD93" s="50"/>
    </row>
    <row r="94" spans="1:91" s="5" customFormat="1" ht="32.450000000000003" customHeight="1">
      <c r="B94" s="58"/>
      <c r="C94" s="59" t="s">
        <v>65</v>
      </c>
      <c r="D94" s="60"/>
      <c r="E94" s="60"/>
      <c r="F94" s="60"/>
      <c r="G94" s="60"/>
      <c r="H94" s="60"/>
      <c r="I94" s="60"/>
      <c r="J94" s="60"/>
      <c r="K94" s="60"/>
      <c r="L94" s="60"/>
      <c r="M94" s="60"/>
      <c r="N94" s="60"/>
      <c r="O94" s="60"/>
      <c r="P94" s="60"/>
      <c r="Q94" s="60"/>
      <c r="R94" s="60"/>
      <c r="S94" s="60"/>
      <c r="T94" s="60"/>
      <c r="U94" s="60"/>
      <c r="V94" s="60"/>
      <c r="W94" s="60"/>
      <c r="X94" s="60"/>
      <c r="Y94" s="60"/>
      <c r="Z94" s="60"/>
      <c r="AA94" s="60"/>
      <c r="AB94" s="60"/>
      <c r="AC94" s="60"/>
      <c r="AD94" s="60"/>
      <c r="AE94" s="60"/>
      <c r="AF94" s="60"/>
      <c r="AG94" s="169">
        <f>AG95</f>
        <v>0</v>
      </c>
      <c r="AH94" s="169"/>
      <c r="AI94" s="169"/>
      <c r="AJ94" s="169"/>
      <c r="AK94" s="169"/>
      <c r="AL94" s="169"/>
      <c r="AM94" s="169"/>
      <c r="AN94" s="170">
        <f>SUM(AK30)</f>
        <v>0</v>
      </c>
      <c r="AO94" s="170"/>
      <c r="AP94" s="170"/>
      <c r="AQ94" s="62" t="s">
        <v>1</v>
      </c>
      <c r="AR94" s="58"/>
      <c r="AS94" s="63" t="e">
        <f>ROUND(#REF!+AS95,2)</f>
        <v>#REF!</v>
      </c>
      <c r="AT94" s="64" t="e">
        <f>ROUND(SUM(AV94:AW94),2)</f>
        <v>#REF!</v>
      </c>
      <c r="AU94" s="65" t="e">
        <f>ROUND(#REF!+AU95,5)</f>
        <v>#REF!</v>
      </c>
      <c r="AV94" s="64" t="e">
        <f>ROUND(AZ94*L29,2)</f>
        <v>#REF!</v>
      </c>
      <c r="AW94" s="64" t="e">
        <f>ROUND(BA94*L30,2)</f>
        <v>#REF!</v>
      </c>
      <c r="AX94" s="64" t="e">
        <f>ROUND(BB94*L29,2)</f>
        <v>#REF!</v>
      </c>
      <c r="AY94" s="64" t="e">
        <f>ROUND(BC94*L30,2)</f>
        <v>#REF!</v>
      </c>
      <c r="AZ94" s="64" t="e">
        <f>ROUND(#REF!+AZ95,2)</f>
        <v>#REF!</v>
      </c>
      <c r="BA94" s="64" t="e">
        <f>ROUND(#REF!+BA95,2)</f>
        <v>#REF!</v>
      </c>
      <c r="BB94" s="64" t="e">
        <f>ROUND(#REF!+BB95,2)</f>
        <v>#REF!</v>
      </c>
      <c r="BC94" s="64" t="e">
        <f>ROUND(#REF!+BC95,2)</f>
        <v>#REF!</v>
      </c>
      <c r="BD94" s="66" t="e">
        <f>ROUND(#REF!+BD95,2)</f>
        <v>#REF!</v>
      </c>
      <c r="BS94" s="67" t="s">
        <v>66</v>
      </c>
      <c r="BT94" s="67" t="s">
        <v>67</v>
      </c>
      <c r="BU94" s="68" t="s">
        <v>68</v>
      </c>
      <c r="BV94" s="67" t="s">
        <v>69</v>
      </c>
      <c r="BW94" s="67" t="s">
        <v>4</v>
      </c>
      <c r="BX94" s="67" t="s">
        <v>70</v>
      </c>
      <c r="CL94" s="67" t="s">
        <v>1</v>
      </c>
    </row>
    <row r="95" spans="1:91" s="6" customFormat="1" ht="16.5" customHeight="1">
      <c r="A95" s="74" t="s">
        <v>73</v>
      </c>
      <c r="B95" s="69"/>
      <c r="C95" s="70"/>
      <c r="D95" s="163">
        <v>1</v>
      </c>
      <c r="E95" s="163"/>
      <c r="F95" s="163"/>
      <c r="G95" s="163"/>
      <c r="H95" s="163"/>
      <c r="I95" s="71"/>
      <c r="J95" s="163" t="s">
        <v>74</v>
      </c>
      <c r="K95" s="163"/>
      <c r="L95" s="163"/>
      <c r="M95" s="163"/>
      <c r="N95" s="163"/>
      <c r="O95" s="163"/>
      <c r="P95" s="163"/>
      <c r="Q95" s="163"/>
      <c r="R95" s="163"/>
      <c r="S95" s="163"/>
      <c r="T95" s="163"/>
      <c r="U95" s="163"/>
      <c r="V95" s="163"/>
      <c r="W95" s="163"/>
      <c r="X95" s="163"/>
      <c r="Y95" s="163"/>
      <c r="Z95" s="163"/>
      <c r="AA95" s="163"/>
      <c r="AB95" s="163"/>
      <c r="AC95" s="163"/>
      <c r="AD95" s="163"/>
      <c r="AE95" s="163"/>
      <c r="AF95" s="163"/>
      <c r="AG95" s="161">
        <f>'2 - SO 01.2A-ZATEPLENIE S...'!J30</f>
        <v>0</v>
      </c>
      <c r="AH95" s="162"/>
      <c r="AI95" s="162"/>
      <c r="AJ95" s="162"/>
      <c r="AK95" s="162"/>
      <c r="AL95" s="162"/>
      <c r="AM95" s="162"/>
      <c r="AN95" s="161">
        <f>SUM(AG95,AT95)</f>
        <v>0</v>
      </c>
      <c r="AO95" s="162"/>
      <c r="AP95" s="162"/>
      <c r="AQ95" s="72" t="s">
        <v>72</v>
      </c>
      <c r="AR95" s="69"/>
      <c r="AS95" s="76">
        <v>0</v>
      </c>
      <c r="AT95" s="77">
        <f>ROUND(SUM(AV95:AW95),2)</f>
        <v>0</v>
      </c>
      <c r="AU95" s="78" t="e">
        <f>'2 - SO 01.2A-ZATEPLENIE S...'!P123</f>
        <v>#REF!</v>
      </c>
      <c r="AV95" s="77">
        <f>'2 - SO 01.2A-ZATEPLENIE S...'!J33</f>
        <v>0</v>
      </c>
      <c r="AW95" s="77">
        <f>'2 - SO 01.2A-ZATEPLENIE S...'!J34</f>
        <v>0</v>
      </c>
      <c r="AX95" s="77">
        <f>'2 - SO 01.2A-ZATEPLENIE S...'!J35</f>
        <v>0</v>
      </c>
      <c r="AY95" s="77">
        <f>'2 - SO 01.2A-ZATEPLENIE S...'!J36</f>
        <v>0</v>
      </c>
      <c r="AZ95" s="77">
        <f>'2 - SO 01.2A-ZATEPLENIE S...'!F33</f>
        <v>0</v>
      </c>
      <c r="BA95" s="77">
        <f>'2 - SO 01.2A-ZATEPLENIE S...'!F34</f>
        <v>0</v>
      </c>
      <c r="BB95" s="77">
        <f>'2 - SO 01.2A-ZATEPLENIE S...'!F35</f>
        <v>0</v>
      </c>
      <c r="BC95" s="77">
        <f>'2 - SO 01.2A-ZATEPLENIE S...'!F36</f>
        <v>0</v>
      </c>
      <c r="BD95" s="79">
        <f>'2 - SO 01.2A-ZATEPLENIE S...'!F37</f>
        <v>0</v>
      </c>
      <c r="BT95" s="73" t="s">
        <v>71</v>
      </c>
      <c r="BV95" s="73" t="s">
        <v>69</v>
      </c>
      <c r="BW95" s="73" t="s">
        <v>76</v>
      </c>
      <c r="BX95" s="73" t="s">
        <v>4</v>
      </c>
      <c r="CL95" s="73" t="s">
        <v>1</v>
      </c>
      <c r="CM95" s="73" t="s">
        <v>67</v>
      </c>
    </row>
    <row r="96" spans="1:91" s="1" customFormat="1" ht="30" customHeight="1">
      <c r="B96" s="25"/>
      <c r="AR96" s="25"/>
    </row>
    <row r="97" spans="2:44" s="1" customFormat="1" ht="6.95" customHeight="1">
      <c r="B97" s="40"/>
      <c r="C97" s="41"/>
      <c r="D97" s="41"/>
      <c r="E97" s="41"/>
      <c r="F97" s="41"/>
      <c r="G97" s="41"/>
      <c r="H97" s="41"/>
      <c r="I97" s="41"/>
      <c r="J97" s="41"/>
      <c r="K97" s="41"/>
      <c r="L97" s="41"/>
      <c r="M97" s="41"/>
      <c r="N97" s="41"/>
      <c r="O97" s="41"/>
      <c r="P97" s="41"/>
      <c r="Q97" s="41"/>
      <c r="R97" s="41"/>
      <c r="S97" s="41"/>
      <c r="T97" s="41"/>
      <c r="U97" s="41"/>
      <c r="V97" s="41"/>
      <c r="W97" s="41"/>
      <c r="X97" s="41"/>
      <c r="Y97" s="41"/>
      <c r="Z97" s="41"/>
      <c r="AA97" s="41"/>
      <c r="AB97" s="41"/>
      <c r="AC97" s="41"/>
      <c r="AD97" s="41"/>
      <c r="AE97" s="41"/>
      <c r="AF97" s="41"/>
      <c r="AG97" s="41"/>
      <c r="AH97" s="41"/>
      <c r="AI97" s="41"/>
      <c r="AJ97" s="41"/>
      <c r="AK97" s="41"/>
      <c r="AL97" s="41"/>
      <c r="AM97" s="41"/>
      <c r="AN97" s="41"/>
      <c r="AO97" s="41"/>
      <c r="AP97" s="41"/>
      <c r="AQ97" s="41"/>
      <c r="AR97" s="25"/>
    </row>
  </sheetData>
  <mergeCells count="40">
    <mergeCell ref="K5:AO5"/>
    <mergeCell ref="K6:AO6"/>
    <mergeCell ref="E23:AN23"/>
    <mergeCell ref="AK26:AO26"/>
    <mergeCell ref="L28:P28"/>
    <mergeCell ref="W28:AE28"/>
    <mergeCell ref="AK28:AO28"/>
    <mergeCell ref="L32:P32"/>
    <mergeCell ref="W29:AE29"/>
    <mergeCell ref="AK29:AO29"/>
    <mergeCell ref="L29:P29"/>
    <mergeCell ref="W30:AE30"/>
    <mergeCell ref="AK30:AO30"/>
    <mergeCell ref="L30:P30"/>
    <mergeCell ref="AN95:AP95"/>
    <mergeCell ref="AG95:AM95"/>
    <mergeCell ref="D95:H95"/>
    <mergeCell ref="J95:AF95"/>
    <mergeCell ref="C92:G92"/>
    <mergeCell ref="I92:AF92"/>
    <mergeCell ref="AG92:AM92"/>
    <mergeCell ref="AN92:AP92"/>
    <mergeCell ref="AG94:AM94"/>
    <mergeCell ref="AN94:AP94"/>
    <mergeCell ref="AR2:BE2"/>
    <mergeCell ref="L85:AO85"/>
    <mergeCell ref="AM87:AN87"/>
    <mergeCell ref="AM89:AP89"/>
    <mergeCell ref="AS89:AT91"/>
    <mergeCell ref="AM90:AP90"/>
    <mergeCell ref="W33:AE33"/>
    <mergeCell ref="AK33:AO33"/>
    <mergeCell ref="L33:P33"/>
    <mergeCell ref="X35:AB35"/>
    <mergeCell ref="AK35:AO35"/>
    <mergeCell ref="W31:AE31"/>
    <mergeCell ref="AK31:AO31"/>
    <mergeCell ref="L31:P31"/>
    <mergeCell ref="W32:AE32"/>
    <mergeCell ref="AK32:AO32"/>
  </mergeCells>
  <hyperlinks>
    <hyperlink ref="A95" location="'2 - SO 01.2A-ZATEPLENIE S...'!C2" display="/" xr:uid="{00000000-0004-0000-0000-000001000000}"/>
  </hyperlink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2:BM140"/>
  <sheetViews>
    <sheetView showGridLines="0" tabSelected="1" topLeftCell="A122" workbookViewId="0">
      <selection activeCell="L133" sqref="L133"/>
    </sheetView>
  </sheetViews>
  <sheetFormatPr defaultRowHeight="11.2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141" t="s">
        <v>5</v>
      </c>
      <c r="M2" s="142"/>
      <c r="N2" s="142"/>
      <c r="O2" s="142"/>
      <c r="P2" s="142"/>
      <c r="Q2" s="142"/>
      <c r="R2" s="142"/>
      <c r="S2" s="142"/>
      <c r="T2" s="142"/>
      <c r="U2" s="142"/>
      <c r="V2" s="142"/>
      <c r="AT2" s="13" t="s">
        <v>76</v>
      </c>
    </row>
    <row r="3" spans="2:46" ht="6.95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67</v>
      </c>
    </row>
    <row r="4" spans="2:46" ht="24.95" customHeight="1">
      <c r="B4" s="16"/>
      <c r="D4" s="17" t="s">
        <v>77</v>
      </c>
      <c r="L4" s="16"/>
      <c r="M4" s="80" t="s">
        <v>9</v>
      </c>
      <c r="AT4" s="13" t="s">
        <v>3</v>
      </c>
    </row>
    <row r="5" spans="2:46" ht="6.95" customHeight="1">
      <c r="B5" s="16"/>
      <c r="L5" s="16"/>
    </row>
    <row r="6" spans="2:46" ht="12" customHeight="1">
      <c r="B6" s="16"/>
      <c r="D6" s="22" t="s">
        <v>13</v>
      </c>
      <c r="L6" s="16"/>
    </row>
    <row r="7" spans="2:46" ht="26.25" customHeight="1">
      <c r="B7" s="16"/>
      <c r="E7" s="178" t="str">
        <f>'Rekapitulácia stavby'!K6</f>
        <v>OBNOVA HISTORICKEJ A PAMIATKOVO CHRÁNENEJ BUDOVY SPŠ S.MIKOVÍNIHO B.ŠTIAVNICA, HLAVNÁ BUDOVA</v>
      </c>
      <c r="F7" s="179"/>
      <c r="G7" s="179"/>
      <c r="H7" s="179"/>
      <c r="L7" s="16"/>
    </row>
    <row r="8" spans="2:46" s="1" customFormat="1" ht="12" customHeight="1">
      <c r="B8" s="25"/>
      <c r="D8" s="22" t="s">
        <v>78</v>
      </c>
      <c r="L8" s="25"/>
    </row>
    <row r="9" spans="2:46" s="1" customFormat="1" ht="16.5" customHeight="1">
      <c r="B9" s="25"/>
      <c r="E9" s="143" t="s">
        <v>134</v>
      </c>
      <c r="F9" s="180"/>
      <c r="G9" s="180"/>
      <c r="H9" s="180"/>
      <c r="L9" s="25"/>
    </row>
    <row r="10" spans="2:46" s="1" customFormat="1">
      <c r="B10" s="25"/>
      <c r="L10" s="25"/>
    </row>
    <row r="11" spans="2:46" s="1" customFormat="1" ht="12" customHeight="1">
      <c r="B11" s="25"/>
      <c r="D11" s="22" t="s">
        <v>14</v>
      </c>
      <c r="F11" s="20" t="s">
        <v>1</v>
      </c>
      <c r="I11" s="22" t="s">
        <v>15</v>
      </c>
      <c r="J11" s="20" t="s">
        <v>1</v>
      </c>
      <c r="L11" s="25"/>
    </row>
    <row r="12" spans="2:46" s="1" customFormat="1" ht="12" customHeight="1">
      <c r="B12" s="25"/>
      <c r="D12" s="22" t="s">
        <v>16</v>
      </c>
      <c r="F12" s="20" t="s">
        <v>17</v>
      </c>
      <c r="I12" s="22" t="s">
        <v>18</v>
      </c>
      <c r="J12" s="48"/>
      <c r="L12" s="25"/>
    </row>
    <row r="13" spans="2:46" s="1" customFormat="1" ht="10.9" customHeight="1">
      <c r="B13" s="25"/>
      <c r="L13" s="25"/>
    </row>
    <row r="14" spans="2:46" s="1" customFormat="1" ht="12" customHeight="1">
      <c r="B14" s="25"/>
      <c r="D14" s="22" t="s">
        <v>19</v>
      </c>
      <c r="I14" s="22" t="s">
        <v>20</v>
      </c>
      <c r="J14" s="20" t="str">
        <f>IF('Rekapitulácia stavby'!AN10="","",'Rekapitulácia stavby'!AN10)</f>
        <v/>
      </c>
      <c r="L14" s="25"/>
    </row>
    <row r="15" spans="2:46" s="1" customFormat="1" ht="18" customHeight="1">
      <c r="B15" s="25"/>
      <c r="E15" s="20" t="str">
        <f>IF('Rekapitulácia stavby'!E11="","",'Rekapitulácia stavby'!E11)</f>
        <v xml:space="preserve"> </v>
      </c>
      <c r="I15" s="22" t="s">
        <v>21</v>
      </c>
      <c r="J15" s="20" t="str">
        <f>IF('Rekapitulácia stavby'!AN11="","",'Rekapitulácia stavby'!AN11)</f>
        <v/>
      </c>
      <c r="L15" s="25"/>
    </row>
    <row r="16" spans="2:46" s="1" customFormat="1" ht="6.95" customHeight="1">
      <c r="B16" s="25"/>
      <c r="L16" s="25"/>
    </row>
    <row r="17" spans="2:12" s="1" customFormat="1" ht="12" customHeight="1">
      <c r="B17" s="25"/>
      <c r="D17" s="22" t="s">
        <v>22</v>
      </c>
      <c r="I17" s="22" t="s">
        <v>20</v>
      </c>
      <c r="J17" s="20"/>
      <c r="L17" s="25"/>
    </row>
    <row r="18" spans="2:12" s="1" customFormat="1" ht="18" customHeight="1">
      <c r="B18" s="25"/>
      <c r="E18" s="20"/>
      <c r="I18" s="22" t="s">
        <v>21</v>
      </c>
      <c r="J18" s="20"/>
      <c r="L18" s="25"/>
    </row>
    <row r="19" spans="2:12" s="1" customFormat="1" ht="6.95" customHeight="1">
      <c r="B19" s="25"/>
      <c r="L19" s="25"/>
    </row>
    <row r="20" spans="2:12" s="1" customFormat="1" ht="12" customHeight="1">
      <c r="B20" s="25"/>
      <c r="D20" s="22" t="s">
        <v>23</v>
      </c>
      <c r="I20" s="22" t="s">
        <v>20</v>
      </c>
      <c r="J20" s="20" t="str">
        <f>IF('Rekapitulácia stavby'!AN16="","",'Rekapitulácia stavby'!AN16)</f>
        <v/>
      </c>
      <c r="L20" s="25"/>
    </row>
    <row r="21" spans="2:12" s="1" customFormat="1" ht="18" customHeight="1">
      <c r="B21" s="25"/>
      <c r="E21" s="20" t="str">
        <f>IF('Rekapitulácia stavby'!E17="","",'Rekapitulácia stavby'!E17)</f>
        <v xml:space="preserve"> </v>
      </c>
      <c r="I21" s="22" t="s">
        <v>21</v>
      </c>
      <c r="J21" s="20" t="str">
        <f>IF('Rekapitulácia stavby'!AN17="","",'Rekapitulácia stavby'!AN17)</f>
        <v/>
      </c>
      <c r="L21" s="25"/>
    </row>
    <row r="22" spans="2:12" s="1" customFormat="1" ht="6.95" customHeight="1">
      <c r="B22" s="25"/>
      <c r="L22" s="25"/>
    </row>
    <row r="23" spans="2:12" s="1" customFormat="1" ht="12" customHeight="1">
      <c r="B23" s="25"/>
      <c r="D23" s="22" t="s">
        <v>25</v>
      </c>
      <c r="I23" s="22" t="s">
        <v>20</v>
      </c>
      <c r="J23" s="20" t="str">
        <f>IF('Rekapitulácia stavby'!AN19="","",'Rekapitulácia stavby'!AN19)</f>
        <v/>
      </c>
      <c r="L23" s="25"/>
    </row>
    <row r="24" spans="2:12" s="1" customFormat="1" ht="18" customHeight="1">
      <c r="B24" s="25"/>
      <c r="E24" s="20" t="str">
        <f>IF('Rekapitulácia stavby'!E20="","",'Rekapitulácia stavby'!E20)</f>
        <v xml:space="preserve"> </v>
      </c>
      <c r="I24" s="22" t="s">
        <v>21</v>
      </c>
      <c r="J24" s="20" t="str">
        <f>IF('Rekapitulácia stavby'!AN20="","",'Rekapitulácia stavby'!AN20)</f>
        <v/>
      </c>
      <c r="L24" s="25"/>
    </row>
    <row r="25" spans="2:12" s="1" customFormat="1" ht="6.95" customHeight="1">
      <c r="B25" s="25"/>
      <c r="L25" s="25"/>
    </row>
    <row r="26" spans="2:12" s="1" customFormat="1" ht="12" customHeight="1">
      <c r="B26" s="25"/>
      <c r="D26" s="22" t="s">
        <v>26</v>
      </c>
      <c r="L26" s="25"/>
    </row>
    <row r="27" spans="2:12" s="7" customFormat="1" ht="16.5" customHeight="1">
      <c r="B27" s="81"/>
      <c r="E27" s="174" t="s">
        <v>1</v>
      </c>
      <c r="F27" s="174"/>
      <c r="G27" s="174"/>
      <c r="H27" s="174"/>
      <c r="L27" s="81"/>
    </row>
    <row r="28" spans="2:12" s="1" customFormat="1" ht="6.95" customHeight="1">
      <c r="B28" s="25"/>
      <c r="L28" s="25"/>
    </row>
    <row r="29" spans="2:12" s="1" customFormat="1" ht="6.95" customHeight="1">
      <c r="B29" s="25"/>
      <c r="D29" s="49"/>
      <c r="E29" s="49"/>
      <c r="F29" s="49"/>
      <c r="G29" s="49"/>
      <c r="H29" s="49"/>
      <c r="I29" s="49"/>
      <c r="J29" s="49"/>
      <c r="K29" s="49"/>
      <c r="L29" s="25"/>
    </row>
    <row r="30" spans="2:12" s="1" customFormat="1" ht="25.35" customHeight="1">
      <c r="B30" s="25"/>
      <c r="D30" s="82" t="s">
        <v>27</v>
      </c>
      <c r="J30" s="61">
        <f>ROUND(J123, 2)</f>
        <v>0</v>
      </c>
      <c r="L30" s="25"/>
    </row>
    <row r="31" spans="2:12" s="1" customFormat="1" ht="6.95" customHeight="1">
      <c r="B31" s="25"/>
      <c r="D31" s="49"/>
      <c r="E31" s="49"/>
      <c r="F31" s="49"/>
      <c r="G31" s="49"/>
      <c r="H31" s="49"/>
      <c r="I31" s="49"/>
      <c r="J31" s="49"/>
      <c r="K31" s="49"/>
      <c r="L31" s="25"/>
    </row>
    <row r="32" spans="2:12" s="1" customFormat="1" ht="14.45" customHeight="1">
      <c r="B32" s="25"/>
      <c r="F32" s="28" t="s">
        <v>29</v>
      </c>
      <c r="I32" s="28" t="s">
        <v>28</v>
      </c>
      <c r="J32" s="28" t="s">
        <v>30</v>
      </c>
      <c r="L32" s="25"/>
    </row>
    <row r="33" spans="2:12" s="1" customFormat="1" ht="14.45" customHeight="1">
      <c r="B33" s="25"/>
      <c r="D33" s="83" t="s">
        <v>31</v>
      </c>
      <c r="E33" s="30" t="s">
        <v>32</v>
      </c>
      <c r="F33" s="84">
        <f>ROUND((SUM(BE123:BE139)),  2)</f>
        <v>0</v>
      </c>
      <c r="G33" s="85"/>
      <c r="H33" s="85"/>
      <c r="I33" s="86">
        <v>0.2</v>
      </c>
      <c r="J33" s="84">
        <f>ROUND(((SUM(BE123:BE139))*I33),  2)</f>
        <v>0</v>
      </c>
      <c r="L33" s="25"/>
    </row>
    <row r="34" spans="2:12" s="1" customFormat="1" ht="14.45" customHeight="1">
      <c r="B34" s="25"/>
      <c r="E34" s="30" t="s">
        <v>33</v>
      </c>
      <c r="F34" s="75">
        <f>ROUND((SUM(BF123:BF139)),  2)</f>
        <v>0</v>
      </c>
      <c r="I34" s="87">
        <v>0.2</v>
      </c>
      <c r="J34" s="75">
        <f>ROUND(((SUM(BF123:BF139))*I34),  2)</f>
        <v>0</v>
      </c>
      <c r="L34" s="25"/>
    </row>
    <row r="35" spans="2:12" s="1" customFormat="1" ht="14.45" hidden="1" customHeight="1">
      <c r="B35" s="25"/>
      <c r="E35" s="22" t="s">
        <v>34</v>
      </c>
      <c r="F35" s="75">
        <f>ROUND((SUM(BG123:BG139)),  2)</f>
        <v>0</v>
      </c>
      <c r="I35" s="87">
        <v>0.2</v>
      </c>
      <c r="J35" s="75">
        <f>0</f>
        <v>0</v>
      </c>
      <c r="L35" s="25"/>
    </row>
    <row r="36" spans="2:12" s="1" customFormat="1" ht="14.45" hidden="1" customHeight="1">
      <c r="B36" s="25"/>
      <c r="E36" s="22" t="s">
        <v>35</v>
      </c>
      <c r="F36" s="75">
        <f>ROUND((SUM(BH123:BH139)),  2)</f>
        <v>0</v>
      </c>
      <c r="I36" s="87">
        <v>0.2</v>
      </c>
      <c r="J36" s="75">
        <f>0</f>
        <v>0</v>
      </c>
      <c r="L36" s="25"/>
    </row>
    <row r="37" spans="2:12" s="1" customFormat="1" ht="14.45" hidden="1" customHeight="1">
      <c r="B37" s="25"/>
      <c r="E37" s="30" t="s">
        <v>36</v>
      </c>
      <c r="F37" s="84">
        <f>ROUND((SUM(BI123:BI139)),  2)</f>
        <v>0</v>
      </c>
      <c r="G37" s="85"/>
      <c r="H37" s="85"/>
      <c r="I37" s="86">
        <v>0</v>
      </c>
      <c r="J37" s="84">
        <f>0</f>
        <v>0</v>
      </c>
      <c r="L37" s="25"/>
    </row>
    <row r="38" spans="2:12" s="1" customFormat="1" ht="6.95" customHeight="1">
      <c r="B38" s="25"/>
      <c r="L38" s="25"/>
    </row>
    <row r="39" spans="2:12" s="1" customFormat="1" ht="25.35" customHeight="1">
      <c r="B39" s="25"/>
      <c r="C39" s="88"/>
      <c r="D39" s="89" t="s">
        <v>37</v>
      </c>
      <c r="E39" s="52"/>
      <c r="F39" s="52"/>
      <c r="G39" s="90" t="s">
        <v>38</v>
      </c>
      <c r="H39" s="91" t="s">
        <v>39</v>
      </c>
      <c r="I39" s="52"/>
      <c r="J39" s="92">
        <f>SUM(J30:J37)</f>
        <v>0</v>
      </c>
      <c r="K39" s="93"/>
      <c r="L39" s="25"/>
    </row>
    <row r="40" spans="2:12" s="1" customFormat="1" ht="14.45" customHeight="1">
      <c r="B40" s="25"/>
      <c r="L40" s="25"/>
    </row>
    <row r="41" spans="2:12" ht="14.45" customHeight="1">
      <c r="B41" s="16"/>
      <c r="L41" s="16"/>
    </row>
    <row r="42" spans="2:12" ht="14.45" customHeight="1">
      <c r="B42" s="16"/>
      <c r="L42" s="16"/>
    </row>
    <row r="43" spans="2:12" ht="14.45" customHeight="1">
      <c r="B43" s="16"/>
      <c r="L43" s="16"/>
    </row>
    <row r="44" spans="2:12" ht="14.45" customHeight="1">
      <c r="B44" s="16"/>
      <c r="L44" s="16"/>
    </row>
    <row r="45" spans="2:12" ht="14.45" customHeight="1">
      <c r="B45" s="16"/>
      <c r="L45" s="16"/>
    </row>
    <row r="46" spans="2:12" ht="14.45" customHeight="1">
      <c r="B46" s="16"/>
      <c r="L46" s="16"/>
    </row>
    <row r="47" spans="2:12" ht="14.45" customHeight="1">
      <c r="B47" s="16"/>
      <c r="L47" s="16"/>
    </row>
    <row r="48" spans="2:12" ht="14.45" customHeight="1">
      <c r="B48" s="16"/>
      <c r="L48" s="16"/>
    </row>
    <row r="49" spans="2:12" ht="14.45" customHeight="1">
      <c r="B49" s="16"/>
      <c r="L49" s="16"/>
    </row>
    <row r="50" spans="2:12" s="1" customFormat="1" ht="14.45" customHeight="1">
      <c r="B50" s="25"/>
      <c r="D50" s="37" t="s">
        <v>40</v>
      </c>
      <c r="E50" s="38"/>
      <c r="F50" s="38"/>
      <c r="G50" s="37" t="s">
        <v>41</v>
      </c>
      <c r="H50" s="38"/>
      <c r="I50" s="38"/>
      <c r="J50" s="38"/>
      <c r="K50" s="38"/>
      <c r="L50" s="25"/>
    </row>
    <row r="51" spans="2:12">
      <c r="B51" s="16"/>
      <c r="L51" s="16"/>
    </row>
    <row r="52" spans="2:12">
      <c r="B52" s="16"/>
      <c r="L52" s="16"/>
    </row>
    <row r="53" spans="2:12">
      <c r="B53" s="16"/>
      <c r="L53" s="16"/>
    </row>
    <row r="54" spans="2:12">
      <c r="B54" s="16"/>
      <c r="L54" s="16"/>
    </row>
    <row r="55" spans="2:12">
      <c r="B55" s="16"/>
      <c r="L55" s="16"/>
    </row>
    <row r="56" spans="2:12">
      <c r="B56" s="16"/>
      <c r="L56" s="16"/>
    </row>
    <row r="57" spans="2:12">
      <c r="B57" s="16"/>
      <c r="L57" s="16"/>
    </row>
    <row r="58" spans="2:12">
      <c r="B58" s="16"/>
      <c r="L58" s="16"/>
    </row>
    <row r="59" spans="2:12">
      <c r="B59" s="16"/>
      <c r="L59" s="16"/>
    </row>
    <row r="60" spans="2:12">
      <c r="B60" s="16"/>
      <c r="L60" s="16"/>
    </row>
    <row r="61" spans="2:12" s="1" customFormat="1" ht="12.75">
      <c r="B61" s="25"/>
      <c r="D61" s="39" t="s">
        <v>42</v>
      </c>
      <c r="E61" s="27"/>
      <c r="F61" s="94" t="s">
        <v>43</v>
      </c>
      <c r="G61" s="39" t="s">
        <v>42</v>
      </c>
      <c r="H61" s="27"/>
      <c r="I61" s="27"/>
      <c r="J61" s="95" t="s">
        <v>43</v>
      </c>
      <c r="K61" s="27"/>
      <c r="L61" s="25"/>
    </row>
    <row r="62" spans="2:12">
      <c r="B62" s="16"/>
      <c r="L62" s="16"/>
    </row>
    <row r="63" spans="2:12">
      <c r="B63" s="16"/>
      <c r="L63" s="16"/>
    </row>
    <row r="64" spans="2:12">
      <c r="B64" s="16"/>
      <c r="L64" s="16"/>
    </row>
    <row r="65" spans="2:12" s="1" customFormat="1" ht="12.75">
      <c r="B65" s="25"/>
      <c r="D65" s="37" t="s">
        <v>44</v>
      </c>
      <c r="E65" s="38"/>
      <c r="F65" s="38"/>
      <c r="G65" s="37" t="s">
        <v>45</v>
      </c>
      <c r="H65" s="38"/>
      <c r="I65" s="38"/>
      <c r="J65" s="38"/>
      <c r="K65" s="38"/>
      <c r="L65" s="25"/>
    </row>
    <row r="66" spans="2:12">
      <c r="B66" s="16"/>
      <c r="L66" s="16"/>
    </row>
    <row r="67" spans="2:12">
      <c r="B67" s="16"/>
      <c r="L67" s="16"/>
    </row>
    <row r="68" spans="2:12">
      <c r="B68" s="16"/>
      <c r="L68" s="16"/>
    </row>
    <row r="69" spans="2:12">
      <c r="B69" s="16"/>
      <c r="L69" s="16"/>
    </row>
    <row r="70" spans="2:12">
      <c r="B70" s="16"/>
      <c r="L70" s="16"/>
    </row>
    <row r="71" spans="2:12">
      <c r="B71" s="16"/>
      <c r="L71" s="16"/>
    </row>
    <row r="72" spans="2:12">
      <c r="B72" s="16"/>
      <c r="L72" s="16"/>
    </row>
    <row r="73" spans="2:12">
      <c r="B73" s="16"/>
      <c r="L73" s="16"/>
    </row>
    <row r="74" spans="2:12">
      <c r="B74" s="16"/>
      <c r="L74" s="16"/>
    </row>
    <row r="75" spans="2:12">
      <c r="B75" s="16"/>
      <c r="L75" s="16"/>
    </row>
    <row r="76" spans="2:12" s="1" customFormat="1" ht="12.75">
      <c r="B76" s="25"/>
      <c r="D76" s="39" t="s">
        <v>42</v>
      </c>
      <c r="E76" s="27"/>
      <c r="F76" s="94" t="s">
        <v>43</v>
      </c>
      <c r="G76" s="39" t="s">
        <v>42</v>
      </c>
      <c r="H76" s="27"/>
      <c r="I76" s="27"/>
      <c r="J76" s="95" t="s">
        <v>43</v>
      </c>
      <c r="K76" s="27"/>
      <c r="L76" s="25"/>
    </row>
    <row r="77" spans="2:12" s="1" customFormat="1" ht="14.45" customHeight="1">
      <c r="B77" s="40"/>
      <c r="C77" s="41"/>
      <c r="D77" s="41"/>
      <c r="E77" s="41"/>
      <c r="F77" s="41"/>
      <c r="G77" s="41"/>
      <c r="H77" s="41"/>
      <c r="I77" s="41"/>
      <c r="J77" s="41"/>
      <c r="K77" s="41"/>
      <c r="L77" s="25"/>
    </row>
    <row r="81" spans="2:47" s="1" customFormat="1" ht="6.95" hidden="1" customHeight="1">
      <c r="B81" s="42"/>
      <c r="C81" s="43"/>
      <c r="D81" s="43"/>
      <c r="E81" s="43"/>
      <c r="F81" s="43"/>
      <c r="G81" s="43"/>
      <c r="H81" s="43"/>
      <c r="I81" s="43"/>
      <c r="J81" s="43"/>
      <c r="K81" s="43"/>
      <c r="L81" s="25"/>
    </row>
    <row r="82" spans="2:47" s="1" customFormat="1" ht="24.95" hidden="1" customHeight="1">
      <c r="B82" s="25"/>
      <c r="C82" s="17" t="s">
        <v>79</v>
      </c>
      <c r="L82" s="25"/>
    </row>
    <row r="83" spans="2:47" s="1" customFormat="1" ht="6.95" hidden="1" customHeight="1">
      <c r="B83" s="25"/>
      <c r="L83" s="25"/>
    </row>
    <row r="84" spans="2:47" s="1" customFormat="1" ht="12" hidden="1" customHeight="1">
      <c r="B84" s="25"/>
      <c r="C84" s="22" t="s">
        <v>13</v>
      </c>
      <c r="L84" s="25"/>
    </row>
    <row r="85" spans="2:47" s="1" customFormat="1" ht="26.25" hidden="1" customHeight="1">
      <c r="B85" s="25"/>
      <c r="E85" s="178" t="str">
        <f>E7</f>
        <v>OBNOVA HISTORICKEJ A PAMIATKOVO CHRÁNENEJ BUDOVY SPŠ S.MIKOVÍNIHO B.ŠTIAVNICA, HLAVNÁ BUDOVA</v>
      </c>
      <c r="F85" s="179"/>
      <c r="G85" s="179"/>
      <c r="H85" s="179"/>
      <c r="L85" s="25"/>
    </row>
    <row r="86" spans="2:47" s="1" customFormat="1" ht="12" hidden="1" customHeight="1">
      <c r="B86" s="25"/>
      <c r="C86" s="22" t="s">
        <v>78</v>
      </c>
      <c r="L86" s="25"/>
    </row>
    <row r="87" spans="2:47" s="1" customFormat="1" ht="16.5" hidden="1" customHeight="1">
      <c r="B87" s="25"/>
      <c r="E87" s="143" t="str">
        <f>E9</f>
        <v>1- SO 01.2A-ZATEPLENIE STROPU</v>
      </c>
      <c r="F87" s="180"/>
      <c r="G87" s="180"/>
      <c r="H87" s="180"/>
      <c r="L87" s="25"/>
    </row>
    <row r="88" spans="2:47" s="1" customFormat="1" ht="6.95" hidden="1" customHeight="1">
      <c r="B88" s="25"/>
      <c r="L88" s="25"/>
    </row>
    <row r="89" spans="2:47" s="1" customFormat="1" ht="12" hidden="1" customHeight="1">
      <c r="B89" s="25"/>
      <c r="C89" s="22" t="s">
        <v>16</v>
      </c>
      <c r="F89" s="20" t="str">
        <f>F12</f>
        <v xml:space="preserve"> </v>
      </c>
      <c r="I89" s="22" t="s">
        <v>18</v>
      </c>
      <c r="J89" s="48" t="str">
        <f>IF(J12="","",J12)</f>
        <v/>
      </c>
      <c r="L89" s="25"/>
    </row>
    <row r="90" spans="2:47" s="1" customFormat="1" ht="6.95" hidden="1" customHeight="1">
      <c r="B90" s="25"/>
      <c r="L90" s="25"/>
    </row>
    <row r="91" spans="2:47" s="1" customFormat="1" ht="15.2" hidden="1" customHeight="1">
      <c r="B91" s="25"/>
      <c r="C91" s="22" t="s">
        <v>19</v>
      </c>
      <c r="F91" s="20" t="str">
        <f>E15</f>
        <v xml:space="preserve"> </v>
      </c>
      <c r="I91" s="22" t="s">
        <v>23</v>
      </c>
      <c r="J91" s="23" t="str">
        <f>E21</f>
        <v xml:space="preserve"> </v>
      </c>
      <c r="L91" s="25"/>
    </row>
    <row r="92" spans="2:47" s="1" customFormat="1" ht="15.2" hidden="1" customHeight="1">
      <c r="B92" s="25"/>
      <c r="C92" s="22" t="s">
        <v>22</v>
      </c>
      <c r="F92" s="20" t="str">
        <f>IF(E18="","",E18)</f>
        <v/>
      </c>
      <c r="I92" s="22" t="s">
        <v>25</v>
      </c>
      <c r="J92" s="23" t="str">
        <f>E24</f>
        <v xml:space="preserve"> </v>
      </c>
      <c r="L92" s="25"/>
    </row>
    <row r="93" spans="2:47" s="1" customFormat="1" ht="10.35" hidden="1" customHeight="1">
      <c r="B93" s="25"/>
      <c r="L93" s="25"/>
    </row>
    <row r="94" spans="2:47" s="1" customFormat="1" ht="29.25" hidden="1" customHeight="1">
      <c r="B94" s="25"/>
      <c r="C94" s="96" t="s">
        <v>80</v>
      </c>
      <c r="D94" s="88"/>
      <c r="E94" s="88"/>
      <c r="F94" s="88"/>
      <c r="G94" s="88"/>
      <c r="H94" s="88"/>
      <c r="I94" s="88"/>
      <c r="J94" s="97" t="s">
        <v>81</v>
      </c>
      <c r="K94" s="88"/>
      <c r="L94" s="25"/>
    </row>
    <row r="95" spans="2:47" s="1" customFormat="1" ht="10.35" hidden="1" customHeight="1">
      <c r="B95" s="25"/>
      <c r="L95" s="25"/>
    </row>
    <row r="96" spans="2:47" s="1" customFormat="1" ht="22.9" hidden="1" customHeight="1">
      <c r="B96" s="25"/>
      <c r="C96" s="98" t="s">
        <v>82</v>
      </c>
      <c r="J96" s="61">
        <f>J123</f>
        <v>0</v>
      </c>
      <c r="L96" s="25"/>
      <c r="AU96" s="13" t="s">
        <v>83</v>
      </c>
    </row>
    <row r="97" spans="2:12" s="8" customFormat="1" ht="24.95" hidden="1" customHeight="1">
      <c r="B97" s="99"/>
      <c r="D97" s="100" t="s">
        <v>84</v>
      </c>
      <c r="E97" s="101"/>
      <c r="F97" s="101"/>
      <c r="G97" s="101"/>
      <c r="H97" s="101"/>
      <c r="I97" s="101"/>
      <c r="J97" s="102">
        <f>J124</f>
        <v>0</v>
      </c>
      <c r="L97" s="99"/>
    </row>
    <row r="98" spans="2:12" s="9" customFormat="1" ht="19.899999999999999" hidden="1" customHeight="1">
      <c r="B98" s="103"/>
      <c r="D98" s="104" t="s">
        <v>85</v>
      </c>
      <c r="E98" s="105"/>
      <c r="F98" s="105"/>
      <c r="G98" s="105"/>
      <c r="H98" s="105"/>
      <c r="I98" s="105"/>
      <c r="J98" s="106">
        <f>J125</f>
        <v>0</v>
      </c>
      <c r="L98" s="103"/>
    </row>
    <row r="99" spans="2:12" s="9" customFormat="1" ht="19.899999999999999" hidden="1" customHeight="1">
      <c r="B99" s="103"/>
      <c r="D99" s="104" t="s">
        <v>86</v>
      </c>
      <c r="E99" s="105"/>
      <c r="F99" s="105"/>
      <c r="G99" s="105"/>
      <c r="H99" s="105"/>
      <c r="I99" s="105"/>
      <c r="J99" s="106">
        <f>J127</f>
        <v>0</v>
      </c>
      <c r="L99" s="103"/>
    </row>
    <row r="100" spans="2:12" s="8" customFormat="1" ht="24.95" hidden="1" customHeight="1">
      <c r="B100" s="99"/>
      <c r="D100" s="100" t="s">
        <v>87</v>
      </c>
      <c r="E100" s="101"/>
      <c r="F100" s="101"/>
      <c r="G100" s="101"/>
      <c r="H100" s="101"/>
      <c r="I100" s="101"/>
      <c r="J100" s="102">
        <f>J129</f>
        <v>0</v>
      </c>
      <c r="L100" s="99"/>
    </row>
    <row r="101" spans="2:12" s="9" customFormat="1" ht="19.899999999999999" hidden="1" customHeight="1">
      <c r="B101" s="103"/>
      <c r="D101" s="104" t="s">
        <v>88</v>
      </c>
      <c r="E101" s="105"/>
      <c r="F101" s="105"/>
      <c r="G101" s="105"/>
      <c r="H101" s="105"/>
      <c r="I101" s="105"/>
      <c r="J101" s="106">
        <f>J130</f>
        <v>0</v>
      </c>
      <c r="L101" s="103"/>
    </row>
    <row r="102" spans="2:12" s="9" customFormat="1" ht="19.899999999999999" hidden="1" customHeight="1">
      <c r="B102" s="103"/>
      <c r="D102" s="104" t="s">
        <v>126</v>
      </c>
      <c r="E102" s="105"/>
      <c r="F102" s="105"/>
      <c r="G102" s="105"/>
      <c r="H102" s="105"/>
      <c r="I102" s="105"/>
      <c r="J102" s="106" t="e">
        <f>#REF!</f>
        <v>#REF!</v>
      </c>
      <c r="L102" s="103"/>
    </row>
    <row r="103" spans="2:12" s="9" customFormat="1" ht="19.899999999999999" hidden="1" customHeight="1">
      <c r="B103" s="103"/>
      <c r="D103" s="104" t="s">
        <v>89</v>
      </c>
      <c r="E103" s="105"/>
      <c r="F103" s="105"/>
      <c r="G103" s="105"/>
      <c r="H103" s="105"/>
      <c r="I103" s="105"/>
      <c r="J103" s="106" t="e">
        <f>#REF!</f>
        <v>#REF!</v>
      </c>
      <c r="L103" s="103"/>
    </row>
    <row r="104" spans="2:12" s="1" customFormat="1" ht="21.75" hidden="1" customHeight="1">
      <c r="B104" s="25"/>
      <c r="L104" s="25"/>
    </row>
    <row r="105" spans="2:12" s="1" customFormat="1" ht="6.95" hidden="1" customHeight="1">
      <c r="B105" s="40"/>
      <c r="C105" s="41"/>
      <c r="D105" s="41"/>
      <c r="E105" s="41"/>
      <c r="F105" s="41"/>
      <c r="G105" s="41"/>
      <c r="H105" s="41"/>
      <c r="I105" s="41"/>
      <c r="J105" s="41"/>
      <c r="K105" s="41"/>
      <c r="L105" s="25"/>
    </row>
    <row r="106" spans="2:12" hidden="1"/>
    <row r="107" spans="2:12" hidden="1"/>
    <row r="108" spans="2:12" hidden="1"/>
    <row r="109" spans="2:12" s="1" customFormat="1" ht="6.95" customHeight="1">
      <c r="B109" s="42"/>
      <c r="C109" s="43"/>
      <c r="D109" s="43"/>
      <c r="E109" s="43"/>
      <c r="F109" s="43"/>
      <c r="G109" s="43"/>
      <c r="H109" s="43"/>
      <c r="I109" s="43"/>
      <c r="J109" s="43"/>
      <c r="K109" s="43"/>
      <c r="L109" s="25"/>
    </row>
    <row r="110" spans="2:12" s="1" customFormat="1" ht="24.95" customHeight="1">
      <c r="B110" s="25"/>
      <c r="C110" s="17" t="s">
        <v>90</v>
      </c>
      <c r="L110" s="25"/>
    </row>
    <row r="111" spans="2:12" s="1" customFormat="1" ht="6.95" customHeight="1">
      <c r="B111" s="25"/>
      <c r="L111" s="25"/>
    </row>
    <row r="112" spans="2:12" s="1" customFormat="1" ht="12" customHeight="1">
      <c r="B112" s="25"/>
      <c r="C112" s="22" t="s">
        <v>13</v>
      </c>
      <c r="L112" s="25"/>
    </row>
    <row r="113" spans="2:65" s="1" customFormat="1" ht="26.25" customHeight="1">
      <c r="B113" s="25"/>
      <c r="E113" s="178" t="str">
        <f>E7</f>
        <v>OBNOVA HISTORICKEJ A PAMIATKOVO CHRÁNENEJ BUDOVY SPŠ S.MIKOVÍNIHO B.ŠTIAVNICA, HLAVNÁ BUDOVA</v>
      </c>
      <c r="F113" s="179"/>
      <c r="G113" s="179"/>
      <c r="H113" s="179"/>
      <c r="L113" s="25"/>
    </row>
    <row r="114" spans="2:65" s="1" customFormat="1" ht="12" customHeight="1">
      <c r="B114" s="25"/>
      <c r="C114" s="22" t="s">
        <v>78</v>
      </c>
      <c r="L114" s="25"/>
    </row>
    <row r="115" spans="2:65" s="1" customFormat="1" ht="16.5" customHeight="1">
      <c r="B115" s="25"/>
      <c r="E115" s="143" t="str">
        <f>E9</f>
        <v>1- SO 01.2A-ZATEPLENIE STROPU</v>
      </c>
      <c r="F115" s="180"/>
      <c r="G115" s="180"/>
      <c r="H115" s="180"/>
      <c r="L115" s="25"/>
    </row>
    <row r="116" spans="2:65" s="1" customFormat="1" ht="6.95" customHeight="1">
      <c r="B116" s="25"/>
      <c r="L116" s="25"/>
    </row>
    <row r="117" spans="2:65" s="1" customFormat="1" ht="12" customHeight="1">
      <c r="B117" s="25"/>
      <c r="C117" s="22" t="s">
        <v>16</v>
      </c>
      <c r="F117" s="20" t="str">
        <f>F12</f>
        <v xml:space="preserve"> </v>
      </c>
      <c r="I117" s="22" t="s">
        <v>18</v>
      </c>
      <c r="J117" s="48"/>
      <c r="L117" s="25"/>
    </row>
    <row r="118" spans="2:65" s="1" customFormat="1" ht="6.95" customHeight="1">
      <c r="B118" s="25"/>
      <c r="L118" s="25"/>
    </row>
    <row r="119" spans="2:65" s="1" customFormat="1" ht="15.2" customHeight="1">
      <c r="B119" s="25"/>
      <c r="C119" s="22" t="s">
        <v>19</v>
      </c>
      <c r="F119" s="20" t="str">
        <f>E15</f>
        <v xml:space="preserve"> </v>
      </c>
      <c r="I119" s="22" t="s">
        <v>23</v>
      </c>
      <c r="J119" s="23" t="str">
        <f>E21</f>
        <v xml:space="preserve"> </v>
      </c>
      <c r="L119" s="25"/>
    </row>
    <row r="120" spans="2:65" s="1" customFormat="1" ht="15.2" customHeight="1">
      <c r="B120" s="25"/>
      <c r="C120" s="22" t="s">
        <v>22</v>
      </c>
      <c r="F120" s="20"/>
      <c r="I120" s="22" t="s">
        <v>25</v>
      </c>
      <c r="J120" s="23" t="str">
        <f>E24</f>
        <v xml:space="preserve"> </v>
      </c>
      <c r="L120" s="25"/>
    </row>
    <row r="121" spans="2:65" s="1" customFormat="1" ht="10.35" customHeight="1">
      <c r="B121" s="25"/>
      <c r="L121" s="25"/>
    </row>
    <row r="122" spans="2:65" s="10" customFormat="1" ht="29.25" customHeight="1">
      <c r="B122" s="107"/>
      <c r="C122" s="108" t="s">
        <v>91</v>
      </c>
      <c r="D122" s="109" t="s">
        <v>52</v>
      </c>
      <c r="E122" s="109" t="s">
        <v>48</v>
      </c>
      <c r="F122" s="109" t="s">
        <v>49</v>
      </c>
      <c r="G122" s="109" t="s">
        <v>92</v>
      </c>
      <c r="H122" s="109" t="s">
        <v>93</v>
      </c>
      <c r="I122" s="109" t="s">
        <v>94</v>
      </c>
      <c r="J122" s="110" t="s">
        <v>81</v>
      </c>
      <c r="K122" s="111" t="s">
        <v>95</v>
      </c>
      <c r="L122" s="107"/>
      <c r="M122" s="54" t="s">
        <v>1</v>
      </c>
      <c r="N122" s="55" t="s">
        <v>31</v>
      </c>
      <c r="O122" s="55" t="s">
        <v>96</v>
      </c>
      <c r="P122" s="55" t="s">
        <v>97</v>
      </c>
      <c r="Q122" s="55" t="s">
        <v>98</v>
      </c>
      <c r="R122" s="55" t="s">
        <v>99</v>
      </c>
      <c r="S122" s="55" t="s">
        <v>100</v>
      </c>
      <c r="T122" s="56" t="s">
        <v>101</v>
      </c>
    </row>
    <row r="123" spans="2:65" s="1" customFormat="1" ht="22.9" customHeight="1">
      <c r="B123" s="25"/>
      <c r="C123" s="59" t="s">
        <v>82</v>
      </c>
      <c r="J123" s="112">
        <f>J124+J129</f>
        <v>0</v>
      </c>
      <c r="L123" s="25"/>
      <c r="M123" s="57"/>
      <c r="N123" s="49"/>
      <c r="O123" s="49"/>
      <c r="P123" s="113" t="e">
        <f>P124+P129</f>
        <v>#REF!</v>
      </c>
      <c r="Q123" s="49"/>
      <c r="R123" s="113" t="e">
        <f>R124+R129</f>
        <v>#REF!</v>
      </c>
      <c r="S123" s="49"/>
      <c r="T123" s="114" t="e">
        <f>T124+T129</f>
        <v>#REF!</v>
      </c>
      <c r="AT123" s="13" t="s">
        <v>66</v>
      </c>
      <c r="AU123" s="13" t="s">
        <v>83</v>
      </c>
      <c r="BK123" s="115" t="e">
        <f>BK124+BK129</f>
        <v>#REF!</v>
      </c>
    </row>
    <row r="124" spans="2:65" s="11" customFormat="1" ht="25.9" customHeight="1">
      <c r="B124" s="116"/>
      <c r="D124" s="117" t="s">
        <v>66</v>
      </c>
      <c r="E124" s="118" t="s">
        <v>102</v>
      </c>
      <c r="F124" s="118" t="s">
        <v>103</v>
      </c>
      <c r="J124" s="119">
        <f>BK124</f>
        <v>0</v>
      </c>
      <c r="L124" s="116"/>
      <c r="M124" s="120"/>
      <c r="P124" s="121">
        <f>P125+P127</f>
        <v>0</v>
      </c>
      <c r="R124" s="121">
        <f>R125+R127</f>
        <v>0</v>
      </c>
      <c r="T124" s="122">
        <f>T125+T127</f>
        <v>0</v>
      </c>
      <c r="AR124" s="117" t="s">
        <v>71</v>
      </c>
      <c r="AT124" s="123" t="s">
        <v>66</v>
      </c>
      <c r="AU124" s="123" t="s">
        <v>67</v>
      </c>
      <c r="AY124" s="117" t="s">
        <v>104</v>
      </c>
      <c r="BK124" s="124">
        <f>BK125+BK127</f>
        <v>0</v>
      </c>
    </row>
    <row r="125" spans="2:65" s="11" customFormat="1" ht="22.9" customHeight="1">
      <c r="B125" s="116"/>
      <c r="D125" s="117" t="s">
        <v>66</v>
      </c>
      <c r="E125" s="125" t="s">
        <v>105</v>
      </c>
      <c r="F125" s="125" t="s">
        <v>106</v>
      </c>
      <c r="J125" s="126">
        <f>BK125</f>
        <v>0</v>
      </c>
      <c r="L125" s="116"/>
      <c r="M125" s="120"/>
      <c r="P125" s="121">
        <f>SUM(P126:P126)</f>
        <v>0</v>
      </c>
      <c r="R125" s="121">
        <f>SUM(R126:R126)</f>
        <v>0</v>
      </c>
      <c r="T125" s="122">
        <f>SUM(T126:T126)</f>
        <v>0</v>
      </c>
      <c r="AR125" s="117" t="s">
        <v>71</v>
      </c>
      <c r="AT125" s="123" t="s">
        <v>66</v>
      </c>
      <c r="AU125" s="123" t="s">
        <v>71</v>
      </c>
      <c r="AY125" s="117" t="s">
        <v>104</v>
      </c>
      <c r="BK125" s="124">
        <f>SUM(BK126:BK126)</f>
        <v>0</v>
      </c>
    </row>
    <row r="126" spans="2:65" s="1" customFormat="1" ht="24.2" customHeight="1">
      <c r="B126" s="127"/>
      <c r="C126" s="128" t="s">
        <v>71</v>
      </c>
      <c r="D126" s="128" t="s">
        <v>107</v>
      </c>
      <c r="E126" s="129" t="s">
        <v>108</v>
      </c>
      <c r="F126" s="130" t="s">
        <v>127</v>
      </c>
      <c r="G126" s="131" t="s">
        <v>109</v>
      </c>
      <c r="H126" s="132">
        <v>1425</v>
      </c>
      <c r="I126" s="133"/>
      <c r="J126" s="133">
        <f>ROUND(I126*H126,2)</f>
        <v>0</v>
      </c>
      <c r="K126" s="134"/>
      <c r="L126" s="25"/>
      <c r="M126" s="135" t="s">
        <v>1</v>
      </c>
      <c r="N126" s="136" t="s">
        <v>33</v>
      </c>
      <c r="O126" s="137">
        <v>0</v>
      </c>
      <c r="P126" s="137">
        <f>O126*H126</f>
        <v>0</v>
      </c>
      <c r="Q126" s="137">
        <v>0</v>
      </c>
      <c r="R126" s="137">
        <f>Q126*H126</f>
        <v>0</v>
      </c>
      <c r="S126" s="137">
        <v>0</v>
      </c>
      <c r="T126" s="138">
        <f>S126*H126</f>
        <v>0</v>
      </c>
      <c r="AR126" s="139" t="s">
        <v>110</v>
      </c>
      <c r="AT126" s="139" t="s">
        <v>107</v>
      </c>
      <c r="AU126" s="139" t="s">
        <v>75</v>
      </c>
      <c r="AY126" s="13" t="s">
        <v>104</v>
      </c>
      <c r="BE126" s="140">
        <f>IF(N126="základná",J126,0)</f>
        <v>0</v>
      </c>
      <c r="BF126" s="140">
        <f>IF(N126="znížená",J126,0)</f>
        <v>0</v>
      </c>
      <c r="BG126" s="140">
        <f>IF(N126="zákl. prenesená",J126,0)</f>
        <v>0</v>
      </c>
      <c r="BH126" s="140">
        <f>IF(N126="zníž. prenesená",J126,0)</f>
        <v>0</v>
      </c>
      <c r="BI126" s="140">
        <f>IF(N126="nulová",J126,0)</f>
        <v>0</v>
      </c>
      <c r="BJ126" s="13" t="s">
        <v>75</v>
      </c>
      <c r="BK126" s="140">
        <f>ROUND(I126*H126,2)</f>
        <v>0</v>
      </c>
      <c r="BL126" s="13" t="s">
        <v>110</v>
      </c>
      <c r="BM126" s="139" t="s">
        <v>75</v>
      </c>
    </row>
    <row r="127" spans="2:65" s="11" customFormat="1" ht="22.9" customHeight="1">
      <c r="B127" s="116"/>
      <c r="D127" s="117" t="s">
        <v>66</v>
      </c>
      <c r="E127" s="125" t="s">
        <v>111</v>
      </c>
      <c r="F127" s="125" t="s">
        <v>112</v>
      </c>
      <c r="J127" s="126">
        <f>BK127</f>
        <v>0</v>
      </c>
      <c r="L127" s="116"/>
      <c r="M127" s="120"/>
      <c r="P127" s="121">
        <f>SUM(P128:P128)</f>
        <v>0</v>
      </c>
      <c r="R127" s="121">
        <f>SUM(R128:R128)</f>
        <v>0</v>
      </c>
      <c r="T127" s="122">
        <f>SUM(T128:T128)</f>
        <v>0</v>
      </c>
      <c r="AR127" s="117" t="s">
        <v>71</v>
      </c>
      <c r="AT127" s="123" t="s">
        <v>66</v>
      </c>
      <c r="AU127" s="123" t="s">
        <v>71</v>
      </c>
      <c r="AY127" s="117" t="s">
        <v>104</v>
      </c>
      <c r="BK127" s="124">
        <f>SUM(BK128:BK128)</f>
        <v>0</v>
      </c>
    </row>
    <row r="128" spans="2:65" s="1" customFormat="1" ht="24.2" customHeight="1">
      <c r="B128" s="127"/>
      <c r="C128" s="128">
        <v>2</v>
      </c>
      <c r="D128" s="128" t="s">
        <v>107</v>
      </c>
      <c r="E128" s="129" t="s">
        <v>113</v>
      </c>
      <c r="F128" s="130" t="s">
        <v>114</v>
      </c>
      <c r="G128" s="131" t="s">
        <v>109</v>
      </c>
      <c r="H128" s="132">
        <v>1425</v>
      </c>
      <c r="I128" s="133"/>
      <c r="J128" s="133">
        <f t="shared" ref="J128" si="0">ROUND(I128*H128,2)</f>
        <v>0</v>
      </c>
      <c r="K128" s="134"/>
      <c r="L128" s="25"/>
      <c r="M128" s="135" t="s">
        <v>1</v>
      </c>
      <c r="N128" s="136" t="s">
        <v>33</v>
      </c>
      <c r="O128" s="137">
        <v>0</v>
      </c>
      <c r="P128" s="137">
        <f t="shared" ref="P128" si="1">O128*H128</f>
        <v>0</v>
      </c>
      <c r="Q128" s="137">
        <v>0</v>
      </c>
      <c r="R128" s="137">
        <f t="shared" ref="R128" si="2">Q128*H128</f>
        <v>0</v>
      </c>
      <c r="S128" s="137">
        <v>0</v>
      </c>
      <c r="T128" s="138">
        <f t="shared" ref="T128" si="3">S128*H128</f>
        <v>0</v>
      </c>
      <c r="AR128" s="139" t="s">
        <v>110</v>
      </c>
      <c r="AT128" s="139" t="s">
        <v>107</v>
      </c>
      <c r="AU128" s="139" t="s">
        <v>75</v>
      </c>
      <c r="AY128" s="13" t="s">
        <v>104</v>
      </c>
      <c r="BE128" s="140">
        <f t="shared" ref="BE128" si="4">IF(N128="základná",J128,0)</f>
        <v>0</v>
      </c>
      <c r="BF128" s="140">
        <f t="shared" ref="BF128" si="5">IF(N128="znížená",J128,0)</f>
        <v>0</v>
      </c>
      <c r="BG128" s="140">
        <f t="shared" ref="BG128" si="6">IF(N128="zákl. prenesená",J128,0)</f>
        <v>0</v>
      </c>
      <c r="BH128" s="140">
        <f t="shared" ref="BH128" si="7">IF(N128="zníž. prenesená",J128,0)</f>
        <v>0</v>
      </c>
      <c r="BI128" s="140">
        <f t="shared" ref="BI128" si="8">IF(N128="nulová",J128,0)</f>
        <v>0</v>
      </c>
      <c r="BJ128" s="13" t="s">
        <v>75</v>
      </c>
      <c r="BK128" s="140">
        <f t="shared" ref="BK128" si="9">ROUND(I128*H128,2)</f>
        <v>0</v>
      </c>
      <c r="BL128" s="13" t="s">
        <v>110</v>
      </c>
      <c r="BM128" s="139" t="s">
        <v>115</v>
      </c>
    </row>
    <row r="129" spans="2:65" s="11" customFormat="1" ht="25.9" customHeight="1">
      <c r="B129" s="116"/>
      <c r="D129" s="117" t="s">
        <v>66</v>
      </c>
      <c r="E129" s="118" t="s">
        <v>116</v>
      </c>
      <c r="F129" s="118" t="s">
        <v>117</v>
      </c>
      <c r="J129" s="119">
        <f>J130</f>
        <v>0</v>
      </c>
      <c r="L129" s="116"/>
      <c r="M129" s="120"/>
      <c r="P129" s="121" t="e">
        <f>P130+#REF!+#REF!</f>
        <v>#REF!</v>
      </c>
      <c r="R129" s="121" t="e">
        <f>R130+#REF!+#REF!</f>
        <v>#REF!</v>
      </c>
      <c r="T129" s="122" t="e">
        <f>T130+#REF!+#REF!</f>
        <v>#REF!</v>
      </c>
      <c r="AR129" s="117" t="s">
        <v>75</v>
      </c>
      <c r="AT129" s="123" t="s">
        <v>66</v>
      </c>
      <c r="AU129" s="123" t="s">
        <v>67</v>
      </c>
      <c r="AY129" s="117" t="s">
        <v>104</v>
      </c>
      <c r="BK129" s="124" t="e">
        <f>BK130+#REF!+#REF!</f>
        <v>#REF!</v>
      </c>
    </row>
    <row r="130" spans="2:65" s="11" customFormat="1" ht="22.9" customHeight="1">
      <c r="B130" s="116"/>
      <c r="D130" s="117" t="s">
        <v>66</v>
      </c>
      <c r="E130" s="125" t="s">
        <v>118</v>
      </c>
      <c r="F130" s="125" t="s">
        <v>119</v>
      </c>
      <c r="J130" s="126">
        <f>BK130</f>
        <v>0</v>
      </c>
      <c r="L130" s="116"/>
      <c r="M130" s="120"/>
      <c r="P130" s="121">
        <f>SUM(P131:P139)</f>
        <v>0</v>
      </c>
      <c r="R130" s="121">
        <f>SUM(R131:R139)</f>
        <v>0</v>
      </c>
      <c r="T130" s="122">
        <f>SUM(T131:T139)</f>
        <v>0</v>
      </c>
      <c r="AR130" s="117" t="s">
        <v>75</v>
      </c>
      <c r="AT130" s="123" t="s">
        <v>66</v>
      </c>
      <c r="AU130" s="123" t="s">
        <v>71</v>
      </c>
      <c r="AY130" s="117" t="s">
        <v>104</v>
      </c>
      <c r="BK130" s="124">
        <f>SUM(BK131:BK139)</f>
        <v>0</v>
      </c>
    </row>
    <row r="131" spans="2:65" s="1" customFormat="1" ht="16.5" customHeight="1">
      <c r="B131" s="127"/>
      <c r="C131" s="128">
        <v>3</v>
      </c>
      <c r="D131" s="128" t="s">
        <v>107</v>
      </c>
      <c r="E131" s="129" t="s">
        <v>120</v>
      </c>
      <c r="F131" s="130" t="s">
        <v>121</v>
      </c>
      <c r="G131" s="131" t="s">
        <v>109</v>
      </c>
      <c r="H131" s="132">
        <v>1425</v>
      </c>
      <c r="I131" s="133"/>
      <c r="J131" s="133">
        <f>ROUND(I131*H131,2)</f>
        <v>0</v>
      </c>
      <c r="K131" s="134"/>
      <c r="L131" s="25"/>
      <c r="M131" s="135" t="s">
        <v>1</v>
      </c>
      <c r="N131" s="136" t="s">
        <v>33</v>
      </c>
      <c r="O131" s="137">
        <v>0</v>
      </c>
      <c r="P131" s="137">
        <f>O131*H131</f>
        <v>0</v>
      </c>
      <c r="Q131" s="137">
        <v>0</v>
      </c>
      <c r="R131" s="137">
        <f>Q131*H131</f>
        <v>0</v>
      </c>
      <c r="S131" s="137">
        <v>0</v>
      </c>
      <c r="T131" s="138">
        <f>S131*H131</f>
        <v>0</v>
      </c>
      <c r="AR131" s="139" t="s">
        <v>122</v>
      </c>
      <c r="AT131" s="139" t="s">
        <v>107</v>
      </c>
      <c r="AU131" s="139" t="s">
        <v>75</v>
      </c>
      <c r="AY131" s="13" t="s">
        <v>104</v>
      </c>
      <c r="BE131" s="140">
        <f>IF(N131="základná",J131,0)</f>
        <v>0</v>
      </c>
      <c r="BF131" s="140">
        <f>IF(N131="znížená",J131,0)</f>
        <v>0</v>
      </c>
      <c r="BG131" s="140">
        <f>IF(N131="zákl. prenesená",J131,0)</f>
        <v>0</v>
      </c>
      <c r="BH131" s="140">
        <f>IF(N131="zníž. prenesená",J131,0)</f>
        <v>0</v>
      </c>
      <c r="BI131" s="140">
        <f>IF(N131="nulová",J131,0)</f>
        <v>0</v>
      </c>
      <c r="BJ131" s="13" t="s">
        <v>75</v>
      </c>
      <c r="BK131" s="140">
        <f>ROUND(I131*H131,2)</f>
        <v>0</v>
      </c>
      <c r="BL131" s="13" t="s">
        <v>122</v>
      </c>
      <c r="BM131" s="139" t="s">
        <v>124</v>
      </c>
    </row>
    <row r="132" spans="2:65" s="1" customFormat="1" ht="23.25" customHeight="1">
      <c r="B132" s="127"/>
      <c r="C132" s="128"/>
      <c r="D132" s="128"/>
      <c r="E132" s="129"/>
      <c r="F132" s="181" t="s">
        <v>140</v>
      </c>
      <c r="G132" s="131"/>
      <c r="H132" s="132"/>
      <c r="I132" s="133"/>
      <c r="J132" s="133"/>
      <c r="K132" s="134"/>
      <c r="L132" s="25"/>
      <c r="M132" s="135"/>
      <c r="N132" s="136"/>
      <c r="O132" s="137"/>
      <c r="P132" s="137"/>
      <c r="Q132" s="137"/>
      <c r="R132" s="137"/>
      <c r="S132" s="137"/>
      <c r="T132" s="138"/>
      <c r="AR132" s="139"/>
      <c r="AT132" s="139"/>
      <c r="AU132" s="139"/>
      <c r="AY132" s="13"/>
      <c r="BE132" s="140"/>
      <c r="BF132" s="140"/>
      <c r="BG132" s="140"/>
      <c r="BH132" s="140"/>
      <c r="BI132" s="140"/>
      <c r="BJ132" s="13"/>
      <c r="BK132" s="140"/>
      <c r="BL132" s="13"/>
      <c r="BM132" s="139"/>
    </row>
    <row r="133" spans="2:65" s="1" customFormat="1" ht="16.5" customHeight="1">
      <c r="B133" s="127"/>
      <c r="C133" s="128"/>
      <c r="D133" s="128"/>
      <c r="E133" s="129"/>
      <c r="F133" s="181" t="s">
        <v>135</v>
      </c>
      <c r="G133" s="131"/>
      <c r="H133" s="132"/>
      <c r="I133" s="133"/>
      <c r="J133" s="133"/>
      <c r="K133" s="134"/>
      <c r="L133" s="25"/>
      <c r="M133" s="135"/>
      <c r="N133" s="136"/>
      <c r="O133" s="137"/>
      <c r="P133" s="137"/>
      <c r="Q133" s="137"/>
      <c r="R133" s="137"/>
      <c r="S133" s="137"/>
      <c r="T133" s="138"/>
      <c r="AR133" s="139"/>
      <c r="AT133" s="139"/>
      <c r="AU133" s="139"/>
      <c r="AY133" s="13"/>
      <c r="BE133" s="140"/>
      <c r="BF133" s="140"/>
      <c r="BG133" s="140"/>
      <c r="BH133" s="140"/>
      <c r="BI133" s="140"/>
      <c r="BJ133" s="13"/>
      <c r="BK133" s="140"/>
      <c r="BL133" s="13"/>
      <c r="BM133" s="139"/>
    </row>
    <row r="134" spans="2:65" s="1" customFormat="1" ht="24" customHeight="1">
      <c r="B134" s="127"/>
      <c r="C134" s="128"/>
      <c r="D134" s="128"/>
      <c r="E134" s="129"/>
      <c r="F134" s="181" t="s">
        <v>139</v>
      </c>
      <c r="G134" s="131"/>
      <c r="H134" s="132"/>
      <c r="I134" s="133"/>
      <c r="J134" s="133"/>
      <c r="K134" s="134"/>
      <c r="L134" s="25"/>
      <c r="M134" s="135"/>
      <c r="N134" s="136"/>
      <c r="O134" s="137"/>
      <c r="P134" s="137"/>
      <c r="Q134" s="137"/>
      <c r="R134" s="137"/>
      <c r="S134" s="137"/>
      <c r="T134" s="138"/>
      <c r="AR134" s="139"/>
      <c r="AT134" s="139"/>
      <c r="AU134" s="139"/>
      <c r="AY134" s="13"/>
      <c r="BE134" s="140"/>
      <c r="BF134" s="140"/>
      <c r="BG134" s="140"/>
      <c r="BH134" s="140"/>
      <c r="BI134" s="140"/>
      <c r="BJ134" s="13"/>
      <c r="BK134" s="140"/>
      <c r="BL134" s="13"/>
      <c r="BM134" s="139"/>
    </row>
    <row r="135" spans="2:65" s="1" customFormat="1" ht="16.5" customHeight="1">
      <c r="B135" s="127"/>
      <c r="C135" s="128"/>
      <c r="D135" s="128"/>
      <c r="E135" s="129"/>
      <c r="F135" s="181" t="s">
        <v>136</v>
      </c>
      <c r="G135" s="131"/>
      <c r="H135" s="132"/>
      <c r="I135" s="133"/>
      <c r="J135" s="133"/>
      <c r="K135" s="134"/>
      <c r="L135" s="25"/>
      <c r="M135" s="135"/>
      <c r="N135" s="136"/>
      <c r="O135" s="137"/>
      <c r="P135" s="137"/>
      <c r="Q135" s="137"/>
      <c r="R135" s="137"/>
      <c r="S135" s="137"/>
      <c r="T135" s="138"/>
      <c r="AR135" s="139"/>
      <c r="AT135" s="139"/>
      <c r="AU135" s="139"/>
      <c r="AY135" s="13"/>
      <c r="BE135" s="140"/>
      <c r="BF135" s="140"/>
      <c r="BG135" s="140"/>
      <c r="BH135" s="140"/>
      <c r="BI135" s="140"/>
      <c r="BJ135" s="13"/>
      <c r="BK135" s="140"/>
      <c r="BL135" s="13"/>
      <c r="BM135" s="139"/>
    </row>
    <row r="136" spans="2:65" s="1" customFormat="1" ht="16.5" customHeight="1">
      <c r="B136" s="127"/>
      <c r="C136" s="128"/>
      <c r="D136" s="128"/>
      <c r="E136" s="129"/>
      <c r="F136" s="181" t="s">
        <v>137</v>
      </c>
      <c r="G136" s="131"/>
      <c r="H136" s="132"/>
      <c r="I136" s="133"/>
      <c r="J136" s="133"/>
      <c r="K136" s="134"/>
      <c r="L136" s="25"/>
      <c r="M136" s="135"/>
      <c r="N136" s="136"/>
      <c r="O136" s="137"/>
      <c r="P136" s="137"/>
      <c r="Q136" s="137"/>
      <c r="R136" s="137"/>
      <c r="S136" s="137"/>
      <c r="T136" s="138"/>
      <c r="AR136" s="139"/>
      <c r="AT136" s="139"/>
      <c r="AU136" s="139"/>
      <c r="AY136" s="13"/>
      <c r="BE136" s="140"/>
      <c r="BF136" s="140"/>
      <c r="BG136" s="140"/>
      <c r="BH136" s="140"/>
      <c r="BI136" s="140"/>
      <c r="BJ136" s="13"/>
      <c r="BK136" s="140"/>
      <c r="BL136" s="13"/>
      <c r="BM136" s="139"/>
    </row>
    <row r="137" spans="2:65" s="1" customFormat="1" ht="16.5" customHeight="1">
      <c r="B137" s="127"/>
      <c r="C137" s="128"/>
      <c r="D137" s="128"/>
      <c r="E137" s="129"/>
      <c r="F137" s="181" t="s">
        <v>138</v>
      </c>
      <c r="G137" s="131"/>
      <c r="H137" s="132"/>
      <c r="I137" s="133"/>
      <c r="J137" s="133"/>
      <c r="K137" s="134"/>
      <c r="L137" s="25"/>
      <c r="M137" s="135"/>
      <c r="N137" s="136"/>
      <c r="O137" s="137"/>
      <c r="P137" s="137"/>
      <c r="Q137" s="137"/>
      <c r="R137" s="137"/>
      <c r="S137" s="137"/>
      <c r="T137" s="138"/>
      <c r="AR137" s="139"/>
      <c r="AT137" s="139"/>
      <c r="AU137" s="139"/>
      <c r="AY137" s="13"/>
      <c r="BE137" s="140"/>
      <c r="BF137" s="140"/>
      <c r="BG137" s="140"/>
      <c r="BH137" s="140"/>
      <c r="BI137" s="140"/>
      <c r="BJ137" s="13"/>
      <c r="BK137" s="140"/>
      <c r="BL137" s="13"/>
      <c r="BM137" s="139"/>
    </row>
    <row r="138" spans="2:65" s="1" customFormat="1" ht="24.2" customHeight="1">
      <c r="B138" s="127"/>
      <c r="C138" s="128">
        <v>4</v>
      </c>
      <c r="D138" s="128" t="s">
        <v>107</v>
      </c>
      <c r="E138" s="129" t="s">
        <v>128</v>
      </c>
      <c r="F138" s="130" t="s">
        <v>129</v>
      </c>
      <c r="G138" s="131" t="s">
        <v>109</v>
      </c>
      <c r="H138" s="132">
        <v>733.41</v>
      </c>
      <c r="I138" s="133"/>
      <c r="J138" s="133">
        <f>ROUND(I138*H138,2)</f>
        <v>0</v>
      </c>
      <c r="K138" s="134"/>
      <c r="L138" s="25"/>
      <c r="M138" s="135" t="s">
        <v>1</v>
      </c>
      <c r="N138" s="136" t="s">
        <v>33</v>
      </c>
      <c r="O138" s="137">
        <v>0</v>
      </c>
      <c r="P138" s="137">
        <f>O138*H138</f>
        <v>0</v>
      </c>
      <c r="Q138" s="137">
        <v>0</v>
      </c>
      <c r="R138" s="137">
        <f>Q138*H138</f>
        <v>0</v>
      </c>
      <c r="S138" s="137">
        <v>0</v>
      </c>
      <c r="T138" s="138">
        <f>S138*H138</f>
        <v>0</v>
      </c>
      <c r="AR138" s="139" t="s">
        <v>122</v>
      </c>
      <c r="AT138" s="139" t="s">
        <v>107</v>
      </c>
      <c r="AU138" s="139" t="s">
        <v>75</v>
      </c>
      <c r="AY138" s="13" t="s">
        <v>104</v>
      </c>
      <c r="BE138" s="140">
        <f>IF(N138="základná",J138,0)</f>
        <v>0</v>
      </c>
      <c r="BF138" s="140">
        <f>IF(N138="znížená",J138,0)</f>
        <v>0</v>
      </c>
      <c r="BG138" s="140">
        <f>IF(N138="zákl. prenesená",J138,0)</f>
        <v>0</v>
      </c>
      <c r="BH138" s="140">
        <f>IF(N138="zníž. prenesená",J138,0)</f>
        <v>0</v>
      </c>
      <c r="BI138" s="140">
        <f>IF(N138="nulová",J138,0)</f>
        <v>0</v>
      </c>
      <c r="BJ138" s="13" t="s">
        <v>75</v>
      </c>
      <c r="BK138" s="140">
        <f>ROUND(I138*H138,2)</f>
        <v>0</v>
      </c>
      <c r="BL138" s="13" t="s">
        <v>122</v>
      </c>
      <c r="BM138" s="139" t="s">
        <v>130</v>
      </c>
    </row>
    <row r="139" spans="2:65" s="1" customFormat="1" ht="24.2" customHeight="1">
      <c r="B139" s="127"/>
      <c r="C139" s="128">
        <v>5</v>
      </c>
      <c r="D139" s="128" t="s">
        <v>107</v>
      </c>
      <c r="E139" s="129" t="s">
        <v>131</v>
      </c>
      <c r="F139" s="130" t="s">
        <v>132</v>
      </c>
      <c r="G139" s="131" t="s">
        <v>123</v>
      </c>
      <c r="H139" s="132">
        <v>1420.778</v>
      </c>
      <c r="I139" s="133"/>
      <c r="J139" s="133">
        <f>ROUND(I139*H139,2)</f>
        <v>0</v>
      </c>
      <c r="K139" s="134"/>
      <c r="L139" s="25"/>
      <c r="M139" s="135" t="s">
        <v>1</v>
      </c>
      <c r="N139" s="136" t="s">
        <v>33</v>
      </c>
      <c r="O139" s="137">
        <v>0</v>
      </c>
      <c r="P139" s="137">
        <f>O139*H139</f>
        <v>0</v>
      </c>
      <c r="Q139" s="137">
        <v>0</v>
      </c>
      <c r="R139" s="137">
        <f>Q139*H139</f>
        <v>0</v>
      </c>
      <c r="S139" s="137">
        <v>0</v>
      </c>
      <c r="T139" s="138">
        <f>S139*H139</f>
        <v>0</v>
      </c>
      <c r="AR139" s="139" t="s">
        <v>122</v>
      </c>
      <c r="AT139" s="139" t="s">
        <v>107</v>
      </c>
      <c r="AU139" s="139" t="s">
        <v>75</v>
      </c>
      <c r="AY139" s="13" t="s">
        <v>104</v>
      </c>
      <c r="BE139" s="140">
        <f>IF(N139="základná",J139,0)</f>
        <v>0</v>
      </c>
      <c r="BF139" s="140">
        <f>IF(N139="znížená",J139,0)</f>
        <v>0</v>
      </c>
      <c r="BG139" s="140">
        <f>IF(N139="zákl. prenesená",J139,0)</f>
        <v>0</v>
      </c>
      <c r="BH139" s="140">
        <f>IF(N139="zníž. prenesená",J139,0)</f>
        <v>0</v>
      </c>
      <c r="BI139" s="140">
        <f>IF(N139="nulová",J139,0)</f>
        <v>0</v>
      </c>
      <c r="BJ139" s="13" t="s">
        <v>75</v>
      </c>
      <c r="BK139" s="140">
        <f>ROUND(I139*H139,2)</f>
        <v>0</v>
      </c>
      <c r="BL139" s="13" t="s">
        <v>122</v>
      </c>
      <c r="BM139" s="139" t="s">
        <v>125</v>
      </c>
    </row>
    <row r="140" spans="2:65" s="1" customFormat="1" ht="6.95" customHeight="1">
      <c r="B140" s="40"/>
      <c r="C140" s="41"/>
      <c r="D140" s="41"/>
      <c r="E140" s="41"/>
      <c r="F140" s="41"/>
      <c r="G140" s="41"/>
      <c r="H140" s="41"/>
      <c r="I140" s="41"/>
      <c r="J140" s="41"/>
      <c r="K140" s="41"/>
      <c r="L140" s="25"/>
    </row>
  </sheetData>
  <autoFilter ref="C122:K139" xr:uid="{00000000-0009-0000-0000-000002000000}"/>
  <mergeCells count="8">
    <mergeCell ref="E113:H113"/>
    <mergeCell ref="E115:H115"/>
    <mergeCell ref="L2:V2"/>
    <mergeCell ref="E7:H7"/>
    <mergeCell ref="E9:H9"/>
    <mergeCell ref="E27:H27"/>
    <mergeCell ref="E85:H85"/>
    <mergeCell ref="E87:H87"/>
  </mergeCells>
  <pageMargins left="0.39374999999999999" right="0.39374999999999999" top="0.39374999999999999" bottom="0.39374999999999999" header="0" footer="0"/>
  <pageSetup paperSize="9" fitToHeight="100" orientation="portrait" blackAndWhite="1" r:id="rId1"/>
  <headerFooter>
    <oddFooter>&amp;CStrana &amp;P z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1326C483-56E5-4A7D-B6D8-1548B84432FE}"/>
</file>

<file path=customXml/itemProps2.xml><?xml version="1.0" encoding="utf-8"?>
<ds:datastoreItem xmlns:ds="http://schemas.openxmlformats.org/officeDocument/2006/customXml" ds:itemID="{141AD316-EBD1-495A-8AA0-BDC52B4C29C1}"/>
</file>

<file path=customXml/itemProps3.xml><?xml version="1.0" encoding="utf-8"?>
<ds:datastoreItem xmlns:ds="http://schemas.openxmlformats.org/officeDocument/2006/customXml" ds:itemID="{A2A4DA99-598F-47F3-943F-275A4842071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4</vt:i4>
      </vt:variant>
    </vt:vector>
  </HeadingPairs>
  <TitlesOfParts>
    <vt:vector size="6" baseType="lpstr">
      <vt:lpstr>Rekapitulácia stavby</vt:lpstr>
      <vt:lpstr>2 - SO 01.2A-ZATEPLENIE S...</vt:lpstr>
      <vt:lpstr>'2 - SO 01.2A-ZATEPLENIE S...'!Názvy_tlače</vt:lpstr>
      <vt:lpstr>'Rekapitulácia stavby'!Názvy_tlače</vt:lpstr>
      <vt:lpstr>'2 - SO 01.2A-ZATEPLENIE S...'!Oblasť_tlače</vt:lpstr>
      <vt:lpstr>'Rekapitulácia stavby'!Oblasť_tlače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DELLXPS\Vlado</dc:creator>
  <cp:lastModifiedBy>Gerö Marek</cp:lastModifiedBy>
  <dcterms:created xsi:type="dcterms:W3CDTF">2024-05-02T20:02:22Z</dcterms:created>
  <dcterms:modified xsi:type="dcterms:W3CDTF">2024-07-19T07:43:11Z</dcterms:modified>
</cp:coreProperties>
</file>