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Smolarcik\Documents\Robert Smolarčik\Ťažba\VO 2024\LS Malacky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G25" i="1" l="1"/>
  <c r="O25" i="1" s="1"/>
  <c r="C4" i="4" l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L26" i="1" l="1"/>
  <c r="G13" i="1"/>
  <c r="G14" i="1"/>
  <c r="G12" i="1"/>
  <c r="G26" i="1" s="1"/>
  <c r="L4" i="4" l="1"/>
  <c r="I4" i="4"/>
  <c r="F4" i="4"/>
  <c r="E7" i="4" l="1"/>
  <c r="O14" i="1"/>
  <c r="O12" i="1"/>
  <c r="P12" i="1" l="1"/>
  <c r="P14" i="1"/>
  <c r="O24" i="1" l="1"/>
  <c r="P24" i="1" s="1"/>
  <c r="P23" i="1"/>
  <c r="O13" i="1"/>
  <c r="O26" i="1" l="1"/>
  <c r="P26" i="1" s="1"/>
  <c r="P13" i="1"/>
  <c r="O28" i="1" l="1"/>
  <c r="O27" i="1" s="1"/>
</calcChain>
</file>

<file path=xl/sharedStrings.xml><?xml version="1.0" encoding="utf-8"?>
<sst xmlns="http://schemas.openxmlformats.org/spreadsheetml/2006/main" count="129" uniqueCount="94">
  <si>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</si>
  <si>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</si>
  <si>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</si>
  <si>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</si>
  <si>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</si>
  <si>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</si>
  <si>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</si>
  <si>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</si>
  <si>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</si>
  <si>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</si>
  <si>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</si>
  <si>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</si>
  <si>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</si>
  <si>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</si>
  <si>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</si>
  <si>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</si>
  <si>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</si>
  <si>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</si>
  <si>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</si>
  <si>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</si>
  <si>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</si>
  <si>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</si>
  <si>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</si>
  <si>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</si>
  <si>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</si>
  <si>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</si>
  <si>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</si>
  <si>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</si>
  <si>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</si>
  <si>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</si>
  <si>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</si>
  <si>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</si>
  <si>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</si>
  <si>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</si>
  <si>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</si>
  <si>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</si>
  <si>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</si>
  <si>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</si>
  <si>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</si>
  <si>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</si>
  <si>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</si>
  <si>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</si>
  <si>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</si>
  <si>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</si>
  <si>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</si>
  <si>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</si>
  <si>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</si>
  <si>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</si>
  <si>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</si>
  <si>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</si>
  <si>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</si>
  <si>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</si>
  <si>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</si>
  <si>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</si>
  <si>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</si>
  <si>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</si>
  <si>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</si>
  <si>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</si>
  <si>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</si>
  <si>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</si>
  <si>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</si>
  <si>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</si>
  <si>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</si>
  <si>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</si>
  <si>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</si>
  <si>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</si>
  <si>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</si>
  <si>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</si>
  <si>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</si>
  <si>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</si>
  <si>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</si>
  <si>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</si>
  <si>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</si>
  <si>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</si>
  <si>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05 Studienka</t>
  </si>
  <si>
    <t>19A10</t>
  </si>
  <si>
    <t>18A20</t>
  </si>
  <si>
    <t>19A20</t>
  </si>
  <si>
    <t>2A10</t>
  </si>
  <si>
    <t>800A</t>
  </si>
  <si>
    <t>08 Priečne</t>
  </si>
  <si>
    <t>364A</t>
  </si>
  <si>
    <t>364B</t>
  </si>
  <si>
    <t>365D</t>
  </si>
  <si>
    <t>365E</t>
  </si>
  <si>
    <t>LO9 Miklán</t>
  </si>
  <si>
    <t>164B</t>
  </si>
  <si>
    <t>166C</t>
  </si>
  <si>
    <t>23D</t>
  </si>
  <si>
    <t>29D</t>
  </si>
  <si>
    <t xml:space="preserve">Lesnícke služby v ťažbovom procese - viacoperačné technológie na OZ Karpary, VC Moravský ján, LS Malacky  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</si>
  <si>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</si>
  <si>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zákazky: september 2024 až február 2025.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</si>
  <si>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Ing. Smolarčík 1.8.2024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</si>
</sst>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10" fillId="3" borderId="2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44" xfId="0" applyFill="1" applyBorder="1" applyProtection="1"/>
    <xf numFmtId="0" fontId="6" fillId="3" borderId="45" xfId="0" applyFont="1" applyFill="1" applyBorder="1" applyAlignment="1" applyProtection="1">
      <alignment vertical="center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0" fontId="6" fillId="3" borderId="44" xfId="0" applyFont="1" applyFill="1" applyBorder="1" applyAlignment="1" applyProtection="1">
      <alignment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3" fillId="3" borderId="49" xfId="0" applyFont="1" applyFill="1" applyBorder="1" applyAlignment="1" applyProtection="1">
      <alignment horizontal="center" vertical="center"/>
    </xf>
    <xf numFmtId="2" fontId="10" fillId="3" borderId="49" xfId="0" applyNumberFormat="1" applyFont="1" applyFill="1" applyBorder="1" applyAlignment="1" applyProtection="1">
      <alignment horizontal="right" vertical="center" wrapText="1"/>
    </xf>
    <xf numFmtId="2" fontId="6" fillId="3" borderId="4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view="pageBreakPreview" zoomScale="110" zoomScaleNormal="100" zoomScaleSheetLayoutView="110" workbookViewId="0">
      <selection activeCell="F26" sqref="F2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5.1406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3" t="s">
        <v>90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76"/>
      <c r="F5" s="7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77" t="s">
        <v>73</v>
      </c>
      <c r="C6" s="77"/>
      <c r="D6" s="77"/>
      <c r="E6" s="77"/>
      <c r="F6" s="7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78"/>
      <c r="C7" s="78"/>
      <c r="D7" s="78"/>
      <c r="E7" s="78"/>
      <c r="F7" s="7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4" t="s">
        <v>66</v>
      </c>
      <c r="B8" s="7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3" t="s">
        <v>70</v>
      </c>
      <c r="B9" s="79" t="s">
        <v>2</v>
      </c>
      <c r="C9" s="100" t="s">
        <v>53</v>
      </c>
      <c r="D9" s="101"/>
      <c r="E9" s="102" t="s">
        <v>3</v>
      </c>
      <c r="F9" s="103"/>
      <c r="G9" s="104"/>
      <c r="H9" s="92" t="s">
        <v>4</v>
      </c>
      <c r="I9" s="81" t="s">
        <v>5</v>
      </c>
      <c r="J9" s="95" t="s">
        <v>6</v>
      </c>
      <c r="K9" s="98" t="s">
        <v>7</v>
      </c>
      <c r="L9" s="81" t="s">
        <v>54</v>
      </c>
      <c r="M9" s="81" t="s">
        <v>60</v>
      </c>
      <c r="N9" s="84" t="s">
        <v>58</v>
      </c>
      <c r="O9" s="105" t="s">
        <v>59</v>
      </c>
    </row>
    <row r="10" spans="1:16" ht="21.75" customHeight="1" x14ac:dyDescent="0.25">
      <c r="A10" s="25"/>
      <c r="B10" s="80"/>
      <c r="C10" s="107" t="s">
        <v>67</v>
      </c>
      <c r="D10" s="108"/>
      <c r="E10" s="107" t="s">
        <v>9</v>
      </c>
      <c r="F10" s="109" t="s">
        <v>10</v>
      </c>
      <c r="G10" s="111" t="s">
        <v>11</v>
      </c>
      <c r="H10" s="93"/>
      <c r="I10" s="82"/>
      <c r="J10" s="96"/>
      <c r="K10" s="99"/>
      <c r="L10" s="82"/>
      <c r="M10" s="82"/>
      <c r="N10" s="85"/>
      <c r="O10" s="106"/>
    </row>
    <row r="11" spans="1:16" ht="50.25" customHeight="1" thickBot="1" x14ac:dyDescent="0.3">
      <c r="A11" s="26"/>
      <c r="B11" s="80"/>
      <c r="C11" s="107"/>
      <c r="D11" s="108"/>
      <c r="E11" s="107"/>
      <c r="F11" s="110"/>
      <c r="G11" s="112"/>
      <c r="H11" s="94"/>
      <c r="I11" s="82"/>
      <c r="J11" s="97"/>
      <c r="K11" s="99"/>
      <c r="L11" s="82"/>
      <c r="M11" s="113"/>
      <c r="N11" s="85"/>
      <c r="O11" s="106"/>
    </row>
    <row r="12" spans="1:16" x14ac:dyDescent="0.25">
      <c r="A12" s="54" t="s">
        <v>74</v>
      </c>
      <c r="B12" s="46" t="s">
        <v>76</v>
      </c>
      <c r="C12" s="86" t="s">
        <v>91</v>
      </c>
      <c r="D12" s="87"/>
      <c r="E12" s="47">
        <v>62</v>
      </c>
      <c r="F12" s="48"/>
      <c r="G12" s="67">
        <f t="shared" ref="G12:G14" si="0">E12+F12</f>
        <v>62</v>
      </c>
      <c r="H12" s="49" t="s">
        <v>72</v>
      </c>
      <c r="I12" s="50">
        <v>0</v>
      </c>
      <c r="J12" s="50">
        <v>0.01</v>
      </c>
      <c r="K12" s="51">
        <v>150</v>
      </c>
      <c r="L12" s="62">
        <v>1895.9599999999998</v>
      </c>
      <c r="M12" s="61" t="s">
        <v>61</v>
      </c>
      <c r="N12" s="58"/>
      <c r="O12" s="59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/>
      <c r="B13" s="28" t="s">
        <v>75</v>
      </c>
      <c r="C13" s="88"/>
      <c r="D13" s="89"/>
      <c r="E13" s="55">
        <v>462</v>
      </c>
      <c r="F13" s="55"/>
      <c r="G13" s="57">
        <f t="shared" si="0"/>
        <v>462</v>
      </c>
      <c r="H13" s="44" t="s">
        <v>72</v>
      </c>
      <c r="I13" s="28">
        <v>0</v>
      </c>
      <c r="J13" s="28">
        <v>0.09</v>
      </c>
      <c r="K13" s="64">
        <v>200</v>
      </c>
      <c r="L13" s="52">
        <v>11873.4</v>
      </c>
      <c r="M13" s="30" t="s">
        <v>61</v>
      </c>
      <c r="N13" s="60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/>
      <c r="B14" s="31" t="s">
        <v>77</v>
      </c>
      <c r="C14" s="88"/>
      <c r="D14" s="89"/>
      <c r="E14" s="56">
        <v>37</v>
      </c>
      <c r="F14" s="56"/>
      <c r="G14" s="57">
        <f t="shared" si="0"/>
        <v>37</v>
      </c>
      <c r="H14" s="45" t="s">
        <v>72</v>
      </c>
      <c r="I14" s="31">
        <v>0</v>
      </c>
      <c r="J14" s="31">
        <v>0.02</v>
      </c>
      <c r="K14" s="42">
        <v>200</v>
      </c>
      <c r="L14" s="52">
        <v>1131.46</v>
      </c>
      <c r="M14" s="32" t="s">
        <v>61</v>
      </c>
      <c r="N14" s="60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/>
      <c r="B15" s="31" t="s">
        <v>78</v>
      </c>
      <c r="C15" s="88"/>
      <c r="D15" s="89"/>
      <c r="E15" s="56">
        <v>344</v>
      </c>
      <c r="F15" s="56"/>
      <c r="G15" s="57">
        <f t="shared" ref="G15:G25" si="2">E15+F15</f>
        <v>344</v>
      </c>
      <c r="H15" s="45" t="s">
        <v>72</v>
      </c>
      <c r="I15" s="31">
        <v>0</v>
      </c>
      <c r="J15" s="31">
        <v>0.06</v>
      </c>
      <c r="K15" s="42">
        <v>200</v>
      </c>
      <c r="L15" s="52">
        <v>10120.480000000001</v>
      </c>
      <c r="M15" s="32" t="s">
        <v>61</v>
      </c>
      <c r="N15" s="60"/>
      <c r="O15" s="29">
        <f t="shared" ref="O15:O23" si="3">SUM(N15*G15)</f>
        <v>0</v>
      </c>
      <c r="P15" s="12"/>
    </row>
    <row r="16" spans="1:16" x14ac:dyDescent="0.25">
      <c r="A16" s="27"/>
      <c r="B16" s="31" t="s">
        <v>79</v>
      </c>
      <c r="C16" s="88"/>
      <c r="D16" s="89"/>
      <c r="E16" s="56">
        <v>367</v>
      </c>
      <c r="F16" s="56"/>
      <c r="G16" s="57">
        <f t="shared" si="2"/>
        <v>367</v>
      </c>
      <c r="H16" s="45" t="s">
        <v>72</v>
      </c>
      <c r="I16" s="31">
        <v>0</v>
      </c>
      <c r="J16" s="31">
        <v>0.12</v>
      </c>
      <c r="K16" s="42">
        <v>400</v>
      </c>
      <c r="L16" s="52">
        <v>9927.35</v>
      </c>
      <c r="M16" s="32" t="s">
        <v>61</v>
      </c>
      <c r="N16" s="60"/>
      <c r="O16" s="29">
        <f t="shared" si="3"/>
        <v>0</v>
      </c>
      <c r="P16" s="12"/>
    </row>
    <row r="17" spans="1:16" x14ac:dyDescent="0.25">
      <c r="A17" s="27" t="s">
        <v>80</v>
      </c>
      <c r="B17" s="31" t="s">
        <v>81</v>
      </c>
      <c r="C17" s="88"/>
      <c r="D17" s="89"/>
      <c r="E17" s="56">
        <v>45.28</v>
      </c>
      <c r="F17" s="56"/>
      <c r="G17" s="57">
        <f t="shared" si="2"/>
        <v>45.28</v>
      </c>
      <c r="H17" s="45" t="s">
        <v>72</v>
      </c>
      <c r="I17" s="31">
        <v>0</v>
      </c>
      <c r="J17" s="31">
        <v>0.32</v>
      </c>
      <c r="K17" s="42">
        <v>100</v>
      </c>
      <c r="L17" s="52">
        <v>688.70880000000011</v>
      </c>
      <c r="M17" s="32" t="s">
        <v>61</v>
      </c>
      <c r="N17" s="60"/>
      <c r="O17" s="29">
        <f t="shared" si="3"/>
        <v>0</v>
      </c>
      <c r="P17" s="12"/>
    </row>
    <row r="18" spans="1:16" x14ac:dyDescent="0.25">
      <c r="A18" s="27"/>
      <c r="B18" s="31" t="s">
        <v>82</v>
      </c>
      <c r="C18" s="88"/>
      <c r="D18" s="89"/>
      <c r="E18" s="56">
        <v>52.29</v>
      </c>
      <c r="F18" s="56"/>
      <c r="G18" s="57">
        <f t="shared" si="2"/>
        <v>52.29</v>
      </c>
      <c r="H18" s="45" t="s">
        <v>72</v>
      </c>
      <c r="I18" s="31">
        <v>0</v>
      </c>
      <c r="J18" s="31">
        <v>0.09</v>
      </c>
      <c r="K18" s="42">
        <v>100</v>
      </c>
      <c r="L18" s="52">
        <v>1343.8529999999998</v>
      </c>
      <c r="M18" s="32" t="s">
        <v>61</v>
      </c>
      <c r="N18" s="60"/>
      <c r="O18" s="29">
        <f t="shared" si="3"/>
        <v>0</v>
      </c>
      <c r="P18" s="12"/>
    </row>
    <row r="19" spans="1:16" x14ac:dyDescent="0.25">
      <c r="A19" s="27"/>
      <c r="B19" s="31" t="s">
        <v>83</v>
      </c>
      <c r="C19" s="88"/>
      <c r="D19" s="89"/>
      <c r="E19" s="56">
        <v>3.93</v>
      </c>
      <c r="F19" s="56"/>
      <c r="G19" s="57">
        <f t="shared" si="2"/>
        <v>3.93</v>
      </c>
      <c r="H19" s="45" t="s">
        <v>72</v>
      </c>
      <c r="I19" s="31">
        <v>0</v>
      </c>
      <c r="J19" s="31">
        <v>0.19</v>
      </c>
      <c r="K19" s="42">
        <v>100</v>
      </c>
      <c r="L19" s="52">
        <v>90.66510000000001</v>
      </c>
      <c r="M19" s="32" t="s">
        <v>61</v>
      </c>
      <c r="N19" s="60"/>
      <c r="O19" s="29">
        <f t="shared" si="3"/>
        <v>0</v>
      </c>
      <c r="P19" s="12"/>
    </row>
    <row r="20" spans="1:16" x14ac:dyDescent="0.25">
      <c r="A20" s="27"/>
      <c r="B20" s="31" t="s">
        <v>84</v>
      </c>
      <c r="C20" s="88"/>
      <c r="D20" s="89"/>
      <c r="E20" s="56">
        <v>48.12</v>
      </c>
      <c r="F20" s="56"/>
      <c r="G20" s="57">
        <f t="shared" si="2"/>
        <v>48.12</v>
      </c>
      <c r="H20" s="45" t="s">
        <v>72</v>
      </c>
      <c r="I20" s="31">
        <v>0</v>
      </c>
      <c r="J20" s="31">
        <v>0.08</v>
      </c>
      <c r="K20" s="42">
        <v>100</v>
      </c>
      <c r="L20" s="52">
        <v>1415.6904</v>
      </c>
      <c r="M20" s="32" t="s">
        <v>61</v>
      </c>
      <c r="N20" s="60"/>
      <c r="O20" s="29">
        <f t="shared" si="3"/>
        <v>0</v>
      </c>
      <c r="P20" s="12"/>
    </row>
    <row r="21" spans="1:16" x14ac:dyDescent="0.25">
      <c r="A21" s="27"/>
      <c r="B21" s="31">
        <v>744</v>
      </c>
      <c r="C21" s="88"/>
      <c r="D21" s="89"/>
      <c r="E21" s="56">
        <v>21</v>
      </c>
      <c r="F21" s="56"/>
      <c r="G21" s="57">
        <f t="shared" si="2"/>
        <v>21</v>
      </c>
      <c r="H21" s="45" t="s">
        <v>72</v>
      </c>
      <c r="I21" s="31">
        <v>0</v>
      </c>
      <c r="J21" s="31">
        <v>0.06</v>
      </c>
      <c r="K21" s="42">
        <v>100</v>
      </c>
      <c r="L21" s="52">
        <v>749.07</v>
      </c>
      <c r="M21" s="32" t="s">
        <v>61</v>
      </c>
      <c r="N21" s="60"/>
      <c r="O21" s="29">
        <f t="shared" si="3"/>
        <v>0</v>
      </c>
      <c r="P21" s="12"/>
    </row>
    <row r="22" spans="1:16" x14ac:dyDescent="0.25">
      <c r="A22" s="27" t="s">
        <v>85</v>
      </c>
      <c r="B22" s="31" t="s">
        <v>86</v>
      </c>
      <c r="C22" s="88"/>
      <c r="D22" s="89"/>
      <c r="E22" s="56">
        <v>350</v>
      </c>
      <c r="F22" s="56"/>
      <c r="G22" s="57">
        <f t="shared" si="2"/>
        <v>350</v>
      </c>
      <c r="H22" s="45" t="s">
        <v>72</v>
      </c>
      <c r="I22" s="31">
        <v>0</v>
      </c>
      <c r="J22" s="31">
        <v>0.05</v>
      </c>
      <c r="K22" s="42">
        <v>500</v>
      </c>
      <c r="L22" s="52">
        <v>10759</v>
      </c>
      <c r="M22" s="32" t="s">
        <v>61</v>
      </c>
      <c r="N22" s="60"/>
      <c r="O22" s="29">
        <f t="shared" si="3"/>
        <v>0</v>
      </c>
      <c r="P22" s="12"/>
    </row>
    <row r="23" spans="1:16" x14ac:dyDescent="0.25">
      <c r="A23" s="27"/>
      <c r="B23" s="63" t="s">
        <v>87</v>
      </c>
      <c r="C23" s="88"/>
      <c r="D23" s="89"/>
      <c r="E23" s="55">
        <v>200</v>
      </c>
      <c r="F23" s="56"/>
      <c r="G23" s="57">
        <f t="shared" si="2"/>
        <v>200</v>
      </c>
      <c r="H23" s="45" t="s">
        <v>72</v>
      </c>
      <c r="I23" s="31">
        <v>0</v>
      </c>
      <c r="J23" s="31">
        <v>0.11</v>
      </c>
      <c r="K23" s="42">
        <v>200</v>
      </c>
      <c r="L23" s="52">
        <v>5140</v>
      </c>
      <c r="M23" s="32" t="s">
        <v>61</v>
      </c>
      <c r="N23" s="60"/>
      <c r="O23" s="29">
        <f t="shared" si="3"/>
        <v>0</v>
      </c>
      <c r="P23" s="12" t="str">
        <f t="shared" ref="P23:P24" si="4">IF( O23=0," ", IF(100-((L23/O23)*100)&gt;20,"viac ako 20%",0))</f>
        <v xml:space="preserve"> </v>
      </c>
    </row>
    <row r="24" spans="1:16" ht="15" customHeight="1" x14ac:dyDescent="0.25">
      <c r="A24" s="27"/>
      <c r="B24" s="28" t="s">
        <v>88</v>
      </c>
      <c r="C24" s="88"/>
      <c r="D24" s="89"/>
      <c r="E24" s="55">
        <v>550</v>
      </c>
      <c r="F24" s="55"/>
      <c r="G24" s="57">
        <f t="shared" si="2"/>
        <v>550</v>
      </c>
      <c r="H24" s="44" t="s">
        <v>72</v>
      </c>
      <c r="I24" s="28">
        <v>0</v>
      </c>
      <c r="J24" s="28">
        <v>0.12</v>
      </c>
      <c r="K24" s="64">
        <v>200</v>
      </c>
      <c r="L24" s="52">
        <v>14135</v>
      </c>
      <c r="M24" s="32" t="s">
        <v>61</v>
      </c>
      <c r="N24" s="60"/>
      <c r="O24" s="29">
        <f t="shared" ref="O24:O25" si="5">SUM(N24*G24)</f>
        <v>0</v>
      </c>
      <c r="P24" s="12" t="str">
        <f t="shared" si="4"/>
        <v xml:space="preserve"> </v>
      </c>
    </row>
    <row r="25" spans="1:16" ht="15" customHeight="1" x14ac:dyDescent="0.25">
      <c r="A25" s="27"/>
      <c r="B25" s="28" t="s">
        <v>89</v>
      </c>
      <c r="C25" s="90"/>
      <c r="D25" s="91"/>
      <c r="E25" s="55">
        <v>728.51</v>
      </c>
      <c r="F25" s="69">
        <v>69.91</v>
      </c>
      <c r="G25" s="71">
        <f t="shared" si="2"/>
        <v>798.42</v>
      </c>
      <c r="H25" s="27" t="s">
        <v>72</v>
      </c>
      <c r="I25" s="28">
        <v>0</v>
      </c>
      <c r="J25" s="28">
        <v>0.23</v>
      </c>
      <c r="K25" s="70">
        <v>400</v>
      </c>
      <c r="L25" s="52">
        <v>14658.99</v>
      </c>
      <c r="M25" s="32" t="s">
        <v>61</v>
      </c>
      <c r="N25" s="60"/>
      <c r="O25" s="29">
        <f t="shared" si="5"/>
        <v>0</v>
      </c>
      <c r="P25" s="12"/>
    </row>
    <row r="26" spans="1:16" ht="15.75" thickBot="1" x14ac:dyDescent="0.3">
      <c r="A26" s="65"/>
      <c r="B26" s="66"/>
      <c r="C26" s="66"/>
      <c r="D26" s="66"/>
      <c r="E26" s="66"/>
      <c r="F26" s="66"/>
      <c r="G26" s="72">
        <f>SUM(G12:G25)</f>
        <v>3341.04</v>
      </c>
      <c r="H26" s="66"/>
      <c r="I26" s="66"/>
      <c r="J26" s="131" t="s">
        <v>13</v>
      </c>
      <c r="K26" s="132"/>
      <c r="L26" s="35">
        <f>SUM(L12:L25)</f>
        <v>83929.627300000007</v>
      </c>
      <c r="M26" s="34"/>
      <c r="N26" s="68" t="s">
        <v>14</v>
      </c>
      <c r="O26" s="35">
        <f>SUM(O12:O25)</f>
        <v>0</v>
      </c>
      <c r="P26" s="12" t="str">
        <f>IF(O26&gt;L26,"prekročená cena","nižšia ako stanovená")</f>
        <v>nižšia ako stanovená</v>
      </c>
    </row>
    <row r="27" spans="1:16" ht="15.75" thickBot="1" x14ac:dyDescent="0.3">
      <c r="A27" s="133" t="s">
        <v>15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5"/>
      <c r="O27" s="33">
        <f>O28-O26</f>
        <v>0</v>
      </c>
    </row>
    <row r="28" spans="1:16" ht="15.75" thickBot="1" x14ac:dyDescent="0.3">
      <c r="A28" s="133" t="s">
        <v>16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5"/>
      <c r="O28" s="33">
        <f>IF("nie"=MID(I36,1,3),O26,(O26*1.2))</f>
        <v>0</v>
      </c>
    </row>
    <row r="29" spans="1:16" x14ac:dyDescent="0.25">
      <c r="A29" s="120" t="s">
        <v>17</v>
      </c>
      <c r="B29" s="120"/>
      <c r="C29" s="120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6" x14ac:dyDescent="0.25">
      <c r="A30" s="136" t="s">
        <v>65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spans="1:16" ht="25.5" customHeight="1" x14ac:dyDescent="0.25">
      <c r="A31" s="37" t="s">
        <v>57</v>
      </c>
      <c r="B31" s="37"/>
      <c r="C31" s="37"/>
      <c r="D31" s="37"/>
      <c r="E31" s="37"/>
      <c r="F31" s="37"/>
      <c r="G31" s="38" t="s">
        <v>55</v>
      </c>
      <c r="H31" s="37"/>
      <c r="I31" s="37"/>
      <c r="J31" s="39"/>
      <c r="K31" s="39"/>
      <c r="L31" s="39"/>
      <c r="M31" s="39"/>
      <c r="N31" s="39"/>
      <c r="O31" s="39"/>
    </row>
    <row r="32" spans="1:16" ht="15" customHeight="1" x14ac:dyDescent="0.25">
      <c r="A32" s="122" t="s">
        <v>92</v>
      </c>
      <c r="B32" s="123"/>
      <c r="C32" s="123"/>
      <c r="D32" s="123"/>
      <c r="E32" s="124"/>
      <c r="F32" s="121" t="s">
        <v>56</v>
      </c>
      <c r="G32" s="40" t="s">
        <v>18</v>
      </c>
      <c r="H32" s="114"/>
      <c r="I32" s="115"/>
      <c r="J32" s="115"/>
      <c r="K32" s="115"/>
      <c r="L32" s="115"/>
      <c r="M32" s="115"/>
      <c r="N32" s="115"/>
      <c r="O32" s="116"/>
    </row>
    <row r="33" spans="1:15" x14ac:dyDescent="0.25">
      <c r="A33" s="125"/>
      <c r="B33" s="126"/>
      <c r="C33" s="126"/>
      <c r="D33" s="126"/>
      <c r="E33" s="127"/>
      <c r="F33" s="121"/>
      <c r="G33" s="40" t="s">
        <v>19</v>
      </c>
      <c r="H33" s="114"/>
      <c r="I33" s="115"/>
      <c r="J33" s="115"/>
      <c r="K33" s="115"/>
      <c r="L33" s="115"/>
      <c r="M33" s="115"/>
      <c r="N33" s="115"/>
      <c r="O33" s="116"/>
    </row>
    <row r="34" spans="1:15" ht="18" customHeight="1" x14ac:dyDescent="0.25">
      <c r="A34" s="125"/>
      <c r="B34" s="126"/>
      <c r="C34" s="126"/>
      <c r="D34" s="126"/>
      <c r="E34" s="127"/>
      <c r="F34" s="121"/>
      <c r="G34" s="40" t="s">
        <v>20</v>
      </c>
      <c r="H34" s="114"/>
      <c r="I34" s="115"/>
      <c r="J34" s="115"/>
      <c r="K34" s="115"/>
      <c r="L34" s="115"/>
      <c r="M34" s="115"/>
      <c r="N34" s="115"/>
      <c r="O34" s="116"/>
    </row>
    <row r="35" spans="1:15" x14ac:dyDescent="0.25">
      <c r="A35" s="125"/>
      <c r="B35" s="126"/>
      <c r="C35" s="126"/>
      <c r="D35" s="126"/>
      <c r="E35" s="127"/>
      <c r="F35" s="121"/>
      <c r="G35" s="40" t="s">
        <v>21</v>
      </c>
      <c r="H35" s="114"/>
      <c r="I35" s="115"/>
      <c r="J35" s="115"/>
      <c r="K35" s="115"/>
      <c r="L35" s="115"/>
      <c r="M35" s="115"/>
      <c r="N35" s="115"/>
      <c r="O35" s="116"/>
    </row>
    <row r="36" spans="1:15" x14ac:dyDescent="0.25">
      <c r="A36" s="125"/>
      <c r="B36" s="126"/>
      <c r="C36" s="126"/>
      <c r="D36" s="126"/>
      <c r="E36" s="127"/>
      <c r="F36" s="121"/>
      <c r="G36" s="40" t="s">
        <v>22</v>
      </c>
      <c r="H36" s="114"/>
      <c r="I36" s="115"/>
      <c r="J36" s="115"/>
      <c r="K36" s="115"/>
      <c r="L36" s="115"/>
      <c r="M36" s="115"/>
      <c r="N36" s="115"/>
      <c r="O36" s="116"/>
    </row>
    <row r="37" spans="1:15" x14ac:dyDescent="0.25">
      <c r="A37" s="125"/>
      <c r="B37" s="126"/>
      <c r="C37" s="126"/>
      <c r="D37" s="126"/>
      <c r="E37" s="127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5"/>
      <c r="B38" s="126"/>
      <c r="C38" s="126"/>
      <c r="D38" s="126"/>
      <c r="E38" s="127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28"/>
      <c r="B39" s="129"/>
      <c r="C39" s="129"/>
      <c r="D39" s="129"/>
      <c r="E39" s="130"/>
      <c r="F39" s="39"/>
      <c r="G39" s="24"/>
      <c r="H39" s="18"/>
      <c r="I39" s="24"/>
      <c r="J39" s="24" t="s">
        <v>23</v>
      </c>
      <c r="K39" s="24"/>
      <c r="L39" s="117"/>
      <c r="M39" s="118"/>
      <c r="N39" s="119"/>
      <c r="O39" s="24"/>
    </row>
    <row r="40" spans="1:15" x14ac:dyDescent="0.25">
      <c r="A40" s="39"/>
      <c r="B40" s="39"/>
      <c r="C40" s="39"/>
      <c r="D40" s="39"/>
      <c r="E40" s="39"/>
      <c r="F40" s="39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93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O9:O11"/>
    <mergeCell ref="C10:D11"/>
    <mergeCell ref="E10:E11"/>
    <mergeCell ref="F10:F11"/>
    <mergeCell ref="G10:G11"/>
    <mergeCell ref="M9:M11"/>
    <mergeCell ref="B9:B11"/>
    <mergeCell ref="L9:L11"/>
    <mergeCell ref="C3:N3"/>
    <mergeCell ref="N9:N11"/>
    <mergeCell ref="C12:D25"/>
    <mergeCell ref="H9:H11"/>
    <mergeCell ref="I9:I11"/>
    <mergeCell ref="J9:J11"/>
    <mergeCell ref="K9:K11"/>
    <mergeCell ref="C9:D9"/>
    <mergeCell ref="E9:G9"/>
    <mergeCell ref="A1:L1"/>
    <mergeCell ref="A8:B8"/>
    <mergeCell ref="E5:F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"/>
  <sheetViews>
    <sheetView workbookViewId="0">
      <selection activeCell="F4" sqref="F4"/>
    </sheetView>
  </sheetViews>
  <sheetFormatPr defaultRowHeight="15" x14ac:dyDescent="0.25"/>
  <cols>
    <col min="5" max="5" width="16.28515625" bestFit="1" customWidth="1"/>
  </cols>
  <sheetData>
    <row r="3" spans="1:12" x14ac:dyDescent="0.25">
      <c r="A3" s="53" t="s">
        <v>61</v>
      </c>
      <c r="B3" s="53" t="s">
        <v>71</v>
      </c>
      <c r="D3" s="53" t="s">
        <v>61</v>
      </c>
      <c r="E3" s="53" t="s">
        <v>71</v>
      </c>
      <c r="F3" s="53"/>
      <c r="G3" s="53" t="s">
        <v>61</v>
      </c>
      <c r="H3" s="53" t="s">
        <v>71</v>
      </c>
      <c r="I3" s="53"/>
      <c r="J3" s="53" t="s">
        <v>61</v>
      </c>
      <c r="K3" s="53" t="s">
        <v>71</v>
      </c>
    </row>
    <row r="4" spans="1:12" x14ac:dyDescent="0.25">
      <c r="A4">
        <v>11.927</v>
      </c>
      <c r="B4">
        <v>0.38500000000000001</v>
      </c>
      <c r="C4" s="53">
        <f>A4*B4</f>
        <v>4.5918950000000001</v>
      </c>
      <c r="D4" s="53">
        <v>90.093000000000004</v>
      </c>
      <c r="E4" s="53">
        <v>0.248</v>
      </c>
      <c r="F4" s="53">
        <f>D4*E4</f>
        <v>22.343064000000002</v>
      </c>
      <c r="G4" s="53"/>
      <c r="H4" s="53"/>
      <c r="I4" s="53">
        <f>G4*H4</f>
        <v>0</v>
      </c>
      <c r="J4" s="53"/>
      <c r="K4" s="53"/>
      <c r="L4" s="53">
        <f>J4*K4</f>
        <v>0</v>
      </c>
    </row>
    <row r="7" spans="1:12" x14ac:dyDescent="0.25">
      <c r="E7">
        <f>(F4+I4+L4+C4)/(D4+G4+J4+A4)</f>
        <v>0.26401645755734171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2" t="s">
        <v>51</v>
      </c>
      <c r="M2" s="142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1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Robert.Smolarcik</cp:lastModifiedBy>
  <cp:lastPrinted>2024-08-01T12:03:06Z</cp:lastPrinted>
  <dcterms:created xsi:type="dcterms:W3CDTF">2012-08-13T12:29:09Z</dcterms:created>
  <dcterms:modified xsi:type="dcterms:W3CDTF">2024-08-01T12:06:07Z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