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05" yWindow="-105" windowWidth="20730" windowHeight="11760"/>
  </bookViews>
  <sheets>
    <sheet name="Rekapitulácia stavby" sheetId="1" r:id="rId1"/>
    <sheet name="E51 - URGENTNÝ PRÍJEM - P..." sheetId="2" r:id="rId2"/>
  </sheets>
  <definedNames>
    <definedName name="_xlnm._FilterDatabase" localSheetId="1" hidden="1">'E51 - URGENTNÝ PRÍJEM - P...'!$C$116:$L$157</definedName>
    <definedName name="_xlnm.Print_Titles" localSheetId="1">'E51 - URGENTNÝ PRÍJEM - P...'!$116:$116</definedName>
    <definedName name="_xlnm.Print_Titles" localSheetId="0">'Rekapitulácia stavby'!$92:$92</definedName>
    <definedName name="_xlnm.Print_Area" localSheetId="1">'E51 - URGENTNÝ PRÍJEM - P...'!$C$4:$K$76,'E51 - URGENTNÝ PRÍJEM - P...'!$C$82:$K$100,'E51 - URGENTNÝ PRÍJEM - P...'!$C$106:$L$157</definedName>
    <definedName name="_xlnm.Print_Area" localSheetId="0">'Rekapitulácia stavby'!$D$4:$AO$76,'Rekapitulácia stavby'!$C$82:$AQ$96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7" i="2"/>
  <c r="K36"/>
  <c r="BA95" i="1"/>
  <c r="K35" i="2"/>
  <c r="AZ95" i="1" s="1"/>
  <c r="BI157" i="2"/>
  <c r="BH157"/>
  <c r="BG157"/>
  <c r="BE157"/>
  <c r="R157"/>
  <c r="R156" s="1"/>
  <c r="J99" s="1"/>
  <c r="Q157"/>
  <c r="Q156" s="1"/>
  <c r="I99" s="1"/>
  <c r="X157"/>
  <c r="X156"/>
  <c r="V157"/>
  <c r="V156" s="1"/>
  <c r="T157"/>
  <c r="T156" s="1"/>
  <c r="P157"/>
  <c r="BK157" s="1"/>
  <c r="BK156" s="1"/>
  <c r="K156" s="1"/>
  <c r="K99" s="1"/>
  <c r="BI155"/>
  <c r="BH155"/>
  <c r="BG155"/>
  <c r="BE155"/>
  <c r="R155"/>
  <c r="Q155"/>
  <c r="X155"/>
  <c r="V155"/>
  <c r="T155"/>
  <c r="P155"/>
  <c r="K155" s="1"/>
  <c r="BF155" s="1"/>
  <c r="BK155"/>
  <c r="BI154"/>
  <c r="BH154"/>
  <c r="BG154"/>
  <c r="BE154"/>
  <c r="R154"/>
  <c r="Q154"/>
  <c r="X154"/>
  <c r="V154"/>
  <c r="T154"/>
  <c r="P154"/>
  <c r="K154" s="1"/>
  <c r="BF154" s="1"/>
  <c r="BI153"/>
  <c r="BH153"/>
  <c r="BG153"/>
  <c r="BE153"/>
  <c r="R153"/>
  <c r="Q153"/>
  <c r="X153"/>
  <c r="V153"/>
  <c r="T153"/>
  <c r="P153"/>
  <c r="BI152"/>
  <c r="BH152"/>
  <c r="BG152"/>
  <c r="BE152"/>
  <c r="R152"/>
  <c r="Q152"/>
  <c r="X152"/>
  <c r="V152"/>
  <c r="T152"/>
  <c r="P152"/>
  <c r="BK152" s="1"/>
  <c r="K152"/>
  <c r="BF152"/>
  <c r="BI150"/>
  <c r="BH150"/>
  <c r="BG150"/>
  <c r="BE150"/>
  <c r="R150"/>
  <c r="Q150"/>
  <c r="X150"/>
  <c r="V150"/>
  <c r="T150"/>
  <c r="P150"/>
  <c r="BK150"/>
  <c r="K150"/>
  <c r="BF150" s="1"/>
  <c r="BI149"/>
  <c r="BH149"/>
  <c r="BG149"/>
  <c r="BE149"/>
  <c r="R149"/>
  <c r="Q149"/>
  <c r="X149"/>
  <c r="V149"/>
  <c r="T149"/>
  <c r="P149"/>
  <c r="K149" s="1"/>
  <c r="BF149" s="1"/>
  <c r="BK149"/>
  <c r="BI148"/>
  <c r="BH148"/>
  <c r="BG148"/>
  <c r="BE148"/>
  <c r="R148"/>
  <c r="Q148"/>
  <c r="X148"/>
  <c r="V148"/>
  <c r="T148"/>
  <c r="P148"/>
  <c r="BI147"/>
  <c r="BH147"/>
  <c r="BG147"/>
  <c r="BE147"/>
  <c r="R147"/>
  <c r="Q147"/>
  <c r="X147"/>
  <c r="V147"/>
  <c r="T147"/>
  <c r="P147"/>
  <c r="K147" s="1"/>
  <c r="BF147" s="1"/>
  <c r="BK147"/>
  <c r="BI146"/>
  <c r="BH146"/>
  <c r="BG146"/>
  <c r="BE146"/>
  <c r="R146"/>
  <c r="Q146"/>
  <c r="X146"/>
  <c r="V146"/>
  <c r="T146"/>
  <c r="P146"/>
  <c r="K146" s="1"/>
  <c r="BF146" s="1"/>
  <c r="BI145"/>
  <c r="BH145"/>
  <c r="BG145"/>
  <c r="BE145"/>
  <c r="R145"/>
  <c r="Q145"/>
  <c r="X145"/>
  <c r="V145"/>
  <c r="T145"/>
  <c r="P145"/>
  <c r="K145" s="1"/>
  <c r="BF145" s="1"/>
  <c r="BI144"/>
  <c r="BH144"/>
  <c r="BG144"/>
  <c r="BE144"/>
  <c r="R144"/>
  <c r="Q144"/>
  <c r="X144"/>
  <c r="V144"/>
  <c r="T144"/>
  <c r="P144"/>
  <c r="BI143"/>
  <c r="BH143"/>
  <c r="BG143"/>
  <c r="BE143"/>
  <c r="R143"/>
  <c r="Q143"/>
  <c r="X143"/>
  <c r="V143"/>
  <c r="T143"/>
  <c r="P143"/>
  <c r="BK143"/>
  <c r="K143"/>
  <c r="BF143"/>
  <c r="BI142"/>
  <c r="BH142"/>
  <c r="BG142"/>
  <c r="BE142"/>
  <c r="R142"/>
  <c r="Q142"/>
  <c r="X142"/>
  <c r="V142"/>
  <c r="T142"/>
  <c r="P142"/>
  <c r="BK142" s="1"/>
  <c r="K142"/>
  <c r="BF142" s="1"/>
  <c r="BI141"/>
  <c r="BH141"/>
  <c r="BG141"/>
  <c r="BE141"/>
  <c r="R141"/>
  <c r="Q141"/>
  <c r="X141"/>
  <c r="V141"/>
  <c r="T141"/>
  <c r="P141"/>
  <c r="K141" s="1"/>
  <c r="BF141" s="1"/>
  <c r="BI140"/>
  <c r="BH140"/>
  <c r="BG140"/>
  <c r="BE140"/>
  <c r="R140"/>
  <c r="Q140"/>
  <c r="X140"/>
  <c r="V140"/>
  <c r="T140"/>
  <c r="P140"/>
  <c r="BI139"/>
  <c r="BH139"/>
  <c r="BG139"/>
  <c r="BE139"/>
  <c r="R139"/>
  <c r="Q139"/>
  <c r="X139"/>
  <c r="V139"/>
  <c r="T139"/>
  <c r="P139"/>
  <c r="K139" s="1"/>
  <c r="BF139" s="1"/>
  <c r="BK139"/>
  <c r="BI137"/>
  <c r="BH137"/>
  <c r="BG137"/>
  <c r="BE137"/>
  <c r="R137"/>
  <c r="Q137"/>
  <c r="X137"/>
  <c r="V137"/>
  <c r="T137"/>
  <c r="P137"/>
  <c r="K137" s="1"/>
  <c r="BF137" s="1"/>
  <c r="BI136"/>
  <c r="BH136"/>
  <c r="BG136"/>
  <c r="BE136"/>
  <c r="R136"/>
  <c r="Q136"/>
  <c r="X136"/>
  <c r="V136"/>
  <c r="T136"/>
  <c r="P136"/>
  <c r="K136" s="1"/>
  <c r="BF136" s="1"/>
  <c r="BI135"/>
  <c r="BH135"/>
  <c r="BG135"/>
  <c r="BE135"/>
  <c r="R135"/>
  <c r="Q135"/>
  <c r="X135"/>
  <c r="V135"/>
  <c r="T135"/>
  <c r="P135"/>
  <c r="BI134"/>
  <c r="BH134"/>
  <c r="BG134"/>
  <c r="BE134"/>
  <c r="R134"/>
  <c r="Q134"/>
  <c r="X134"/>
  <c r="V134"/>
  <c r="T134"/>
  <c r="P134"/>
  <c r="K134" s="1"/>
  <c r="BF134" s="1"/>
  <c r="BK134"/>
  <c r="BI133"/>
  <c r="BH133"/>
  <c r="BG133"/>
  <c r="BE133"/>
  <c r="R133"/>
  <c r="Q133"/>
  <c r="X133"/>
  <c r="V133"/>
  <c r="T133"/>
  <c r="P133"/>
  <c r="BK133" s="1"/>
  <c r="K133"/>
  <c r="BF133" s="1"/>
  <c r="BI132"/>
  <c r="BH132"/>
  <c r="BG132"/>
  <c r="BE132"/>
  <c r="R132"/>
  <c r="Q132"/>
  <c r="X132"/>
  <c r="V132"/>
  <c r="T132"/>
  <c r="P132"/>
  <c r="K132" s="1"/>
  <c r="BF132" s="1"/>
  <c r="BI131"/>
  <c r="BH131"/>
  <c r="BG131"/>
  <c r="BE131"/>
  <c r="R131"/>
  <c r="Q131"/>
  <c r="X131"/>
  <c r="V131"/>
  <c r="T131"/>
  <c r="P131"/>
  <c r="BI130"/>
  <c r="BH130"/>
  <c r="BG130"/>
  <c r="BE130"/>
  <c r="R130"/>
  <c r="Q130"/>
  <c r="X130"/>
  <c r="V130"/>
  <c r="T130"/>
  <c r="P130"/>
  <c r="K130" s="1"/>
  <c r="BF130" s="1"/>
  <c r="BK130"/>
  <c r="BI129"/>
  <c r="BH129"/>
  <c r="BG129"/>
  <c r="BE129"/>
  <c r="R129"/>
  <c r="Q129"/>
  <c r="X129"/>
  <c r="V129"/>
  <c r="T129"/>
  <c r="P129"/>
  <c r="K129" s="1"/>
  <c r="BF129" s="1"/>
  <c r="BI128"/>
  <c r="BH128"/>
  <c r="BG128"/>
  <c r="BE128"/>
  <c r="R128"/>
  <c r="Q128"/>
  <c r="X128"/>
  <c r="V128"/>
  <c r="T128"/>
  <c r="P128"/>
  <c r="K128" s="1"/>
  <c r="BF128" s="1"/>
  <c r="BI127"/>
  <c r="BH127"/>
  <c r="BG127"/>
  <c r="BE127"/>
  <c r="R127"/>
  <c r="Q127"/>
  <c r="X127"/>
  <c r="V127"/>
  <c r="T127"/>
  <c r="P127"/>
  <c r="BI126"/>
  <c r="BH126"/>
  <c r="BG126"/>
  <c r="BE126"/>
  <c r="R126"/>
  <c r="Q126"/>
  <c r="X126"/>
  <c r="V126"/>
  <c r="T126"/>
  <c r="P126"/>
  <c r="K126" s="1"/>
  <c r="BF126" s="1"/>
  <c r="BK126"/>
  <c r="BI125"/>
  <c r="BH125"/>
  <c r="BG125"/>
  <c r="BE125"/>
  <c r="R125"/>
  <c r="Q125"/>
  <c r="Q124" s="1"/>
  <c r="X125"/>
  <c r="V125"/>
  <c r="T125"/>
  <c r="P125"/>
  <c r="BI122"/>
  <c r="BH122"/>
  <c r="BG122"/>
  <c r="F35" s="1"/>
  <c r="BD95" i="1" s="1"/>
  <c r="BD94" s="1"/>
  <c r="BE122" i="2"/>
  <c r="R122"/>
  <c r="Q122"/>
  <c r="X122"/>
  <c r="V122"/>
  <c r="T122"/>
  <c r="P122"/>
  <c r="K122" s="1"/>
  <c r="BF122" s="1"/>
  <c r="BK122"/>
  <c r="BI121"/>
  <c r="BH121"/>
  <c r="BG121"/>
  <c r="BE121"/>
  <c r="R121"/>
  <c r="R120"/>
  <c r="R119" s="1"/>
  <c r="J95" s="1"/>
  <c r="Q121"/>
  <c r="Q120" s="1"/>
  <c r="X121"/>
  <c r="X120"/>
  <c r="X119" s="1"/>
  <c r="V121"/>
  <c r="V120"/>
  <c r="V119" s="1"/>
  <c r="T121"/>
  <c r="T120"/>
  <c r="T119" s="1"/>
  <c r="P121"/>
  <c r="BK121" s="1"/>
  <c r="K121"/>
  <c r="BF121" s="1"/>
  <c r="J96"/>
  <c r="F111"/>
  <c r="E109"/>
  <c r="F87"/>
  <c r="E85"/>
  <c r="J22"/>
  <c r="E22"/>
  <c r="J90" s="1"/>
  <c r="J114"/>
  <c r="J21"/>
  <c r="J19"/>
  <c r="E19"/>
  <c r="J113" s="1"/>
  <c r="J18"/>
  <c r="J16"/>
  <c r="E16"/>
  <c r="F90" s="1"/>
  <c r="J15"/>
  <c r="J13"/>
  <c r="E13"/>
  <c r="J12"/>
  <c r="J10"/>
  <c r="AU94" i="1"/>
  <c r="L90"/>
  <c r="AM90"/>
  <c r="AM89"/>
  <c r="L89"/>
  <c r="AM87"/>
  <c r="L87"/>
  <c r="L85"/>
  <c r="L84"/>
  <c r="Q119" i="2" l="1"/>
  <c r="I95" s="1"/>
  <c r="I96"/>
  <c r="BK132"/>
  <c r="BK141"/>
  <c r="K157"/>
  <c r="BF157" s="1"/>
  <c r="BK128"/>
  <c r="X124"/>
  <c r="X123" s="1"/>
  <c r="BK129"/>
  <c r="BK136"/>
  <c r="BK137"/>
  <c r="BK145"/>
  <c r="BK146"/>
  <c r="BK154"/>
  <c r="V124"/>
  <c r="V123" s="1"/>
  <c r="F37"/>
  <c r="BF95" i="1" s="1"/>
  <c r="BF94" s="1"/>
  <c r="W33" s="1"/>
  <c r="J89" i="2"/>
  <c r="AZ94" i="1"/>
  <c r="W31"/>
  <c r="Q123" i="2"/>
  <c r="I97" s="1"/>
  <c r="I98"/>
  <c r="BK131"/>
  <c r="K131"/>
  <c r="BF131" s="1"/>
  <c r="BK140"/>
  <c r="K140"/>
  <c r="BF140" s="1"/>
  <c r="BK148"/>
  <c r="K148"/>
  <c r="BF148" s="1"/>
  <c r="J111"/>
  <c r="J87"/>
  <c r="BK120"/>
  <c r="V117"/>
  <c r="K33"/>
  <c r="AX95" i="1" s="1"/>
  <c r="F33" i="2"/>
  <c r="BB95" i="1" s="1"/>
  <c r="BB94" s="1"/>
  <c r="BK125" i="2"/>
  <c r="K125"/>
  <c r="BF125" s="1"/>
  <c r="T124"/>
  <c r="T123" s="1"/>
  <c r="T117" s="1"/>
  <c r="AW95" i="1" s="1"/>
  <c r="AW94" s="1"/>
  <c r="R124" i="2"/>
  <c r="F113"/>
  <c r="F89"/>
  <c r="X117"/>
  <c r="F114"/>
  <c r="BK127"/>
  <c r="K127"/>
  <c r="BF127" s="1"/>
  <c r="F36"/>
  <c r="BE95" i="1" s="1"/>
  <c r="BE94" s="1"/>
  <c r="BK135" i="2"/>
  <c r="K135"/>
  <c r="BF135" s="1"/>
  <c r="BK144"/>
  <c r="K144"/>
  <c r="BF144" s="1"/>
  <c r="BK153"/>
  <c r="K153"/>
  <c r="BF153" s="1"/>
  <c r="Q117" l="1"/>
  <c r="I94" s="1"/>
  <c r="K28" s="1"/>
  <c r="AS95" i="1" s="1"/>
  <c r="AS94" s="1"/>
  <c r="F34" i="2"/>
  <c r="BC95" i="1" s="1"/>
  <c r="BC94" s="1"/>
  <c r="AY94" s="1"/>
  <c r="AK30" s="1"/>
  <c r="BA94"/>
  <c r="W32"/>
  <c r="J98" i="2"/>
  <c r="R123"/>
  <c r="AX94" i="1"/>
  <c r="W29"/>
  <c r="K34" i="2"/>
  <c r="AY95" i="1" s="1"/>
  <c r="AV95" s="1"/>
  <c r="BK124" i="2"/>
  <c r="K120"/>
  <c r="K96" s="1"/>
  <c r="BK119"/>
  <c r="W30" i="1" l="1"/>
  <c r="AK29"/>
  <c r="AV94"/>
  <c r="K124" i="2"/>
  <c r="K98" s="1"/>
  <c r="BK123"/>
  <c r="K123" s="1"/>
  <c r="K97" s="1"/>
  <c r="J97"/>
  <c r="R117"/>
  <c r="J94" s="1"/>
  <c r="K29" s="1"/>
  <c r="AT95" i="1" s="1"/>
  <c r="AT94" s="1"/>
  <c r="K119" i="2"/>
  <c r="K95" s="1"/>
  <c r="BK117" l="1"/>
  <c r="K117" s="1"/>
  <c r="K94" s="1"/>
  <c r="K30" l="1"/>
  <c r="K39" s="1"/>
  <c r="AG95" i="1" l="1"/>
  <c r="AN95" s="1"/>
  <c r="AG94" l="1"/>
  <c r="AK26" s="1"/>
  <c r="AK35" s="1"/>
  <c r="AN94" l="1"/>
</calcChain>
</file>

<file path=xl/sharedStrings.xml><?xml version="1.0" encoding="utf-8"?>
<sst xmlns="http://schemas.openxmlformats.org/spreadsheetml/2006/main" count="671" uniqueCount="226">
  <si>
    <t>Export Komplet</t>
  </si>
  <si>
    <t/>
  </si>
  <si>
    <t>2.0</t>
  </si>
  <si>
    <t>False</t>
  </si>
  <si>
    <t>True</t>
  </si>
  <si>
    <t>{e0f1cfb8-95c3-42ff-9b91-5de34971cf4d}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</si>
  <si>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</si>
  <si>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</si>
  <si>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</si>
  <si>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</si>
  <si>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</si>
  <si>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</si>
  <si>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</si>
  <si>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</si>
  <si>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E51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</si>
  <si>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</si>
  <si>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</si>
  <si>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URGENTNÝ PRÍJEM - PC SIEŤ, IP TEL. KAMEROVÝ SYSTÉM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</si>
  <si>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</si>
  <si>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</si>
  <si>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</si>
  <si>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</si>
  <si>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</si>
  <si>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</si>
  <si>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</si>
  <si>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</si>
  <si>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</si>
  <si>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</si>
  <si>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</si>
  <si>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</si>
  <si>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</si>
  <si>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</si>
  <si>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</si>
  <si>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</si>
  <si>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</si>
  <si>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</si>
  <si>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</si>
  <si>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</si>
  <si>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</si>
  <si>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</si>
  <si>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</si>
  <si>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</si>
  <si>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</si>
  <si>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</si>
  <si>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</si>
  <si>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</si>
  <si>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</si>
  <si>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</si>
  <si>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</si>
  <si>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</si>
  <si>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</si>
  <si>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</si>
  <si>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</si>
  <si>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</si>
  <si>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</si>
  <si>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</si>
  <si>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</si>
  <si>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Materiál [EUR]</t>
  </si>
  <si>
    <t>z toho Montáž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</si>
  <si>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</si>
  <si>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</si>
  <si>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</si>
  <si>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</si>
  <si>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</si>
  <si>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</si>
  <si>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</si>
  <si>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</si>
  <si>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</si>
  <si>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</si>
  <si>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</si>
  <si>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</si>
  <si>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</si>
  <si>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</si>
  <si>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</si>
  <si>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</si>
  <si>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</si>
  <si>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</si>
  <si>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</si>
  <si>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</si>
  <si>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</si>
  <si>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</si>
  <si>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Materiál</t>
  </si>
  <si>
    <t>Montáž</t>
  </si>
  <si>
    <t>REKAPITULÁCIA ROZPOČTU</t>
  </si>
  <si>
    <t>Kód dielu - Popis</t>
  </si>
  <si>
    <t>Materiál [EUR]</t>
  </si>
  <si>
    <t>Montáž [EUR]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</si>
  <si>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</si>
  <si>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</si>
  <si>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</si>
  <si>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</si>
  <si>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</si>
  <si>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M - Práce a dodávky M</t>
  </si>
  <si>
    <t xml:space="preserve">    22-M - Montáže oznamovacích a zabezpečovacích zariadení</t>
  </si>
  <si>
    <t xml:space="preserve">    95-M - Revízie</t>
  </si>
  <si>
    <t>ROZPOČET</t>
  </si>
  <si>
    <t>PČ</t>
  </si>
  <si>
    <t>MJ</t>
  </si>
  <si>
    <t>Množstvo</t>
  </si>
  <si>
    <t>J. materiál [EUR]</t>
  </si>
  <si>
    <t>J. montáž [EUR]</t>
  </si>
  <si>
    <t>Cenová sústava</t>
  </si>
  <si>
    <t>J.cena [EUR]</t>
  </si>
  <si>
    <t>Materiál celkom [EUR]</t>
  </si>
  <si>
    <t>Montáž celkom [EUR]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</si>
  <si>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</si>
  <si>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</si>
  <si>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</si>
  <si>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</si>
  <si>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</si>
  <si>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</si>
  <si>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</si>
  <si>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</si>
  <si>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</si>
  <si>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</si>
  <si>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</si>
  <si>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31</t>
  </si>
  <si>
    <t>K</t>
  </si>
  <si>
    <t>Vrty príklepovým prerážacím vrtákom do D 55 mm do stien alebo smerom dole do betónu -0.00005t</t>
  </si>
  <si>
    <t>cm</t>
  </si>
  <si>
    <t>4</t>
  </si>
  <si>
    <t>2</t>
  </si>
  <si>
    <t>-29366737</t>
  </si>
  <si>
    <t>32</t>
  </si>
  <si>
    <t>Vyrezanie rýh frézovaním v murive z porobetónu hĺbky 30 mm, š. 40 mm -0,00120t</t>
  </si>
  <si>
    <t>m</t>
  </si>
  <si>
    <t>-430561570</t>
  </si>
  <si>
    <t>M</t>
  </si>
  <si>
    <t>Práce a dodávky M</t>
  </si>
  <si>
    <t>3</t>
  </si>
  <si>
    <t>22-M</t>
  </si>
  <si>
    <t>Montáže oznamovacích a zabezpečovacích zariadení</t>
  </si>
  <si>
    <t>64</t>
  </si>
  <si>
    <t>-1437780310</t>
  </si>
  <si>
    <t>128</t>
  </si>
  <si>
    <t>-717639871</t>
  </si>
  <si>
    <t>Osadenie polyamidovej príchytky HM 8 do tvrdého kameňa, jednoduchého betónu a železobetónu</t>
  </si>
  <si>
    <t>ks</t>
  </si>
  <si>
    <t>1104434370</t>
  </si>
  <si>
    <t>Hmoždinka na uchytenie žlabov resp. káblového vedenia</t>
  </si>
  <si>
    <t>256</t>
  </si>
  <si>
    <t>644588011</t>
  </si>
  <si>
    <t>5</t>
  </si>
  <si>
    <t>Montáž zásuvky 2xRJ45 pod omietku</t>
  </si>
  <si>
    <t>794187210</t>
  </si>
  <si>
    <t>6</t>
  </si>
  <si>
    <t>Zapojenie zásuvky 2xRJ45</t>
  </si>
  <si>
    <t>229227649</t>
  </si>
  <si>
    <t>7</t>
  </si>
  <si>
    <t>Krabica KO 68 pod omietku, vrátane vysekania lôžka,zhotovenie otvorov,bez svoriek a zapojenia vodičov</t>
  </si>
  <si>
    <t>-1857394493</t>
  </si>
  <si>
    <t>8</t>
  </si>
  <si>
    <t>Krabica KU 68-1901</t>
  </si>
  <si>
    <t>1085987109</t>
  </si>
  <si>
    <t>-1468904102</t>
  </si>
  <si>
    <t>10</t>
  </si>
  <si>
    <t>-853206764</t>
  </si>
  <si>
    <t>11</t>
  </si>
  <si>
    <t>849817816</t>
  </si>
  <si>
    <t>12</t>
  </si>
  <si>
    <t>Krabica KU 68-1901 pre ukončenie kábla - napojenie kamery</t>
  </si>
  <si>
    <t>-1519304987</t>
  </si>
  <si>
    <t>13</t>
  </si>
  <si>
    <t>Viečko V 68 biele</t>
  </si>
  <si>
    <t>1067238913</t>
  </si>
  <si>
    <t>P</t>
  </si>
  <si>
    <t>Poznámka k položke:_x000D_
Pre konečné zakrytie krabíc s roztečou uchytenia 60 mm pomocou upevňovacích vrutov.</t>
  </si>
  <si>
    <t>19</t>
  </si>
  <si>
    <t>Montáž prijímacej alebo vysielajúcej kamery, zapojenie prívodov, oživenie,nastavenie,preskúšanie</t>
  </si>
  <si>
    <t>-132961689</t>
  </si>
  <si>
    <t>IP kamera CP-UNC-TB30ZL6-MS</t>
  </si>
  <si>
    <t>1736856878</t>
  </si>
  <si>
    <t>21</t>
  </si>
  <si>
    <t>Mont. nástavec CP-PR-54</t>
  </si>
  <si>
    <t>-640584513</t>
  </si>
  <si>
    <t>22</t>
  </si>
  <si>
    <t>IP kamera CP-UNC-VB30ZL3-VM</t>
  </si>
  <si>
    <t>1212814236</t>
  </si>
  <si>
    <t>23</t>
  </si>
  <si>
    <t>Mont. podstavec CP-PR-42</t>
  </si>
  <si>
    <t>6886877</t>
  </si>
  <si>
    <t>24</t>
  </si>
  <si>
    <t>Sieťový videorekordér CP-UNR-4K4162-P16V2</t>
  </si>
  <si>
    <t>-204258806</t>
  </si>
  <si>
    <t>25</t>
  </si>
  <si>
    <t>Pevný disk HDD 4TB</t>
  </si>
  <si>
    <t>1932327151</t>
  </si>
  <si>
    <t>26</t>
  </si>
  <si>
    <t>IP telefón (podľa špecifikácie)</t>
  </si>
  <si>
    <t>-1098949691</t>
  </si>
  <si>
    <t>27</t>
  </si>
  <si>
    <t>Montáž a zapojenie Cube (wifi) na strop</t>
  </si>
  <si>
    <t>-1328985038</t>
  </si>
  <si>
    <t>28</t>
  </si>
  <si>
    <t>WIFI anténa Ubiquiti UniFi UAP-AC-PRO</t>
  </si>
  <si>
    <t>716087124</t>
  </si>
  <si>
    <t>14</t>
  </si>
  <si>
    <t>Rúrka PVC D 29 + kábel ulož.pod omietku, vrátane napoj.krabíc,vývodiek do pripravenej drážky,(bez dodania krabíc)</t>
  </si>
  <si>
    <t>-331055613</t>
  </si>
  <si>
    <t>15</t>
  </si>
  <si>
    <t>-1743859012</t>
  </si>
  <si>
    <t>16</t>
  </si>
  <si>
    <t>Vyznačenie trasy vedenia podľa plánu</t>
  </si>
  <si>
    <t>13500684</t>
  </si>
  <si>
    <t>17</t>
  </si>
  <si>
    <t>Certifikačné merania cca</t>
  </si>
  <si>
    <t>hod</t>
  </si>
  <si>
    <t>1682367659</t>
  </si>
  <si>
    <t>29</t>
  </si>
  <si>
    <t>Montáž dátového rozvádzača - DTR</t>
  </si>
  <si>
    <t>1408143226</t>
  </si>
  <si>
    <t>30</t>
  </si>
  <si>
    <t>Dátový rozvádzač DTR podľa priloženej špecifikácie</t>
  </si>
  <si>
    <t>-752997560</t>
  </si>
  <si>
    <t>95-M</t>
  </si>
  <si>
    <t>Revízie</t>
  </si>
  <si>
    <t>18</t>
  </si>
  <si>
    <t>Komplexné a predkomplexné skúšky, merania, revízna správa, skutkový stav</t>
  </si>
  <si>
    <t>mer.</t>
  </si>
  <si>
    <t>-852024605</t>
  </si>
  <si>
    <t>Káblový žľab, pozink. vrátane príslušenstva, 250/50 mm bez veka vrátane podpery</t>
  </si>
  <si>
    <t>Žlab káblový 250x50 mm + príslušenstvo (koleno, T-kus, závitová tyč, spojovací materiál - podľa špecifikácie )</t>
  </si>
  <si>
    <t>VDI &amp; AV CABLE ,LCS3 KÁBEL F/UTP CAT.6A Dca s2 d2 a1</t>
  </si>
  <si>
    <t>MONTÁŽNA DOSKA 2 MODULOVÁ PRICHYTY</t>
  </si>
  <si>
    <t>ANTIBAKTERIÁLNY RÁMIK 2M BIELY</t>
  </si>
  <si>
    <t>VDI &amp; AV COPPER CONNECTORS , AB RJ45 CAT.6 FTP 1M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</si>
</sst>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horizontal="right" vertical="center"/>
    </xf>
    <xf numFmtId="4" fontId="12" fillId="0" borderId="0" xfId="0" applyNumberFormat="1" applyFont="1" applyBorder="1" applyAlignment="1">
      <alignment horizontal="right"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6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 applyProtection="1">
      <alignment horizontal="right" vertical="center"/>
      <protection locked="0"/>
    </xf>
    <xf numFmtId="0" fontId="19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4" fontId="21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4" fontId="28" fillId="0" borderId="12" xfId="0" applyNumberFormat="1" applyFont="1" applyBorder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4" fontId="20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4" fontId="28" fillId="0" borderId="0" xfId="0" applyNumberFormat="1" applyFont="1" applyBorder="1" applyAlignment="1"/>
    <xf numFmtId="166" fontId="28" fillId="0" borderId="0" xfId="0" applyNumberFormat="1" applyFont="1" applyBorder="1" applyAlignment="1"/>
    <xf numFmtId="166" fontId="28" fillId="0" borderId="15" xfId="0" applyNumberFormat="1" applyFont="1" applyBorder="1" applyAlignment="1"/>
    <xf numFmtId="0" fontId="35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19" fillId="5" borderId="17" xfId="0" applyFont="1" applyFill="1" applyBorder="1" applyAlignment="1">
      <alignment horizontal="center" vertical="center" wrapText="1"/>
    </xf>
    <xf numFmtId="0" fontId="19" fillId="0" borderId="16" xfId="0" applyFont="1" applyBorder="1" applyAlignment="1" applyProtection="1">
      <alignment horizontal="left" vertical="center" wrapText="1"/>
      <protection locked="0"/>
    </xf>
    <xf numFmtId="0" fontId="19" fillId="0" borderId="17" xfId="0" applyFont="1" applyBorder="1" applyAlignment="1" applyProtection="1">
      <alignment horizontal="left" vertical="center" wrapText="1"/>
      <protection locked="0"/>
    </xf>
    <xf numFmtId="0" fontId="19" fillId="0" borderId="18" xfId="0" applyFont="1" applyBorder="1" applyAlignment="1" applyProtection="1">
      <alignment horizontal="left" vertical="center" wrapText="1"/>
      <protection locked="0"/>
    </xf>
    <xf numFmtId="0" fontId="30" fillId="0" borderId="16" xfId="0" applyFont="1" applyBorder="1" applyAlignment="1" applyProtection="1">
      <alignment horizontal="left" vertical="center" wrapText="1"/>
      <protection locked="0"/>
    </xf>
    <xf numFmtId="0" fontId="30" fillId="0" borderId="17" xfId="0" applyFont="1" applyBorder="1" applyAlignment="1" applyProtection="1">
      <alignment horizontal="left" vertical="center" wrapText="1"/>
      <protection locked="0"/>
    </xf>
    <xf numFmtId="0" fontId="30" fillId="0" borderId="18" xfId="0" applyFont="1" applyBorder="1" applyAlignment="1" applyProtection="1">
      <alignment horizontal="left" vertical="center" wrapText="1"/>
      <protection locked="0"/>
    </xf>
    <xf numFmtId="0" fontId="33" fillId="0" borderId="17" xfId="0" applyFont="1" applyBorder="1" applyAlignment="1">
      <alignment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4</v>
      </c>
      <c r="BV1" s="13" t="s">
        <v>5</v>
      </c>
    </row>
    <row r="2" spans="1:74" s="1" customFormat="1" ht="36.950000000000003" customHeight="1">
      <c r="AR2" s="210" t="s">
        <v>6</v>
      </c>
      <c r="AS2" s="211"/>
      <c r="AT2" s="211"/>
      <c r="AU2" s="211"/>
      <c r="AV2" s="211"/>
      <c r="AW2" s="211"/>
      <c r="AX2" s="211"/>
      <c r="AY2" s="211"/>
      <c r="AZ2" s="211"/>
      <c r="BA2" s="211"/>
      <c r="BB2" s="211"/>
      <c r="BC2" s="211"/>
      <c r="BD2" s="211"/>
      <c r="BE2" s="211"/>
      <c r="BF2" s="211"/>
      <c r="BG2" s="211"/>
      <c r="BS2" s="14" t="s">
        <v>7</v>
      </c>
      <c r="BT2" s="14" t="s">
        <v>8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G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221" t="s">
        <v>14</v>
      </c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R5" s="17"/>
      <c r="BG5" s="228" t="s">
        <v>15</v>
      </c>
      <c r="BS5" s="14" t="s">
        <v>7</v>
      </c>
    </row>
    <row r="6" spans="1:74" s="1" customFormat="1" ht="36.950000000000003" customHeight="1">
      <c r="B6" s="17"/>
      <c r="D6" s="23" t="s">
        <v>16</v>
      </c>
      <c r="K6" s="222" t="s">
        <v>17</v>
      </c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R6" s="17"/>
      <c r="BG6" s="229"/>
      <c r="BS6" s="14" t="s">
        <v>7</v>
      </c>
    </row>
    <row r="7" spans="1:74" s="1" customFormat="1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G7" s="229"/>
      <c r="BS7" s="14" t="s">
        <v>7</v>
      </c>
    </row>
    <row r="8" spans="1:74" s="1" customFormat="1" ht="12" customHeight="1">
      <c r="B8" s="17"/>
      <c r="D8" s="24" t="s">
        <v>20</v>
      </c>
      <c r="K8" s="22" t="s">
        <v>21</v>
      </c>
      <c r="AK8" s="24" t="s">
        <v>22</v>
      </c>
      <c r="AN8" s="25"/>
      <c r="AR8" s="17"/>
      <c r="BG8" s="229"/>
      <c r="BS8" s="14" t="s">
        <v>7</v>
      </c>
    </row>
    <row r="9" spans="1:74" s="1" customFormat="1" ht="14.45" customHeight="1">
      <c r="B9" s="17"/>
      <c r="AR9" s="17"/>
      <c r="BG9" s="229"/>
      <c r="BS9" s="14" t="s">
        <v>7</v>
      </c>
    </row>
    <row r="10" spans="1:74" s="1" customFormat="1" ht="12" customHeight="1">
      <c r="B10" s="17"/>
      <c r="D10" s="24" t="s">
        <v>23</v>
      </c>
      <c r="AK10" s="24" t="s">
        <v>24</v>
      </c>
      <c r="AN10" s="22" t="s">
        <v>1</v>
      </c>
      <c r="AR10" s="17"/>
      <c r="BG10" s="229"/>
      <c r="BS10" s="14" t="s">
        <v>7</v>
      </c>
    </row>
    <row r="11" spans="1:74" s="1" customFormat="1" ht="18.399999999999999" customHeight="1">
      <c r="B11" s="17"/>
      <c r="E11" s="22" t="s">
        <v>21</v>
      </c>
      <c r="AK11" s="24" t="s">
        <v>25</v>
      </c>
      <c r="AN11" s="22" t="s">
        <v>1</v>
      </c>
      <c r="AR11" s="17"/>
      <c r="BG11" s="229"/>
      <c r="BS11" s="14" t="s">
        <v>7</v>
      </c>
    </row>
    <row r="12" spans="1:74" s="1" customFormat="1" ht="6.95" customHeight="1">
      <c r="B12" s="17"/>
      <c r="AR12" s="17"/>
      <c r="BG12" s="229"/>
      <c r="BS12" s="14" t="s">
        <v>7</v>
      </c>
    </row>
    <row r="13" spans="1:74" s="1" customFormat="1" ht="12" customHeight="1">
      <c r="B13" s="17"/>
      <c r="D13" s="24" t="s">
        <v>26</v>
      </c>
      <c r="AK13" s="24" t="s">
        <v>24</v>
      </c>
      <c r="AN13" s="26" t="s">
        <v>27</v>
      </c>
      <c r="AR13" s="17"/>
      <c r="BG13" s="229"/>
      <c r="BS13" s="14" t="s">
        <v>7</v>
      </c>
    </row>
    <row r="14" spans="1:74" ht="12.75">
      <c r="B14" s="17"/>
      <c r="E14" s="223" t="s">
        <v>27</v>
      </c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24"/>
      <c r="Z14" s="224"/>
      <c r="AA14" s="224"/>
      <c r="AB14" s="224"/>
      <c r="AC14" s="224"/>
      <c r="AD14" s="224"/>
      <c r="AE14" s="224"/>
      <c r="AF14" s="224"/>
      <c r="AG14" s="224"/>
      <c r="AH14" s="224"/>
      <c r="AI14" s="224"/>
      <c r="AJ14" s="224"/>
      <c r="AK14" s="24" t="s">
        <v>25</v>
      </c>
      <c r="AN14" s="26" t="s">
        <v>27</v>
      </c>
      <c r="AR14" s="17"/>
      <c r="BG14" s="229"/>
      <c r="BS14" s="14" t="s">
        <v>7</v>
      </c>
    </row>
    <row r="15" spans="1:74" s="1" customFormat="1" ht="6.95" customHeight="1">
      <c r="B15" s="17"/>
      <c r="AR15" s="17"/>
      <c r="BG15" s="229"/>
      <c r="BS15" s="14" t="s">
        <v>3</v>
      </c>
    </row>
    <row r="16" spans="1:74" s="1" customFormat="1" ht="12" customHeight="1">
      <c r="B16" s="17"/>
      <c r="D16" s="24" t="s">
        <v>28</v>
      </c>
      <c r="AK16" s="24" t="s">
        <v>24</v>
      </c>
      <c r="AN16" s="22" t="s">
        <v>1</v>
      </c>
      <c r="AR16" s="17"/>
      <c r="BG16" s="229"/>
      <c r="BS16" s="14" t="s">
        <v>3</v>
      </c>
    </row>
    <row r="17" spans="1:71" s="1" customFormat="1" ht="18.399999999999999" customHeight="1">
      <c r="B17" s="17"/>
      <c r="E17" s="22" t="s">
        <v>21</v>
      </c>
      <c r="AK17" s="24" t="s">
        <v>25</v>
      </c>
      <c r="AN17" s="22" t="s">
        <v>1</v>
      </c>
      <c r="AR17" s="17"/>
      <c r="BG17" s="229"/>
      <c r="BS17" s="14" t="s">
        <v>4</v>
      </c>
    </row>
    <row r="18" spans="1:71" s="1" customFormat="1" ht="6.95" customHeight="1">
      <c r="B18" s="17"/>
      <c r="AR18" s="17"/>
      <c r="BG18" s="229"/>
      <c r="BS18" s="14" t="s">
        <v>7</v>
      </c>
    </row>
    <row r="19" spans="1:71" s="1" customFormat="1" ht="12" customHeight="1">
      <c r="B19" s="17"/>
      <c r="D19" s="24" t="s">
        <v>29</v>
      </c>
      <c r="AK19" s="24" t="s">
        <v>24</v>
      </c>
      <c r="AN19" s="22" t="s">
        <v>1</v>
      </c>
      <c r="AR19" s="17"/>
      <c r="BG19" s="229"/>
      <c r="BS19" s="14" t="s">
        <v>7</v>
      </c>
    </row>
    <row r="20" spans="1:71" s="1" customFormat="1" ht="18.399999999999999" customHeight="1">
      <c r="B20" s="17"/>
      <c r="E20" s="22" t="s">
        <v>21</v>
      </c>
      <c r="AK20" s="24" t="s">
        <v>25</v>
      </c>
      <c r="AN20" s="22" t="s">
        <v>1</v>
      </c>
      <c r="AR20" s="17"/>
      <c r="BG20" s="229"/>
      <c r="BS20" s="14" t="s">
        <v>4</v>
      </c>
    </row>
    <row r="21" spans="1:71" s="1" customFormat="1" ht="6.95" customHeight="1">
      <c r="B21" s="17"/>
      <c r="AR21" s="17"/>
      <c r="BG21" s="229"/>
    </row>
    <row r="22" spans="1:71" s="1" customFormat="1" ht="12" customHeight="1">
      <c r="B22" s="17"/>
      <c r="D22" s="24" t="s">
        <v>30</v>
      </c>
      <c r="AR22" s="17"/>
      <c r="BG22" s="229"/>
    </row>
    <row r="23" spans="1:71" s="1" customFormat="1" ht="16.5" customHeight="1">
      <c r="B23" s="17"/>
      <c r="E23" s="225" t="s">
        <v>1</v>
      </c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5"/>
      <c r="AC23" s="225"/>
      <c r="AD23" s="225"/>
      <c r="AE23" s="225"/>
      <c r="AF23" s="225"/>
      <c r="AG23" s="225"/>
      <c r="AH23" s="225"/>
      <c r="AI23" s="225"/>
      <c r="AJ23" s="225"/>
      <c r="AK23" s="225"/>
      <c r="AL23" s="225"/>
      <c r="AM23" s="225"/>
      <c r="AN23" s="225"/>
      <c r="AR23" s="17"/>
      <c r="BG23" s="229"/>
    </row>
    <row r="24" spans="1:71" s="1" customFormat="1" ht="6.95" customHeight="1">
      <c r="B24" s="17"/>
      <c r="AR24" s="17"/>
      <c r="BG24" s="229"/>
    </row>
    <row r="25" spans="1:71" s="1" customFormat="1" ht="6.95" customHeight="1">
      <c r="B25" s="1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7"/>
      <c r="BG25" s="229"/>
    </row>
    <row r="26" spans="1:71" s="2" customFormat="1" ht="25.9" customHeight="1">
      <c r="A26" s="28"/>
      <c r="B26" s="29"/>
      <c r="C26" s="28"/>
      <c r="D26" s="30" t="s">
        <v>31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31">
        <f>ROUND(AG94,2)</f>
        <v>0</v>
      </c>
      <c r="AL26" s="232"/>
      <c r="AM26" s="232"/>
      <c r="AN26" s="232"/>
      <c r="AO26" s="232"/>
      <c r="AP26" s="28"/>
      <c r="AQ26" s="28"/>
      <c r="AR26" s="29"/>
      <c r="BG26" s="229"/>
    </row>
    <row r="27" spans="1:7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G27" s="229"/>
    </row>
    <row r="28" spans="1:71" s="2" customFormat="1" ht="12.75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26" t="s">
        <v>32</v>
      </c>
      <c r="M28" s="226"/>
      <c r="N28" s="226"/>
      <c r="O28" s="226"/>
      <c r="P28" s="226"/>
      <c r="Q28" s="28"/>
      <c r="R28" s="28"/>
      <c r="S28" s="28"/>
      <c r="T28" s="28"/>
      <c r="U28" s="28"/>
      <c r="V28" s="28"/>
      <c r="W28" s="226" t="s">
        <v>33</v>
      </c>
      <c r="X28" s="226"/>
      <c r="Y28" s="226"/>
      <c r="Z28" s="226"/>
      <c r="AA28" s="226"/>
      <c r="AB28" s="226"/>
      <c r="AC28" s="226"/>
      <c r="AD28" s="226"/>
      <c r="AE28" s="226"/>
      <c r="AF28" s="28"/>
      <c r="AG28" s="28"/>
      <c r="AH28" s="28"/>
      <c r="AI28" s="28"/>
      <c r="AJ28" s="28"/>
      <c r="AK28" s="226" t="s">
        <v>34</v>
      </c>
      <c r="AL28" s="226"/>
      <c r="AM28" s="226"/>
      <c r="AN28" s="226"/>
      <c r="AO28" s="226"/>
      <c r="AP28" s="28"/>
      <c r="AQ28" s="28"/>
      <c r="AR28" s="29"/>
      <c r="BG28" s="229"/>
    </row>
    <row r="29" spans="1:71" s="3" customFormat="1" ht="14.45" customHeight="1">
      <c r="B29" s="33"/>
      <c r="D29" s="24" t="s">
        <v>35</v>
      </c>
      <c r="F29" s="24" t="s">
        <v>36</v>
      </c>
      <c r="L29" s="194">
        <v>0.2</v>
      </c>
      <c r="M29" s="195"/>
      <c r="N29" s="195"/>
      <c r="O29" s="195"/>
      <c r="P29" s="195"/>
      <c r="W29" s="227">
        <f>ROUND(BB94, 2)</f>
        <v>0</v>
      </c>
      <c r="X29" s="195"/>
      <c r="Y29" s="195"/>
      <c r="Z29" s="195"/>
      <c r="AA29" s="195"/>
      <c r="AB29" s="195"/>
      <c r="AC29" s="195"/>
      <c r="AD29" s="195"/>
      <c r="AE29" s="195"/>
      <c r="AK29" s="227">
        <f>ROUND(AX94, 2)</f>
        <v>0</v>
      </c>
      <c r="AL29" s="195"/>
      <c r="AM29" s="195"/>
      <c r="AN29" s="195"/>
      <c r="AO29" s="195"/>
      <c r="AR29" s="33"/>
      <c r="BG29" s="230"/>
    </row>
    <row r="30" spans="1:71" s="3" customFormat="1" ht="14.45" customHeight="1">
      <c r="B30" s="33"/>
      <c r="F30" s="24" t="s">
        <v>37</v>
      </c>
      <c r="L30" s="194">
        <v>0.2</v>
      </c>
      <c r="M30" s="195"/>
      <c r="N30" s="195"/>
      <c r="O30" s="195"/>
      <c r="P30" s="195"/>
      <c r="W30" s="227">
        <f>ROUND(BC94, 2)</f>
        <v>0</v>
      </c>
      <c r="X30" s="195"/>
      <c r="Y30" s="195"/>
      <c r="Z30" s="195"/>
      <c r="AA30" s="195"/>
      <c r="AB30" s="195"/>
      <c r="AC30" s="195"/>
      <c r="AD30" s="195"/>
      <c r="AE30" s="195"/>
      <c r="AK30" s="227">
        <f>ROUND(AY94, 2)</f>
        <v>0</v>
      </c>
      <c r="AL30" s="195"/>
      <c r="AM30" s="195"/>
      <c r="AN30" s="195"/>
      <c r="AO30" s="195"/>
      <c r="AR30" s="33"/>
      <c r="BG30" s="230"/>
    </row>
    <row r="31" spans="1:71" s="3" customFormat="1" ht="14.45" hidden="1" customHeight="1">
      <c r="B31" s="33"/>
      <c r="F31" s="24" t="s">
        <v>38</v>
      </c>
      <c r="L31" s="194">
        <v>0.2</v>
      </c>
      <c r="M31" s="195"/>
      <c r="N31" s="195"/>
      <c r="O31" s="195"/>
      <c r="P31" s="195"/>
      <c r="W31" s="227">
        <f>ROUND(BD94, 2)</f>
        <v>0</v>
      </c>
      <c r="X31" s="195"/>
      <c r="Y31" s="195"/>
      <c r="Z31" s="195"/>
      <c r="AA31" s="195"/>
      <c r="AB31" s="195"/>
      <c r="AC31" s="195"/>
      <c r="AD31" s="195"/>
      <c r="AE31" s="195"/>
      <c r="AK31" s="227">
        <v>0</v>
      </c>
      <c r="AL31" s="195"/>
      <c r="AM31" s="195"/>
      <c r="AN31" s="195"/>
      <c r="AO31" s="195"/>
      <c r="AR31" s="33"/>
      <c r="BG31" s="230"/>
    </row>
    <row r="32" spans="1:71" s="3" customFormat="1" ht="14.45" hidden="1" customHeight="1">
      <c r="B32" s="33"/>
      <c r="F32" s="24" t="s">
        <v>39</v>
      </c>
      <c r="L32" s="194">
        <v>0.2</v>
      </c>
      <c r="M32" s="195"/>
      <c r="N32" s="195"/>
      <c r="O32" s="195"/>
      <c r="P32" s="195"/>
      <c r="W32" s="227">
        <f>ROUND(BE94, 2)</f>
        <v>0</v>
      </c>
      <c r="X32" s="195"/>
      <c r="Y32" s="195"/>
      <c r="Z32" s="195"/>
      <c r="AA32" s="195"/>
      <c r="AB32" s="195"/>
      <c r="AC32" s="195"/>
      <c r="AD32" s="195"/>
      <c r="AE32" s="195"/>
      <c r="AK32" s="227">
        <v>0</v>
      </c>
      <c r="AL32" s="195"/>
      <c r="AM32" s="195"/>
      <c r="AN32" s="195"/>
      <c r="AO32" s="195"/>
      <c r="AR32" s="33"/>
      <c r="BG32" s="230"/>
    </row>
    <row r="33" spans="1:59" s="3" customFormat="1" ht="14.45" hidden="1" customHeight="1">
      <c r="B33" s="33"/>
      <c r="F33" s="24" t="s">
        <v>40</v>
      </c>
      <c r="L33" s="194">
        <v>0</v>
      </c>
      <c r="M33" s="195"/>
      <c r="N33" s="195"/>
      <c r="O33" s="195"/>
      <c r="P33" s="195"/>
      <c r="W33" s="227">
        <f>ROUND(BF94, 2)</f>
        <v>0</v>
      </c>
      <c r="X33" s="195"/>
      <c r="Y33" s="195"/>
      <c r="Z33" s="195"/>
      <c r="AA33" s="195"/>
      <c r="AB33" s="195"/>
      <c r="AC33" s="195"/>
      <c r="AD33" s="195"/>
      <c r="AE33" s="195"/>
      <c r="AK33" s="227">
        <v>0</v>
      </c>
      <c r="AL33" s="195"/>
      <c r="AM33" s="195"/>
      <c r="AN33" s="195"/>
      <c r="AO33" s="195"/>
      <c r="AR33" s="33"/>
      <c r="BG33" s="230"/>
    </row>
    <row r="34" spans="1:59" s="2" customFormat="1" ht="6.95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G34" s="229"/>
    </row>
    <row r="35" spans="1:59" s="2" customFormat="1" ht="25.9" customHeight="1">
      <c r="A35" s="28"/>
      <c r="B35" s="29"/>
      <c r="C35" s="34"/>
      <c r="D35" s="35" t="s">
        <v>41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42</v>
      </c>
      <c r="U35" s="36"/>
      <c r="V35" s="36"/>
      <c r="W35" s="36"/>
      <c r="X35" s="199" t="s">
        <v>43</v>
      </c>
      <c r="Y35" s="200"/>
      <c r="Z35" s="200"/>
      <c r="AA35" s="200"/>
      <c r="AB35" s="200"/>
      <c r="AC35" s="36"/>
      <c r="AD35" s="36"/>
      <c r="AE35" s="36"/>
      <c r="AF35" s="36"/>
      <c r="AG35" s="36"/>
      <c r="AH35" s="36"/>
      <c r="AI35" s="36"/>
      <c r="AJ35" s="36"/>
      <c r="AK35" s="208">
        <f>SUM(AK26:AK33)</f>
        <v>0</v>
      </c>
      <c r="AL35" s="200"/>
      <c r="AM35" s="200"/>
      <c r="AN35" s="200"/>
      <c r="AO35" s="209"/>
      <c r="AP35" s="34"/>
      <c r="AQ35" s="34"/>
      <c r="AR35" s="29"/>
      <c r="BG35" s="28"/>
    </row>
    <row r="36" spans="1:59" s="2" customFormat="1" ht="6.95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G36" s="28"/>
    </row>
    <row r="37" spans="1:59" s="2" customFormat="1" ht="14.45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G37" s="28"/>
    </row>
    <row r="38" spans="1:59" s="1" customFormat="1" ht="14.45" customHeight="1">
      <c r="B38" s="17"/>
      <c r="AR38" s="17"/>
    </row>
    <row r="39" spans="1:59" s="1" customFormat="1" ht="14.45" customHeight="1">
      <c r="B39" s="17"/>
      <c r="AR39" s="17"/>
    </row>
    <row r="40" spans="1:59" s="1" customFormat="1" ht="14.45" customHeight="1">
      <c r="B40" s="17"/>
      <c r="AR40" s="17"/>
    </row>
    <row r="41" spans="1:59" s="1" customFormat="1" ht="14.45" customHeight="1">
      <c r="B41" s="17"/>
      <c r="AR41" s="17"/>
    </row>
    <row r="42" spans="1:59" s="1" customFormat="1" ht="14.45" customHeight="1">
      <c r="B42" s="17"/>
      <c r="AR42" s="17"/>
    </row>
    <row r="43" spans="1:59" s="1" customFormat="1" ht="14.45" customHeight="1">
      <c r="B43" s="17"/>
      <c r="AR43" s="17"/>
    </row>
    <row r="44" spans="1:59" s="1" customFormat="1" ht="14.45" customHeight="1">
      <c r="B44" s="17"/>
      <c r="AR44" s="17"/>
    </row>
    <row r="45" spans="1:59" s="1" customFormat="1" ht="14.45" customHeight="1">
      <c r="B45" s="17"/>
      <c r="AR45" s="17"/>
    </row>
    <row r="46" spans="1:59" s="1" customFormat="1" ht="14.45" customHeight="1">
      <c r="B46" s="17"/>
      <c r="AR46" s="17"/>
    </row>
    <row r="47" spans="1:59" s="1" customFormat="1" ht="14.45" customHeight="1">
      <c r="B47" s="17"/>
      <c r="AR47" s="17"/>
    </row>
    <row r="48" spans="1:59" s="1" customFormat="1" ht="14.45" customHeight="1">
      <c r="B48" s="17"/>
      <c r="AR48" s="17"/>
    </row>
    <row r="49" spans="1:59" s="2" customFormat="1" ht="14.45" customHeight="1">
      <c r="B49" s="38"/>
      <c r="D49" s="39" t="s">
        <v>44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45</v>
      </c>
      <c r="AI49" s="40"/>
      <c r="AJ49" s="40"/>
      <c r="AK49" s="40"/>
      <c r="AL49" s="40"/>
      <c r="AM49" s="40"/>
      <c r="AN49" s="40"/>
      <c r="AO49" s="40"/>
      <c r="AR49" s="38"/>
    </row>
    <row r="50" spans="1:59">
      <c r="B50" s="17"/>
      <c r="AR50" s="17"/>
    </row>
    <row r="51" spans="1:59">
      <c r="B51" s="17"/>
      <c r="AR51" s="17"/>
    </row>
    <row r="52" spans="1:59">
      <c r="B52" s="17"/>
      <c r="AR52" s="17"/>
    </row>
    <row r="53" spans="1:59">
      <c r="B53" s="17"/>
      <c r="AR53" s="17"/>
    </row>
    <row r="54" spans="1:59">
      <c r="B54" s="17"/>
      <c r="AR54" s="17"/>
    </row>
    <row r="55" spans="1:59">
      <c r="B55" s="17"/>
      <c r="AR55" s="17"/>
    </row>
    <row r="56" spans="1:59">
      <c r="B56" s="17"/>
      <c r="AR56" s="17"/>
    </row>
    <row r="57" spans="1:59">
      <c r="B57" s="17"/>
      <c r="AR57" s="17"/>
    </row>
    <row r="58" spans="1:59">
      <c r="B58" s="17"/>
      <c r="AR58" s="17"/>
    </row>
    <row r="59" spans="1:59">
      <c r="B59" s="17"/>
      <c r="AR59" s="17"/>
    </row>
    <row r="60" spans="1:59" s="2" customFormat="1" ht="12.75">
      <c r="A60" s="28"/>
      <c r="B60" s="29"/>
      <c r="C60" s="28"/>
      <c r="D60" s="41" t="s">
        <v>46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47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46</v>
      </c>
      <c r="AI60" s="31"/>
      <c r="AJ60" s="31"/>
      <c r="AK60" s="31"/>
      <c r="AL60" s="31"/>
      <c r="AM60" s="41" t="s">
        <v>47</v>
      </c>
      <c r="AN60" s="31"/>
      <c r="AO60" s="31"/>
      <c r="AP60" s="28"/>
      <c r="AQ60" s="28"/>
      <c r="AR60" s="29"/>
      <c r="BG60" s="28"/>
    </row>
    <row r="61" spans="1:59">
      <c r="B61" s="17"/>
      <c r="AR61" s="17"/>
    </row>
    <row r="62" spans="1:59">
      <c r="B62" s="17"/>
      <c r="AR62" s="17"/>
    </row>
    <row r="63" spans="1:59">
      <c r="B63" s="17"/>
      <c r="AR63" s="17"/>
    </row>
    <row r="64" spans="1:59" s="2" customFormat="1" ht="12.75">
      <c r="A64" s="28"/>
      <c r="B64" s="29"/>
      <c r="C64" s="28"/>
      <c r="D64" s="39" t="s">
        <v>48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49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G64" s="28"/>
    </row>
    <row r="65" spans="1:59">
      <c r="B65" s="17"/>
      <c r="AR65" s="17"/>
    </row>
    <row r="66" spans="1:59">
      <c r="B66" s="17"/>
      <c r="AR66" s="17"/>
    </row>
    <row r="67" spans="1:59">
      <c r="B67" s="17"/>
      <c r="AR67" s="17"/>
    </row>
    <row r="68" spans="1:59">
      <c r="B68" s="17"/>
      <c r="AR68" s="17"/>
    </row>
    <row r="69" spans="1:59">
      <c r="B69" s="17"/>
      <c r="AR69" s="17"/>
    </row>
    <row r="70" spans="1:59">
      <c r="B70" s="17"/>
      <c r="AR70" s="17"/>
    </row>
    <row r="71" spans="1:59">
      <c r="B71" s="17"/>
      <c r="AR71" s="17"/>
    </row>
    <row r="72" spans="1:59">
      <c r="B72" s="17"/>
      <c r="AR72" s="17"/>
    </row>
    <row r="73" spans="1:59">
      <c r="B73" s="17"/>
      <c r="AR73" s="17"/>
    </row>
    <row r="74" spans="1:59">
      <c r="B74" s="17"/>
      <c r="AR74" s="17"/>
    </row>
    <row r="75" spans="1:59" s="2" customFormat="1" ht="12.75">
      <c r="A75" s="28"/>
      <c r="B75" s="29"/>
      <c r="C75" s="28"/>
      <c r="D75" s="41" t="s">
        <v>46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47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46</v>
      </c>
      <c r="AI75" s="31"/>
      <c r="AJ75" s="31"/>
      <c r="AK75" s="31"/>
      <c r="AL75" s="31"/>
      <c r="AM75" s="41" t="s">
        <v>47</v>
      </c>
      <c r="AN75" s="31"/>
      <c r="AO75" s="31"/>
      <c r="AP75" s="28"/>
      <c r="AQ75" s="28"/>
      <c r="AR75" s="29"/>
      <c r="BG75" s="28"/>
    </row>
    <row r="76" spans="1:59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G76" s="28"/>
    </row>
    <row r="77" spans="1:59" s="2" customFormat="1" ht="6.9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G77" s="28"/>
    </row>
    <row r="81" spans="1:90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G81" s="28"/>
    </row>
    <row r="82" spans="1:90" s="2" customFormat="1" ht="24.95" customHeight="1">
      <c r="A82" s="28"/>
      <c r="B82" s="29"/>
      <c r="C82" s="18" t="s">
        <v>50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G82" s="28"/>
    </row>
    <row r="83" spans="1:90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G83" s="28"/>
    </row>
    <row r="84" spans="1:90" s="4" customFormat="1" ht="12" customHeight="1">
      <c r="B84" s="47"/>
      <c r="C84" s="24" t="s">
        <v>13</v>
      </c>
      <c r="L84" s="4" t="str">
        <f>K5</f>
        <v>E51</v>
      </c>
      <c r="AR84" s="47"/>
    </row>
    <row r="85" spans="1:90" s="5" customFormat="1" ht="36.950000000000003" customHeight="1">
      <c r="B85" s="48"/>
      <c r="C85" s="49" t="s">
        <v>16</v>
      </c>
      <c r="L85" s="214" t="str">
        <f>K6</f>
        <v>URGENTNÝ PRÍJEM - PC SIEŤ, IP TEL. KAMEROVÝ SYSTÉM</v>
      </c>
      <c r="M85" s="215"/>
      <c r="N85" s="215"/>
      <c r="O85" s="215"/>
      <c r="P85" s="215"/>
      <c r="Q85" s="215"/>
      <c r="R85" s="215"/>
      <c r="S85" s="215"/>
      <c r="T85" s="215"/>
      <c r="U85" s="215"/>
      <c r="V85" s="215"/>
      <c r="W85" s="215"/>
      <c r="X85" s="215"/>
      <c r="Y85" s="215"/>
      <c r="Z85" s="215"/>
      <c r="AA85" s="215"/>
      <c r="AB85" s="215"/>
      <c r="AC85" s="215"/>
      <c r="AD85" s="215"/>
      <c r="AE85" s="215"/>
      <c r="AF85" s="215"/>
      <c r="AG85" s="215"/>
      <c r="AH85" s="215"/>
      <c r="AI85" s="215"/>
      <c r="AJ85" s="215"/>
      <c r="AK85" s="215"/>
      <c r="AL85" s="215"/>
      <c r="AM85" s="215"/>
      <c r="AN85" s="215"/>
      <c r="AO85" s="215"/>
      <c r="AR85" s="48"/>
    </row>
    <row r="86" spans="1:90" s="2" customFormat="1" ht="6.95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G86" s="28"/>
    </row>
    <row r="87" spans="1:90" s="2" customFormat="1" ht="12" customHeight="1">
      <c r="A87" s="28"/>
      <c r="B87" s="29"/>
      <c r="C87" s="24" t="s">
        <v>20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 xml:space="preserve"> 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4" t="s">
        <v>22</v>
      </c>
      <c r="AJ87" s="28"/>
      <c r="AK87" s="28"/>
      <c r="AL87" s="28"/>
      <c r="AM87" s="216" t="str">
        <f>IF(AN8= "","",AN8)</f>
        <v/>
      </c>
      <c r="AN87" s="216"/>
      <c r="AO87" s="28"/>
      <c r="AP87" s="28"/>
      <c r="AQ87" s="28"/>
      <c r="AR87" s="29"/>
      <c r="BG87" s="28"/>
    </row>
    <row r="88" spans="1:90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G88" s="28"/>
    </row>
    <row r="89" spans="1:90" s="2" customFormat="1" ht="15.2" customHeight="1">
      <c r="A89" s="28"/>
      <c r="B89" s="29"/>
      <c r="C89" s="24" t="s">
        <v>23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4" t="s">
        <v>28</v>
      </c>
      <c r="AJ89" s="28"/>
      <c r="AK89" s="28"/>
      <c r="AL89" s="28"/>
      <c r="AM89" s="212" t="str">
        <f>IF(E17="","",E17)</f>
        <v xml:space="preserve"> </v>
      </c>
      <c r="AN89" s="213"/>
      <c r="AO89" s="213"/>
      <c r="AP89" s="213"/>
      <c r="AQ89" s="28"/>
      <c r="AR89" s="29"/>
      <c r="AS89" s="217" t="s">
        <v>51</v>
      </c>
      <c r="AT89" s="218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  <c r="BF89" s="52"/>
      <c r="BG89" s="28"/>
    </row>
    <row r="90" spans="1:90" s="2" customFormat="1" ht="15.2" customHeight="1">
      <c r="A90" s="28"/>
      <c r="B90" s="29"/>
      <c r="C90" s="24" t="s">
        <v>26</v>
      </c>
      <c r="D90" s="28"/>
      <c r="E90" s="28"/>
      <c r="F90" s="28"/>
      <c r="G90" s="28"/>
      <c r="H90" s="28"/>
      <c r="I90" s="28"/>
      <c r="J90" s="28"/>
      <c r="K90" s="28"/>
      <c r="L90" s="4" t="str">
        <f>IF(E14= "Vyplň údaj","",E14)</f>
        <v/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4" t="s">
        <v>29</v>
      </c>
      <c r="AJ90" s="28"/>
      <c r="AK90" s="28"/>
      <c r="AL90" s="28"/>
      <c r="AM90" s="212" t="str">
        <f>IF(E20="","",E20)</f>
        <v xml:space="preserve"> </v>
      </c>
      <c r="AN90" s="213"/>
      <c r="AO90" s="213"/>
      <c r="AP90" s="213"/>
      <c r="AQ90" s="28"/>
      <c r="AR90" s="29"/>
      <c r="AS90" s="219"/>
      <c r="AT90" s="220"/>
      <c r="AU90" s="53"/>
      <c r="AV90" s="53"/>
      <c r="AW90" s="53"/>
      <c r="AX90" s="53"/>
      <c r="AY90" s="53"/>
      <c r="AZ90" s="53"/>
      <c r="BA90" s="53"/>
      <c r="BB90" s="53"/>
      <c r="BC90" s="53"/>
      <c r="BD90" s="53"/>
      <c r="BE90" s="53"/>
      <c r="BF90" s="54"/>
      <c r="BG90" s="28"/>
    </row>
    <row r="91" spans="1:90" s="2" customFormat="1" ht="10.9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219"/>
      <c r="AT91" s="220"/>
      <c r="AU91" s="53"/>
      <c r="AV91" s="53"/>
      <c r="AW91" s="53"/>
      <c r="AX91" s="53"/>
      <c r="AY91" s="53"/>
      <c r="AZ91" s="53"/>
      <c r="BA91" s="53"/>
      <c r="BB91" s="53"/>
      <c r="BC91" s="53"/>
      <c r="BD91" s="53"/>
      <c r="BE91" s="53"/>
      <c r="BF91" s="54"/>
      <c r="BG91" s="28"/>
    </row>
    <row r="92" spans="1:90" s="2" customFormat="1" ht="29.25" customHeight="1">
      <c r="A92" s="28"/>
      <c r="B92" s="29"/>
      <c r="C92" s="196" t="s">
        <v>52</v>
      </c>
      <c r="D92" s="197"/>
      <c r="E92" s="197"/>
      <c r="F92" s="197"/>
      <c r="G92" s="197"/>
      <c r="H92" s="55"/>
      <c r="I92" s="198" t="s">
        <v>53</v>
      </c>
      <c r="J92" s="197"/>
      <c r="K92" s="197"/>
      <c r="L92" s="197"/>
      <c r="M92" s="197"/>
      <c r="N92" s="197"/>
      <c r="O92" s="197"/>
      <c r="P92" s="197"/>
      <c r="Q92" s="197"/>
      <c r="R92" s="197"/>
      <c r="S92" s="197"/>
      <c r="T92" s="197"/>
      <c r="U92" s="197"/>
      <c r="V92" s="197"/>
      <c r="W92" s="197"/>
      <c r="X92" s="197"/>
      <c r="Y92" s="197"/>
      <c r="Z92" s="197"/>
      <c r="AA92" s="197"/>
      <c r="AB92" s="197"/>
      <c r="AC92" s="197"/>
      <c r="AD92" s="197"/>
      <c r="AE92" s="197"/>
      <c r="AF92" s="197"/>
      <c r="AG92" s="201" t="s">
        <v>54</v>
      </c>
      <c r="AH92" s="197"/>
      <c r="AI92" s="197"/>
      <c r="AJ92" s="197"/>
      <c r="AK92" s="197"/>
      <c r="AL92" s="197"/>
      <c r="AM92" s="197"/>
      <c r="AN92" s="198" t="s">
        <v>55</v>
      </c>
      <c r="AO92" s="197"/>
      <c r="AP92" s="202"/>
      <c r="AQ92" s="56" t="s">
        <v>56</v>
      </c>
      <c r="AR92" s="29"/>
      <c r="AS92" s="57" t="s">
        <v>57</v>
      </c>
      <c r="AT92" s="58" t="s">
        <v>58</v>
      </c>
      <c r="AU92" s="58" t="s">
        <v>59</v>
      </c>
      <c r="AV92" s="58" t="s">
        <v>60</v>
      </c>
      <c r="AW92" s="58" t="s">
        <v>61</v>
      </c>
      <c r="AX92" s="58" t="s">
        <v>62</v>
      </c>
      <c r="AY92" s="58" t="s">
        <v>63</v>
      </c>
      <c r="AZ92" s="58" t="s">
        <v>64</v>
      </c>
      <c r="BA92" s="58" t="s">
        <v>65</v>
      </c>
      <c r="BB92" s="58" t="s">
        <v>66</v>
      </c>
      <c r="BC92" s="58" t="s">
        <v>67</v>
      </c>
      <c r="BD92" s="58" t="s">
        <v>68</v>
      </c>
      <c r="BE92" s="58" t="s">
        <v>69</v>
      </c>
      <c r="BF92" s="59" t="s">
        <v>70</v>
      </c>
      <c r="BG92" s="28"/>
    </row>
    <row r="93" spans="1:90" s="2" customFormat="1" ht="10.9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0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1"/>
      <c r="BE93" s="61"/>
      <c r="BF93" s="62"/>
      <c r="BG93" s="28"/>
    </row>
    <row r="94" spans="1:90" s="6" customFormat="1" ht="32.450000000000003" customHeight="1">
      <c r="B94" s="63"/>
      <c r="C94" s="64" t="s">
        <v>71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06">
        <f>ROUND(AG95,2)</f>
        <v>0</v>
      </c>
      <c r="AH94" s="206"/>
      <c r="AI94" s="206"/>
      <c r="AJ94" s="206"/>
      <c r="AK94" s="206"/>
      <c r="AL94" s="206"/>
      <c r="AM94" s="206"/>
      <c r="AN94" s="207">
        <f>SUM(AG94,AV94)</f>
        <v>0</v>
      </c>
      <c r="AO94" s="207"/>
      <c r="AP94" s="207"/>
      <c r="AQ94" s="67" t="s">
        <v>1</v>
      </c>
      <c r="AR94" s="63"/>
      <c r="AS94" s="68">
        <f>ROUND(AS95,2)</f>
        <v>0</v>
      </c>
      <c r="AT94" s="69">
        <f>ROUND(AT95,2)</f>
        <v>0</v>
      </c>
      <c r="AU94" s="70">
        <f>ROUND(AU95,2)</f>
        <v>0</v>
      </c>
      <c r="AV94" s="70">
        <f>ROUND(SUM(AX94:AY94),2)</f>
        <v>0</v>
      </c>
      <c r="AW94" s="71">
        <f>ROUND(AW95,5)</f>
        <v>0</v>
      </c>
      <c r="AX94" s="70">
        <f>ROUND(BB94*L29,2)</f>
        <v>0</v>
      </c>
      <c r="AY94" s="70">
        <f>ROUND(BC94*L30,2)</f>
        <v>0</v>
      </c>
      <c r="AZ94" s="70">
        <f>ROUND(BD94*L29,2)</f>
        <v>0</v>
      </c>
      <c r="BA94" s="70">
        <f>ROUND(BE94*L30,2)</f>
        <v>0</v>
      </c>
      <c r="BB94" s="70">
        <f>ROUND(BB95,2)</f>
        <v>0</v>
      </c>
      <c r="BC94" s="70">
        <f>ROUND(BC95,2)</f>
        <v>0</v>
      </c>
      <c r="BD94" s="70">
        <f>ROUND(BD95,2)</f>
        <v>0</v>
      </c>
      <c r="BE94" s="70">
        <f>ROUND(BE95,2)</f>
        <v>0</v>
      </c>
      <c r="BF94" s="72">
        <f>ROUND(BF95,2)</f>
        <v>0</v>
      </c>
      <c r="BS94" s="73" t="s">
        <v>72</v>
      </c>
      <c r="BT94" s="73" t="s">
        <v>73</v>
      </c>
      <c r="BV94" s="73" t="s">
        <v>74</v>
      </c>
      <c r="BW94" s="73" t="s">
        <v>5</v>
      </c>
      <c r="BX94" s="73" t="s">
        <v>75</v>
      </c>
      <c r="CL94" s="73" t="s">
        <v>1</v>
      </c>
    </row>
    <row r="95" spans="1:90" s="7" customFormat="1" ht="27" customHeight="1">
      <c r="A95" s="74" t="s">
        <v>76</v>
      </c>
      <c r="B95" s="75"/>
      <c r="C95" s="76"/>
      <c r="D95" s="205" t="s">
        <v>14</v>
      </c>
      <c r="E95" s="205"/>
      <c r="F95" s="205"/>
      <c r="G95" s="205"/>
      <c r="H95" s="205"/>
      <c r="I95" s="77"/>
      <c r="J95" s="205" t="s">
        <v>17</v>
      </c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  <c r="X95" s="205"/>
      <c r="Y95" s="205"/>
      <c r="Z95" s="205"/>
      <c r="AA95" s="205"/>
      <c r="AB95" s="205"/>
      <c r="AC95" s="205"/>
      <c r="AD95" s="205"/>
      <c r="AE95" s="205"/>
      <c r="AF95" s="205"/>
      <c r="AG95" s="203">
        <f>'E51 - URGENTNÝ PRÍJEM - P...'!K30</f>
        <v>0</v>
      </c>
      <c r="AH95" s="204"/>
      <c r="AI95" s="204"/>
      <c r="AJ95" s="204"/>
      <c r="AK95" s="204"/>
      <c r="AL95" s="204"/>
      <c r="AM95" s="204"/>
      <c r="AN95" s="203">
        <f>SUM(AG95,AV95)</f>
        <v>0</v>
      </c>
      <c r="AO95" s="204"/>
      <c r="AP95" s="204"/>
      <c r="AQ95" s="78" t="s">
        <v>77</v>
      </c>
      <c r="AR95" s="75"/>
      <c r="AS95" s="79">
        <f>'E51 - URGENTNÝ PRÍJEM - P...'!K28</f>
        <v>0</v>
      </c>
      <c r="AT95" s="80">
        <f>'E51 - URGENTNÝ PRÍJEM - P...'!K29</f>
        <v>0</v>
      </c>
      <c r="AU95" s="80">
        <v>0</v>
      </c>
      <c r="AV95" s="80">
        <f>ROUND(SUM(AX95:AY95),2)</f>
        <v>0</v>
      </c>
      <c r="AW95" s="81">
        <f>'E51 - URGENTNÝ PRÍJEM - P...'!T117</f>
        <v>0</v>
      </c>
      <c r="AX95" s="80">
        <f>'E51 - URGENTNÝ PRÍJEM - P...'!K33</f>
        <v>0</v>
      </c>
      <c r="AY95" s="80">
        <f>'E51 - URGENTNÝ PRÍJEM - P...'!K34</f>
        <v>0</v>
      </c>
      <c r="AZ95" s="80">
        <f>'E51 - URGENTNÝ PRÍJEM - P...'!K35</f>
        <v>0</v>
      </c>
      <c r="BA95" s="80">
        <f>'E51 - URGENTNÝ PRÍJEM - P...'!K36</f>
        <v>0</v>
      </c>
      <c r="BB95" s="80">
        <f>'E51 - URGENTNÝ PRÍJEM - P...'!F33</f>
        <v>0</v>
      </c>
      <c r="BC95" s="80">
        <f>'E51 - URGENTNÝ PRÍJEM - P...'!F34</f>
        <v>0</v>
      </c>
      <c r="BD95" s="80">
        <f>'E51 - URGENTNÝ PRÍJEM - P...'!F35</f>
        <v>0</v>
      </c>
      <c r="BE95" s="80">
        <f>'E51 - URGENTNÝ PRÍJEM - P...'!F36</f>
        <v>0</v>
      </c>
      <c r="BF95" s="82">
        <f>'E51 - URGENTNÝ PRÍJEM - P...'!F37</f>
        <v>0</v>
      </c>
      <c r="BT95" s="83" t="s">
        <v>78</v>
      </c>
      <c r="BU95" s="83" t="s">
        <v>79</v>
      </c>
      <c r="BV95" s="83" t="s">
        <v>74</v>
      </c>
      <c r="BW95" s="83" t="s">
        <v>5</v>
      </c>
      <c r="BX95" s="83" t="s">
        <v>75</v>
      </c>
      <c r="CL95" s="83" t="s">
        <v>1</v>
      </c>
    </row>
    <row r="96" spans="1:90" s="2" customFormat="1" ht="30" customHeight="1">
      <c r="A96" s="28"/>
      <c r="B96" s="29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9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</row>
    <row r="97" spans="1:59" s="2" customFormat="1" ht="6.95" customHeight="1">
      <c r="A97" s="28"/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</row>
  </sheetData>
  <mergeCells count="42">
    <mergeCell ref="BG5:BG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AK35:AO35"/>
    <mergeCell ref="AR2:BG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30:P30"/>
    <mergeCell ref="L31:P31"/>
    <mergeCell ref="L32:P32"/>
    <mergeCell ref="L33:P33"/>
    <mergeCell ref="C92:G92"/>
    <mergeCell ref="I92:AF92"/>
    <mergeCell ref="X35:AB35"/>
  </mergeCells>
  <hyperlinks>
    <hyperlink ref="A95" location="'E51 - URGENTNÝ PRÍJEM - P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8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84" customWidth="1"/>
    <col min="11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4"/>
      <c r="J2" s="84"/>
      <c r="M2" s="210" t="s">
        <v>6</v>
      </c>
      <c r="N2" s="211"/>
      <c r="O2" s="211"/>
      <c r="P2" s="211"/>
      <c r="Q2" s="211"/>
      <c r="R2" s="211"/>
      <c r="S2" s="211"/>
      <c r="T2" s="211"/>
      <c r="U2" s="211"/>
      <c r="V2" s="211"/>
      <c r="W2" s="211"/>
      <c r="X2" s="211"/>
      <c r="Y2" s="211"/>
      <c r="Z2" s="211"/>
      <c r="AT2" s="14" t="s">
        <v>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85"/>
      <c r="J3" s="85"/>
      <c r="K3" s="16"/>
      <c r="L3" s="16"/>
      <c r="M3" s="17"/>
      <c r="AT3" s="14" t="s">
        <v>73</v>
      </c>
    </row>
    <row r="4" spans="1:46" s="1" customFormat="1" ht="24.95" customHeight="1">
      <c r="B4" s="17"/>
      <c r="D4" s="18" t="s">
        <v>80</v>
      </c>
      <c r="I4" s="84"/>
      <c r="J4" s="84"/>
      <c r="M4" s="17"/>
      <c r="N4" s="86" t="s">
        <v>10</v>
      </c>
      <c r="AT4" s="14" t="s">
        <v>3</v>
      </c>
    </row>
    <row r="5" spans="1:46" s="1" customFormat="1" ht="6.95" customHeight="1">
      <c r="B5" s="17"/>
      <c r="I5" s="84"/>
      <c r="J5" s="84"/>
      <c r="M5" s="17"/>
    </row>
    <row r="6" spans="1:46" s="2" customFormat="1" ht="12" customHeight="1">
      <c r="A6" s="28"/>
      <c r="B6" s="29"/>
      <c r="C6" s="28"/>
      <c r="D6" s="24" t="s">
        <v>16</v>
      </c>
      <c r="E6" s="28"/>
      <c r="F6" s="28"/>
      <c r="G6" s="28"/>
      <c r="H6" s="28"/>
      <c r="I6" s="87"/>
      <c r="J6" s="87"/>
      <c r="K6" s="28"/>
      <c r="L6" s="28"/>
      <c r="M6" s="3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</row>
    <row r="7" spans="1:46" s="2" customFormat="1" ht="16.5" customHeight="1">
      <c r="A7" s="28"/>
      <c r="B7" s="29"/>
      <c r="C7" s="28"/>
      <c r="D7" s="28"/>
      <c r="E7" s="214" t="s">
        <v>17</v>
      </c>
      <c r="F7" s="233"/>
      <c r="G7" s="233"/>
      <c r="H7" s="233"/>
      <c r="I7" s="87"/>
      <c r="J7" s="87"/>
      <c r="K7" s="28"/>
      <c r="L7" s="28"/>
      <c r="M7" s="3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</row>
    <row r="8" spans="1:46" s="2" customFormat="1">
      <c r="A8" s="28"/>
      <c r="B8" s="29"/>
      <c r="C8" s="28"/>
      <c r="D8" s="28"/>
      <c r="E8" s="28"/>
      <c r="F8" s="28"/>
      <c r="G8" s="28"/>
      <c r="H8" s="28"/>
      <c r="I8" s="87"/>
      <c r="J8" s="87"/>
      <c r="K8" s="28"/>
      <c r="L8" s="28"/>
      <c r="M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2" customHeight="1">
      <c r="A9" s="28"/>
      <c r="B9" s="29"/>
      <c r="C9" s="28"/>
      <c r="D9" s="24" t="s">
        <v>18</v>
      </c>
      <c r="E9" s="28"/>
      <c r="F9" s="22" t="s">
        <v>1</v>
      </c>
      <c r="G9" s="28"/>
      <c r="H9" s="28"/>
      <c r="I9" s="88" t="s">
        <v>19</v>
      </c>
      <c r="J9" s="89" t="s">
        <v>1</v>
      </c>
      <c r="K9" s="28"/>
      <c r="L9" s="28"/>
      <c r="M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29"/>
      <c r="C10" s="28"/>
      <c r="D10" s="24" t="s">
        <v>20</v>
      </c>
      <c r="E10" s="28"/>
      <c r="F10" s="22" t="s">
        <v>21</v>
      </c>
      <c r="G10" s="28"/>
      <c r="H10" s="28"/>
      <c r="I10" s="88" t="s">
        <v>22</v>
      </c>
      <c r="J10" s="90">
        <f>'Rekapitulácia stavby'!AN8</f>
        <v>0</v>
      </c>
      <c r="K10" s="28"/>
      <c r="L10" s="28"/>
      <c r="M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0.9" customHeight="1">
      <c r="A11" s="28"/>
      <c r="B11" s="29"/>
      <c r="C11" s="28"/>
      <c r="D11" s="28"/>
      <c r="E11" s="28"/>
      <c r="F11" s="28"/>
      <c r="G11" s="28"/>
      <c r="H11" s="28"/>
      <c r="I11" s="87"/>
      <c r="J11" s="87"/>
      <c r="K11" s="28"/>
      <c r="L11" s="28"/>
      <c r="M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4" t="s">
        <v>23</v>
      </c>
      <c r="E12" s="28"/>
      <c r="F12" s="28"/>
      <c r="G12" s="28"/>
      <c r="H12" s="28"/>
      <c r="I12" s="88" t="s">
        <v>24</v>
      </c>
      <c r="J12" s="89" t="str">
        <f>IF('Rekapitulácia stavby'!AN10="","",'Rekapitulácia stavby'!AN10)</f>
        <v/>
      </c>
      <c r="K12" s="28"/>
      <c r="L12" s="28"/>
      <c r="M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8" customHeight="1">
      <c r="A13" s="28"/>
      <c r="B13" s="29"/>
      <c r="C13" s="28"/>
      <c r="D13" s="28"/>
      <c r="E13" s="22" t="str">
        <f>IF('Rekapitulácia stavby'!E11="","",'Rekapitulácia stavby'!E11)</f>
        <v xml:space="preserve"> </v>
      </c>
      <c r="F13" s="28"/>
      <c r="G13" s="28"/>
      <c r="H13" s="28"/>
      <c r="I13" s="88" t="s">
        <v>25</v>
      </c>
      <c r="J13" s="89" t="str">
        <f>IF('Rekapitulácia stavby'!AN11="","",'Rekapitulácia stavby'!AN11)</f>
        <v/>
      </c>
      <c r="K13" s="28"/>
      <c r="L13" s="28"/>
      <c r="M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6.95" customHeight="1">
      <c r="A14" s="28"/>
      <c r="B14" s="29"/>
      <c r="C14" s="28"/>
      <c r="D14" s="28"/>
      <c r="E14" s="28"/>
      <c r="F14" s="28"/>
      <c r="G14" s="28"/>
      <c r="H14" s="28"/>
      <c r="I14" s="87"/>
      <c r="J14" s="87"/>
      <c r="K14" s="28"/>
      <c r="L14" s="28"/>
      <c r="M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2" customHeight="1">
      <c r="A15" s="28"/>
      <c r="B15" s="29"/>
      <c r="C15" s="28"/>
      <c r="D15" s="24" t="s">
        <v>26</v>
      </c>
      <c r="E15" s="28"/>
      <c r="F15" s="28"/>
      <c r="G15" s="28"/>
      <c r="H15" s="28"/>
      <c r="I15" s="88" t="s">
        <v>24</v>
      </c>
      <c r="J15" s="25" t="str">
        <f>'Rekapitulácia stavby'!AN13</f>
        <v>Vyplň údaj</v>
      </c>
      <c r="K15" s="28"/>
      <c r="L15" s="28"/>
      <c r="M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8" customHeight="1">
      <c r="A16" s="28"/>
      <c r="B16" s="29"/>
      <c r="C16" s="28"/>
      <c r="D16" s="28"/>
      <c r="E16" s="234" t="str">
        <f>'Rekapitulácia stavby'!E14</f>
        <v>Vyplň údaj</v>
      </c>
      <c r="F16" s="221"/>
      <c r="G16" s="221"/>
      <c r="H16" s="221"/>
      <c r="I16" s="88" t="s">
        <v>25</v>
      </c>
      <c r="J16" s="25" t="str">
        <f>'Rekapitulácia stavby'!AN14</f>
        <v>Vyplň údaj</v>
      </c>
      <c r="K16" s="28"/>
      <c r="L16" s="28"/>
      <c r="M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6.95" customHeight="1">
      <c r="A17" s="28"/>
      <c r="B17" s="29"/>
      <c r="C17" s="28"/>
      <c r="D17" s="28"/>
      <c r="E17" s="28"/>
      <c r="F17" s="28"/>
      <c r="G17" s="28"/>
      <c r="H17" s="28"/>
      <c r="I17" s="87"/>
      <c r="J17" s="87"/>
      <c r="K17" s="28"/>
      <c r="L17" s="28"/>
      <c r="M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2" customHeight="1">
      <c r="A18" s="28"/>
      <c r="B18" s="29"/>
      <c r="C18" s="28"/>
      <c r="D18" s="24" t="s">
        <v>28</v>
      </c>
      <c r="E18" s="28"/>
      <c r="F18" s="28"/>
      <c r="G18" s="28"/>
      <c r="H18" s="28"/>
      <c r="I18" s="88" t="s">
        <v>24</v>
      </c>
      <c r="J18" s="89" t="str">
        <f>IF('Rekapitulácia stavby'!AN16="","",'Rekapitulácia stavby'!AN16)</f>
        <v/>
      </c>
      <c r="K18" s="28"/>
      <c r="L18" s="28"/>
      <c r="M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8" customHeight="1">
      <c r="A19" s="28"/>
      <c r="B19" s="29"/>
      <c r="C19" s="28"/>
      <c r="D19" s="28"/>
      <c r="E19" s="22" t="str">
        <f>IF('Rekapitulácia stavby'!E17="","",'Rekapitulácia stavby'!E17)</f>
        <v xml:space="preserve"> </v>
      </c>
      <c r="F19" s="28"/>
      <c r="G19" s="28"/>
      <c r="H19" s="28"/>
      <c r="I19" s="88" t="s">
        <v>25</v>
      </c>
      <c r="J19" s="89" t="str">
        <f>IF('Rekapitulácia stavby'!AN17="","",'Rekapitulácia stavby'!AN17)</f>
        <v/>
      </c>
      <c r="K19" s="28"/>
      <c r="L19" s="28"/>
      <c r="M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6.95" customHeight="1">
      <c r="A20" s="28"/>
      <c r="B20" s="29"/>
      <c r="C20" s="28"/>
      <c r="D20" s="28"/>
      <c r="E20" s="28"/>
      <c r="F20" s="28"/>
      <c r="G20" s="28"/>
      <c r="H20" s="28"/>
      <c r="I20" s="87"/>
      <c r="J20" s="87"/>
      <c r="K20" s="28"/>
      <c r="L20" s="28"/>
      <c r="M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2" customHeight="1">
      <c r="A21" s="28"/>
      <c r="B21" s="29"/>
      <c r="C21" s="28"/>
      <c r="D21" s="24" t="s">
        <v>29</v>
      </c>
      <c r="E21" s="28"/>
      <c r="F21" s="28"/>
      <c r="G21" s="28"/>
      <c r="H21" s="28"/>
      <c r="I21" s="88" t="s">
        <v>24</v>
      </c>
      <c r="J21" s="89" t="str">
        <f>IF('Rekapitulácia stavby'!AN19="","",'Rekapitulácia stavby'!AN19)</f>
        <v/>
      </c>
      <c r="K21" s="28"/>
      <c r="L21" s="28"/>
      <c r="M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8" customHeight="1">
      <c r="A22" s="28"/>
      <c r="B22" s="29"/>
      <c r="C22" s="28"/>
      <c r="D22" s="28"/>
      <c r="E22" s="22" t="str">
        <f>IF('Rekapitulácia stavby'!E20="","",'Rekapitulácia stavby'!E20)</f>
        <v xml:space="preserve"> </v>
      </c>
      <c r="F22" s="28"/>
      <c r="G22" s="28"/>
      <c r="H22" s="28"/>
      <c r="I22" s="88" t="s">
        <v>25</v>
      </c>
      <c r="J22" s="89" t="str">
        <f>IF('Rekapitulácia stavby'!AN20="","",'Rekapitulácia stavby'!AN20)</f>
        <v/>
      </c>
      <c r="K22" s="28"/>
      <c r="L22" s="28"/>
      <c r="M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6.95" customHeight="1">
      <c r="A23" s="28"/>
      <c r="B23" s="29"/>
      <c r="C23" s="28"/>
      <c r="D23" s="28"/>
      <c r="E23" s="28"/>
      <c r="F23" s="28"/>
      <c r="G23" s="28"/>
      <c r="H23" s="28"/>
      <c r="I23" s="87"/>
      <c r="J23" s="87"/>
      <c r="K23" s="28"/>
      <c r="L23" s="28"/>
      <c r="M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2" customHeight="1">
      <c r="A24" s="28"/>
      <c r="B24" s="29"/>
      <c r="C24" s="28"/>
      <c r="D24" s="24" t="s">
        <v>30</v>
      </c>
      <c r="E24" s="28"/>
      <c r="F24" s="28"/>
      <c r="G24" s="28"/>
      <c r="H24" s="28"/>
      <c r="I24" s="87"/>
      <c r="J24" s="87"/>
      <c r="K24" s="28"/>
      <c r="L24" s="28"/>
      <c r="M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8" customFormat="1" ht="16.5" customHeight="1">
      <c r="A25" s="91"/>
      <c r="B25" s="92"/>
      <c r="C25" s="91"/>
      <c r="D25" s="91"/>
      <c r="E25" s="225" t="s">
        <v>1</v>
      </c>
      <c r="F25" s="225"/>
      <c r="G25" s="225"/>
      <c r="H25" s="225"/>
      <c r="I25" s="93"/>
      <c r="J25" s="93"/>
      <c r="K25" s="91"/>
      <c r="L25" s="91"/>
      <c r="M25" s="94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</row>
    <row r="26" spans="1:31" s="2" customFormat="1" ht="6.95" customHeight="1">
      <c r="A26" s="28"/>
      <c r="B26" s="29"/>
      <c r="C26" s="28"/>
      <c r="D26" s="28"/>
      <c r="E26" s="28"/>
      <c r="F26" s="28"/>
      <c r="G26" s="28"/>
      <c r="H26" s="28"/>
      <c r="I26" s="87"/>
      <c r="J26" s="87"/>
      <c r="K26" s="28"/>
      <c r="L26" s="28"/>
      <c r="M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>
      <c r="A27" s="28"/>
      <c r="B27" s="29"/>
      <c r="C27" s="28"/>
      <c r="D27" s="61"/>
      <c r="E27" s="61"/>
      <c r="F27" s="61"/>
      <c r="G27" s="61"/>
      <c r="H27" s="61"/>
      <c r="I27" s="95"/>
      <c r="J27" s="95"/>
      <c r="K27" s="61"/>
      <c r="L27" s="61"/>
      <c r="M27" s="3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.75">
      <c r="A28" s="28"/>
      <c r="B28" s="29"/>
      <c r="C28" s="28"/>
      <c r="D28" s="28"/>
      <c r="E28" s="24" t="s">
        <v>81</v>
      </c>
      <c r="F28" s="28"/>
      <c r="G28" s="28"/>
      <c r="H28" s="28"/>
      <c r="I28" s="87"/>
      <c r="J28" s="87"/>
      <c r="K28" s="96">
        <f>I94</f>
        <v>0</v>
      </c>
      <c r="L28" s="28"/>
      <c r="M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12.75">
      <c r="A29" s="28"/>
      <c r="B29" s="29"/>
      <c r="C29" s="28"/>
      <c r="D29" s="28"/>
      <c r="E29" s="24" t="s">
        <v>82</v>
      </c>
      <c r="F29" s="28"/>
      <c r="G29" s="28"/>
      <c r="H29" s="28"/>
      <c r="I29" s="87"/>
      <c r="J29" s="87"/>
      <c r="K29" s="96">
        <f>J94</f>
        <v>0</v>
      </c>
      <c r="L29" s="28"/>
      <c r="M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7" t="s">
        <v>31</v>
      </c>
      <c r="E30" s="28"/>
      <c r="F30" s="28"/>
      <c r="G30" s="28"/>
      <c r="H30" s="28"/>
      <c r="I30" s="87"/>
      <c r="J30" s="87"/>
      <c r="K30" s="66">
        <f>ROUND(K117, 2)</f>
        <v>0</v>
      </c>
      <c r="L30" s="28"/>
      <c r="M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1"/>
      <c r="E31" s="61"/>
      <c r="F31" s="61"/>
      <c r="G31" s="61"/>
      <c r="H31" s="61"/>
      <c r="I31" s="95"/>
      <c r="J31" s="95"/>
      <c r="K31" s="61"/>
      <c r="L31" s="61"/>
      <c r="M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33</v>
      </c>
      <c r="G32" s="28"/>
      <c r="H32" s="28"/>
      <c r="I32" s="98" t="s">
        <v>32</v>
      </c>
      <c r="J32" s="87"/>
      <c r="K32" s="32" t="s">
        <v>34</v>
      </c>
      <c r="L32" s="28"/>
      <c r="M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9" t="s">
        <v>35</v>
      </c>
      <c r="E33" s="24" t="s">
        <v>36</v>
      </c>
      <c r="F33" s="96">
        <f>ROUND((SUM(BE117:BE157)),  2)</f>
        <v>0</v>
      </c>
      <c r="G33" s="28"/>
      <c r="H33" s="28"/>
      <c r="I33" s="100">
        <v>0.2</v>
      </c>
      <c r="J33" s="87"/>
      <c r="K33" s="96">
        <f>ROUND(((SUM(BE117:BE157))*I33),  2)</f>
        <v>0</v>
      </c>
      <c r="L33" s="28"/>
      <c r="M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4" t="s">
        <v>37</v>
      </c>
      <c r="F34" s="96">
        <f>ROUND((SUM(BF117:BF157)),  2)</f>
        <v>0</v>
      </c>
      <c r="G34" s="28"/>
      <c r="H34" s="28"/>
      <c r="I34" s="100">
        <v>0.2</v>
      </c>
      <c r="J34" s="87"/>
      <c r="K34" s="96">
        <f>ROUND(((SUM(BF117:BF157))*I34),  2)</f>
        <v>0</v>
      </c>
      <c r="L34" s="28"/>
      <c r="M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4" t="s">
        <v>38</v>
      </c>
      <c r="F35" s="96">
        <f>ROUND((SUM(BG117:BG157)),  2)</f>
        <v>0</v>
      </c>
      <c r="G35" s="28"/>
      <c r="H35" s="28"/>
      <c r="I35" s="100">
        <v>0.2</v>
      </c>
      <c r="J35" s="87"/>
      <c r="K35" s="96">
        <f>0</f>
        <v>0</v>
      </c>
      <c r="L35" s="28"/>
      <c r="M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4" t="s">
        <v>39</v>
      </c>
      <c r="F36" s="96">
        <f>ROUND((SUM(BH117:BH157)),  2)</f>
        <v>0</v>
      </c>
      <c r="G36" s="28"/>
      <c r="H36" s="28"/>
      <c r="I36" s="100">
        <v>0.2</v>
      </c>
      <c r="J36" s="87"/>
      <c r="K36" s="96">
        <f>0</f>
        <v>0</v>
      </c>
      <c r="L36" s="28"/>
      <c r="M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4" t="s">
        <v>40</v>
      </c>
      <c r="F37" s="96">
        <f>ROUND((SUM(BI117:BI157)),  2)</f>
        <v>0</v>
      </c>
      <c r="G37" s="28"/>
      <c r="H37" s="28"/>
      <c r="I37" s="100">
        <v>0</v>
      </c>
      <c r="J37" s="87"/>
      <c r="K37" s="96">
        <f>0</f>
        <v>0</v>
      </c>
      <c r="L37" s="28"/>
      <c r="M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87"/>
      <c r="J38" s="87"/>
      <c r="K38" s="28"/>
      <c r="L38" s="28"/>
      <c r="M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101"/>
      <c r="D39" s="102" t="s">
        <v>41</v>
      </c>
      <c r="E39" s="55"/>
      <c r="F39" s="55"/>
      <c r="G39" s="103" t="s">
        <v>42</v>
      </c>
      <c r="H39" s="104" t="s">
        <v>43</v>
      </c>
      <c r="I39" s="105"/>
      <c r="J39" s="105"/>
      <c r="K39" s="106">
        <f>SUM(K30:K37)</f>
        <v>0</v>
      </c>
      <c r="L39" s="107"/>
      <c r="M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87"/>
      <c r="J40" s="87"/>
      <c r="K40" s="28"/>
      <c r="L40" s="28"/>
      <c r="M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"/>
      <c r="I41" s="84"/>
      <c r="J41" s="84"/>
      <c r="M41" s="17"/>
    </row>
    <row r="42" spans="1:31" s="1" customFormat="1" ht="14.45" customHeight="1">
      <c r="B42" s="17"/>
      <c r="I42" s="84"/>
      <c r="J42" s="84"/>
      <c r="M42" s="17"/>
    </row>
    <row r="43" spans="1:31" s="1" customFormat="1" ht="14.45" customHeight="1">
      <c r="B43" s="17"/>
      <c r="I43" s="84"/>
      <c r="J43" s="84"/>
      <c r="M43" s="17"/>
    </row>
    <row r="44" spans="1:31" s="1" customFormat="1" ht="14.45" customHeight="1">
      <c r="B44" s="17"/>
      <c r="I44" s="84"/>
      <c r="J44" s="84"/>
      <c r="M44" s="17"/>
    </row>
    <row r="45" spans="1:31" s="1" customFormat="1" ht="14.45" customHeight="1">
      <c r="B45" s="17"/>
      <c r="I45" s="84"/>
      <c r="J45" s="84"/>
      <c r="M45" s="17"/>
    </row>
    <row r="46" spans="1:31" s="1" customFormat="1" ht="14.45" customHeight="1">
      <c r="B46" s="17"/>
      <c r="I46" s="84"/>
      <c r="J46" s="84"/>
      <c r="M46" s="17"/>
    </row>
    <row r="47" spans="1:31" s="1" customFormat="1" ht="14.45" customHeight="1">
      <c r="B47" s="17"/>
      <c r="I47" s="84"/>
      <c r="J47" s="84"/>
      <c r="M47" s="17"/>
    </row>
    <row r="48" spans="1:31" s="1" customFormat="1" ht="14.45" customHeight="1">
      <c r="B48" s="17"/>
      <c r="I48" s="84"/>
      <c r="J48" s="84"/>
      <c r="M48" s="17"/>
    </row>
    <row r="49" spans="1:31" s="1" customFormat="1" ht="14.45" customHeight="1">
      <c r="B49" s="17"/>
      <c r="I49" s="84"/>
      <c r="J49" s="84"/>
      <c r="M49" s="17"/>
    </row>
    <row r="50" spans="1:31" s="2" customFormat="1" ht="14.45" customHeight="1">
      <c r="B50" s="38"/>
      <c r="D50" s="39" t="s">
        <v>44</v>
      </c>
      <c r="E50" s="40"/>
      <c r="F50" s="40"/>
      <c r="G50" s="39" t="s">
        <v>45</v>
      </c>
      <c r="H50" s="40"/>
      <c r="I50" s="108"/>
      <c r="J50" s="108"/>
      <c r="K50" s="40"/>
      <c r="L50" s="40"/>
      <c r="M50" s="38"/>
    </row>
    <row r="51" spans="1:31">
      <c r="B51" s="17"/>
      <c r="M51" s="17"/>
    </row>
    <row r="52" spans="1:31">
      <c r="B52" s="17"/>
      <c r="M52" s="17"/>
    </row>
    <row r="53" spans="1:31">
      <c r="B53" s="17"/>
      <c r="M53" s="17"/>
    </row>
    <row r="54" spans="1:31">
      <c r="B54" s="17"/>
      <c r="M54" s="17"/>
    </row>
    <row r="55" spans="1:31">
      <c r="B55" s="17"/>
      <c r="M55" s="17"/>
    </row>
    <row r="56" spans="1:31">
      <c r="B56" s="17"/>
      <c r="M56" s="17"/>
    </row>
    <row r="57" spans="1:31">
      <c r="B57" s="17"/>
      <c r="M57" s="17"/>
    </row>
    <row r="58" spans="1:31">
      <c r="B58" s="17"/>
      <c r="M58" s="17"/>
    </row>
    <row r="59" spans="1:31">
      <c r="B59" s="17"/>
      <c r="M59" s="17"/>
    </row>
    <row r="60" spans="1:31">
      <c r="B60" s="17"/>
      <c r="M60" s="17"/>
    </row>
    <row r="61" spans="1:31" s="2" customFormat="1" ht="12.75">
      <c r="A61" s="28"/>
      <c r="B61" s="29"/>
      <c r="C61" s="28"/>
      <c r="D61" s="41" t="s">
        <v>46</v>
      </c>
      <c r="E61" s="31"/>
      <c r="F61" s="109" t="s">
        <v>47</v>
      </c>
      <c r="G61" s="41" t="s">
        <v>46</v>
      </c>
      <c r="H61" s="31"/>
      <c r="I61" s="110"/>
      <c r="J61" s="111" t="s">
        <v>47</v>
      </c>
      <c r="K61" s="31"/>
      <c r="L61" s="31"/>
      <c r="M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M62" s="17"/>
    </row>
    <row r="63" spans="1:31">
      <c r="B63" s="17"/>
      <c r="M63" s="17"/>
    </row>
    <row r="64" spans="1:31">
      <c r="B64" s="17"/>
      <c r="M64" s="17"/>
    </row>
    <row r="65" spans="1:31" s="2" customFormat="1" ht="12.75">
      <c r="A65" s="28"/>
      <c r="B65" s="29"/>
      <c r="C65" s="28"/>
      <c r="D65" s="39" t="s">
        <v>48</v>
      </c>
      <c r="E65" s="42"/>
      <c r="F65" s="42"/>
      <c r="G65" s="39" t="s">
        <v>49</v>
      </c>
      <c r="H65" s="42"/>
      <c r="I65" s="112"/>
      <c r="J65" s="112"/>
      <c r="K65" s="42"/>
      <c r="L65" s="42"/>
      <c r="M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M66" s="17"/>
    </row>
    <row r="67" spans="1:31">
      <c r="B67" s="17"/>
      <c r="M67" s="17"/>
    </row>
    <row r="68" spans="1:31">
      <c r="B68" s="17"/>
      <c r="M68" s="17"/>
    </row>
    <row r="69" spans="1:31">
      <c r="B69" s="17"/>
      <c r="M69" s="17"/>
    </row>
    <row r="70" spans="1:31">
      <c r="B70" s="17"/>
      <c r="M70" s="17"/>
    </row>
    <row r="71" spans="1:31">
      <c r="B71" s="17"/>
      <c r="M71" s="17"/>
    </row>
    <row r="72" spans="1:31">
      <c r="B72" s="17"/>
      <c r="M72" s="17"/>
    </row>
    <row r="73" spans="1:31">
      <c r="B73" s="17"/>
      <c r="M73" s="17"/>
    </row>
    <row r="74" spans="1:31">
      <c r="B74" s="17"/>
      <c r="M74" s="17"/>
    </row>
    <row r="75" spans="1:31">
      <c r="B75" s="17"/>
      <c r="M75" s="17"/>
    </row>
    <row r="76" spans="1:31" s="2" customFormat="1" ht="12.75">
      <c r="A76" s="28"/>
      <c r="B76" s="29"/>
      <c r="C76" s="28"/>
      <c r="D76" s="41" t="s">
        <v>46</v>
      </c>
      <c r="E76" s="31"/>
      <c r="F76" s="109" t="s">
        <v>47</v>
      </c>
      <c r="G76" s="41" t="s">
        <v>46</v>
      </c>
      <c r="H76" s="31"/>
      <c r="I76" s="110"/>
      <c r="J76" s="111" t="s">
        <v>47</v>
      </c>
      <c r="K76" s="31"/>
      <c r="L76" s="31"/>
      <c r="M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113"/>
      <c r="J77" s="113"/>
      <c r="K77" s="44"/>
      <c r="L77" s="44"/>
      <c r="M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114"/>
      <c r="J81" s="114"/>
      <c r="K81" s="46"/>
      <c r="L81" s="46"/>
      <c r="M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8" t="s">
        <v>83</v>
      </c>
      <c r="D82" s="28"/>
      <c r="E82" s="28"/>
      <c r="F82" s="28"/>
      <c r="G82" s="28"/>
      <c r="H82" s="28"/>
      <c r="I82" s="87"/>
      <c r="J82" s="87"/>
      <c r="K82" s="28"/>
      <c r="L82" s="28"/>
      <c r="M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87"/>
      <c r="J83" s="87"/>
      <c r="K83" s="28"/>
      <c r="L83" s="28"/>
      <c r="M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4" t="s">
        <v>16</v>
      </c>
      <c r="D84" s="28"/>
      <c r="E84" s="28"/>
      <c r="F84" s="28"/>
      <c r="G84" s="28"/>
      <c r="H84" s="28"/>
      <c r="I84" s="87"/>
      <c r="J84" s="87"/>
      <c r="K84" s="28"/>
      <c r="L84" s="28"/>
      <c r="M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214" t="str">
        <f>E7</f>
        <v>URGENTNÝ PRÍJEM - PC SIEŤ, IP TEL. KAMEROVÝ SYSTÉM</v>
      </c>
      <c r="F85" s="233"/>
      <c r="G85" s="233"/>
      <c r="H85" s="233"/>
      <c r="I85" s="87"/>
      <c r="J85" s="87"/>
      <c r="K85" s="28"/>
      <c r="L85" s="28"/>
      <c r="M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6.95" customHeight="1">
      <c r="A86" s="28"/>
      <c r="B86" s="29"/>
      <c r="C86" s="28"/>
      <c r="D86" s="28"/>
      <c r="E86" s="28"/>
      <c r="F86" s="28"/>
      <c r="G86" s="28"/>
      <c r="H86" s="28"/>
      <c r="I86" s="87"/>
      <c r="J86" s="87"/>
      <c r="K86" s="28"/>
      <c r="L86" s="28"/>
      <c r="M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2" customHeight="1">
      <c r="A87" s="28"/>
      <c r="B87" s="29"/>
      <c r="C87" s="24" t="s">
        <v>20</v>
      </c>
      <c r="D87" s="28"/>
      <c r="E87" s="28"/>
      <c r="F87" s="22" t="str">
        <f>F10</f>
        <v xml:space="preserve"> </v>
      </c>
      <c r="G87" s="28"/>
      <c r="H87" s="28"/>
      <c r="I87" s="88" t="s">
        <v>22</v>
      </c>
      <c r="J87" s="90">
        <f>IF(J10="","",J10)</f>
        <v>0</v>
      </c>
      <c r="K87" s="28"/>
      <c r="L87" s="28"/>
      <c r="M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87"/>
      <c r="J88" s="87"/>
      <c r="K88" s="28"/>
      <c r="L88" s="28"/>
      <c r="M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5.2" customHeight="1">
      <c r="A89" s="28"/>
      <c r="B89" s="29"/>
      <c r="C89" s="24" t="s">
        <v>23</v>
      </c>
      <c r="D89" s="28"/>
      <c r="E89" s="28"/>
      <c r="F89" s="22" t="str">
        <f>E13</f>
        <v xml:space="preserve"> </v>
      </c>
      <c r="G89" s="28"/>
      <c r="H89" s="28"/>
      <c r="I89" s="88" t="s">
        <v>28</v>
      </c>
      <c r="J89" s="115" t="str">
        <f>E19</f>
        <v xml:space="preserve"> </v>
      </c>
      <c r="K89" s="28"/>
      <c r="L89" s="28"/>
      <c r="M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15.2" customHeight="1">
      <c r="A90" s="28"/>
      <c r="B90" s="29"/>
      <c r="C90" s="24" t="s">
        <v>26</v>
      </c>
      <c r="D90" s="28"/>
      <c r="E90" s="28"/>
      <c r="F90" s="22" t="str">
        <f>IF(E16="","",E16)</f>
        <v>Vyplň údaj</v>
      </c>
      <c r="G90" s="28"/>
      <c r="H90" s="28"/>
      <c r="I90" s="88" t="s">
        <v>29</v>
      </c>
      <c r="J90" s="115" t="str">
        <f>E22</f>
        <v xml:space="preserve"> </v>
      </c>
      <c r="K90" s="28"/>
      <c r="L90" s="28"/>
      <c r="M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0.35" customHeight="1">
      <c r="A91" s="28"/>
      <c r="B91" s="29"/>
      <c r="C91" s="28"/>
      <c r="D91" s="28"/>
      <c r="E91" s="28"/>
      <c r="F91" s="28"/>
      <c r="G91" s="28"/>
      <c r="H91" s="28"/>
      <c r="I91" s="87"/>
      <c r="J91" s="87"/>
      <c r="K91" s="28"/>
      <c r="L91" s="28"/>
      <c r="M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9.25" customHeight="1">
      <c r="A92" s="28"/>
      <c r="B92" s="29"/>
      <c r="C92" s="116" t="s">
        <v>84</v>
      </c>
      <c r="D92" s="101"/>
      <c r="E92" s="101"/>
      <c r="F92" s="101"/>
      <c r="G92" s="101"/>
      <c r="H92" s="101"/>
      <c r="I92" s="117" t="s">
        <v>85</v>
      </c>
      <c r="J92" s="117" t="s">
        <v>86</v>
      </c>
      <c r="K92" s="118" t="s">
        <v>87</v>
      </c>
      <c r="L92" s="101"/>
      <c r="M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87"/>
      <c r="J93" s="87"/>
      <c r="K93" s="28"/>
      <c r="L93" s="28"/>
      <c r="M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2.9" customHeight="1">
      <c r="A94" s="28"/>
      <c r="B94" s="29"/>
      <c r="C94" s="119" t="s">
        <v>88</v>
      </c>
      <c r="D94" s="28"/>
      <c r="E94" s="28"/>
      <c r="F94" s="28"/>
      <c r="G94" s="28"/>
      <c r="H94" s="28"/>
      <c r="I94" s="120">
        <f t="shared" ref="I94:J94" si="0">Q117</f>
        <v>0</v>
      </c>
      <c r="J94" s="120">
        <f t="shared" si="0"/>
        <v>0</v>
      </c>
      <c r="K94" s="66">
        <f>K117</f>
        <v>0</v>
      </c>
      <c r="L94" s="28"/>
      <c r="M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U94" s="14" t="s">
        <v>89</v>
      </c>
    </row>
    <row r="95" spans="1:47" s="9" customFormat="1" ht="24.95" customHeight="1">
      <c r="B95" s="121"/>
      <c r="D95" s="122" t="s">
        <v>90</v>
      </c>
      <c r="E95" s="123"/>
      <c r="F95" s="123"/>
      <c r="G95" s="123"/>
      <c r="H95" s="123"/>
      <c r="I95" s="124">
        <f>Q119</f>
        <v>0</v>
      </c>
      <c r="J95" s="124">
        <f>R119</f>
        <v>0</v>
      </c>
      <c r="K95" s="125">
        <f>K119</f>
        <v>0</v>
      </c>
      <c r="M95" s="121"/>
    </row>
    <row r="96" spans="1:47" s="10" customFormat="1" ht="19.899999999999999" customHeight="1">
      <c r="B96" s="126"/>
      <c r="D96" s="127" t="s">
        <v>91</v>
      </c>
      <c r="E96" s="128"/>
      <c r="F96" s="128"/>
      <c r="G96" s="128"/>
      <c r="H96" s="128"/>
      <c r="I96" s="129">
        <f>Q120</f>
        <v>0</v>
      </c>
      <c r="J96" s="129">
        <f>R120</f>
        <v>0</v>
      </c>
      <c r="K96" s="130">
        <f>K120</f>
        <v>0</v>
      </c>
      <c r="M96" s="126"/>
    </row>
    <row r="97" spans="1:31" s="9" customFormat="1" ht="24.95" customHeight="1">
      <c r="B97" s="121"/>
      <c r="D97" s="122" t="s">
        <v>92</v>
      </c>
      <c r="E97" s="123"/>
      <c r="F97" s="123"/>
      <c r="G97" s="123"/>
      <c r="H97" s="123"/>
      <c r="I97" s="124">
        <f>Q123</f>
        <v>0</v>
      </c>
      <c r="J97" s="124">
        <f>R123</f>
        <v>0</v>
      </c>
      <c r="K97" s="125">
        <f>K123</f>
        <v>0</v>
      </c>
      <c r="M97" s="121"/>
    </row>
    <row r="98" spans="1:31" s="10" customFormat="1" ht="19.899999999999999" customHeight="1">
      <c r="B98" s="126"/>
      <c r="D98" s="127" t="s">
        <v>93</v>
      </c>
      <c r="E98" s="128"/>
      <c r="F98" s="128"/>
      <c r="G98" s="128"/>
      <c r="H98" s="128"/>
      <c r="I98" s="129">
        <f>Q124</f>
        <v>0</v>
      </c>
      <c r="J98" s="129">
        <f>R124</f>
        <v>0</v>
      </c>
      <c r="K98" s="130">
        <f>K124</f>
        <v>0</v>
      </c>
      <c r="M98" s="126"/>
    </row>
    <row r="99" spans="1:31" s="10" customFormat="1" ht="19.899999999999999" customHeight="1">
      <c r="B99" s="126"/>
      <c r="D99" s="127" t="s">
        <v>94</v>
      </c>
      <c r="E99" s="128"/>
      <c r="F99" s="128"/>
      <c r="G99" s="128"/>
      <c r="H99" s="128"/>
      <c r="I99" s="129">
        <f>Q156</f>
        <v>0</v>
      </c>
      <c r="J99" s="129">
        <f>R156</f>
        <v>0</v>
      </c>
      <c r="K99" s="130">
        <f>K156</f>
        <v>0</v>
      </c>
      <c r="M99" s="126"/>
    </row>
    <row r="100" spans="1:31" s="2" customFormat="1" ht="21.75" customHeight="1">
      <c r="A100" s="28"/>
      <c r="B100" s="29"/>
      <c r="C100" s="28"/>
      <c r="D100" s="28"/>
      <c r="E100" s="28"/>
      <c r="F100" s="28"/>
      <c r="G100" s="28"/>
      <c r="H100" s="28"/>
      <c r="I100" s="87"/>
      <c r="J100" s="87"/>
      <c r="K100" s="28"/>
      <c r="L100" s="28"/>
      <c r="M100" s="3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</row>
    <row r="101" spans="1:31" s="2" customFormat="1" ht="6.95" customHeight="1">
      <c r="A101" s="28"/>
      <c r="B101" s="43"/>
      <c r="C101" s="44"/>
      <c r="D101" s="44"/>
      <c r="E101" s="44"/>
      <c r="F101" s="44"/>
      <c r="G101" s="44"/>
      <c r="H101" s="44"/>
      <c r="I101" s="113"/>
      <c r="J101" s="113"/>
      <c r="K101" s="44"/>
      <c r="L101" s="44"/>
      <c r="M101" s="3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5" spans="1:31" s="2" customFormat="1" ht="6.95" customHeight="1">
      <c r="A105" s="28"/>
      <c r="B105" s="45"/>
      <c r="C105" s="46"/>
      <c r="D105" s="46"/>
      <c r="E105" s="46"/>
      <c r="F105" s="46"/>
      <c r="G105" s="46"/>
      <c r="H105" s="46"/>
      <c r="I105" s="114"/>
      <c r="J105" s="114"/>
      <c r="K105" s="46"/>
      <c r="L105" s="46"/>
      <c r="M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24.95" customHeight="1">
      <c r="A106" s="28"/>
      <c r="B106" s="29"/>
      <c r="C106" s="18" t="s">
        <v>95</v>
      </c>
      <c r="D106" s="28"/>
      <c r="E106" s="28"/>
      <c r="F106" s="28"/>
      <c r="G106" s="28"/>
      <c r="H106" s="28"/>
      <c r="I106" s="87"/>
      <c r="J106" s="87"/>
      <c r="K106" s="28"/>
      <c r="L106" s="28"/>
      <c r="M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6.95" customHeight="1">
      <c r="A107" s="28"/>
      <c r="B107" s="29"/>
      <c r="C107" s="28"/>
      <c r="D107" s="28"/>
      <c r="E107" s="28"/>
      <c r="F107" s="28"/>
      <c r="G107" s="28"/>
      <c r="H107" s="28"/>
      <c r="I107" s="87"/>
      <c r="J107" s="87"/>
      <c r="K107" s="28"/>
      <c r="L107" s="28"/>
      <c r="M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2" customHeight="1">
      <c r="A108" s="28"/>
      <c r="B108" s="29"/>
      <c r="C108" s="24" t="s">
        <v>16</v>
      </c>
      <c r="D108" s="28"/>
      <c r="E108" s="28"/>
      <c r="F108" s="28"/>
      <c r="G108" s="28"/>
      <c r="H108" s="28"/>
      <c r="I108" s="87"/>
      <c r="J108" s="87"/>
      <c r="K108" s="28"/>
      <c r="L108" s="28"/>
      <c r="M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16.5" customHeight="1">
      <c r="A109" s="28"/>
      <c r="B109" s="29"/>
      <c r="C109" s="28"/>
      <c r="D109" s="28"/>
      <c r="E109" s="214" t="str">
        <f>E7</f>
        <v>URGENTNÝ PRÍJEM - PC SIEŤ, IP TEL. KAMEROVÝ SYSTÉM</v>
      </c>
      <c r="F109" s="233"/>
      <c r="G109" s="233"/>
      <c r="H109" s="233"/>
      <c r="I109" s="87"/>
      <c r="J109" s="87"/>
      <c r="K109" s="28"/>
      <c r="L109" s="28"/>
      <c r="M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6.95" customHeight="1">
      <c r="A110" s="28"/>
      <c r="B110" s="29"/>
      <c r="C110" s="28"/>
      <c r="D110" s="28"/>
      <c r="E110" s="28"/>
      <c r="F110" s="28"/>
      <c r="G110" s="28"/>
      <c r="H110" s="28"/>
      <c r="I110" s="87"/>
      <c r="J110" s="87"/>
      <c r="K110" s="28"/>
      <c r="L110" s="28"/>
      <c r="M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2" customHeight="1">
      <c r="A111" s="28"/>
      <c r="B111" s="29"/>
      <c r="C111" s="24" t="s">
        <v>20</v>
      </c>
      <c r="D111" s="28"/>
      <c r="E111" s="28"/>
      <c r="F111" s="22" t="str">
        <f>F10</f>
        <v xml:space="preserve"> </v>
      </c>
      <c r="G111" s="28"/>
      <c r="H111" s="28"/>
      <c r="I111" s="88" t="s">
        <v>22</v>
      </c>
      <c r="J111" s="90">
        <f>IF(J10="","",J10)</f>
        <v>0</v>
      </c>
      <c r="K111" s="28"/>
      <c r="L111" s="28"/>
      <c r="M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5" customHeight="1">
      <c r="A112" s="28"/>
      <c r="B112" s="29"/>
      <c r="C112" s="28"/>
      <c r="D112" s="28"/>
      <c r="E112" s="28"/>
      <c r="F112" s="28"/>
      <c r="G112" s="28"/>
      <c r="H112" s="28"/>
      <c r="I112" s="87"/>
      <c r="J112" s="87"/>
      <c r="K112" s="28"/>
      <c r="L112" s="28"/>
      <c r="M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5.2" customHeight="1">
      <c r="A113" s="28"/>
      <c r="B113" s="29"/>
      <c r="C113" s="24" t="s">
        <v>23</v>
      </c>
      <c r="D113" s="28"/>
      <c r="E113" s="28"/>
      <c r="F113" s="22" t="str">
        <f>E13</f>
        <v xml:space="preserve"> </v>
      </c>
      <c r="G113" s="28"/>
      <c r="H113" s="28"/>
      <c r="I113" s="88" t="s">
        <v>28</v>
      </c>
      <c r="J113" s="115" t="str">
        <f>E19</f>
        <v xml:space="preserve"> </v>
      </c>
      <c r="K113" s="28"/>
      <c r="L113" s="28"/>
      <c r="M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5.2" customHeight="1">
      <c r="A114" s="28"/>
      <c r="B114" s="29"/>
      <c r="C114" s="24" t="s">
        <v>26</v>
      </c>
      <c r="D114" s="28"/>
      <c r="E114" s="28"/>
      <c r="F114" s="22" t="str">
        <f>IF(E16="","",E16)</f>
        <v>Vyplň údaj</v>
      </c>
      <c r="G114" s="28"/>
      <c r="H114" s="28"/>
      <c r="I114" s="88" t="s">
        <v>29</v>
      </c>
      <c r="J114" s="115" t="str">
        <f>E22</f>
        <v xml:space="preserve"> </v>
      </c>
      <c r="K114" s="28"/>
      <c r="L114" s="28"/>
      <c r="M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0.35" customHeight="1">
      <c r="A115" s="28"/>
      <c r="B115" s="29"/>
      <c r="C115" s="28"/>
      <c r="D115" s="28"/>
      <c r="E115" s="28"/>
      <c r="F115" s="28"/>
      <c r="G115" s="28"/>
      <c r="H115" s="28"/>
      <c r="I115" s="87"/>
      <c r="J115" s="87"/>
      <c r="K115" s="28"/>
      <c r="L115" s="28"/>
      <c r="M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11" customFormat="1" ht="29.25" customHeight="1">
      <c r="A116" s="131"/>
      <c r="B116" s="132"/>
      <c r="C116" s="133" t="s">
        <v>96</v>
      </c>
      <c r="D116" s="235" t="s">
        <v>53</v>
      </c>
      <c r="E116" s="235"/>
      <c r="F116" s="235"/>
      <c r="G116" s="134" t="s">
        <v>97</v>
      </c>
      <c r="H116" s="134" t="s">
        <v>98</v>
      </c>
      <c r="I116" s="135" t="s">
        <v>99</v>
      </c>
      <c r="J116" s="135" t="s">
        <v>100</v>
      </c>
      <c r="K116" s="136" t="s">
        <v>87</v>
      </c>
      <c r="L116" s="137" t="s">
        <v>101</v>
      </c>
      <c r="M116" s="138"/>
      <c r="N116" s="57" t="s">
        <v>1</v>
      </c>
      <c r="O116" s="58" t="s">
        <v>35</v>
      </c>
      <c r="P116" s="58" t="s">
        <v>102</v>
      </c>
      <c r="Q116" s="58" t="s">
        <v>103</v>
      </c>
      <c r="R116" s="58" t="s">
        <v>104</v>
      </c>
      <c r="S116" s="58" t="s">
        <v>105</v>
      </c>
      <c r="T116" s="58" t="s">
        <v>106</v>
      </c>
      <c r="U116" s="58" t="s">
        <v>107</v>
      </c>
      <c r="V116" s="58" t="s">
        <v>108</v>
      </c>
      <c r="W116" s="58" t="s">
        <v>109</v>
      </c>
      <c r="X116" s="59" t="s">
        <v>110</v>
      </c>
      <c r="Y116" s="131"/>
      <c r="Z116" s="131"/>
      <c r="AA116" s="131"/>
      <c r="AB116" s="131"/>
      <c r="AC116" s="131"/>
      <c r="AD116" s="131"/>
      <c r="AE116" s="131"/>
    </row>
    <row r="117" spans="1:65" s="2" customFormat="1" ht="22.9" customHeight="1">
      <c r="A117" s="28"/>
      <c r="B117" s="29"/>
      <c r="C117" s="64" t="s">
        <v>88</v>
      </c>
      <c r="D117" s="28"/>
      <c r="E117" s="28"/>
      <c r="F117" s="28"/>
      <c r="G117" s="28"/>
      <c r="H117" s="28"/>
      <c r="I117" s="87"/>
      <c r="J117" s="87"/>
      <c r="K117" s="139">
        <f>BK117</f>
        <v>0</v>
      </c>
      <c r="L117" s="28"/>
      <c r="M117" s="29"/>
      <c r="N117" s="60"/>
      <c r="O117" s="51"/>
      <c r="P117" s="61"/>
      <c r="Q117" s="140">
        <f>Q119+Q123</f>
        <v>0</v>
      </c>
      <c r="R117" s="140">
        <f>R119+R123</f>
        <v>0</v>
      </c>
      <c r="S117" s="61"/>
      <c r="T117" s="141">
        <f>T119+T123</f>
        <v>0</v>
      </c>
      <c r="U117" s="61"/>
      <c r="V117" s="141">
        <f>V119+V123</f>
        <v>7.324E-2</v>
      </c>
      <c r="W117" s="61"/>
      <c r="X117" s="142">
        <f>X119+X123</f>
        <v>1.8099999999999998</v>
      </c>
      <c r="Y117" s="28"/>
      <c r="Z117" s="28"/>
      <c r="AA117" s="28"/>
      <c r="AB117" s="28"/>
      <c r="AC117" s="28"/>
      <c r="AD117" s="28"/>
      <c r="AE117" s="28"/>
      <c r="AT117" s="14" t="s">
        <v>72</v>
      </c>
      <c r="AU117" s="14" t="s">
        <v>89</v>
      </c>
      <c r="BK117" s="143">
        <f>BK119+BK123</f>
        <v>0</v>
      </c>
    </row>
    <row r="118" spans="1:65" s="2" customFormat="1" ht="22.9" customHeight="1">
      <c r="A118" s="28"/>
      <c r="B118" s="29"/>
      <c r="C118" s="193"/>
      <c r="D118" s="28"/>
      <c r="E118" s="28"/>
      <c r="F118" s="28"/>
      <c r="G118" s="28"/>
      <c r="H118" s="28"/>
      <c r="I118" s="87"/>
      <c r="J118" s="87"/>
      <c r="K118" s="139"/>
      <c r="L118" s="28"/>
      <c r="M118" s="29"/>
      <c r="N118" s="182"/>
      <c r="O118" s="183"/>
      <c r="P118" s="53"/>
      <c r="Q118" s="190"/>
      <c r="R118" s="190"/>
      <c r="S118" s="53"/>
      <c r="T118" s="191"/>
      <c r="U118" s="53"/>
      <c r="V118" s="191"/>
      <c r="W118" s="53"/>
      <c r="X118" s="192"/>
      <c r="Y118" s="28"/>
      <c r="Z118" s="28"/>
      <c r="AA118" s="28"/>
      <c r="AB118" s="28"/>
      <c r="AC118" s="28"/>
      <c r="AD118" s="28"/>
      <c r="AE118" s="28"/>
      <c r="AT118" s="14"/>
      <c r="AU118" s="14"/>
      <c r="BK118" s="143"/>
    </row>
    <row r="119" spans="1:65" s="12" customFormat="1" ht="25.9" customHeight="1">
      <c r="B119" s="144"/>
      <c r="D119" s="145" t="s">
        <v>72</v>
      </c>
      <c r="E119" s="146" t="s">
        <v>111</v>
      </c>
      <c r="F119" s="146" t="s">
        <v>112</v>
      </c>
      <c r="I119" s="147"/>
      <c r="J119" s="147"/>
      <c r="K119" s="148">
        <f>BK119</f>
        <v>0</v>
      </c>
      <c r="M119" s="144"/>
      <c r="N119" s="149"/>
      <c r="O119" s="150"/>
      <c r="P119" s="150"/>
      <c r="Q119" s="151">
        <f>Q120</f>
        <v>0</v>
      </c>
      <c r="R119" s="151">
        <f>R120</f>
        <v>0</v>
      </c>
      <c r="S119" s="150"/>
      <c r="T119" s="152">
        <f>T120</f>
        <v>0</v>
      </c>
      <c r="U119" s="150"/>
      <c r="V119" s="152">
        <f>V120</f>
        <v>1.5000000000000001E-2</v>
      </c>
      <c r="W119" s="150"/>
      <c r="X119" s="153">
        <f>X120</f>
        <v>1.8099999999999998</v>
      </c>
      <c r="AR119" s="145" t="s">
        <v>78</v>
      </c>
      <c r="AT119" s="154" t="s">
        <v>72</v>
      </c>
      <c r="AU119" s="154" t="s">
        <v>73</v>
      </c>
      <c r="AY119" s="145" t="s">
        <v>113</v>
      </c>
      <c r="BK119" s="155">
        <f>BK120</f>
        <v>0</v>
      </c>
    </row>
    <row r="120" spans="1:65" s="12" customFormat="1" ht="22.9" customHeight="1">
      <c r="B120" s="144"/>
      <c r="D120" s="145" t="s">
        <v>72</v>
      </c>
      <c r="E120" s="156" t="s">
        <v>114</v>
      </c>
      <c r="F120" s="156" t="s">
        <v>115</v>
      </c>
      <c r="I120" s="147"/>
      <c r="J120" s="147"/>
      <c r="K120" s="157">
        <f>BK120</f>
        <v>0</v>
      </c>
      <c r="M120" s="144"/>
      <c r="N120" s="149"/>
      <c r="O120" s="150"/>
      <c r="P120" s="150"/>
      <c r="Q120" s="151">
        <f>SUM(Q121:Q122)</f>
        <v>0</v>
      </c>
      <c r="R120" s="151">
        <f>SUM(R121:R122)</f>
        <v>0</v>
      </c>
      <c r="S120" s="150"/>
      <c r="T120" s="152">
        <f>SUM(T121:T122)</f>
        <v>0</v>
      </c>
      <c r="U120" s="150"/>
      <c r="V120" s="152">
        <f>SUM(V121:V122)</f>
        <v>1.5000000000000001E-2</v>
      </c>
      <c r="W120" s="150"/>
      <c r="X120" s="153">
        <f>SUM(X121:X122)</f>
        <v>1.8099999999999998</v>
      </c>
      <c r="AR120" s="145" t="s">
        <v>78</v>
      </c>
      <c r="AT120" s="154" t="s">
        <v>72</v>
      </c>
      <c r="AU120" s="154" t="s">
        <v>78</v>
      </c>
      <c r="AY120" s="145" t="s">
        <v>113</v>
      </c>
      <c r="BK120" s="155">
        <f>SUM(BK121:BK122)</f>
        <v>0</v>
      </c>
    </row>
    <row r="121" spans="1:65" s="2" customFormat="1" ht="24" customHeight="1">
      <c r="A121" s="28"/>
      <c r="B121" s="158"/>
      <c r="C121" s="159" t="s">
        <v>116</v>
      </c>
      <c r="D121" s="236" t="s">
        <v>118</v>
      </c>
      <c r="E121" s="237"/>
      <c r="F121" s="238"/>
      <c r="G121" s="160" t="s">
        <v>119</v>
      </c>
      <c r="H121" s="161">
        <v>200</v>
      </c>
      <c r="I121" s="162"/>
      <c r="J121" s="162"/>
      <c r="K121" s="163">
        <f>ROUND(P121*H121,2)</f>
        <v>0</v>
      </c>
      <c r="L121" s="164"/>
      <c r="M121" s="29"/>
      <c r="N121" s="165" t="s">
        <v>1</v>
      </c>
      <c r="O121" s="166" t="s">
        <v>37</v>
      </c>
      <c r="P121" s="167">
        <f>I121+J121</f>
        <v>0</v>
      </c>
      <c r="Q121" s="167">
        <f>ROUND(I121*H121,2)</f>
        <v>0</v>
      </c>
      <c r="R121" s="167">
        <f>ROUND(J121*H121,2)</f>
        <v>0</v>
      </c>
      <c r="S121" s="53"/>
      <c r="T121" s="168">
        <f>S121*H121</f>
        <v>0</v>
      </c>
      <c r="U121" s="168">
        <v>0</v>
      </c>
      <c r="V121" s="168">
        <f>U121*H121</f>
        <v>0</v>
      </c>
      <c r="W121" s="168">
        <v>5.0000000000000002E-5</v>
      </c>
      <c r="X121" s="169">
        <f>W121*H121</f>
        <v>0.01</v>
      </c>
      <c r="Y121" s="28"/>
      <c r="Z121" s="28"/>
      <c r="AA121" s="28"/>
      <c r="AB121" s="28"/>
      <c r="AC121" s="28"/>
      <c r="AD121" s="28"/>
      <c r="AE121" s="28"/>
      <c r="AR121" s="170" t="s">
        <v>120</v>
      </c>
      <c r="AT121" s="170" t="s">
        <v>117</v>
      </c>
      <c r="AU121" s="170" t="s">
        <v>121</v>
      </c>
      <c r="AY121" s="14" t="s">
        <v>113</v>
      </c>
      <c r="BE121" s="171">
        <f>IF(O121="základná",K121,0)</f>
        <v>0</v>
      </c>
      <c r="BF121" s="171">
        <f>IF(O121="znížená",K121,0)</f>
        <v>0</v>
      </c>
      <c r="BG121" s="171">
        <f>IF(O121="zákl. prenesená",K121,0)</f>
        <v>0</v>
      </c>
      <c r="BH121" s="171">
        <f>IF(O121="zníž. prenesená",K121,0)</f>
        <v>0</v>
      </c>
      <c r="BI121" s="171">
        <f>IF(O121="nulová",K121,0)</f>
        <v>0</v>
      </c>
      <c r="BJ121" s="14" t="s">
        <v>121</v>
      </c>
      <c r="BK121" s="171">
        <f>ROUND(P121*H121,2)</f>
        <v>0</v>
      </c>
      <c r="BL121" s="14" t="s">
        <v>120</v>
      </c>
      <c r="BM121" s="170" t="s">
        <v>122</v>
      </c>
    </row>
    <row r="122" spans="1:65" s="2" customFormat="1" ht="24" customHeight="1">
      <c r="A122" s="28"/>
      <c r="B122" s="158"/>
      <c r="C122" s="159" t="s">
        <v>123</v>
      </c>
      <c r="D122" s="236" t="s">
        <v>124</v>
      </c>
      <c r="E122" s="237"/>
      <c r="F122" s="238"/>
      <c r="G122" s="160" t="s">
        <v>125</v>
      </c>
      <c r="H122" s="161">
        <v>1500</v>
      </c>
      <c r="I122" s="162"/>
      <c r="J122" s="162"/>
      <c r="K122" s="163">
        <f>ROUND(P122*H122,2)</f>
        <v>0</v>
      </c>
      <c r="L122" s="164"/>
      <c r="M122" s="29"/>
      <c r="N122" s="165" t="s">
        <v>1</v>
      </c>
      <c r="O122" s="166" t="s">
        <v>37</v>
      </c>
      <c r="P122" s="167">
        <f>I122+J122</f>
        <v>0</v>
      </c>
      <c r="Q122" s="167">
        <f>ROUND(I122*H122,2)</f>
        <v>0</v>
      </c>
      <c r="R122" s="167">
        <f>ROUND(J122*H122,2)</f>
        <v>0</v>
      </c>
      <c r="S122" s="53"/>
      <c r="T122" s="168">
        <f>S122*H122</f>
        <v>0</v>
      </c>
      <c r="U122" s="168">
        <v>1.0000000000000001E-5</v>
      </c>
      <c r="V122" s="168">
        <f>U122*H122</f>
        <v>1.5000000000000001E-2</v>
      </c>
      <c r="W122" s="168">
        <v>1.1999999999999999E-3</v>
      </c>
      <c r="X122" s="169">
        <f>W122*H122</f>
        <v>1.7999999999999998</v>
      </c>
      <c r="Y122" s="28"/>
      <c r="Z122" s="28"/>
      <c r="AA122" s="28"/>
      <c r="AB122" s="28"/>
      <c r="AC122" s="28"/>
      <c r="AD122" s="28"/>
      <c r="AE122" s="28"/>
      <c r="AR122" s="170" t="s">
        <v>120</v>
      </c>
      <c r="AT122" s="170" t="s">
        <v>117</v>
      </c>
      <c r="AU122" s="170" t="s">
        <v>121</v>
      </c>
      <c r="AY122" s="14" t="s">
        <v>113</v>
      </c>
      <c r="BE122" s="171">
        <f>IF(O122="základná",K122,0)</f>
        <v>0</v>
      </c>
      <c r="BF122" s="171">
        <f>IF(O122="znížená",K122,0)</f>
        <v>0</v>
      </c>
      <c r="BG122" s="171">
        <f>IF(O122="zákl. prenesená",K122,0)</f>
        <v>0</v>
      </c>
      <c r="BH122" s="171">
        <f>IF(O122="zníž. prenesená",K122,0)</f>
        <v>0</v>
      </c>
      <c r="BI122" s="171">
        <f>IF(O122="nulová",K122,0)</f>
        <v>0</v>
      </c>
      <c r="BJ122" s="14" t="s">
        <v>121</v>
      </c>
      <c r="BK122" s="171">
        <f>ROUND(P122*H122,2)</f>
        <v>0</v>
      </c>
      <c r="BL122" s="14" t="s">
        <v>120</v>
      </c>
      <c r="BM122" s="170" t="s">
        <v>126</v>
      </c>
    </row>
    <row r="123" spans="1:65" s="12" customFormat="1" ht="25.9" customHeight="1">
      <c r="B123" s="144"/>
      <c r="D123" s="145" t="s">
        <v>72</v>
      </c>
      <c r="E123" s="146" t="s">
        <v>127</v>
      </c>
      <c r="F123" s="146" t="s">
        <v>128</v>
      </c>
      <c r="I123" s="147"/>
      <c r="J123" s="147"/>
      <c r="K123" s="148">
        <f>BK123</f>
        <v>0</v>
      </c>
      <c r="M123" s="144"/>
      <c r="N123" s="149"/>
      <c r="O123" s="150"/>
      <c r="P123" s="150"/>
      <c r="Q123" s="151">
        <f>Q124+Q156</f>
        <v>0</v>
      </c>
      <c r="R123" s="151">
        <f>R124+R156</f>
        <v>0</v>
      </c>
      <c r="S123" s="150"/>
      <c r="T123" s="152">
        <f>T124+T156</f>
        <v>0</v>
      </c>
      <c r="U123" s="150"/>
      <c r="V123" s="152">
        <f>V124+V156</f>
        <v>5.8239999999999993E-2</v>
      </c>
      <c r="W123" s="150"/>
      <c r="X123" s="153">
        <f>X124+X156</f>
        <v>0</v>
      </c>
      <c r="AR123" s="145" t="s">
        <v>129</v>
      </c>
      <c r="AT123" s="154" t="s">
        <v>72</v>
      </c>
      <c r="AU123" s="154" t="s">
        <v>73</v>
      </c>
      <c r="AY123" s="145" t="s">
        <v>113</v>
      </c>
      <c r="BK123" s="155">
        <f>BK124+BK156</f>
        <v>0</v>
      </c>
    </row>
    <row r="124" spans="1:65" s="12" customFormat="1" ht="22.9" customHeight="1">
      <c r="B124" s="144"/>
      <c r="D124" s="145" t="s">
        <v>72</v>
      </c>
      <c r="E124" s="156" t="s">
        <v>130</v>
      </c>
      <c r="F124" s="156" t="s">
        <v>131</v>
      </c>
      <c r="I124" s="147"/>
      <c r="J124" s="147"/>
      <c r="K124" s="157">
        <f>BK124</f>
        <v>0</v>
      </c>
      <c r="M124" s="144"/>
      <c r="N124" s="149"/>
      <c r="O124" s="150"/>
      <c r="P124" s="150"/>
      <c r="Q124" s="151">
        <f>SUM(Q125:Q155)</f>
        <v>0</v>
      </c>
      <c r="R124" s="151">
        <f>SUM(R125:R155)</f>
        <v>0</v>
      </c>
      <c r="S124" s="150"/>
      <c r="T124" s="152">
        <f>SUM(T125:T155)</f>
        <v>0</v>
      </c>
      <c r="U124" s="150"/>
      <c r="V124" s="152">
        <f>SUM(V125:V155)</f>
        <v>5.8239999999999993E-2</v>
      </c>
      <c r="W124" s="150"/>
      <c r="X124" s="153">
        <f>SUM(X125:X155)</f>
        <v>0</v>
      </c>
      <c r="AR124" s="145" t="s">
        <v>129</v>
      </c>
      <c r="AT124" s="154" t="s">
        <v>72</v>
      </c>
      <c r="AU124" s="154" t="s">
        <v>78</v>
      </c>
      <c r="AY124" s="145" t="s">
        <v>113</v>
      </c>
      <c r="BK124" s="155">
        <f>SUM(BK125:BK155)</f>
        <v>0</v>
      </c>
    </row>
    <row r="125" spans="1:65" s="2" customFormat="1" ht="24" customHeight="1">
      <c r="A125" s="28"/>
      <c r="B125" s="158"/>
      <c r="C125" s="159" t="s">
        <v>78</v>
      </c>
      <c r="D125" s="236" t="s">
        <v>220</v>
      </c>
      <c r="E125" s="237"/>
      <c r="F125" s="238"/>
      <c r="G125" s="160" t="s">
        <v>125</v>
      </c>
      <c r="H125" s="161">
        <v>56</v>
      </c>
      <c r="I125" s="162"/>
      <c r="J125" s="162"/>
      <c r="K125" s="163">
        <f t="shared" ref="K125:K137" si="1">ROUND(P125*H125,2)</f>
        <v>0</v>
      </c>
      <c r="L125" s="164"/>
      <c r="M125" s="29"/>
      <c r="N125" s="165" t="s">
        <v>1</v>
      </c>
      <c r="O125" s="166" t="s">
        <v>37</v>
      </c>
      <c r="P125" s="167">
        <f t="shared" ref="P125:P137" si="2">I125+J125</f>
        <v>0</v>
      </c>
      <c r="Q125" s="167">
        <f t="shared" ref="Q125:Q137" si="3">ROUND(I125*H125,2)</f>
        <v>0</v>
      </c>
      <c r="R125" s="167">
        <f t="shared" ref="R125:R137" si="4">ROUND(J125*H125,2)</f>
        <v>0</v>
      </c>
      <c r="S125" s="53"/>
      <c r="T125" s="168">
        <f t="shared" ref="T125:T137" si="5">S125*H125</f>
        <v>0</v>
      </c>
      <c r="U125" s="168">
        <v>0</v>
      </c>
      <c r="V125" s="168">
        <f t="shared" ref="V125:V137" si="6">U125*H125</f>
        <v>0</v>
      </c>
      <c r="W125" s="168">
        <v>0</v>
      </c>
      <c r="X125" s="169">
        <f t="shared" ref="X125:X137" si="7">W125*H125</f>
        <v>0</v>
      </c>
      <c r="Y125" s="28"/>
      <c r="Z125" s="28"/>
      <c r="AA125" s="28"/>
      <c r="AB125" s="28"/>
      <c r="AC125" s="28"/>
      <c r="AD125" s="28"/>
      <c r="AE125" s="28"/>
      <c r="AR125" s="170" t="s">
        <v>132</v>
      </c>
      <c r="AT125" s="170" t="s">
        <v>117</v>
      </c>
      <c r="AU125" s="170" t="s">
        <v>121</v>
      </c>
      <c r="AY125" s="14" t="s">
        <v>113</v>
      </c>
      <c r="BE125" s="171">
        <f t="shared" ref="BE125:BE137" si="8">IF(O125="základná",K125,0)</f>
        <v>0</v>
      </c>
      <c r="BF125" s="171">
        <f t="shared" ref="BF125:BF137" si="9">IF(O125="znížená",K125,0)</f>
        <v>0</v>
      </c>
      <c r="BG125" s="171">
        <f t="shared" ref="BG125:BG137" si="10">IF(O125="zákl. prenesená",K125,0)</f>
        <v>0</v>
      </c>
      <c r="BH125" s="171">
        <f t="shared" ref="BH125:BH137" si="11">IF(O125="zníž. prenesená",K125,0)</f>
        <v>0</v>
      </c>
      <c r="BI125" s="171">
        <f t="shared" ref="BI125:BI137" si="12">IF(O125="nulová",K125,0)</f>
        <v>0</v>
      </c>
      <c r="BJ125" s="14" t="s">
        <v>121</v>
      </c>
      <c r="BK125" s="171">
        <f t="shared" ref="BK125:BK137" si="13">ROUND(P125*H125,2)</f>
        <v>0</v>
      </c>
      <c r="BL125" s="14" t="s">
        <v>132</v>
      </c>
      <c r="BM125" s="170" t="s">
        <v>133</v>
      </c>
    </row>
    <row r="126" spans="1:65" s="2" customFormat="1" ht="36" customHeight="1">
      <c r="A126" s="28"/>
      <c r="B126" s="158"/>
      <c r="C126" s="172" t="s">
        <v>121</v>
      </c>
      <c r="D126" s="239" t="s">
        <v>221</v>
      </c>
      <c r="E126" s="240"/>
      <c r="F126" s="241"/>
      <c r="G126" s="173" t="s">
        <v>125</v>
      </c>
      <c r="H126" s="174">
        <v>56</v>
      </c>
      <c r="I126" s="175"/>
      <c r="J126" s="176"/>
      <c r="K126" s="177">
        <f t="shared" si="1"/>
        <v>0</v>
      </c>
      <c r="L126" s="176"/>
      <c r="M126" s="178"/>
      <c r="N126" s="179" t="s">
        <v>1</v>
      </c>
      <c r="O126" s="166" t="s">
        <v>37</v>
      </c>
      <c r="P126" s="167">
        <f t="shared" si="2"/>
        <v>0</v>
      </c>
      <c r="Q126" s="167">
        <f t="shared" si="3"/>
        <v>0</v>
      </c>
      <c r="R126" s="167">
        <f t="shared" si="4"/>
        <v>0</v>
      </c>
      <c r="S126" s="53"/>
      <c r="T126" s="168">
        <f t="shared" si="5"/>
        <v>0</v>
      </c>
      <c r="U126" s="168">
        <v>1.0399999999999999E-3</v>
      </c>
      <c r="V126" s="168">
        <f t="shared" si="6"/>
        <v>5.8239999999999993E-2</v>
      </c>
      <c r="W126" s="168">
        <v>0</v>
      </c>
      <c r="X126" s="169">
        <f t="shared" si="7"/>
        <v>0</v>
      </c>
      <c r="Y126" s="28"/>
      <c r="Z126" s="28"/>
      <c r="AA126" s="28"/>
      <c r="AB126" s="28"/>
      <c r="AC126" s="28"/>
      <c r="AD126" s="28"/>
      <c r="AE126" s="28"/>
      <c r="AR126" s="170" t="s">
        <v>134</v>
      </c>
      <c r="AT126" s="170" t="s">
        <v>127</v>
      </c>
      <c r="AU126" s="170" t="s">
        <v>121</v>
      </c>
      <c r="AY126" s="14" t="s">
        <v>113</v>
      </c>
      <c r="BE126" s="171">
        <f t="shared" si="8"/>
        <v>0</v>
      </c>
      <c r="BF126" s="171">
        <f t="shared" si="9"/>
        <v>0</v>
      </c>
      <c r="BG126" s="171">
        <f t="shared" si="10"/>
        <v>0</v>
      </c>
      <c r="BH126" s="171">
        <f t="shared" si="11"/>
        <v>0</v>
      </c>
      <c r="BI126" s="171">
        <f t="shared" si="12"/>
        <v>0</v>
      </c>
      <c r="BJ126" s="14" t="s">
        <v>121</v>
      </c>
      <c r="BK126" s="171">
        <f t="shared" si="13"/>
        <v>0</v>
      </c>
      <c r="BL126" s="14" t="s">
        <v>134</v>
      </c>
      <c r="BM126" s="170" t="s">
        <v>135</v>
      </c>
    </row>
    <row r="127" spans="1:65" s="2" customFormat="1" ht="24" customHeight="1">
      <c r="A127" s="28"/>
      <c r="B127" s="158"/>
      <c r="C127" s="159" t="s">
        <v>129</v>
      </c>
      <c r="D127" s="236" t="s">
        <v>136</v>
      </c>
      <c r="E127" s="237"/>
      <c r="F127" s="238"/>
      <c r="G127" s="160" t="s">
        <v>137</v>
      </c>
      <c r="H127" s="161">
        <v>98</v>
      </c>
      <c r="I127" s="162"/>
      <c r="J127" s="162"/>
      <c r="K127" s="163">
        <f t="shared" si="1"/>
        <v>0</v>
      </c>
      <c r="L127" s="164"/>
      <c r="M127" s="29"/>
      <c r="N127" s="165" t="s">
        <v>1</v>
      </c>
      <c r="O127" s="166" t="s">
        <v>37</v>
      </c>
      <c r="P127" s="167">
        <f t="shared" si="2"/>
        <v>0</v>
      </c>
      <c r="Q127" s="167">
        <f t="shared" si="3"/>
        <v>0</v>
      </c>
      <c r="R127" s="167">
        <f t="shared" si="4"/>
        <v>0</v>
      </c>
      <c r="S127" s="53"/>
      <c r="T127" s="168">
        <f t="shared" si="5"/>
        <v>0</v>
      </c>
      <c r="U127" s="168">
        <v>0</v>
      </c>
      <c r="V127" s="168">
        <f t="shared" si="6"/>
        <v>0</v>
      </c>
      <c r="W127" s="168">
        <v>0</v>
      </c>
      <c r="X127" s="169">
        <f t="shared" si="7"/>
        <v>0</v>
      </c>
      <c r="Y127" s="28"/>
      <c r="Z127" s="28"/>
      <c r="AA127" s="28"/>
      <c r="AB127" s="28"/>
      <c r="AC127" s="28"/>
      <c r="AD127" s="28"/>
      <c r="AE127" s="28"/>
      <c r="AR127" s="170" t="s">
        <v>132</v>
      </c>
      <c r="AT127" s="170" t="s">
        <v>117</v>
      </c>
      <c r="AU127" s="170" t="s">
        <v>121</v>
      </c>
      <c r="AY127" s="14" t="s">
        <v>113</v>
      </c>
      <c r="BE127" s="171">
        <f t="shared" si="8"/>
        <v>0</v>
      </c>
      <c r="BF127" s="171">
        <f t="shared" si="9"/>
        <v>0</v>
      </c>
      <c r="BG127" s="171">
        <f t="shared" si="10"/>
        <v>0</v>
      </c>
      <c r="BH127" s="171">
        <f t="shared" si="11"/>
        <v>0</v>
      </c>
      <c r="BI127" s="171">
        <f t="shared" si="12"/>
        <v>0</v>
      </c>
      <c r="BJ127" s="14" t="s">
        <v>121</v>
      </c>
      <c r="BK127" s="171">
        <f t="shared" si="13"/>
        <v>0</v>
      </c>
      <c r="BL127" s="14" t="s">
        <v>132</v>
      </c>
      <c r="BM127" s="170" t="s">
        <v>138</v>
      </c>
    </row>
    <row r="128" spans="1:65" s="2" customFormat="1" ht="24" customHeight="1">
      <c r="A128" s="28"/>
      <c r="B128" s="158"/>
      <c r="C128" s="172" t="s">
        <v>120</v>
      </c>
      <c r="D128" s="239" t="s">
        <v>139</v>
      </c>
      <c r="E128" s="240"/>
      <c r="F128" s="241"/>
      <c r="G128" s="173" t="s">
        <v>137</v>
      </c>
      <c r="H128" s="174">
        <v>98</v>
      </c>
      <c r="I128" s="175"/>
      <c r="J128" s="176"/>
      <c r="K128" s="177">
        <f t="shared" si="1"/>
        <v>0</v>
      </c>
      <c r="L128" s="176"/>
      <c r="M128" s="178"/>
      <c r="N128" s="179" t="s">
        <v>1</v>
      </c>
      <c r="O128" s="166" t="s">
        <v>37</v>
      </c>
      <c r="P128" s="167">
        <f t="shared" si="2"/>
        <v>0</v>
      </c>
      <c r="Q128" s="167">
        <f t="shared" si="3"/>
        <v>0</v>
      </c>
      <c r="R128" s="167">
        <f t="shared" si="4"/>
        <v>0</v>
      </c>
      <c r="S128" s="53"/>
      <c r="T128" s="168">
        <f t="shared" si="5"/>
        <v>0</v>
      </c>
      <c r="U128" s="168">
        <v>0</v>
      </c>
      <c r="V128" s="168">
        <f t="shared" si="6"/>
        <v>0</v>
      </c>
      <c r="W128" s="168">
        <v>0</v>
      </c>
      <c r="X128" s="169">
        <f t="shared" si="7"/>
        <v>0</v>
      </c>
      <c r="Y128" s="28"/>
      <c r="Z128" s="28"/>
      <c r="AA128" s="28"/>
      <c r="AB128" s="28"/>
      <c r="AC128" s="28"/>
      <c r="AD128" s="28"/>
      <c r="AE128" s="28"/>
      <c r="AR128" s="170" t="s">
        <v>140</v>
      </c>
      <c r="AT128" s="170" t="s">
        <v>127</v>
      </c>
      <c r="AU128" s="170" t="s">
        <v>121</v>
      </c>
      <c r="AY128" s="14" t="s">
        <v>113</v>
      </c>
      <c r="BE128" s="171">
        <f t="shared" si="8"/>
        <v>0</v>
      </c>
      <c r="BF128" s="171">
        <f t="shared" si="9"/>
        <v>0</v>
      </c>
      <c r="BG128" s="171">
        <f t="shared" si="10"/>
        <v>0</v>
      </c>
      <c r="BH128" s="171">
        <f t="shared" si="11"/>
        <v>0</v>
      </c>
      <c r="BI128" s="171">
        <f t="shared" si="12"/>
        <v>0</v>
      </c>
      <c r="BJ128" s="14" t="s">
        <v>121</v>
      </c>
      <c r="BK128" s="171">
        <f t="shared" si="13"/>
        <v>0</v>
      </c>
      <c r="BL128" s="14" t="s">
        <v>132</v>
      </c>
      <c r="BM128" s="170" t="s">
        <v>141</v>
      </c>
    </row>
    <row r="129" spans="1:65" s="2" customFormat="1" ht="16.5" customHeight="1">
      <c r="A129" s="28"/>
      <c r="B129" s="158"/>
      <c r="C129" s="159" t="s">
        <v>142</v>
      </c>
      <c r="D129" s="236" t="s">
        <v>143</v>
      </c>
      <c r="E129" s="237"/>
      <c r="F129" s="238"/>
      <c r="G129" s="160" t="s">
        <v>137</v>
      </c>
      <c r="H129" s="161">
        <v>44</v>
      </c>
      <c r="I129" s="162"/>
      <c r="J129" s="162"/>
      <c r="K129" s="163">
        <f t="shared" si="1"/>
        <v>0</v>
      </c>
      <c r="L129" s="164"/>
      <c r="M129" s="29"/>
      <c r="N129" s="165" t="s">
        <v>1</v>
      </c>
      <c r="O129" s="166" t="s">
        <v>37</v>
      </c>
      <c r="P129" s="167">
        <f t="shared" si="2"/>
        <v>0</v>
      </c>
      <c r="Q129" s="167">
        <f t="shared" si="3"/>
        <v>0</v>
      </c>
      <c r="R129" s="167">
        <f t="shared" si="4"/>
        <v>0</v>
      </c>
      <c r="S129" s="53"/>
      <c r="T129" s="168">
        <f t="shared" si="5"/>
        <v>0</v>
      </c>
      <c r="U129" s="168">
        <v>0</v>
      </c>
      <c r="V129" s="168">
        <f t="shared" si="6"/>
        <v>0</v>
      </c>
      <c r="W129" s="168">
        <v>0</v>
      </c>
      <c r="X129" s="169">
        <f t="shared" si="7"/>
        <v>0</v>
      </c>
      <c r="Y129" s="28"/>
      <c r="Z129" s="28"/>
      <c r="AA129" s="28"/>
      <c r="AB129" s="28"/>
      <c r="AC129" s="28"/>
      <c r="AD129" s="28"/>
      <c r="AE129" s="28"/>
      <c r="AR129" s="170" t="s">
        <v>132</v>
      </c>
      <c r="AT129" s="170" t="s">
        <v>117</v>
      </c>
      <c r="AU129" s="170" t="s">
        <v>121</v>
      </c>
      <c r="AY129" s="14" t="s">
        <v>113</v>
      </c>
      <c r="BE129" s="171">
        <f t="shared" si="8"/>
        <v>0</v>
      </c>
      <c r="BF129" s="171">
        <f t="shared" si="9"/>
        <v>0</v>
      </c>
      <c r="BG129" s="171">
        <f t="shared" si="10"/>
        <v>0</v>
      </c>
      <c r="BH129" s="171">
        <f t="shared" si="11"/>
        <v>0</v>
      </c>
      <c r="BI129" s="171">
        <f t="shared" si="12"/>
        <v>0</v>
      </c>
      <c r="BJ129" s="14" t="s">
        <v>121</v>
      </c>
      <c r="BK129" s="171">
        <f t="shared" si="13"/>
        <v>0</v>
      </c>
      <c r="BL129" s="14" t="s">
        <v>132</v>
      </c>
      <c r="BM129" s="170" t="s">
        <v>144</v>
      </c>
    </row>
    <row r="130" spans="1:65" s="2" customFormat="1" ht="16.5" customHeight="1">
      <c r="A130" s="28"/>
      <c r="B130" s="158"/>
      <c r="C130" s="159" t="s">
        <v>145</v>
      </c>
      <c r="D130" s="236" t="s">
        <v>146</v>
      </c>
      <c r="E130" s="237"/>
      <c r="F130" s="238"/>
      <c r="G130" s="160" t="s">
        <v>137</v>
      </c>
      <c r="H130" s="161">
        <v>44</v>
      </c>
      <c r="I130" s="162"/>
      <c r="J130" s="162"/>
      <c r="K130" s="163">
        <f t="shared" si="1"/>
        <v>0</v>
      </c>
      <c r="L130" s="164"/>
      <c r="M130" s="29"/>
      <c r="N130" s="165" t="s">
        <v>1</v>
      </c>
      <c r="O130" s="166" t="s">
        <v>37</v>
      </c>
      <c r="P130" s="167">
        <f t="shared" si="2"/>
        <v>0</v>
      </c>
      <c r="Q130" s="167">
        <f t="shared" si="3"/>
        <v>0</v>
      </c>
      <c r="R130" s="167">
        <f t="shared" si="4"/>
        <v>0</v>
      </c>
      <c r="S130" s="53"/>
      <c r="T130" s="168">
        <f t="shared" si="5"/>
        <v>0</v>
      </c>
      <c r="U130" s="168">
        <v>0</v>
      </c>
      <c r="V130" s="168">
        <f t="shared" si="6"/>
        <v>0</v>
      </c>
      <c r="W130" s="168">
        <v>0</v>
      </c>
      <c r="X130" s="169">
        <f t="shared" si="7"/>
        <v>0</v>
      </c>
      <c r="Y130" s="28"/>
      <c r="Z130" s="28"/>
      <c r="AA130" s="28"/>
      <c r="AB130" s="28"/>
      <c r="AC130" s="28"/>
      <c r="AD130" s="28"/>
      <c r="AE130" s="28"/>
      <c r="AR130" s="170" t="s">
        <v>132</v>
      </c>
      <c r="AT130" s="170" t="s">
        <v>117</v>
      </c>
      <c r="AU130" s="170" t="s">
        <v>121</v>
      </c>
      <c r="AY130" s="14" t="s">
        <v>113</v>
      </c>
      <c r="BE130" s="171">
        <f t="shared" si="8"/>
        <v>0</v>
      </c>
      <c r="BF130" s="171">
        <f t="shared" si="9"/>
        <v>0</v>
      </c>
      <c r="BG130" s="171">
        <f t="shared" si="10"/>
        <v>0</v>
      </c>
      <c r="BH130" s="171">
        <f t="shared" si="11"/>
        <v>0</v>
      </c>
      <c r="BI130" s="171">
        <f t="shared" si="12"/>
        <v>0</v>
      </c>
      <c r="BJ130" s="14" t="s">
        <v>121</v>
      </c>
      <c r="BK130" s="171">
        <f t="shared" si="13"/>
        <v>0</v>
      </c>
      <c r="BL130" s="14" t="s">
        <v>132</v>
      </c>
      <c r="BM130" s="170" t="s">
        <v>147</v>
      </c>
    </row>
    <row r="131" spans="1:65" s="2" customFormat="1" ht="36" customHeight="1">
      <c r="A131" s="28"/>
      <c r="B131" s="158"/>
      <c r="C131" s="159" t="s">
        <v>148</v>
      </c>
      <c r="D131" s="236" t="s">
        <v>149</v>
      </c>
      <c r="E131" s="237"/>
      <c r="F131" s="238"/>
      <c r="G131" s="160" t="s">
        <v>137</v>
      </c>
      <c r="H131" s="161">
        <v>44</v>
      </c>
      <c r="I131" s="162"/>
      <c r="J131" s="162"/>
      <c r="K131" s="163">
        <f t="shared" si="1"/>
        <v>0</v>
      </c>
      <c r="L131" s="164"/>
      <c r="M131" s="29"/>
      <c r="N131" s="165" t="s">
        <v>1</v>
      </c>
      <c r="O131" s="166" t="s">
        <v>37</v>
      </c>
      <c r="P131" s="167">
        <f t="shared" si="2"/>
        <v>0</v>
      </c>
      <c r="Q131" s="167">
        <f t="shared" si="3"/>
        <v>0</v>
      </c>
      <c r="R131" s="167">
        <f t="shared" si="4"/>
        <v>0</v>
      </c>
      <c r="S131" s="53"/>
      <c r="T131" s="168">
        <f t="shared" si="5"/>
        <v>0</v>
      </c>
      <c r="U131" s="168">
        <v>0</v>
      </c>
      <c r="V131" s="168">
        <f t="shared" si="6"/>
        <v>0</v>
      </c>
      <c r="W131" s="168">
        <v>0</v>
      </c>
      <c r="X131" s="169">
        <f t="shared" si="7"/>
        <v>0</v>
      </c>
      <c r="Y131" s="28"/>
      <c r="Z131" s="28"/>
      <c r="AA131" s="28"/>
      <c r="AB131" s="28"/>
      <c r="AC131" s="28"/>
      <c r="AD131" s="28"/>
      <c r="AE131" s="28"/>
      <c r="AR131" s="170" t="s">
        <v>132</v>
      </c>
      <c r="AT131" s="170" t="s">
        <v>117</v>
      </c>
      <c r="AU131" s="170" t="s">
        <v>121</v>
      </c>
      <c r="AY131" s="14" t="s">
        <v>113</v>
      </c>
      <c r="BE131" s="171">
        <f t="shared" si="8"/>
        <v>0</v>
      </c>
      <c r="BF131" s="171">
        <f t="shared" si="9"/>
        <v>0</v>
      </c>
      <c r="BG131" s="171">
        <f t="shared" si="10"/>
        <v>0</v>
      </c>
      <c r="BH131" s="171">
        <f t="shared" si="11"/>
        <v>0</v>
      </c>
      <c r="BI131" s="171">
        <f t="shared" si="12"/>
        <v>0</v>
      </c>
      <c r="BJ131" s="14" t="s">
        <v>121</v>
      </c>
      <c r="BK131" s="171">
        <f t="shared" si="13"/>
        <v>0</v>
      </c>
      <c r="BL131" s="14" t="s">
        <v>132</v>
      </c>
      <c r="BM131" s="170" t="s">
        <v>150</v>
      </c>
    </row>
    <row r="132" spans="1:65" s="2" customFormat="1" ht="16.5" customHeight="1">
      <c r="A132" s="28"/>
      <c r="B132" s="158"/>
      <c r="C132" s="172" t="s">
        <v>151</v>
      </c>
      <c r="D132" s="239" t="s">
        <v>152</v>
      </c>
      <c r="E132" s="240"/>
      <c r="F132" s="241"/>
      <c r="G132" s="173" t="s">
        <v>137</v>
      </c>
      <c r="H132" s="174">
        <v>44</v>
      </c>
      <c r="I132" s="175"/>
      <c r="J132" s="176"/>
      <c r="K132" s="177">
        <f t="shared" si="1"/>
        <v>0</v>
      </c>
      <c r="L132" s="176"/>
      <c r="M132" s="178"/>
      <c r="N132" s="179" t="s">
        <v>1</v>
      </c>
      <c r="O132" s="166" t="s">
        <v>37</v>
      </c>
      <c r="P132" s="167">
        <f t="shared" si="2"/>
        <v>0</v>
      </c>
      <c r="Q132" s="167">
        <f t="shared" si="3"/>
        <v>0</v>
      </c>
      <c r="R132" s="167">
        <f t="shared" si="4"/>
        <v>0</v>
      </c>
      <c r="S132" s="53"/>
      <c r="T132" s="168">
        <f t="shared" si="5"/>
        <v>0</v>
      </c>
      <c r="U132" s="168">
        <v>0</v>
      </c>
      <c r="V132" s="168">
        <f t="shared" si="6"/>
        <v>0</v>
      </c>
      <c r="W132" s="168">
        <v>0</v>
      </c>
      <c r="X132" s="169">
        <f t="shared" si="7"/>
        <v>0</v>
      </c>
      <c r="Y132" s="28"/>
      <c r="Z132" s="28"/>
      <c r="AA132" s="28"/>
      <c r="AB132" s="28"/>
      <c r="AC132" s="28"/>
      <c r="AD132" s="28"/>
      <c r="AE132" s="28"/>
      <c r="AR132" s="170" t="s">
        <v>140</v>
      </c>
      <c r="AT132" s="170" t="s">
        <v>127</v>
      </c>
      <c r="AU132" s="170" t="s">
        <v>121</v>
      </c>
      <c r="AY132" s="14" t="s">
        <v>113</v>
      </c>
      <c r="BE132" s="171">
        <f t="shared" si="8"/>
        <v>0</v>
      </c>
      <c r="BF132" s="171">
        <f t="shared" si="9"/>
        <v>0</v>
      </c>
      <c r="BG132" s="171">
        <f t="shared" si="10"/>
        <v>0</v>
      </c>
      <c r="BH132" s="171">
        <f t="shared" si="11"/>
        <v>0</v>
      </c>
      <c r="BI132" s="171">
        <f t="shared" si="12"/>
        <v>0</v>
      </c>
      <c r="BJ132" s="14" t="s">
        <v>121</v>
      </c>
      <c r="BK132" s="171">
        <f t="shared" si="13"/>
        <v>0</v>
      </c>
      <c r="BL132" s="14" t="s">
        <v>132</v>
      </c>
      <c r="BM132" s="170" t="s">
        <v>153</v>
      </c>
    </row>
    <row r="133" spans="1:65" s="2" customFormat="1" ht="24" customHeight="1">
      <c r="A133" s="28"/>
      <c r="B133" s="158"/>
      <c r="C133" s="172" t="s">
        <v>114</v>
      </c>
      <c r="D133" s="239" t="s">
        <v>223</v>
      </c>
      <c r="E133" s="240"/>
      <c r="F133" s="241"/>
      <c r="G133" s="173" t="s">
        <v>137</v>
      </c>
      <c r="H133" s="174">
        <v>44</v>
      </c>
      <c r="I133" s="175"/>
      <c r="J133" s="176"/>
      <c r="K133" s="177">
        <f t="shared" si="1"/>
        <v>0</v>
      </c>
      <c r="L133" s="176"/>
      <c r="M133" s="178"/>
      <c r="N133" s="179" t="s">
        <v>1</v>
      </c>
      <c r="O133" s="166" t="s">
        <v>37</v>
      </c>
      <c r="P133" s="167">
        <f t="shared" si="2"/>
        <v>0</v>
      </c>
      <c r="Q133" s="167">
        <f t="shared" si="3"/>
        <v>0</v>
      </c>
      <c r="R133" s="167">
        <f t="shared" si="4"/>
        <v>0</v>
      </c>
      <c r="S133" s="53"/>
      <c r="T133" s="168">
        <f t="shared" si="5"/>
        <v>0</v>
      </c>
      <c r="U133" s="168">
        <v>0</v>
      </c>
      <c r="V133" s="168">
        <f t="shared" si="6"/>
        <v>0</v>
      </c>
      <c r="W133" s="168">
        <v>0</v>
      </c>
      <c r="X133" s="169">
        <f t="shared" si="7"/>
        <v>0</v>
      </c>
      <c r="Y133" s="28"/>
      <c r="Z133" s="28"/>
      <c r="AA133" s="28"/>
      <c r="AB133" s="28"/>
      <c r="AC133" s="28"/>
      <c r="AD133" s="28"/>
      <c r="AE133" s="28"/>
      <c r="AR133" s="170" t="s">
        <v>140</v>
      </c>
      <c r="AT133" s="170" t="s">
        <v>127</v>
      </c>
      <c r="AU133" s="170" t="s">
        <v>121</v>
      </c>
      <c r="AY133" s="14" t="s">
        <v>113</v>
      </c>
      <c r="BE133" s="171">
        <f t="shared" si="8"/>
        <v>0</v>
      </c>
      <c r="BF133" s="171">
        <f t="shared" si="9"/>
        <v>0</v>
      </c>
      <c r="BG133" s="171">
        <f t="shared" si="10"/>
        <v>0</v>
      </c>
      <c r="BH133" s="171">
        <f t="shared" si="11"/>
        <v>0</v>
      </c>
      <c r="BI133" s="171">
        <f t="shared" si="12"/>
        <v>0</v>
      </c>
      <c r="BJ133" s="14" t="s">
        <v>121</v>
      </c>
      <c r="BK133" s="171">
        <f t="shared" si="13"/>
        <v>0</v>
      </c>
      <c r="BL133" s="14" t="s">
        <v>132</v>
      </c>
      <c r="BM133" s="170" t="s">
        <v>154</v>
      </c>
    </row>
    <row r="134" spans="1:65" s="2" customFormat="1" ht="24" customHeight="1">
      <c r="A134" s="28"/>
      <c r="B134" s="158"/>
      <c r="C134" s="172" t="s">
        <v>155</v>
      </c>
      <c r="D134" s="239" t="s">
        <v>224</v>
      </c>
      <c r="E134" s="240"/>
      <c r="F134" s="241"/>
      <c r="G134" s="173" t="s">
        <v>137</v>
      </c>
      <c r="H134" s="174">
        <v>44</v>
      </c>
      <c r="I134" s="175"/>
      <c r="J134" s="176"/>
      <c r="K134" s="177">
        <f t="shared" si="1"/>
        <v>0</v>
      </c>
      <c r="L134" s="176"/>
      <c r="M134" s="178"/>
      <c r="N134" s="179" t="s">
        <v>1</v>
      </c>
      <c r="O134" s="166" t="s">
        <v>37</v>
      </c>
      <c r="P134" s="167">
        <f t="shared" si="2"/>
        <v>0</v>
      </c>
      <c r="Q134" s="167">
        <f t="shared" si="3"/>
        <v>0</v>
      </c>
      <c r="R134" s="167">
        <f t="shared" si="4"/>
        <v>0</v>
      </c>
      <c r="S134" s="53"/>
      <c r="T134" s="168">
        <f t="shared" si="5"/>
        <v>0</v>
      </c>
      <c r="U134" s="168">
        <v>0</v>
      </c>
      <c r="V134" s="168">
        <f t="shared" si="6"/>
        <v>0</v>
      </c>
      <c r="W134" s="168">
        <v>0</v>
      </c>
      <c r="X134" s="169">
        <f t="shared" si="7"/>
        <v>0</v>
      </c>
      <c r="Y134" s="28"/>
      <c r="Z134" s="28"/>
      <c r="AA134" s="28"/>
      <c r="AB134" s="28"/>
      <c r="AC134" s="28"/>
      <c r="AD134" s="28"/>
      <c r="AE134" s="28"/>
      <c r="AR134" s="170" t="s">
        <v>140</v>
      </c>
      <c r="AT134" s="170" t="s">
        <v>127</v>
      </c>
      <c r="AU134" s="170" t="s">
        <v>121</v>
      </c>
      <c r="AY134" s="14" t="s">
        <v>113</v>
      </c>
      <c r="BE134" s="171">
        <f t="shared" si="8"/>
        <v>0</v>
      </c>
      <c r="BF134" s="171">
        <f t="shared" si="9"/>
        <v>0</v>
      </c>
      <c r="BG134" s="171">
        <f t="shared" si="10"/>
        <v>0</v>
      </c>
      <c r="BH134" s="171">
        <f t="shared" si="11"/>
        <v>0</v>
      </c>
      <c r="BI134" s="171">
        <f t="shared" si="12"/>
        <v>0</v>
      </c>
      <c r="BJ134" s="14" t="s">
        <v>121</v>
      </c>
      <c r="BK134" s="171">
        <f t="shared" si="13"/>
        <v>0</v>
      </c>
      <c r="BL134" s="14" t="s">
        <v>132</v>
      </c>
      <c r="BM134" s="170" t="s">
        <v>156</v>
      </c>
    </row>
    <row r="135" spans="1:65" s="2" customFormat="1" ht="24" customHeight="1">
      <c r="A135" s="28"/>
      <c r="B135" s="158"/>
      <c r="C135" s="172" t="s">
        <v>157</v>
      </c>
      <c r="D135" s="239" t="s">
        <v>225</v>
      </c>
      <c r="E135" s="240"/>
      <c r="F135" s="241"/>
      <c r="G135" s="173" t="s">
        <v>137</v>
      </c>
      <c r="H135" s="174">
        <v>90</v>
      </c>
      <c r="I135" s="175"/>
      <c r="J135" s="176"/>
      <c r="K135" s="177">
        <f t="shared" si="1"/>
        <v>0</v>
      </c>
      <c r="L135" s="176"/>
      <c r="M135" s="178"/>
      <c r="N135" s="179" t="s">
        <v>1</v>
      </c>
      <c r="O135" s="166" t="s">
        <v>37</v>
      </c>
      <c r="P135" s="167">
        <f t="shared" si="2"/>
        <v>0</v>
      </c>
      <c r="Q135" s="167">
        <f t="shared" si="3"/>
        <v>0</v>
      </c>
      <c r="R135" s="167">
        <f t="shared" si="4"/>
        <v>0</v>
      </c>
      <c r="S135" s="53"/>
      <c r="T135" s="168">
        <f t="shared" si="5"/>
        <v>0</v>
      </c>
      <c r="U135" s="168">
        <v>0</v>
      </c>
      <c r="V135" s="168">
        <f t="shared" si="6"/>
        <v>0</v>
      </c>
      <c r="W135" s="168">
        <v>0</v>
      </c>
      <c r="X135" s="169">
        <f t="shared" si="7"/>
        <v>0</v>
      </c>
      <c r="Y135" s="28"/>
      <c r="Z135" s="28"/>
      <c r="AA135" s="28"/>
      <c r="AB135" s="28"/>
      <c r="AC135" s="28"/>
      <c r="AD135" s="28"/>
      <c r="AE135" s="28"/>
      <c r="AR135" s="170" t="s">
        <v>140</v>
      </c>
      <c r="AT135" s="170" t="s">
        <v>127</v>
      </c>
      <c r="AU135" s="170" t="s">
        <v>121</v>
      </c>
      <c r="AY135" s="14" t="s">
        <v>113</v>
      </c>
      <c r="BE135" s="171">
        <f t="shared" si="8"/>
        <v>0</v>
      </c>
      <c r="BF135" s="171">
        <f t="shared" si="9"/>
        <v>0</v>
      </c>
      <c r="BG135" s="171">
        <f t="shared" si="10"/>
        <v>0</v>
      </c>
      <c r="BH135" s="171">
        <f t="shared" si="11"/>
        <v>0</v>
      </c>
      <c r="BI135" s="171">
        <f t="shared" si="12"/>
        <v>0</v>
      </c>
      <c r="BJ135" s="14" t="s">
        <v>121</v>
      </c>
      <c r="BK135" s="171">
        <f t="shared" si="13"/>
        <v>0</v>
      </c>
      <c r="BL135" s="14" t="s">
        <v>132</v>
      </c>
      <c r="BM135" s="170" t="s">
        <v>158</v>
      </c>
    </row>
    <row r="136" spans="1:65" s="2" customFormat="1" ht="24" customHeight="1">
      <c r="A136" s="28"/>
      <c r="B136" s="158"/>
      <c r="C136" s="172" t="s">
        <v>159</v>
      </c>
      <c r="D136" s="239" t="s">
        <v>160</v>
      </c>
      <c r="E136" s="240"/>
      <c r="F136" s="241"/>
      <c r="G136" s="173" t="s">
        <v>137</v>
      </c>
      <c r="H136" s="174">
        <v>4</v>
      </c>
      <c r="I136" s="175"/>
      <c r="J136" s="176"/>
      <c r="K136" s="177">
        <f t="shared" si="1"/>
        <v>0</v>
      </c>
      <c r="L136" s="176"/>
      <c r="M136" s="178"/>
      <c r="N136" s="179" t="s">
        <v>1</v>
      </c>
      <c r="O136" s="166" t="s">
        <v>37</v>
      </c>
      <c r="P136" s="167">
        <f t="shared" si="2"/>
        <v>0</v>
      </c>
      <c r="Q136" s="167">
        <f t="shared" si="3"/>
        <v>0</v>
      </c>
      <c r="R136" s="167">
        <f t="shared" si="4"/>
        <v>0</v>
      </c>
      <c r="S136" s="53"/>
      <c r="T136" s="168">
        <f t="shared" si="5"/>
        <v>0</v>
      </c>
      <c r="U136" s="168">
        <v>0</v>
      </c>
      <c r="V136" s="168">
        <f t="shared" si="6"/>
        <v>0</v>
      </c>
      <c r="W136" s="168">
        <v>0</v>
      </c>
      <c r="X136" s="169">
        <f t="shared" si="7"/>
        <v>0</v>
      </c>
      <c r="Y136" s="28"/>
      <c r="Z136" s="28"/>
      <c r="AA136" s="28"/>
      <c r="AB136" s="28"/>
      <c r="AC136" s="28"/>
      <c r="AD136" s="28"/>
      <c r="AE136" s="28"/>
      <c r="AR136" s="170" t="s">
        <v>140</v>
      </c>
      <c r="AT136" s="170" t="s">
        <v>127</v>
      </c>
      <c r="AU136" s="170" t="s">
        <v>121</v>
      </c>
      <c r="AY136" s="14" t="s">
        <v>113</v>
      </c>
      <c r="BE136" s="171">
        <f t="shared" si="8"/>
        <v>0</v>
      </c>
      <c r="BF136" s="171">
        <f t="shared" si="9"/>
        <v>0</v>
      </c>
      <c r="BG136" s="171">
        <f t="shared" si="10"/>
        <v>0</v>
      </c>
      <c r="BH136" s="171">
        <f t="shared" si="11"/>
        <v>0</v>
      </c>
      <c r="BI136" s="171">
        <f t="shared" si="12"/>
        <v>0</v>
      </c>
      <c r="BJ136" s="14" t="s">
        <v>121</v>
      </c>
      <c r="BK136" s="171">
        <f t="shared" si="13"/>
        <v>0</v>
      </c>
      <c r="BL136" s="14" t="s">
        <v>132</v>
      </c>
      <c r="BM136" s="170" t="s">
        <v>161</v>
      </c>
    </row>
    <row r="137" spans="1:65" s="2" customFormat="1" ht="16.5" customHeight="1">
      <c r="A137" s="28"/>
      <c r="B137" s="158"/>
      <c r="C137" s="172" t="s">
        <v>162</v>
      </c>
      <c r="D137" s="239" t="s">
        <v>163</v>
      </c>
      <c r="E137" s="240"/>
      <c r="F137" s="241"/>
      <c r="G137" s="173" t="s">
        <v>137</v>
      </c>
      <c r="H137" s="174">
        <v>4</v>
      </c>
      <c r="I137" s="175"/>
      <c r="J137" s="176"/>
      <c r="K137" s="177">
        <f t="shared" si="1"/>
        <v>0</v>
      </c>
      <c r="L137" s="176"/>
      <c r="M137" s="178"/>
      <c r="N137" s="179" t="s">
        <v>1</v>
      </c>
      <c r="O137" s="166" t="s">
        <v>37</v>
      </c>
      <c r="P137" s="167">
        <f t="shared" si="2"/>
        <v>0</v>
      </c>
      <c r="Q137" s="167">
        <f t="shared" si="3"/>
        <v>0</v>
      </c>
      <c r="R137" s="167">
        <f t="shared" si="4"/>
        <v>0</v>
      </c>
      <c r="S137" s="53"/>
      <c r="T137" s="168">
        <f t="shared" si="5"/>
        <v>0</v>
      </c>
      <c r="U137" s="168">
        <v>0</v>
      </c>
      <c r="V137" s="168">
        <f t="shared" si="6"/>
        <v>0</v>
      </c>
      <c r="W137" s="168">
        <v>0</v>
      </c>
      <c r="X137" s="169">
        <f t="shared" si="7"/>
        <v>0</v>
      </c>
      <c r="Y137" s="28"/>
      <c r="Z137" s="28"/>
      <c r="AA137" s="28"/>
      <c r="AB137" s="28"/>
      <c r="AC137" s="28"/>
      <c r="AD137" s="28"/>
      <c r="AE137" s="28"/>
      <c r="AR137" s="170" t="s">
        <v>140</v>
      </c>
      <c r="AT137" s="170" t="s">
        <v>127</v>
      </c>
      <c r="AU137" s="170" t="s">
        <v>121</v>
      </c>
      <c r="AY137" s="14" t="s">
        <v>113</v>
      </c>
      <c r="BE137" s="171">
        <f t="shared" si="8"/>
        <v>0</v>
      </c>
      <c r="BF137" s="171">
        <f t="shared" si="9"/>
        <v>0</v>
      </c>
      <c r="BG137" s="171">
        <f t="shared" si="10"/>
        <v>0</v>
      </c>
      <c r="BH137" s="171">
        <f t="shared" si="11"/>
        <v>0</v>
      </c>
      <c r="BI137" s="171">
        <f t="shared" si="12"/>
        <v>0</v>
      </c>
      <c r="BJ137" s="14" t="s">
        <v>121</v>
      </c>
      <c r="BK137" s="171">
        <f t="shared" si="13"/>
        <v>0</v>
      </c>
      <c r="BL137" s="14" t="s">
        <v>132</v>
      </c>
      <c r="BM137" s="170" t="s">
        <v>164</v>
      </c>
    </row>
    <row r="138" spans="1:65" s="2" customFormat="1" ht="27" customHeight="1">
      <c r="A138" s="28"/>
      <c r="B138" s="29"/>
      <c r="C138" s="28"/>
      <c r="D138" s="242" t="s">
        <v>166</v>
      </c>
      <c r="E138" s="242"/>
      <c r="F138" s="242"/>
      <c r="G138" s="28"/>
      <c r="H138" s="28"/>
      <c r="I138" s="87"/>
      <c r="J138" s="87"/>
      <c r="K138" s="28"/>
      <c r="L138" s="28"/>
      <c r="M138" s="29"/>
      <c r="N138" s="182"/>
      <c r="O138" s="183"/>
      <c r="P138" s="53"/>
      <c r="Q138" s="53"/>
      <c r="R138" s="53"/>
      <c r="S138" s="53"/>
      <c r="T138" s="53"/>
      <c r="U138" s="53"/>
      <c r="V138" s="53"/>
      <c r="W138" s="53"/>
      <c r="X138" s="54"/>
      <c r="Y138" s="28"/>
      <c r="Z138" s="28"/>
      <c r="AA138" s="28"/>
      <c r="AB138" s="28"/>
      <c r="AC138" s="28"/>
      <c r="AD138" s="28"/>
      <c r="AE138" s="28"/>
      <c r="AT138" s="14" t="s">
        <v>165</v>
      </c>
      <c r="AU138" s="14" t="s">
        <v>121</v>
      </c>
    </row>
    <row r="139" spans="1:65" s="2" customFormat="1" ht="24" customHeight="1">
      <c r="A139" s="28"/>
      <c r="B139" s="158"/>
      <c r="C139" s="159" t="s">
        <v>167</v>
      </c>
      <c r="D139" s="236" t="s">
        <v>168</v>
      </c>
      <c r="E139" s="237"/>
      <c r="F139" s="238"/>
      <c r="G139" s="160" t="s">
        <v>137</v>
      </c>
      <c r="H139" s="161">
        <v>9</v>
      </c>
      <c r="I139" s="162"/>
      <c r="J139" s="162"/>
      <c r="K139" s="163">
        <f t="shared" ref="K139:K150" si="14">ROUND(P139*H139,2)</f>
        <v>0</v>
      </c>
      <c r="L139" s="164"/>
      <c r="M139" s="29"/>
      <c r="N139" s="165" t="s">
        <v>1</v>
      </c>
      <c r="O139" s="166" t="s">
        <v>37</v>
      </c>
      <c r="P139" s="167">
        <f t="shared" ref="P139:P150" si="15">I139+J139</f>
        <v>0</v>
      </c>
      <c r="Q139" s="167">
        <f t="shared" ref="Q139:Q150" si="16">ROUND(I139*H139,2)</f>
        <v>0</v>
      </c>
      <c r="R139" s="167">
        <f t="shared" ref="R139:R150" si="17">ROUND(J139*H139,2)</f>
        <v>0</v>
      </c>
      <c r="S139" s="53"/>
      <c r="T139" s="168">
        <f t="shared" ref="T139:T150" si="18">S139*H139</f>
        <v>0</v>
      </c>
      <c r="U139" s="168">
        <v>0</v>
      </c>
      <c r="V139" s="168">
        <f t="shared" ref="V139:V150" si="19">U139*H139</f>
        <v>0</v>
      </c>
      <c r="W139" s="168">
        <v>0</v>
      </c>
      <c r="X139" s="169">
        <f t="shared" ref="X139:X150" si="20">W139*H139</f>
        <v>0</v>
      </c>
      <c r="Y139" s="28"/>
      <c r="Z139" s="28"/>
      <c r="AA139" s="28"/>
      <c r="AB139" s="28"/>
      <c r="AC139" s="28"/>
      <c r="AD139" s="28"/>
      <c r="AE139" s="28"/>
      <c r="AR139" s="170" t="s">
        <v>132</v>
      </c>
      <c r="AT139" s="170" t="s">
        <v>117</v>
      </c>
      <c r="AU139" s="170" t="s">
        <v>121</v>
      </c>
      <c r="AY139" s="14" t="s">
        <v>113</v>
      </c>
      <c r="BE139" s="171">
        <f t="shared" ref="BE139:BE150" si="21">IF(O139="základná",K139,0)</f>
        <v>0</v>
      </c>
      <c r="BF139" s="171">
        <f t="shared" ref="BF139:BF150" si="22">IF(O139="znížená",K139,0)</f>
        <v>0</v>
      </c>
      <c r="BG139" s="171">
        <f t="shared" ref="BG139:BG150" si="23">IF(O139="zákl. prenesená",K139,0)</f>
        <v>0</v>
      </c>
      <c r="BH139" s="171">
        <f t="shared" ref="BH139:BH150" si="24">IF(O139="zníž. prenesená",K139,0)</f>
        <v>0</v>
      </c>
      <c r="BI139" s="171">
        <f t="shared" ref="BI139:BI150" si="25">IF(O139="nulová",K139,0)</f>
        <v>0</v>
      </c>
      <c r="BJ139" s="14" t="s">
        <v>121</v>
      </c>
      <c r="BK139" s="171">
        <f t="shared" ref="BK139:BK150" si="26">ROUND(P139*H139,2)</f>
        <v>0</v>
      </c>
      <c r="BL139" s="14" t="s">
        <v>132</v>
      </c>
      <c r="BM139" s="170" t="s">
        <v>169</v>
      </c>
    </row>
    <row r="140" spans="1:65" s="2" customFormat="1" ht="16.5" customHeight="1">
      <c r="A140" s="28"/>
      <c r="B140" s="158"/>
      <c r="C140" s="172" t="s">
        <v>8</v>
      </c>
      <c r="D140" s="239" t="s">
        <v>170</v>
      </c>
      <c r="E140" s="240"/>
      <c r="F140" s="241"/>
      <c r="G140" s="173" t="s">
        <v>137</v>
      </c>
      <c r="H140" s="174">
        <v>7</v>
      </c>
      <c r="I140" s="175"/>
      <c r="J140" s="176"/>
      <c r="K140" s="177">
        <f t="shared" si="14"/>
        <v>0</v>
      </c>
      <c r="L140" s="176"/>
      <c r="M140" s="178"/>
      <c r="N140" s="179" t="s">
        <v>1</v>
      </c>
      <c r="O140" s="166" t="s">
        <v>37</v>
      </c>
      <c r="P140" s="167">
        <f t="shared" si="15"/>
        <v>0</v>
      </c>
      <c r="Q140" s="167">
        <f t="shared" si="16"/>
        <v>0</v>
      </c>
      <c r="R140" s="167">
        <f t="shared" si="17"/>
        <v>0</v>
      </c>
      <c r="S140" s="53"/>
      <c r="T140" s="168">
        <f t="shared" si="18"/>
        <v>0</v>
      </c>
      <c r="U140" s="168">
        <v>0</v>
      </c>
      <c r="V140" s="168">
        <f t="shared" si="19"/>
        <v>0</v>
      </c>
      <c r="W140" s="168">
        <v>0</v>
      </c>
      <c r="X140" s="169">
        <f t="shared" si="20"/>
        <v>0</v>
      </c>
      <c r="Y140" s="28"/>
      <c r="Z140" s="28"/>
      <c r="AA140" s="28"/>
      <c r="AB140" s="28"/>
      <c r="AC140" s="28"/>
      <c r="AD140" s="28"/>
      <c r="AE140" s="28"/>
      <c r="AR140" s="170" t="s">
        <v>140</v>
      </c>
      <c r="AT140" s="170" t="s">
        <v>127</v>
      </c>
      <c r="AU140" s="170" t="s">
        <v>121</v>
      </c>
      <c r="AY140" s="14" t="s">
        <v>113</v>
      </c>
      <c r="BE140" s="171">
        <f t="shared" si="21"/>
        <v>0</v>
      </c>
      <c r="BF140" s="171">
        <f t="shared" si="22"/>
        <v>0</v>
      </c>
      <c r="BG140" s="171">
        <f t="shared" si="23"/>
        <v>0</v>
      </c>
      <c r="BH140" s="171">
        <f t="shared" si="24"/>
        <v>0</v>
      </c>
      <c r="BI140" s="171">
        <f t="shared" si="25"/>
        <v>0</v>
      </c>
      <c r="BJ140" s="14" t="s">
        <v>121</v>
      </c>
      <c r="BK140" s="171">
        <f t="shared" si="26"/>
        <v>0</v>
      </c>
      <c r="BL140" s="14" t="s">
        <v>132</v>
      </c>
      <c r="BM140" s="170" t="s">
        <v>171</v>
      </c>
    </row>
    <row r="141" spans="1:65" s="2" customFormat="1" ht="16.5" customHeight="1">
      <c r="A141" s="28"/>
      <c r="B141" s="158"/>
      <c r="C141" s="172" t="s">
        <v>172</v>
      </c>
      <c r="D141" s="239" t="s">
        <v>173</v>
      </c>
      <c r="E141" s="240"/>
      <c r="F141" s="241"/>
      <c r="G141" s="173" t="s">
        <v>137</v>
      </c>
      <c r="H141" s="174">
        <v>7</v>
      </c>
      <c r="I141" s="175"/>
      <c r="J141" s="176"/>
      <c r="K141" s="177">
        <f t="shared" si="14"/>
        <v>0</v>
      </c>
      <c r="L141" s="176"/>
      <c r="M141" s="178"/>
      <c r="N141" s="179" t="s">
        <v>1</v>
      </c>
      <c r="O141" s="166" t="s">
        <v>37</v>
      </c>
      <c r="P141" s="167">
        <f t="shared" si="15"/>
        <v>0</v>
      </c>
      <c r="Q141" s="167">
        <f t="shared" si="16"/>
        <v>0</v>
      </c>
      <c r="R141" s="167">
        <f t="shared" si="17"/>
        <v>0</v>
      </c>
      <c r="S141" s="53"/>
      <c r="T141" s="168">
        <f t="shared" si="18"/>
        <v>0</v>
      </c>
      <c r="U141" s="168">
        <v>0</v>
      </c>
      <c r="V141" s="168">
        <f t="shared" si="19"/>
        <v>0</v>
      </c>
      <c r="W141" s="168">
        <v>0</v>
      </c>
      <c r="X141" s="169">
        <f t="shared" si="20"/>
        <v>0</v>
      </c>
      <c r="Y141" s="28"/>
      <c r="Z141" s="28"/>
      <c r="AA141" s="28"/>
      <c r="AB141" s="28"/>
      <c r="AC141" s="28"/>
      <c r="AD141" s="28"/>
      <c r="AE141" s="28"/>
      <c r="AR141" s="170" t="s">
        <v>140</v>
      </c>
      <c r="AT141" s="170" t="s">
        <v>127</v>
      </c>
      <c r="AU141" s="170" t="s">
        <v>121</v>
      </c>
      <c r="AY141" s="14" t="s">
        <v>113</v>
      </c>
      <c r="BE141" s="171">
        <f t="shared" si="21"/>
        <v>0</v>
      </c>
      <c r="BF141" s="171">
        <f t="shared" si="22"/>
        <v>0</v>
      </c>
      <c r="BG141" s="171">
        <f t="shared" si="23"/>
        <v>0</v>
      </c>
      <c r="BH141" s="171">
        <f t="shared" si="24"/>
        <v>0</v>
      </c>
      <c r="BI141" s="171">
        <f t="shared" si="25"/>
        <v>0</v>
      </c>
      <c r="BJ141" s="14" t="s">
        <v>121</v>
      </c>
      <c r="BK141" s="171">
        <f t="shared" si="26"/>
        <v>0</v>
      </c>
      <c r="BL141" s="14" t="s">
        <v>132</v>
      </c>
      <c r="BM141" s="170" t="s">
        <v>174</v>
      </c>
    </row>
    <row r="142" spans="1:65" s="2" customFormat="1" ht="16.5" customHeight="1">
      <c r="A142" s="28"/>
      <c r="B142" s="158"/>
      <c r="C142" s="172" t="s">
        <v>175</v>
      </c>
      <c r="D142" s="239" t="s">
        <v>176</v>
      </c>
      <c r="E142" s="240"/>
      <c r="F142" s="241"/>
      <c r="G142" s="173" t="s">
        <v>137</v>
      </c>
      <c r="H142" s="174">
        <v>2</v>
      </c>
      <c r="I142" s="175"/>
      <c r="J142" s="176"/>
      <c r="K142" s="177">
        <f t="shared" si="14"/>
        <v>0</v>
      </c>
      <c r="L142" s="176"/>
      <c r="M142" s="178"/>
      <c r="N142" s="179" t="s">
        <v>1</v>
      </c>
      <c r="O142" s="166" t="s">
        <v>37</v>
      </c>
      <c r="P142" s="167">
        <f t="shared" si="15"/>
        <v>0</v>
      </c>
      <c r="Q142" s="167">
        <f t="shared" si="16"/>
        <v>0</v>
      </c>
      <c r="R142" s="167">
        <f t="shared" si="17"/>
        <v>0</v>
      </c>
      <c r="S142" s="53"/>
      <c r="T142" s="168">
        <f t="shared" si="18"/>
        <v>0</v>
      </c>
      <c r="U142" s="168">
        <v>0</v>
      </c>
      <c r="V142" s="168">
        <f t="shared" si="19"/>
        <v>0</v>
      </c>
      <c r="W142" s="168">
        <v>0</v>
      </c>
      <c r="X142" s="169">
        <f t="shared" si="20"/>
        <v>0</v>
      </c>
      <c r="Y142" s="28"/>
      <c r="Z142" s="28"/>
      <c r="AA142" s="28"/>
      <c r="AB142" s="28"/>
      <c r="AC142" s="28"/>
      <c r="AD142" s="28"/>
      <c r="AE142" s="28"/>
      <c r="AR142" s="170" t="s">
        <v>140</v>
      </c>
      <c r="AT142" s="170" t="s">
        <v>127</v>
      </c>
      <c r="AU142" s="170" t="s">
        <v>121</v>
      </c>
      <c r="AY142" s="14" t="s">
        <v>113</v>
      </c>
      <c r="BE142" s="171">
        <f t="shared" si="21"/>
        <v>0</v>
      </c>
      <c r="BF142" s="171">
        <f t="shared" si="22"/>
        <v>0</v>
      </c>
      <c r="BG142" s="171">
        <f t="shared" si="23"/>
        <v>0</v>
      </c>
      <c r="BH142" s="171">
        <f t="shared" si="24"/>
        <v>0</v>
      </c>
      <c r="BI142" s="171">
        <f t="shared" si="25"/>
        <v>0</v>
      </c>
      <c r="BJ142" s="14" t="s">
        <v>121</v>
      </c>
      <c r="BK142" s="171">
        <f t="shared" si="26"/>
        <v>0</v>
      </c>
      <c r="BL142" s="14" t="s">
        <v>132</v>
      </c>
      <c r="BM142" s="170" t="s">
        <v>177</v>
      </c>
    </row>
    <row r="143" spans="1:65" s="2" customFormat="1" ht="16.5" customHeight="1">
      <c r="A143" s="28"/>
      <c r="B143" s="158"/>
      <c r="C143" s="172" t="s">
        <v>178</v>
      </c>
      <c r="D143" s="239" t="s">
        <v>179</v>
      </c>
      <c r="E143" s="240"/>
      <c r="F143" s="241"/>
      <c r="G143" s="173" t="s">
        <v>137</v>
      </c>
      <c r="H143" s="174">
        <v>2</v>
      </c>
      <c r="I143" s="175"/>
      <c r="J143" s="176"/>
      <c r="K143" s="177">
        <f t="shared" si="14"/>
        <v>0</v>
      </c>
      <c r="L143" s="176"/>
      <c r="M143" s="178"/>
      <c r="N143" s="179" t="s">
        <v>1</v>
      </c>
      <c r="O143" s="166" t="s">
        <v>37</v>
      </c>
      <c r="P143" s="167">
        <f t="shared" si="15"/>
        <v>0</v>
      </c>
      <c r="Q143" s="167">
        <f t="shared" si="16"/>
        <v>0</v>
      </c>
      <c r="R143" s="167">
        <f t="shared" si="17"/>
        <v>0</v>
      </c>
      <c r="S143" s="53"/>
      <c r="T143" s="168">
        <f t="shared" si="18"/>
        <v>0</v>
      </c>
      <c r="U143" s="168">
        <v>0</v>
      </c>
      <c r="V143" s="168">
        <f t="shared" si="19"/>
        <v>0</v>
      </c>
      <c r="W143" s="168">
        <v>0</v>
      </c>
      <c r="X143" s="169">
        <f t="shared" si="20"/>
        <v>0</v>
      </c>
      <c r="Y143" s="28"/>
      <c r="Z143" s="28"/>
      <c r="AA143" s="28"/>
      <c r="AB143" s="28"/>
      <c r="AC143" s="28"/>
      <c r="AD143" s="28"/>
      <c r="AE143" s="28"/>
      <c r="AR143" s="170" t="s">
        <v>140</v>
      </c>
      <c r="AT143" s="170" t="s">
        <v>127</v>
      </c>
      <c r="AU143" s="170" t="s">
        <v>121</v>
      </c>
      <c r="AY143" s="14" t="s">
        <v>113</v>
      </c>
      <c r="BE143" s="171">
        <f t="shared" si="21"/>
        <v>0</v>
      </c>
      <c r="BF143" s="171">
        <f t="shared" si="22"/>
        <v>0</v>
      </c>
      <c r="BG143" s="171">
        <f t="shared" si="23"/>
        <v>0</v>
      </c>
      <c r="BH143" s="171">
        <f t="shared" si="24"/>
        <v>0</v>
      </c>
      <c r="BI143" s="171">
        <f t="shared" si="25"/>
        <v>0</v>
      </c>
      <c r="BJ143" s="14" t="s">
        <v>121</v>
      </c>
      <c r="BK143" s="171">
        <f t="shared" si="26"/>
        <v>0</v>
      </c>
      <c r="BL143" s="14" t="s">
        <v>132</v>
      </c>
      <c r="BM143" s="170" t="s">
        <v>180</v>
      </c>
    </row>
    <row r="144" spans="1:65" s="2" customFormat="1" ht="16.5" customHeight="1">
      <c r="A144" s="28"/>
      <c r="B144" s="158"/>
      <c r="C144" s="172" t="s">
        <v>181</v>
      </c>
      <c r="D144" s="239" t="s">
        <v>182</v>
      </c>
      <c r="E144" s="240"/>
      <c r="F144" s="241"/>
      <c r="G144" s="173" t="s">
        <v>137</v>
      </c>
      <c r="H144" s="174">
        <v>1</v>
      </c>
      <c r="I144" s="175"/>
      <c r="J144" s="176"/>
      <c r="K144" s="177">
        <f t="shared" si="14"/>
        <v>0</v>
      </c>
      <c r="L144" s="176"/>
      <c r="M144" s="178"/>
      <c r="N144" s="179" t="s">
        <v>1</v>
      </c>
      <c r="O144" s="166" t="s">
        <v>37</v>
      </c>
      <c r="P144" s="167">
        <f t="shared" si="15"/>
        <v>0</v>
      </c>
      <c r="Q144" s="167">
        <f t="shared" si="16"/>
        <v>0</v>
      </c>
      <c r="R144" s="167">
        <f t="shared" si="17"/>
        <v>0</v>
      </c>
      <c r="S144" s="53"/>
      <c r="T144" s="168">
        <f t="shared" si="18"/>
        <v>0</v>
      </c>
      <c r="U144" s="168">
        <v>0</v>
      </c>
      <c r="V144" s="168">
        <f t="shared" si="19"/>
        <v>0</v>
      </c>
      <c r="W144" s="168">
        <v>0</v>
      </c>
      <c r="X144" s="169">
        <f t="shared" si="20"/>
        <v>0</v>
      </c>
      <c r="Y144" s="28"/>
      <c r="Z144" s="28"/>
      <c r="AA144" s="28"/>
      <c r="AB144" s="28"/>
      <c r="AC144" s="28"/>
      <c r="AD144" s="28"/>
      <c r="AE144" s="28"/>
      <c r="AR144" s="170" t="s">
        <v>140</v>
      </c>
      <c r="AT144" s="170" t="s">
        <v>127</v>
      </c>
      <c r="AU144" s="170" t="s">
        <v>121</v>
      </c>
      <c r="AY144" s="14" t="s">
        <v>113</v>
      </c>
      <c r="BE144" s="171">
        <f t="shared" si="21"/>
        <v>0</v>
      </c>
      <c r="BF144" s="171">
        <f t="shared" si="22"/>
        <v>0</v>
      </c>
      <c r="BG144" s="171">
        <f t="shared" si="23"/>
        <v>0</v>
      </c>
      <c r="BH144" s="171">
        <f t="shared" si="24"/>
        <v>0</v>
      </c>
      <c r="BI144" s="171">
        <f t="shared" si="25"/>
        <v>0</v>
      </c>
      <c r="BJ144" s="14" t="s">
        <v>121</v>
      </c>
      <c r="BK144" s="171">
        <f t="shared" si="26"/>
        <v>0</v>
      </c>
      <c r="BL144" s="14" t="s">
        <v>132</v>
      </c>
      <c r="BM144" s="170" t="s">
        <v>183</v>
      </c>
    </row>
    <row r="145" spans="1:65" s="2" customFormat="1" ht="16.5" customHeight="1">
      <c r="A145" s="28"/>
      <c r="B145" s="158"/>
      <c r="C145" s="172" t="s">
        <v>184</v>
      </c>
      <c r="D145" s="239" t="s">
        <v>185</v>
      </c>
      <c r="E145" s="240"/>
      <c r="F145" s="241"/>
      <c r="G145" s="173" t="s">
        <v>137</v>
      </c>
      <c r="H145" s="174">
        <v>1</v>
      </c>
      <c r="I145" s="175"/>
      <c r="J145" s="176"/>
      <c r="K145" s="177">
        <f t="shared" si="14"/>
        <v>0</v>
      </c>
      <c r="L145" s="176"/>
      <c r="M145" s="178"/>
      <c r="N145" s="179" t="s">
        <v>1</v>
      </c>
      <c r="O145" s="166" t="s">
        <v>37</v>
      </c>
      <c r="P145" s="167">
        <f t="shared" si="15"/>
        <v>0</v>
      </c>
      <c r="Q145" s="167">
        <f t="shared" si="16"/>
        <v>0</v>
      </c>
      <c r="R145" s="167">
        <f t="shared" si="17"/>
        <v>0</v>
      </c>
      <c r="S145" s="53"/>
      <c r="T145" s="168">
        <f t="shared" si="18"/>
        <v>0</v>
      </c>
      <c r="U145" s="168">
        <v>0</v>
      </c>
      <c r="V145" s="168">
        <f t="shared" si="19"/>
        <v>0</v>
      </c>
      <c r="W145" s="168">
        <v>0</v>
      </c>
      <c r="X145" s="169">
        <f t="shared" si="20"/>
        <v>0</v>
      </c>
      <c r="Y145" s="28"/>
      <c r="Z145" s="28"/>
      <c r="AA145" s="28"/>
      <c r="AB145" s="28"/>
      <c r="AC145" s="28"/>
      <c r="AD145" s="28"/>
      <c r="AE145" s="28"/>
      <c r="AR145" s="170" t="s">
        <v>140</v>
      </c>
      <c r="AT145" s="170" t="s">
        <v>127</v>
      </c>
      <c r="AU145" s="170" t="s">
        <v>121</v>
      </c>
      <c r="AY145" s="14" t="s">
        <v>113</v>
      </c>
      <c r="BE145" s="171">
        <f t="shared" si="21"/>
        <v>0</v>
      </c>
      <c r="BF145" s="171">
        <f t="shared" si="22"/>
        <v>0</v>
      </c>
      <c r="BG145" s="171">
        <f t="shared" si="23"/>
        <v>0</v>
      </c>
      <c r="BH145" s="171">
        <f t="shared" si="24"/>
        <v>0</v>
      </c>
      <c r="BI145" s="171">
        <f t="shared" si="25"/>
        <v>0</v>
      </c>
      <c r="BJ145" s="14" t="s">
        <v>121</v>
      </c>
      <c r="BK145" s="171">
        <f t="shared" si="26"/>
        <v>0</v>
      </c>
      <c r="BL145" s="14" t="s">
        <v>132</v>
      </c>
      <c r="BM145" s="170" t="s">
        <v>186</v>
      </c>
    </row>
    <row r="146" spans="1:65" s="2" customFormat="1" ht="16.5" customHeight="1">
      <c r="A146" s="28"/>
      <c r="B146" s="158"/>
      <c r="C146" s="172" t="s">
        <v>187</v>
      </c>
      <c r="D146" s="239" t="s">
        <v>188</v>
      </c>
      <c r="E146" s="240"/>
      <c r="F146" s="241"/>
      <c r="G146" s="173" t="s">
        <v>137</v>
      </c>
      <c r="H146" s="174">
        <v>16</v>
      </c>
      <c r="I146" s="175"/>
      <c r="J146" s="176"/>
      <c r="K146" s="177">
        <f t="shared" si="14"/>
        <v>0</v>
      </c>
      <c r="L146" s="176"/>
      <c r="M146" s="178"/>
      <c r="N146" s="179" t="s">
        <v>1</v>
      </c>
      <c r="O146" s="166" t="s">
        <v>37</v>
      </c>
      <c r="P146" s="167">
        <f t="shared" si="15"/>
        <v>0</v>
      </c>
      <c r="Q146" s="167">
        <f t="shared" si="16"/>
        <v>0</v>
      </c>
      <c r="R146" s="167">
        <f t="shared" si="17"/>
        <v>0</v>
      </c>
      <c r="S146" s="53"/>
      <c r="T146" s="168">
        <f t="shared" si="18"/>
        <v>0</v>
      </c>
      <c r="U146" s="168">
        <v>0</v>
      </c>
      <c r="V146" s="168">
        <f t="shared" si="19"/>
        <v>0</v>
      </c>
      <c r="W146" s="168">
        <v>0</v>
      </c>
      <c r="X146" s="169">
        <f t="shared" si="20"/>
        <v>0</v>
      </c>
      <c r="Y146" s="28"/>
      <c r="Z146" s="28"/>
      <c r="AA146" s="28"/>
      <c r="AB146" s="28"/>
      <c r="AC146" s="28"/>
      <c r="AD146" s="28"/>
      <c r="AE146" s="28"/>
      <c r="AR146" s="170" t="s">
        <v>140</v>
      </c>
      <c r="AT146" s="170" t="s">
        <v>127</v>
      </c>
      <c r="AU146" s="170" t="s">
        <v>121</v>
      </c>
      <c r="AY146" s="14" t="s">
        <v>113</v>
      </c>
      <c r="BE146" s="171">
        <f t="shared" si="21"/>
        <v>0</v>
      </c>
      <c r="BF146" s="171">
        <f t="shared" si="22"/>
        <v>0</v>
      </c>
      <c r="BG146" s="171">
        <f t="shared" si="23"/>
        <v>0</v>
      </c>
      <c r="BH146" s="171">
        <f t="shared" si="24"/>
        <v>0</v>
      </c>
      <c r="BI146" s="171">
        <f t="shared" si="25"/>
        <v>0</v>
      </c>
      <c r="BJ146" s="14" t="s">
        <v>121</v>
      </c>
      <c r="BK146" s="171">
        <f t="shared" si="26"/>
        <v>0</v>
      </c>
      <c r="BL146" s="14" t="s">
        <v>132</v>
      </c>
      <c r="BM146" s="170" t="s">
        <v>189</v>
      </c>
    </row>
    <row r="147" spans="1:65" s="2" customFormat="1" ht="16.5" customHeight="1">
      <c r="A147" s="28"/>
      <c r="B147" s="158"/>
      <c r="C147" s="159" t="s">
        <v>190</v>
      </c>
      <c r="D147" s="236" t="s">
        <v>191</v>
      </c>
      <c r="E147" s="237"/>
      <c r="F147" s="238"/>
      <c r="G147" s="160" t="s">
        <v>137</v>
      </c>
      <c r="H147" s="161">
        <v>1</v>
      </c>
      <c r="I147" s="162"/>
      <c r="J147" s="162"/>
      <c r="K147" s="163">
        <f t="shared" si="14"/>
        <v>0</v>
      </c>
      <c r="L147" s="164"/>
      <c r="M147" s="29"/>
      <c r="N147" s="165" t="s">
        <v>1</v>
      </c>
      <c r="O147" s="166" t="s">
        <v>37</v>
      </c>
      <c r="P147" s="167">
        <f t="shared" si="15"/>
        <v>0</v>
      </c>
      <c r="Q147" s="167">
        <f t="shared" si="16"/>
        <v>0</v>
      </c>
      <c r="R147" s="167">
        <f t="shared" si="17"/>
        <v>0</v>
      </c>
      <c r="S147" s="53"/>
      <c r="T147" s="168">
        <f t="shared" si="18"/>
        <v>0</v>
      </c>
      <c r="U147" s="168">
        <v>0</v>
      </c>
      <c r="V147" s="168">
        <f t="shared" si="19"/>
        <v>0</v>
      </c>
      <c r="W147" s="168">
        <v>0</v>
      </c>
      <c r="X147" s="169">
        <f t="shared" si="20"/>
        <v>0</v>
      </c>
      <c r="Y147" s="28"/>
      <c r="Z147" s="28"/>
      <c r="AA147" s="28"/>
      <c r="AB147" s="28"/>
      <c r="AC147" s="28"/>
      <c r="AD147" s="28"/>
      <c r="AE147" s="28"/>
      <c r="AR147" s="170" t="s">
        <v>132</v>
      </c>
      <c r="AT147" s="170" t="s">
        <v>117</v>
      </c>
      <c r="AU147" s="170" t="s">
        <v>121</v>
      </c>
      <c r="AY147" s="14" t="s">
        <v>113</v>
      </c>
      <c r="BE147" s="171">
        <f t="shared" si="21"/>
        <v>0</v>
      </c>
      <c r="BF147" s="171">
        <f t="shared" si="22"/>
        <v>0</v>
      </c>
      <c r="BG147" s="171">
        <f t="shared" si="23"/>
        <v>0</v>
      </c>
      <c r="BH147" s="171">
        <f t="shared" si="24"/>
        <v>0</v>
      </c>
      <c r="BI147" s="171">
        <f t="shared" si="25"/>
        <v>0</v>
      </c>
      <c r="BJ147" s="14" t="s">
        <v>121</v>
      </c>
      <c r="BK147" s="171">
        <f t="shared" si="26"/>
        <v>0</v>
      </c>
      <c r="BL147" s="14" t="s">
        <v>132</v>
      </c>
      <c r="BM147" s="170" t="s">
        <v>192</v>
      </c>
    </row>
    <row r="148" spans="1:65" s="2" customFormat="1" ht="16.5" customHeight="1">
      <c r="A148" s="28"/>
      <c r="B148" s="158"/>
      <c r="C148" s="172" t="s">
        <v>193</v>
      </c>
      <c r="D148" s="239" t="s">
        <v>194</v>
      </c>
      <c r="E148" s="240"/>
      <c r="F148" s="241"/>
      <c r="G148" s="173" t="s">
        <v>137</v>
      </c>
      <c r="H148" s="174">
        <v>1</v>
      </c>
      <c r="I148" s="175"/>
      <c r="J148" s="176"/>
      <c r="K148" s="177">
        <f t="shared" si="14"/>
        <v>0</v>
      </c>
      <c r="L148" s="176"/>
      <c r="M148" s="178"/>
      <c r="N148" s="179" t="s">
        <v>1</v>
      </c>
      <c r="O148" s="166" t="s">
        <v>37</v>
      </c>
      <c r="P148" s="167">
        <f t="shared" si="15"/>
        <v>0</v>
      </c>
      <c r="Q148" s="167">
        <f t="shared" si="16"/>
        <v>0</v>
      </c>
      <c r="R148" s="167">
        <f t="shared" si="17"/>
        <v>0</v>
      </c>
      <c r="S148" s="53"/>
      <c r="T148" s="168">
        <f t="shared" si="18"/>
        <v>0</v>
      </c>
      <c r="U148" s="168">
        <v>0</v>
      </c>
      <c r="V148" s="168">
        <f t="shared" si="19"/>
        <v>0</v>
      </c>
      <c r="W148" s="168">
        <v>0</v>
      </c>
      <c r="X148" s="169">
        <f t="shared" si="20"/>
        <v>0</v>
      </c>
      <c r="Y148" s="28"/>
      <c r="Z148" s="28"/>
      <c r="AA148" s="28"/>
      <c r="AB148" s="28"/>
      <c r="AC148" s="28"/>
      <c r="AD148" s="28"/>
      <c r="AE148" s="28"/>
      <c r="AR148" s="170" t="s">
        <v>140</v>
      </c>
      <c r="AT148" s="170" t="s">
        <v>127</v>
      </c>
      <c r="AU148" s="170" t="s">
        <v>121</v>
      </c>
      <c r="AY148" s="14" t="s">
        <v>113</v>
      </c>
      <c r="BE148" s="171">
        <f t="shared" si="21"/>
        <v>0</v>
      </c>
      <c r="BF148" s="171">
        <f t="shared" si="22"/>
        <v>0</v>
      </c>
      <c r="BG148" s="171">
        <f t="shared" si="23"/>
        <v>0</v>
      </c>
      <c r="BH148" s="171">
        <f t="shared" si="24"/>
        <v>0</v>
      </c>
      <c r="BI148" s="171">
        <f t="shared" si="25"/>
        <v>0</v>
      </c>
      <c r="BJ148" s="14" t="s">
        <v>121</v>
      </c>
      <c r="BK148" s="171">
        <f t="shared" si="26"/>
        <v>0</v>
      </c>
      <c r="BL148" s="14" t="s">
        <v>132</v>
      </c>
      <c r="BM148" s="170" t="s">
        <v>195</v>
      </c>
    </row>
    <row r="149" spans="1:65" s="2" customFormat="1" ht="36" customHeight="1">
      <c r="A149" s="28"/>
      <c r="B149" s="158"/>
      <c r="C149" s="159" t="s">
        <v>196</v>
      </c>
      <c r="D149" s="236" t="s">
        <v>197</v>
      </c>
      <c r="E149" s="237"/>
      <c r="F149" s="238"/>
      <c r="G149" s="160" t="s">
        <v>125</v>
      </c>
      <c r="H149" s="161">
        <v>3827</v>
      </c>
      <c r="I149" s="162"/>
      <c r="J149" s="162"/>
      <c r="K149" s="163">
        <f t="shared" si="14"/>
        <v>0</v>
      </c>
      <c r="L149" s="164"/>
      <c r="M149" s="29"/>
      <c r="N149" s="165" t="s">
        <v>1</v>
      </c>
      <c r="O149" s="166" t="s">
        <v>37</v>
      </c>
      <c r="P149" s="167">
        <f t="shared" si="15"/>
        <v>0</v>
      </c>
      <c r="Q149" s="167">
        <f t="shared" si="16"/>
        <v>0</v>
      </c>
      <c r="R149" s="167">
        <f t="shared" si="17"/>
        <v>0</v>
      </c>
      <c r="S149" s="53"/>
      <c r="T149" s="168">
        <f t="shared" si="18"/>
        <v>0</v>
      </c>
      <c r="U149" s="168">
        <v>0</v>
      </c>
      <c r="V149" s="168">
        <f t="shared" si="19"/>
        <v>0</v>
      </c>
      <c r="W149" s="168">
        <v>0</v>
      </c>
      <c r="X149" s="169">
        <f t="shared" si="20"/>
        <v>0</v>
      </c>
      <c r="Y149" s="28"/>
      <c r="Z149" s="28"/>
      <c r="AA149" s="28"/>
      <c r="AB149" s="28"/>
      <c r="AC149" s="28"/>
      <c r="AD149" s="28"/>
      <c r="AE149" s="28"/>
      <c r="AR149" s="170" t="s">
        <v>132</v>
      </c>
      <c r="AT149" s="170" t="s">
        <v>117</v>
      </c>
      <c r="AU149" s="170" t="s">
        <v>121</v>
      </c>
      <c r="AY149" s="14" t="s">
        <v>113</v>
      </c>
      <c r="BE149" s="171">
        <f t="shared" si="21"/>
        <v>0</v>
      </c>
      <c r="BF149" s="171">
        <f t="shared" si="22"/>
        <v>0</v>
      </c>
      <c r="BG149" s="171">
        <f t="shared" si="23"/>
        <v>0</v>
      </c>
      <c r="BH149" s="171">
        <f t="shared" si="24"/>
        <v>0</v>
      </c>
      <c r="BI149" s="171">
        <f t="shared" si="25"/>
        <v>0</v>
      </c>
      <c r="BJ149" s="14" t="s">
        <v>121</v>
      </c>
      <c r="BK149" s="171">
        <f t="shared" si="26"/>
        <v>0</v>
      </c>
      <c r="BL149" s="14" t="s">
        <v>132</v>
      </c>
      <c r="BM149" s="170" t="s">
        <v>198</v>
      </c>
    </row>
    <row r="150" spans="1:65" s="2" customFormat="1" ht="24" customHeight="1">
      <c r="A150" s="28"/>
      <c r="B150" s="158"/>
      <c r="C150" s="172" t="s">
        <v>199</v>
      </c>
      <c r="D150" s="239" t="s">
        <v>222</v>
      </c>
      <c r="E150" s="240"/>
      <c r="F150" s="241"/>
      <c r="G150" s="173" t="s">
        <v>125</v>
      </c>
      <c r="H150" s="174">
        <v>3827</v>
      </c>
      <c r="I150" s="175"/>
      <c r="J150" s="176"/>
      <c r="K150" s="177">
        <f t="shared" si="14"/>
        <v>0</v>
      </c>
      <c r="L150" s="176"/>
      <c r="M150" s="178"/>
      <c r="N150" s="179" t="s">
        <v>1</v>
      </c>
      <c r="O150" s="166" t="s">
        <v>37</v>
      </c>
      <c r="P150" s="167">
        <f t="shared" si="15"/>
        <v>0</v>
      </c>
      <c r="Q150" s="167">
        <f t="shared" si="16"/>
        <v>0</v>
      </c>
      <c r="R150" s="167">
        <f t="shared" si="17"/>
        <v>0</v>
      </c>
      <c r="S150" s="53"/>
      <c r="T150" s="168">
        <f t="shared" si="18"/>
        <v>0</v>
      </c>
      <c r="U150" s="168">
        <v>0</v>
      </c>
      <c r="V150" s="168">
        <f t="shared" si="19"/>
        <v>0</v>
      </c>
      <c r="W150" s="168">
        <v>0</v>
      </c>
      <c r="X150" s="169">
        <f t="shared" si="20"/>
        <v>0</v>
      </c>
      <c r="Y150" s="28"/>
      <c r="Z150" s="28"/>
      <c r="AA150" s="28"/>
      <c r="AB150" s="28"/>
      <c r="AC150" s="28"/>
      <c r="AD150" s="28"/>
      <c r="AE150" s="28"/>
      <c r="AR150" s="170" t="s">
        <v>140</v>
      </c>
      <c r="AT150" s="170" t="s">
        <v>127</v>
      </c>
      <c r="AU150" s="170" t="s">
        <v>121</v>
      </c>
      <c r="AY150" s="14" t="s">
        <v>113</v>
      </c>
      <c r="BE150" s="171">
        <f t="shared" si="21"/>
        <v>0</v>
      </c>
      <c r="BF150" s="171">
        <f t="shared" si="22"/>
        <v>0</v>
      </c>
      <c r="BG150" s="171">
        <f t="shared" si="23"/>
        <v>0</v>
      </c>
      <c r="BH150" s="171">
        <f t="shared" si="24"/>
        <v>0</v>
      </c>
      <c r="BI150" s="171">
        <f t="shared" si="25"/>
        <v>0</v>
      </c>
      <c r="BJ150" s="14" t="s">
        <v>121</v>
      </c>
      <c r="BK150" s="171">
        <f t="shared" si="26"/>
        <v>0</v>
      </c>
      <c r="BL150" s="14" t="s">
        <v>132</v>
      </c>
      <c r="BM150" s="170" t="s">
        <v>200</v>
      </c>
    </row>
    <row r="151" spans="1:65" s="2" customFormat="1">
      <c r="A151" s="28"/>
      <c r="B151" s="29"/>
      <c r="C151" s="28"/>
      <c r="D151" s="180"/>
      <c r="E151" s="28"/>
      <c r="F151" s="181"/>
      <c r="G151" s="28"/>
      <c r="H151" s="28"/>
      <c r="I151" s="87"/>
      <c r="J151" s="87"/>
      <c r="K151" s="28"/>
      <c r="L151" s="28"/>
      <c r="M151" s="29"/>
      <c r="N151" s="182"/>
      <c r="O151" s="183"/>
      <c r="P151" s="53"/>
      <c r="Q151" s="53"/>
      <c r="R151" s="53"/>
      <c r="S151" s="53"/>
      <c r="T151" s="53"/>
      <c r="U151" s="53"/>
      <c r="V151" s="53"/>
      <c r="W151" s="53"/>
      <c r="X151" s="54"/>
      <c r="Y151" s="28"/>
      <c r="Z151" s="28"/>
      <c r="AA151" s="28"/>
      <c r="AB151" s="28"/>
      <c r="AC151" s="28"/>
      <c r="AD151" s="28"/>
      <c r="AE151" s="28"/>
      <c r="AT151" s="14" t="s">
        <v>165</v>
      </c>
      <c r="AU151" s="14" t="s">
        <v>121</v>
      </c>
    </row>
    <row r="152" spans="1:65" s="2" customFormat="1" ht="16.5" customHeight="1">
      <c r="A152" s="28"/>
      <c r="B152" s="158"/>
      <c r="C152" s="159" t="s">
        <v>201</v>
      </c>
      <c r="D152" s="236" t="s">
        <v>202</v>
      </c>
      <c r="E152" s="237"/>
      <c r="F152" s="238"/>
      <c r="G152" s="160" t="s">
        <v>125</v>
      </c>
      <c r="H152" s="161">
        <v>890</v>
      </c>
      <c r="I152" s="162"/>
      <c r="J152" s="162"/>
      <c r="K152" s="163">
        <f>ROUND(P152*H152,2)</f>
        <v>0</v>
      </c>
      <c r="L152" s="164"/>
      <c r="M152" s="29"/>
      <c r="N152" s="165" t="s">
        <v>1</v>
      </c>
      <c r="O152" s="166" t="s">
        <v>37</v>
      </c>
      <c r="P152" s="167">
        <f>I152+J152</f>
        <v>0</v>
      </c>
      <c r="Q152" s="167">
        <f>ROUND(I152*H152,2)</f>
        <v>0</v>
      </c>
      <c r="R152" s="167">
        <f>ROUND(J152*H152,2)</f>
        <v>0</v>
      </c>
      <c r="S152" s="53"/>
      <c r="T152" s="168">
        <f>S152*H152</f>
        <v>0</v>
      </c>
      <c r="U152" s="168">
        <v>0</v>
      </c>
      <c r="V152" s="168">
        <f>U152*H152</f>
        <v>0</v>
      </c>
      <c r="W152" s="168">
        <v>0</v>
      </c>
      <c r="X152" s="169">
        <f>W152*H152</f>
        <v>0</v>
      </c>
      <c r="Y152" s="28"/>
      <c r="Z152" s="28"/>
      <c r="AA152" s="28"/>
      <c r="AB152" s="28"/>
      <c r="AC152" s="28"/>
      <c r="AD152" s="28"/>
      <c r="AE152" s="28"/>
      <c r="AR152" s="170" t="s">
        <v>132</v>
      </c>
      <c r="AT152" s="170" t="s">
        <v>117</v>
      </c>
      <c r="AU152" s="170" t="s">
        <v>121</v>
      </c>
      <c r="AY152" s="14" t="s">
        <v>113</v>
      </c>
      <c r="BE152" s="171">
        <f>IF(O152="základná",K152,0)</f>
        <v>0</v>
      </c>
      <c r="BF152" s="171">
        <f>IF(O152="znížená",K152,0)</f>
        <v>0</v>
      </c>
      <c r="BG152" s="171">
        <f>IF(O152="zákl. prenesená",K152,0)</f>
        <v>0</v>
      </c>
      <c r="BH152" s="171">
        <f>IF(O152="zníž. prenesená",K152,0)</f>
        <v>0</v>
      </c>
      <c r="BI152" s="171">
        <f>IF(O152="nulová",K152,0)</f>
        <v>0</v>
      </c>
      <c r="BJ152" s="14" t="s">
        <v>121</v>
      </c>
      <c r="BK152" s="171">
        <f>ROUND(P152*H152,2)</f>
        <v>0</v>
      </c>
      <c r="BL152" s="14" t="s">
        <v>132</v>
      </c>
      <c r="BM152" s="170" t="s">
        <v>203</v>
      </c>
    </row>
    <row r="153" spans="1:65" s="2" customFormat="1" ht="16.5" customHeight="1">
      <c r="A153" s="28"/>
      <c r="B153" s="158"/>
      <c r="C153" s="159" t="s">
        <v>204</v>
      </c>
      <c r="D153" s="236" t="s">
        <v>205</v>
      </c>
      <c r="E153" s="237"/>
      <c r="F153" s="238"/>
      <c r="G153" s="160" t="s">
        <v>206</v>
      </c>
      <c r="H153" s="161">
        <v>16</v>
      </c>
      <c r="I153" s="162"/>
      <c r="J153" s="162"/>
      <c r="K153" s="163">
        <f>ROUND(P153*H153,2)</f>
        <v>0</v>
      </c>
      <c r="L153" s="164"/>
      <c r="M153" s="29"/>
      <c r="N153" s="165" t="s">
        <v>1</v>
      </c>
      <c r="O153" s="166" t="s">
        <v>37</v>
      </c>
      <c r="P153" s="167">
        <f>I153+J153</f>
        <v>0</v>
      </c>
      <c r="Q153" s="167">
        <f>ROUND(I153*H153,2)</f>
        <v>0</v>
      </c>
      <c r="R153" s="167">
        <f>ROUND(J153*H153,2)</f>
        <v>0</v>
      </c>
      <c r="S153" s="53"/>
      <c r="T153" s="168">
        <f>S153*H153</f>
        <v>0</v>
      </c>
      <c r="U153" s="168">
        <v>0</v>
      </c>
      <c r="V153" s="168">
        <f>U153*H153</f>
        <v>0</v>
      </c>
      <c r="W153" s="168">
        <v>0</v>
      </c>
      <c r="X153" s="169">
        <f>W153*H153</f>
        <v>0</v>
      </c>
      <c r="Y153" s="28"/>
      <c r="Z153" s="28"/>
      <c r="AA153" s="28"/>
      <c r="AB153" s="28"/>
      <c r="AC153" s="28"/>
      <c r="AD153" s="28"/>
      <c r="AE153" s="28"/>
      <c r="AR153" s="170" t="s">
        <v>132</v>
      </c>
      <c r="AT153" s="170" t="s">
        <v>117</v>
      </c>
      <c r="AU153" s="170" t="s">
        <v>121</v>
      </c>
      <c r="AY153" s="14" t="s">
        <v>113</v>
      </c>
      <c r="BE153" s="171">
        <f>IF(O153="základná",K153,0)</f>
        <v>0</v>
      </c>
      <c r="BF153" s="171">
        <f>IF(O153="znížená",K153,0)</f>
        <v>0</v>
      </c>
      <c r="BG153" s="171">
        <f>IF(O153="zákl. prenesená",K153,0)</f>
        <v>0</v>
      </c>
      <c r="BH153" s="171">
        <f>IF(O153="zníž. prenesená",K153,0)</f>
        <v>0</v>
      </c>
      <c r="BI153" s="171">
        <f>IF(O153="nulová",K153,0)</f>
        <v>0</v>
      </c>
      <c r="BJ153" s="14" t="s">
        <v>121</v>
      </c>
      <c r="BK153" s="171">
        <f>ROUND(P153*H153,2)</f>
        <v>0</v>
      </c>
      <c r="BL153" s="14" t="s">
        <v>132</v>
      </c>
      <c r="BM153" s="170" t="s">
        <v>207</v>
      </c>
    </row>
    <row r="154" spans="1:65" s="2" customFormat="1" ht="16.5" customHeight="1">
      <c r="A154" s="28"/>
      <c r="B154" s="158"/>
      <c r="C154" s="159" t="s">
        <v>208</v>
      </c>
      <c r="D154" s="236" t="s">
        <v>209</v>
      </c>
      <c r="E154" s="237"/>
      <c r="F154" s="238"/>
      <c r="G154" s="160" t="s">
        <v>137</v>
      </c>
      <c r="H154" s="161">
        <v>1</v>
      </c>
      <c r="I154" s="162"/>
      <c r="J154" s="162"/>
      <c r="K154" s="163">
        <f>ROUND(P154*H154,2)</f>
        <v>0</v>
      </c>
      <c r="L154" s="164"/>
      <c r="M154" s="29"/>
      <c r="N154" s="165" t="s">
        <v>1</v>
      </c>
      <c r="O154" s="166" t="s">
        <v>37</v>
      </c>
      <c r="P154" s="167">
        <f>I154+J154</f>
        <v>0</v>
      </c>
      <c r="Q154" s="167">
        <f>ROUND(I154*H154,2)</f>
        <v>0</v>
      </c>
      <c r="R154" s="167">
        <f>ROUND(J154*H154,2)</f>
        <v>0</v>
      </c>
      <c r="S154" s="53"/>
      <c r="T154" s="168">
        <f>S154*H154</f>
        <v>0</v>
      </c>
      <c r="U154" s="168">
        <v>0</v>
      </c>
      <c r="V154" s="168">
        <f>U154*H154</f>
        <v>0</v>
      </c>
      <c r="W154" s="168">
        <v>0</v>
      </c>
      <c r="X154" s="169">
        <f>W154*H154</f>
        <v>0</v>
      </c>
      <c r="Y154" s="28"/>
      <c r="Z154" s="28"/>
      <c r="AA154" s="28"/>
      <c r="AB154" s="28"/>
      <c r="AC154" s="28"/>
      <c r="AD154" s="28"/>
      <c r="AE154" s="28"/>
      <c r="AR154" s="170" t="s">
        <v>132</v>
      </c>
      <c r="AT154" s="170" t="s">
        <v>117</v>
      </c>
      <c r="AU154" s="170" t="s">
        <v>121</v>
      </c>
      <c r="AY154" s="14" t="s">
        <v>113</v>
      </c>
      <c r="BE154" s="171">
        <f>IF(O154="základná",K154,0)</f>
        <v>0</v>
      </c>
      <c r="BF154" s="171">
        <f>IF(O154="znížená",K154,0)</f>
        <v>0</v>
      </c>
      <c r="BG154" s="171">
        <f>IF(O154="zákl. prenesená",K154,0)</f>
        <v>0</v>
      </c>
      <c r="BH154" s="171">
        <f>IF(O154="zníž. prenesená",K154,0)</f>
        <v>0</v>
      </c>
      <c r="BI154" s="171">
        <f>IF(O154="nulová",K154,0)</f>
        <v>0</v>
      </c>
      <c r="BJ154" s="14" t="s">
        <v>121</v>
      </c>
      <c r="BK154" s="171">
        <f>ROUND(P154*H154,2)</f>
        <v>0</v>
      </c>
      <c r="BL154" s="14" t="s">
        <v>132</v>
      </c>
      <c r="BM154" s="170" t="s">
        <v>210</v>
      </c>
    </row>
    <row r="155" spans="1:65" s="2" customFormat="1" ht="16.5" customHeight="1">
      <c r="A155" s="28"/>
      <c r="B155" s="158"/>
      <c r="C155" s="172" t="s">
        <v>211</v>
      </c>
      <c r="D155" s="239" t="s">
        <v>212</v>
      </c>
      <c r="E155" s="240"/>
      <c r="F155" s="241"/>
      <c r="G155" s="173" t="s">
        <v>137</v>
      </c>
      <c r="H155" s="174">
        <v>1</v>
      </c>
      <c r="I155" s="175"/>
      <c r="J155" s="176"/>
      <c r="K155" s="177">
        <f>ROUND(P155*H155,2)</f>
        <v>0</v>
      </c>
      <c r="L155" s="176"/>
      <c r="M155" s="178"/>
      <c r="N155" s="179" t="s">
        <v>1</v>
      </c>
      <c r="O155" s="166" t="s">
        <v>37</v>
      </c>
      <c r="P155" s="167">
        <f>I155+J155</f>
        <v>0</v>
      </c>
      <c r="Q155" s="167">
        <f>ROUND(I155*H155,2)</f>
        <v>0</v>
      </c>
      <c r="R155" s="167">
        <f>ROUND(J155*H155,2)</f>
        <v>0</v>
      </c>
      <c r="S155" s="53"/>
      <c r="T155" s="168">
        <f>S155*H155</f>
        <v>0</v>
      </c>
      <c r="U155" s="168">
        <v>0</v>
      </c>
      <c r="V155" s="168">
        <f>U155*H155</f>
        <v>0</v>
      </c>
      <c r="W155" s="168">
        <v>0</v>
      </c>
      <c r="X155" s="169">
        <f>W155*H155</f>
        <v>0</v>
      </c>
      <c r="Y155" s="28"/>
      <c r="Z155" s="28"/>
      <c r="AA155" s="28"/>
      <c r="AB155" s="28"/>
      <c r="AC155" s="28"/>
      <c r="AD155" s="28"/>
      <c r="AE155" s="28"/>
      <c r="AR155" s="170" t="s">
        <v>140</v>
      </c>
      <c r="AT155" s="170" t="s">
        <v>127</v>
      </c>
      <c r="AU155" s="170" t="s">
        <v>121</v>
      </c>
      <c r="AY155" s="14" t="s">
        <v>113</v>
      </c>
      <c r="BE155" s="171">
        <f>IF(O155="základná",K155,0)</f>
        <v>0</v>
      </c>
      <c r="BF155" s="171">
        <f>IF(O155="znížená",K155,0)</f>
        <v>0</v>
      </c>
      <c r="BG155" s="171">
        <f>IF(O155="zákl. prenesená",K155,0)</f>
        <v>0</v>
      </c>
      <c r="BH155" s="171">
        <f>IF(O155="zníž. prenesená",K155,0)</f>
        <v>0</v>
      </c>
      <c r="BI155" s="171">
        <f>IF(O155="nulová",K155,0)</f>
        <v>0</v>
      </c>
      <c r="BJ155" s="14" t="s">
        <v>121</v>
      </c>
      <c r="BK155" s="171">
        <f>ROUND(P155*H155,2)</f>
        <v>0</v>
      </c>
      <c r="BL155" s="14" t="s">
        <v>132</v>
      </c>
      <c r="BM155" s="170" t="s">
        <v>213</v>
      </c>
    </row>
    <row r="156" spans="1:65" s="12" customFormat="1" ht="22.9" customHeight="1">
      <c r="B156" s="144"/>
      <c r="D156" s="145" t="s">
        <v>72</v>
      </c>
      <c r="E156" s="156" t="s">
        <v>214</v>
      </c>
      <c r="F156" s="156" t="s">
        <v>215</v>
      </c>
      <c r="I156" s="147"/>
      <c r="J156" s="147"/>
      <c r="K156" s="157">
        <f>BK156</f>
        <v>0</v>
      </c>
      <c r="M156" s="144"/>
      <c r="N156" s="149"/>
      <c r="O156" s="150"/>
      <c r="P156" s="150"/>
      <c r="Q156" s="151">
        <f>Q157</f>
        <v>0</v>
      </c>
      <c r="R156" s="151">
        <f>R157</f>
        <v>0</v>
      </c>
      <c r="S156" s="150"/>
      <c r="T156" s="152">
        <f>T157</f>
        <v>0</v>
      </c>
      <c r="U156" s="150"/>
      <c r="V156" s="152">
        <f>V157</f>
        <v>0</v>
      </c>
      <c r="W156" s="150"/>
      <c r="X156" s="153">
        <f>X157</f>
        <v>0</v>
      </c>
      <c r="AR156" s="145" t="s">
        <v>129</v>
      </c>
      <c r="AT156" s="154" t="s">
        <v>72</v>
      </c>
      <c r="AU156" s="154" t="s">
        <v>78</v>
      </c>
      <c r="AY156" s="145" t="s">
        <v>113</v>
      </c>
      <c r="BK156" s="155">
        <f>BK157</f>
        <v>0</v>
      </c>
    </row>
    <row r="157" spans="1:65" s="2" customFormat="1" ht="24" customHeight="1">
      <c r="A157" s="28"/>
      <c r="B157" s="158"/>
      <c r="C157" s="159" t="s">
        <v>216</v>
      </c>
      <c r="D157" s="236" t="s">
        <v>217</v>
      </c>
      <c r="E157" s="237"/>
      <c r="F157" s="238"/>
      <c r="G157" s="160" t="s">
        <v>218</v>
      </c>
      <c r="H157" s="161">
        <v>1</v>
      </c>
      <c r="I157" s="162"/>
      <c r="J157" s="162"/>
      <c r="K157" s="163">
        <f>ROUND(P157*H157,2)</f>
        <v>0</v>
      </c>
      <c r="L157" s="164"/>
      <c r="M157" s="29"/>
      <c r="N157" s="184" t="s">
        <v>1</v>
      </c>
      <c r="O157" s="185" t="s">
        <v>37</v>
      </c>
      <c r="P157" s="186">
        <f>I157+J157</f>
        <v>0</v>
      </c>
      <c r="Q157" s="186">
        <f>ROUND(I157*H157,2)</f>
        <v>0</v>
      </c>
      <c r="R157" s="186">
        <f>ROUND(J157*H157,2)</f>
        <v>0</v>
      </c>
      <c r="S157" s="187"/>
      <c r="T157" s="188">
        <f>S157*H157</f>
        <v>0</v>
      </c>
      <c r="U157" s="188">
        <v>0</v>
      </c>
      <c r="V157" s="188">
        <f>U157*H157</f>
        <v>0</v>
      </c>
      <c r="W157" s="188">
        <v>0</v>
      </c>
      <c r="X157" s="189">
        <f>W157*H157</f>
        <v>0</v>
      </c>
      <c r="Y157" s="28"/>
      <c r="Z157" s="28"/>
      <c r="AA157" s="28"/>
      <c r="AB157" s="28"/>
      <c r="AC157" s="28"/>
      <c r="AD157" s="28"/>
      <c r="AE157" s="28"/>
      <c r="AR157" s="170" t="s">
        <v>132</v>
      </c>
      <c r="AT157" s="170" t="s">
        <v>117</v>
      </c>
      <c r="AU157" s="170" t="s">
        <v>121</v>
      </c>
      <c r="AY157" s="14" t="s">
        <v>113</v>
      </c>
      <c r="BE157" s="171">
        <f>IF(O157="základná",K157,0)</f>
        <v>0</v>
      </c>
      <c r="BF157" s="171">
        <f>IF(O157="znížená",K157,0)</f>
        <v>0</v>
      </c>
      <c r="BG157" s="171">
        <f>IF(O157="zákl. prenesená",K157,0)</f>
        <v>0</v>
      </c>
      <c r="BH157" s="171">
        <f>IF(O157="zníž. prenesená",K157,0)</f>
        <v>0</v>
      </c>
      <c r="BI157" s="171">
        <f>IF(O157="nulová",K157,0)</f>
        <v>0</v>
      </c>
      <c r="BJ157" s="14" t="s">
        <v>121</v>
      </c>
      <c r="BK157" s="171">
        <f>ROUND(P157*H157,2)</f>
        <v>0</v>
      </c>
      <c r="BL157" s="14" t="s">
        <v>132</v>
      </c>
      <c r="BM157" s="170" t="s">
        <v>219</v>
      </c>
    </row>
    <row r="158" spans="1:65" s="2" customFormat="1" ht="6.95" customHeight="1">
      <c r="A158" s="28"/>
      <c r="B158" s="43"/>
      <c r="C158" s="44"/>
      <c r="D158" s="44"/>
      <c r="E158" s="44"/>
      <c r="F158" s="44"/>
      <c r="G158" s="44"/>
      <c r="H158" s="44"/>
      <c r="I158" s="113"/>
      <c r="J158" s="113"/>
      <c r="K158" s="44"/>
      <c r="L158" s="44"/>
      <c r="M158" s="29"/>
      <c r="N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</row>
  </sheetData>
  <mergeCells count="40">
    <mergeCell ref="D152:F152"/>
    <mergeCell ref="D153:F153"/>
    <mergeCell ref="D154:F154"/>
    <mergeCell ref="D155:F155"/>
    <mergeCell ref="D157:F157"/>
    <mergeCell ref="D146:F146"/>
    <mergeCell ref="D147:F147"/>
    <mergeCell ref="D148:F148"/>
    <mergeCell ref="D149:F149"/>
    <mergeCell ref="D150:F150"/>
    <mergeCell ref="D141:F141"/>
    <mergeCell ref="D142:F142"/>
    <mergeCell ref="D143:F143"/>
    <mergeCell ref="D144:F144"/>
    <mergeCell ref="D145:F145"/>
    <mergeCell ref="D136:F136"/>
    <mergeCell ref="D137:F137"/>
    <mergeCell ref="D138:F138"/>
    <mergeCell ref="D139:F139"/>
    <mergeCell ref="D140:F140"/>
    <mergeCell ref="D131:F131"/>
    <mergeCell ref="D132:F132"/>
    <mergeCell ref="D133:F133"/>
    <mergeCell ref="D134:F134"/>
    <mergeCell ref="D135:F135"/>
    <mergeCell ref="D126:F126"/>
    <mergeCell ref="D127:F127"/>
    <mergeCell ref="D128:F128"/>
    <mergeCell ref="D129:F129"/>
    <mergeCell ref="D130:F130"/>
    <mergeCell ref="E109:H109"/>
    <mergeCell ref="D116:F116"/>
    <mergeCell ref="D121:F121"/>
    <mergeCell ref="D122:F122"/>
    <mergeCell ref="D125:F125"/>
    <mergeCell ref="M2:Z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Rekapitulácia stavby</vt:lpstr>
      <vt:lpstr>E51 - URGENTNÝ PRÍJEM - P...</vt:lpstr>
      <vt:lpstr>'E51 - URGENTNÝ PRÍJEM - P...'!Názvy_tisku</vt:lpstr>
      <vt:lpstr>'Rekapitulácia stavby'!Názvy_tisku</vt:lpstr>
      <vt:lpstr>'E51 - URGENTNÝ PRÍJEM - P...'!Oblast_tisku</vt:lpstr>
      <vt:lpstr>'Rekapitulácia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DESKTOP-AINO7HQ\tibika</dc:creator>
  <cp:lastModifiedBy>Windows User Account</cp:lastModifiedBy>
  <dcterms:created xsi:type="dcterms:W3CDTF">2019-11-13T08:39:26Z</dcterms:created>
  <dcterms:modified xsi:type="dcterms:W3CDTF">2020-04-01T03:04:44Z</dcterms:modified>
</cp:coreProperties>
</file>