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C011F52F-B54E-4EC2-9EBB-EB48B16C748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SO04 - AREÁL NN A SLP" sheetId="2" r:id="rId2"/>
  </sheets>
  <definedNames>
    <definedName name="_xlnm._FilterDatabase" localSheetId="1" hidden="1">'SO04 - AREÁL NN A SLP'!$C$113:$L$125</definedName>
    <definedName name="_xlnm.Print_Titles" localSheetId="0">'Rekapitulácia stavby'!$92:$92</definedName>
    <definedName name="_xlnm.Print_Titles" localSheetId="1">'SO04 - AREÁL NN A SLP'!$113:$113</definedName>
    <definedName name="_xlnm.Print_Area" localSheetId="0">'Rekapitulácia stavby'!$D$4:$AO$76,'Rekapitulácia stavby'!$C$82:$AQ$96</definedName>
    <definedName name="_xlnm.Print_Area" localSheetId="1">'SO04 - AREÁL NN A SLP'!$C$4:$K$76,'SO04 - AREÁL NN A SLP'!$C$82:$K$97,'SO04 - AREÁL NN A SLP'!$C$103:$L$125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24" i="2"/>
  <c r="BH124" i="2"/>
  <c r="BG124" i="2"/>
  <c r="BE124" i="2"/>
  <c r="R124" i="2"/>
  <c r="Q124" i="2"/>
  <c r="X124" i="2"/>
  <c r="V124" i="2"/>
  <c r="T124" i="2"/>
  <c r="P124" i="2"/>
  <c r="K124" i="2" s="1"/>
  <c r="BF124" i="2" s="1"/>
  <c r="BK124" i="2"/>
  <c r="BI123" i="2"/>
  <c r="BH123" i="2"/>
  <c r="BG123" i="2"/>
  <c r="BE123" i="2"/>
  <c r="R123" i="2"/>
  <c r="Q123" i="2"/>
  <c r="X123" i="2"/>
  <c r="V123" i="2"/>
  <c r="T123" i="2"/>
  <c r="P123" i="2"/>
  <c r="BK123" i="2" s="1"/>
  <c r="BI122" i="2"/>
  <c r="BH122" i="2"/>
  <c r="BG122" i="2"/>
  <c r="BE122" i="2"/>
  <c r="R122" i="2"/>
  <c r="R117" i="2" s="1"/>
  <c r="Q122" i="2"/>
  <c r="X122" i="2"/>
  <c r="V122" i="2"/>
  <c r="T122" i="2"/>
  <c r="P122" i="2"/>
  <c r="BK122" i="2"/>
  <c r="K122" i="2"/>
  <c r="BF122" i="2"/>
  <c r="BI121" i="2"/>
  <c r="BH121" i="2"/>
  <c r="BG121" i="2"/>
  <c r="BE121" i="2"/>
  <c r="K33" i="2" s="1"/>
  <c r="AX95" i="1" s="1"/>
  <c r="R121" i="2"/>
  <c r="Q121" i="2"/>
  <c r="X121" i="2"/>
  <c r="V121" i="2"/>
  <c r="T121" i="2"/>
  <c r="P121" i="2"/>
  <c r="BK121" i="2"/>
  <c r="K121" i="2"/>
  <c r="BF121" i="2" s="1"/>
  <c r="BI120" i="2"/>
  <c r="BH120" i="2"/>
  <c r="BG120" i="2"/>
  <c r="F35" i="2" s="1"/>
  <c r="BD95" i="1" s="1"/>
  <c r="BD94" i="1" s="1"/>
  <c r="BE120" i="2"/>
  <c r="R120" i="2"/>
  <c r="Q120" i="2"/>
  <c r="X120" i="2"/>
  <c r="V120" i="2"/>
  <c r="T120" i="2"/>
  <c r="P120" i="2"/>
  <c r="K120" i="2" s="1"/>
  <c r="BF120" i="2" s="1"/>
  <c r="BK120" i="2"/>
  <c r="BI119" i="2"/>
  <c r="BH119" i="2"/>
  <c r="BG119" i="2"/>
  <c r="BE119" i="2"/>
  <c r="R119" i="2"/>
  <c r="Q119" i="2"/>
  <c r="X119" i="2"/>
  <c r="V119" i="2"/>
  <c r="T119" i="2"/>
  <c r="P119" i="2"/>
  <c r="BK119" i="2" s="1"/>
  <c r="BK117" i="2" s="1"/>
  <c r="BI118" i="2"/>
  <c r="F37" i="2" s="1"/>
  <c r="BF95" i="1" s="1"/>
  <c r="BF94" i="1" s="1"/>
  <c r="W33" i="1" s="1"/>
  <c r="BH118" i="2"/>
  <c r="F36" i="2"/>
  <c r="BE95" i="1" s="1"/>
  <c r="BE94" i="1" s="1"/>
  <c r="BG118" i="2"/>
  <c r="BE118" i="2"/>
  <c r="F33" i="2"/>
  <c r="BB95" i="1" s="1"/>
  <c r="BB94" i="1" s="1"/>
  <c r="R118" i="2"/>
  <c r="Q118" i="2"/>
  <c r="Q117" i="2"/>
  <c r="Q116" i="2" s="1"/>
  <c r="X118" i="2"/>
  <c r="X117" i="2" s="1"/>
  <c r="X116" i="2" s="1"/>
  <c r="X114" i="2" s="1"/>
  <c r="V118" i="2"/>
  <c r="V117" i="2" s="1"/>
  <c r="V116" i="2" s="1"/>
  <c r="V114" i="2" s="1"/>
  <c r="T118" i="2"/>
  <c r="T117" i="2" s="1"/>
  <c r="T116" i="2" s="1"/>
  <c r="T114" i="2" s="1"/>
  <c r="AW95" i="1" s="1"/>
  <c r="AW94" i="1" s="1"/>
  <c r="P118" i="2"/>
  <c r="BK118" i="2"/>
  <c r="K118" i="2"/>
  <c r="BF118" i="2" s="1"/>
  <c r="I96" i="2"/>
  <c r="F108" i="2"/>
  <c r="E106" i="2"/>
  <c r="F87" i="2"/>
  <c r="E85" i="2"/>
  <c r="J22" i="2"/>
  <c r="E22" i="2"/>
  <c r="J90" i="2" s="1"/>
  <c r="J111" i="2"/>
  <c r="J21" i="2"/>
  <c r="J19" i="2"/>
  <c r="E19" i="2"/>
  <c r="J89" i="2" s="1"/>
  <c r="J18" i="2"/>
  <c r="J16" i="2"/>
  <c r="E16" i="2"/>
  <c r="F111" i="2" s="1"/>
  <c r="J15" i="2"/>
  <c r="J13" i="2"/>
  <c r="E13" i="2"/>
  <c r="F89" i="2" s="1"/>
  <c r="F110" i="2"/>
  <c r="J12" i="2"/>
  <c r="J10" i="2"/>
  <c r="J87" i="2" s="1"/>
  <c r="J108" i="2"/>
  <c r="AU94" i="1"/>
  <c r="L90" i="1"/>
  <c r="AM90" i="1"/>
  <c r="AM89" i="1"/>
  <c r="L89" i="1"/>
  <c r="AM87" i="1"/>
  <c r="L87" i="1"/>
  <c r="L85" i="1"/>
  <c r="L84" i="1"/>
  <c r="J110" i="2" l="1"/>
  <c r="Q114" i="2"/>
  <c r="I94" i="2" s="1"/>
  <c r="K28" i="2" s="1"/>
  <c r="AS95" i="1" s="1"/>
  <c r="AS94" i="1" s="1"/>
  <c r="I95" i="2"/>
  <c r="F34" i="2"/>
  <c r="BC95" i="1" s="1"/>
  <c r="BC94" i="1" s="1"/>
  <c r="K34" i="2"/>
  <c r="AY95" i="1" s="1"/>
  <c r="AV95" i="1" s="1"/>
  <c r="BA94" i="1"/>
  <c r="W32" i="1"/>
  <c r="J96" i="2"/>
  <c r="R116" i="2"/>
  <c r="BK116" i="2"/>
  <c r="K117" i="2"/>
  <c r="K96" i="2" s="1"/>
  <c r="W29" i="1"/>
  <c r="AX94" i="1"/>
  <c r="W31" i="1"/>
  <c r="AZ94" i="1"/>
  <c r="F90" i="2"/>
  <c r="K119" i="2"/>
  <c r="BF119" i="2" s="1"/>
  <c r="K123" i="2"/>
  <c r="BF123" i="2" s="1"/>
  <c r="W30" i="1" l="1"/>
  <c r="AY94" i="1"/>
  <c r="AK30" i="1" s="1"/>
  <c r="BK114" i="2"/>
  <c r="K114" i="2" s="1"/>
  <c r="K116" i="2"/>
  <c r="K95" i="2" s="1"/>
  <c r="AK29" i="1"/>
  <c r="R114" i="2"/>
  <c r="J94" i="2" s="1"/>
  <c r="K29" i="2" s="1"/>
  <c r="AT95" i="1" s="1"/>
  <c r="AT94" i="1" s="1"/>
  <c r="J95" i="2"/>
  <c r="K94" i="2" l="1"/>
  <c r="K30" i="2"/>
  <c r="AV94" i="1"/>
  <c r="AG95" i="1" l="1"/>
  <c r="K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<sst xmlns="http://schemas.openxmlformats.org/spreadsheetml/2006/main" count="883" uniqueCount="149">
  <si>
    <t>Export Komplet</t>
  </si>
  <si>
    <t/>
  </si>
  <si>
    <t>2.0</t>
  </si>
  <si>
    <t>False</t>
  </si>
  <si>
    <t>True</t>
  </si>
  <si>
    <t>{57a643cd-bbbb-4910-b93c-fcbf2d4b2708}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</si>
  <si>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</si>
  <si>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</si>
  <si>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</si>
  <si>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</si>
  <si>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</si>
  <si>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</si>
  <si>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</si>
  <si>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</si>
  <si>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</si>
  <si>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</si>
  <si>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</si>
  <si>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AREÁL NN A SLP</t>
  </si>
  <si>
    <t>JKSO:</t>
  </si>
  <si>
    <t>KS:</t>
  </si>
  <si>
    <t>Miesto:</t>
  </si>
  <si>
    <t xml:space="preserve"> </t>
  </si>
  <si>
    <t>Dátum:</t>
  </si>
  <si>
    <t>13. 11. 2019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</si>
  <si>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</si>
  <si>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</si>
  <si>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</si>
  <si>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</si>
  <si>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</si>
  <si>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</si>
  <si>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</si>
  <si>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</si>
  <si>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</si>
  <si>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</si>
  <si>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</si>
  <si>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</si>
  <si>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</si>
  <si>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</si>
  <si>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</si>
  <si>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</si>
  <si>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</si>
  <si>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</si>
  <si>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</si>
  <si>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</si>
  <si>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</si>
  <si>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</si>
  <si>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</si>
  <si>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</si>
  <si>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</si>
  <si>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</si>
  <si>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</si>
  <si>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</si>
  <si>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</si>
  <si>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</si>
  <si>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</si>
  <si>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</si>
  <si>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</si>
  <si>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</si>
  <si>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</si>
  <si>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</si>
  <si>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</si>
  <si>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</si>
  <si>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</si>
  <si>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</si>
  <si>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</si>
  <si>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</si>
  <si>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</si>
  <si>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</si>
  <si>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</si>
  <si>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</si>
  <si>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</si>
  <si>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</si>
  <si>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</si>
  <si>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</si>
  <si>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</si>
  <si>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</si>
  <si>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</si>
  <si>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</si>
  <si>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</si>
  <si>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</si>
  <si>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</si>
  <si>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</si>
  <si>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</si>
  <si>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</si>
  <si>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</si>
  <si>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</si>
  <si>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</si>
  <si>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</si>
  <si>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</si>
  <si>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</si>
  <si>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</si>
  <si>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</si>
  <si>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22-M - Montáže oznamovacích a zabezpečovacích zariadení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</si>
  <si>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</si>
  <si>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</si>
  <si>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</si>
  <si>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</si>
  <si>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</si>
  <si>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</si>
  <si>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</si>
  <si>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</si>
  <si>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</si>
  <si>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</si>
  <si>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</si>
  <si>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</si>
  <si>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</si>
  <si>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</si>
  <si>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</si>
  <si>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</si>
  <si>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</si>
  <si>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</si>
  <si>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</si>
  <si>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</si>
  <si>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22-M</t>
  </si>
  <si>
    <t>Montáže oznamovacích a zabezpečovacích zariadení</t>
  </si>
  <si>
    <t>K</t>
  </si>
  <si>
    <t>220511031</t>
  </si>
  <si>
    <t>Kábel v rúrkach</t>
  </si>
  <si>
    <t>m</t>
  </si>
  <si>
    <t>64</t>
  </si>
  <si>
    <t>2</t>
  </si>
  <si>
    <t>-1330406507</t>
  </si>
  <si>
    <t>341230001800</t>
  </si>
  <si>
    <t>Kábel medený dátový FTP-AWG Patch 4x2x24 mm2 cat.6 zemný</t>
  </si>
  <si>
    <t>128</t>
  </si>
  <si>
    <t>-835158018</t>
  </si>
  <si>
    <t>210252480</t>
  </si>
  <si>
    <t>Montáž ovládacieho kábka TCEKEZE 30P 1</t>
  </si>
  <si>
    <t>835610961</t>
  </si>
  <si>
    <t>4</t>
  </si>
  <si>
    <t>SLB_1</t>
  </si>
  <si>
    <t>Kábel TCEKPFLE 3x4x0,8</t>
  </si>
  <si>
    <t>256</t>
  </si>
  <si>
    <t>-461904320</t>
  </si>
  <si>
    <t>5</t>
  </si>
  <si>
    <t>210950201</t>
  </si>
  <si>
    <t>Príplatok na zaťahovanie káblov, váha kábla do 0.75 kg</t>
  </si>
  <si>
    <t>-923116441</t>
  </si>
  <si>
    <t>6</t>
  </si>
  <si>
    <t>210101431</t>
  </si>
  <si>
    <t>Trubka dvojplášťová KOPODUR</t>
  </si>
  <si>
    <t>856222852</t>
  </si>
  <si>
    <t>7</t>
  </si>
  <si>
    <t>286130072600</t>
  </si>
  <si>
    <t>Chránička delená KOPODUR 09063 BC, červená, DN 63</t>
  </si>
  <si>
    <t>-1834984869</t>
  </si>
  <si>
    <t>P</t>
  </si>
  <si>
    <t>Poznámka k položke:_x000D_
Balenie: 1000 m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</si>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</sst>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 x14ac:dyDescent="0.2">
      <c r="AR2" s="201" t="s">
        <v>6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S2" s="14" t="s">
        <v>7</v>
      </c>
      <c r="BT2" s="14" t="s">
        <v>8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2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7"/>
      <c r="BG5" s="192" t="s">
        <v>15</v>
      </c>
      <c r="BS5" s="14" t="s">
        <v>7</v>
      </c>
    </row>
    <row r="6" spans="1:74" s="1" customFormat="1" ht="36.9" customHeight="1" x14ac:dyDescent="0.2">
      <c r="B6" s="17"/>
      <c r="D6" s="23" t="s">
        <v>16</v>
      </c>
      <c r="K6" s="22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7"/>
      <c r="BG6" s="193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3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193"/>
      <c r="BS8" s="14" t="s">
        <v>7</v>
      </c>
    </row>
    <row r="9" spans="1:74" s="1" customFormat="1" ht="14.4" customHeight="1" x14ac:dyDescent="0.2">
      <c r="B9" s="17"/>
      <c r="AR9" s="17"/>
      <c r="BG9" s="193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193"/>
      <c r="BS10" s="14" t="s">
        <v>7</v>
      </c>
    </row>
    <row r="11" spans="1:74" s="1" customFormat="1" ht="18.45" customHeight="1" x14ac:dyDescent="0.2">
      <c r="B11" s="17"/>
      <c r="E11" s="22" t="s">
        <v>21</v>
      </c>
      <c r="AK11" s="24" t="s">
        <v>26</v>
      </c>
      <c r="AN11" s="22" t="s">
        <v>1</v>
      </c>
      <c r="AR11" s="17"/>
      <c r="BG11" s="193"/>
      <c r="BS11" s="14" t="s">
        <v>7</v>
      </c>
    </row>
    <row r="12" spans="1:74" s="1" customFormat="1" ht="6.9" customHeight="1" x14ac:dyDescent="0.2">
      <c r="B12" s="17"/>
      <c r="AR12" s="17"/>
      <c r="BG12" s="193"/>
      <c r="BS12" s="14" t="s">
        <v>7</v>
      </c>
    </row>
    <row r="13" spans="1:74" s="1" customFormat="1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G13" s="193"/>
      <c r="BS13" s="14" t="s">
        <v>7</v>
      </c>
    </row>
    <row r="14" spans="1:74" ht="13.2" x14ac:dyDescent="0.2">
      <c r="B14" s="17"/>
      <c r="E14" s="224" t="s">
        <v>28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4" t="s">
        <v>26</v>
      </c>
      <c r="AN14" s="26" t="s">
        <v>28</v>
      </c>
      <c r="AR14" s="17"/>
      <c r="BG14" s="193"/>
      <c r="BS14" s="14" t="s">
        <v>7</v>
      </c>
    </row>
    <row r="15" spans="1:74" s="1" customFormat="1" ht="6.9" customHeight="1" x14ac:dyDescent="0.2">
      <c r="B15" s="17"/>
      <c r="AR15" s="17"/>
      <c r="BG15" s="193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25</v>
      </c>
      <c r="AN16" s="22" t="s">
        <v>1</v>
      </c>
      <c r="AR16" s="17"/>
      <c r="BG16" s="193"/>
      <c r="BS16" s="14" t="s">
        <v>3</v>
      </c>
    </row>
    <row r="17" spans="1:71" s="1" customFormat="1" ht="18.45" customHeight="1" x14ac:dyDescent="0.2">
      <c r="B17" s="17"/>
      <c r="E17" s="22" t="s">
        <v>21</v>
      </c>
      <c r="AK17" s="24" t="s">
        <v>26</v>
      </c>
      <c r="AN17" s="22" t="s">
        <v>1</v>
      </c>
      <c r="AR17" s="17"/>
      <c r="BG17" s="193"/>
      <c r="BS17" s="14" t="s">
        <v>4</v>
      </c>
    </row>
    <row r="18" spans="1:71" s="1" customFormat="1" ht="6.9" customHeight="1" x14ac:dyDescent="0.2">
      <c r="B18" s="17"/>
      <c r="AR18" s="17"/>
      <c r="BG18" s="193"/>
      <c r="BS18" s="14" t="s">
        <v>7</v>
      </c>
    </row>
    <row r="19" spans="1:71" s="1" customFormat="1" ht="12" customHeight="1" x14ac:dyDescent="0.2">
      <c r="B19" s="17"/>
      <c r="D19" s="24" t="s">
        <v>30</v>
      </c>
      <c r="AK19" s="24" t="s">
        <v>25</v>
      </c>
      <c r="AN19" s="22" t="s">
        <v>1</v>
      </c>
      <c r="AR19" s="17"/>
      <c r="BG19" s="193"/>
      <c r="BS19" s="14" t="s">
        <v>7</v>
      </c>
    </row>
    <row r="20" spans="1:71" s="1" customFormat="1" ht="18.45" customHeight="1" x14ac:dyDescent="0.2">
      <c r="B20" s="17"/>
      <c r="E20" s="22" t="s">
        <v>21</v>
      </c>
      <c r="AK20" s="24" t="s">
        <v>26</v>
      </c>
      <c r="AN20" s="22" t="s">
        <v>1</v>
      </c>
      <c r="AR20" s="17"/>
      <c r="BG20" s="193"/>
      <c r="BS20" s="14" t="s">
        <v>4</v>
      </c>
    </row>
    <row r="21" spans="1:71" s="1" customFormat="1" ht="6.9" customHeight="1" x14ac:dyDescent="0.2">
      <c r="B21" s="17"/>
      <c r="AR21" s="17"/>
      <c r="BG21" s="193"/>
    </row>
    <row r="22" spans="1:71" s="1" customFormat="1" ht="12" customHeight="1" x14ac:dyDescent="0.2">
      <c r="B22" s="17"/>
      <c r="D22" s="24" t="s">
        <v>31</v>
      </c>
      <c r="AR22" s="17"/>
      <c r="BG22" s="193"/>
    </row>
    <row r="23" spans="1:71" s="1" customFormat="1" ht="16.5" customHeight="1" x14ac:dyDescent="0.2">
      <c r="B23" s="17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17"/>
      <c r="BG23" s="193"/>
    </row>
    <row r="24" spans="1:71" s="1" customFormat="1" ht="6.9" customHeight="1" x14ac:dyDescent="0.2">
      <c r="B24" s="17"/>
      <c r="AR24" s="17"/>
      <c r="BG24" s="193"/>
    </row>
    <row r="25" spans="1:71" s="1" customFormat="1" ht="6.9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3"/>
    </row>
    <row r="26" spans="1:71" s="2" customFormat="1" ht="25.95" customHeight="1" x14ac:dyDescent="0.2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5">
        <f>ROUND(AG94,2)</f>
        <v>0</v>
      </c>
      <c r="AL26" s="196"/>
      <c r="AM26" s="196"/>
      <c r="AN26" s="196"/>
      <c r="AO26" s="196"/>
      <c r="AP26" s="28"/>
      <c r="AQ26" s="28"/>
      <c r="AR26" s="29"/>
      <c r="BG26" s="193"/>
    </row>
    <row r="27" spans="1:71" s="2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3"/>
    </row>
    <row r="28" spans="1:71" s="2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7" t="s">
        <v>33</v>
      </c>
      <c r="M28" s="227"/>
      <c r="N28" s="227"/>
      <c r="O28" s="227"/>
      <c r="P28" s="227"/>
      <c r="Q28" s="28"/>
      <c r="R28" s="28"/>
      <c r="S28" s="28"/>
      <c r="T28" s="28"/>
      <c r="U28" s="28"/>
      <c r="V28" s="28"/>
      <c r="W28" s="227" t="s">
        <v>34</v>
      </c>
      <c r="X28" s="227"/>
      <c r="Y28" s="227"/>
      <c r="Z28" s="227"/>
      <c r="AA28" s="227"/>
      <c r="AB28" s="227"/>
      <c r="AC28" s="227"/>
      <c r="AD28" s="227"/>
      <c r="AE28" s="227"/>
      <c r="AF28" s="28"/>
      <c r="AG28" s="28"/>
      <c r="AH28" s="28"/>
      <c r="AI28" s="28"/>
      <c r="AJ28" s="28"/>
      <c r="AK28" s="227" t="s">
        <v>35</v>
      </c>
      <c r="AL28" s="227"/>
      <c r="AM28" s="227"/>
      <c r="AN28" s="227"/>
      <c r="AO28" s="227"/>
      <c r="AP28" s="28"/>
      <c r="AQ28" s="28"/>
      <c r="AR28" s="29"/>
      <c r="BG28" s="193"/>
    </row>
    <row r="29" spans="1:71" s="3" customFormat="1" ht="14.4" customHeight="1" x14ac:dyDescent="0.2">
      <c r="B29" s="33"/>
      <c r="D29" s="24" t="s">
        <v>36</v>
      </c>
      <c r="F29" s="24" t="s">
        <v>37</v>
      </c>
      <c r="L29" s="228">
        <v>0.2</v>
      </c>
      <c r="M29" s="191"/>
      <c r="N29" s="191"/>
      <c r="O29" s="191"/>
      <c r="P29" s="191"/>
      <c r="W29" s="190">
        <f>ROUND(BB94,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ROUND(AX94, 2)</f>
        <v>0</v>
      </c>
      <c r="AL29" s="191"/>
      <c r="AM29" s="191"/>
      <c r="AN29" s="191"/>
      <c r="AO29" s="191"/>
      <c r="AR29" s="33"/>
      <c r="BG29" s="194"/>
    </row>
    <row r="30" spans="1:71" s="3" customFormat="1" ht="14.4" customHeight="1" x14ac:dyDescent="0.2">
      <c r="B30" s="33"/>
      <c r="F30" s="24" t="s">
        <v>38</v>
      </c>
      <c r="L30" s="228">
        <v>0.2</v>
      </c>
      <c r="M30" s="191"/>
      <c r="N30" s="191"/>
      <c r="O30" s="191"/>
      <c r="P30" s="191"/>
      <c r="W30" s="190">
        <f>ROUND(BC94,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ROUND(AY94, 2)</f>
        <v>0</v>
      </c>
      <c r="AL30" s="191"/>
      <c r="AM30" s="191"/>
      <c r="AN30" s="191"/>
      <c r="AO30" s="191"/>
      <c r="AR30" s="33"/>
      <c r="BG30" s="194"/>
    </row>
    <row r="31" spans="1:71" s="3" customFormat="1" ht="14.4" hidden="1" customHeight="1" x14ac:dyDescent="0.2">
      <c r="B31" s="33"/>
      <c r="F31" s="24" t="s">
        <v>39</v>
      </c>
      <c r="L31" s="228">
        <v>0.2</v>
      </c>
      <c r="M31" s="191"/>
      <c r="N31" s="191"/>
      <c r="O31" s="191"/>
      <c r="P31" s="191"/>
      <c r="W31" s="190">
        <f>ROUND(BD94,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3"/>
      <c r="BG31" s="194"/>
    </row>
    <row r="32" spans="1:71" s="3" customFormat="1" ht="14.4" hidden="1" customHeight="1" x14ac:dyDescent="0.2">
      <c r="B32" s="33"/>
      <c r="F32" s="24" t="s">
        <v>40</v>
      </c>
      <c r="L32" s="228">
        <v>0.2</v>
      </c>
      <c r="M32" s="191"/>
      <c r="N32" s="191"/>
      <c r="O32" s="191"/>
      <c r="P32" s="191"/>
      <c r="W32" s="190">
        <f>ROUND(BE94,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3"/>
      <c r="BG32" s="194"/>
    </row>
    <row r="33" spans="1:59" s="3" customFormat="1" ht="14.4" hidden="1" customHeight="1" x14ac:dyDescent="0.2">
      <c r="B33" s="33"/>
      <c r="F33" s="24" t="s">
        <v>41</v>
      </c>
      <c r="L33" s="228">
        <v>0</v>
      </c>
      <c r="M33" s="191"/>
      <c r="N33" s="191"/>
      <c r="O33" s="191"/>
      <c r="P33" s="191"/>
      <c r="W33" s="190">
        <f>ROUND(BF94,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3"/>
      <c r="BG33" s="194"/>
    </row>
    <row r="34" spans="1:59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3"/>
    </row>
    <row r="35" spans="1:59" s="2" customFormat="1" ht="25.95" customHeight="1" x14ac:dyDescent="0.2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197" t="s">
        <v>44</v>
      </c>
      <c r="Y35" s="198"/>
      <c r="Z35" s="198"/>
      <c r="AA35" s="198"/>
      <c r="AB35" s="198"/>
      <c r="AC35" s="36"/>
      <c r="AD35" s="36"/>
      <c r="AE35" s="36"/>
      <c r="AF35" s="36"/>
      <c r="AG35" s="36"/>
      <c r="AH35" s="36"/>
      <c r="AI35" s="36"/>
      <c r="AJ35" s="36"/>
      <c r="AK35" s="199">
        <f>SUM(AK26:AK33)</f>
        <v>0</v>
      </c>
      <c r="AL35" s="198"/>
      <c r="AM35" s="198"/>
      <c r="AN35" s="198"/>
      <c r="AO35" s="200"/>
      <c r="AP35" s="34"/>
      <c r="AQ35" s="34"/>
      <c r="AR35" s="29"/>
      <c r="BG35" s="28"/>
    </row>
    <row r="36" spans="1:59" s="2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 ht="10.199999999999999" x14ac:dyDescent="0.2">
      <c r="B50" s="17"/>
      <c r="AR50" s="17"/>
    </row>
    <row r="51" spans="1:59" ht="10.199999999999999" x14ac:dyDescent="0.2">
      <c r="B51" s="17"/>
      <c r="AR51" s="17"/>
    </row>
    <row r="52" spans="1:59" ht="10.199999999999999" x14ac:dyDescent="0.2">
      <c r="B52" s="17"/>
      <c r="AR52" s="17"/>
    </row>
    <row r="53" spans="1:59" ht="10.199999999999999" x14ac:dyDescent="0.2">
      <c r="B53" s="17"/>
      <c r="AR53" s="17"/>
    </row>
    <row r="54" spans="1:59" ht="10.199999999999999" x14ac:dyDescent="0.2">
      <c r="B54" s="17"/>
      <c r="AR54" s="17"/>
    </row>
    <row r="55" spans="1:59" ht="10.199999999999999" x14ac:dyDescent="0.2">
      <c r="B55" s="17"/>
      <c r="AR55" s="17"/>
    </row>
    <row r="56" spans="1:59" ht="10.199999999999999" x14ac:dyDescent="0.2">
      <c r="B56" s="17"/>
      <c r="AR56" s="17"/>
    </row>
    <row r="57" spans="1:59" ht="10.199999999999999" x14ac:dyDescent="0.2">
      <c r="B57" s="17"/>
      <c r="AR57" s="17"/>
    </row>
    <row r="58" spans="1:59" ht="10.199999999999999" x14ac:dyDescent="0.2">
      <c r="B58" s="17"/>
      <c r="AR58" s="17"/>
    </row>
    <row r="59" spans="1:59" ht="10.199999999999999" x14ac:dyDescent="0.2">
      <c r="B59" s="17"/>
      <c r="AR59" s="17"/>
    </row>
    <row r="60" spans="1:59" s="2" customFormat="1" ht="13.2" x14ac:dyDescent="0.2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 ht="10.199999999999999" x14ac:dyDescent="0.2">
      <c r="B61" s="17"/>
      <c r="AR61" s="17"/>
    </row>
    <row r="62" spans="1:59" ht="10.199999999999999" x14ac:dyDescent="0.2">
      <c r="B62" s="17"/>
      <c r="AR62" s="17"/>
    </row>
    <row r="63" spans="1:59" ht="10.199999999999999" x14ac:dyDescent="0.2">
      <c r="B63" s="17"/>
      <c r="AR63" s="17"/>
    </row>
    <row r="64" spans="1:59" s="2" customFormat="1" ht="13.2" x14ac:dyDescent="0.2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0.199999999999999" x14ac:dyDescent="0.2">
      <c r="B65" s="17"/>
      <c r="AR65" s="17"/>
    </row>
    <row r="66" spans="1:59" ht="10.199999999999999" x14ac:dyDescent="0.2">
      <c r="B66" s="17"/>
      <c r="AR66" s="17"/>
    </row>
    <row r="67" spans="1:59" ht="10.199999999999999" x14ac:dyDescent="0.2">
      <c r="B67" s="17"/>
      <c r="AR67" s="17"/>
    </row>
    <row r="68" spans="1:59" ht="10.199999999999999" x14ac:dyDescent="0.2">
      <c r="B68" s="17"/>
      <c r="AR68" s="17"/>
    </row>
    <row r="69" spans="1:59" ht="10.199999999999999" x14ac:dyDescent="0.2">
      <c r="B69" s="17"/>
      <c r="AR69" s="17"/>
    </row>
    <row r="70" spans="1:59" ht="10.199999999999999" x14ac:dyDescent="0.2">
      <c r="B70" s="17"/>
      <c r="AR70" s="17"/>
    </row>
    <row r="71" spans="1:59" ht="10.199999999999999" x14ac:dyDescent="0.2">
      <c r="B71" s="17"/>
      <c r="AR71" s="17"/>
    </row>
    <row r="72" spans="1:59" ht="10.199999999999999" x14ac:dyDescent="0.2">
      <c r="B72" s="17"/>
      <c r="AR72" s="17"/>
    </row>
    <row r="73" spans="1:59" ht="10.199999999999999" x14ac:dyDescent="0.2">
      <c r="B73" s="17"/>
      <c r="AR73" s="17"/>
    </row>
    <row r="74" spans="1:59" ht="10.199999999999999" x14ac:dyDescent="0.2">
      <c r="B74" s="17"/>
      <c r="AR74" s="17"/>
    </row>
    <row r="75" spans="1:59" s="2" customFormat="1" ht="13.2" x14ac:dyDescent="0.2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 ht="10.199999999999999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" customHeight="1" x14ac:dyDescent="0.2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SO04</v>
      </c>
      <c r="AR84" s="47"/>
    </row>
    <row r="85" spans="1:90" s="5" customFormat="1" ht="36.9" customHeight="1" x14ac:dyDescent="0.2">
      <c r="B85" s="48"/>
      <c r="C85" s="49" t="s">
        <v>16</v>
      </c>
      <c r="L85" s="205" t="str">
        <f>K6</f>
        <v>AREÁL NN A SLP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8"/>
    </row>
    <row r="86" spans="1:90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07" t="str">
        <f>IF(AN8= "","",AN8)</f>
        <v>13. 11. 2019</v>
      </c>
      <c r="AN87" s="207"/>
      <c r="AO87" s="28"/>
      <c r="AP87" s="28"/>
      <c r="AQ87" s="28"/>
      <c r="AR87" s="29"/>
      <c r="BG87" s="28"/>
    </row>
    <row r="88" spans="1:90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15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03" t="str">
        <f>IF(E17="","",E17)</f>
        <v xml:space="preserve"> </v>
      </c>
      <c r="AN89" s="204"/>
      <c r="AO89" s="204"/>
      <c r="AP89" s="204"/>
      <c r="AQ89" s="28"/>
      <c r="AR89" s="29"/>
      <c r="AS89" s="208" t="s">
        <v>52</v>
      </c>
      <c r="AT89" s="209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15" customHeight="1" x14ac:dyDescent="0.2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03" t="str">
        <f>IF(E20="","",E20)</f>
        <v xml:space="preserve"> </v>
      </c>
      <c r="AN90" s="204"/>
      <c r="AO90" s="204"/>
      <c r="AP90" s="204"/>
      <c r="AQ90" s="28"/>
      <c r="AR90" s="29"/>
      <c r="AS90" s="210"/>
      <c r="AT90" s="211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8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0"/>
      <c r="AT91" s="211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12" t="s">
        <v>53</v>
      </c>
      <c r="D92" s="213"/>
      <c r="E92" s="213"/>
      <c r="F92" s="213"/>
      <c r="G92" s="213"/>
      <c r="H92" s="55"/>
      <c r="I92" s="214" t="s">
        <v>54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55</v>
      </c>
      <c r="AH92" s="213"/>
      <c r="AI92" s="213"/>
      <c r="AJ92" s="213"/>
      <c r="AK92" s="213"/>
      <c r="AL92" s="213"/>
      <c r="AM92" s="213"/>
      <c r="AN92" s="214" t="s">
        <v>56</v>
      </c>
      <c r="AO92" s="213"/>
      <c r="AP92" s="216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8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" customHeight="1" x14ac:dyDescent="0.2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0">
        <f>ROUND(AG95,2)</f>
        <v>0</v>
      </c>
      <c r="AH94" s="220"/>
      <c r="AI94" s="220"/>
      <c r="AJ94" s="220"/>
      <c r="AK94" s="220"/>
      <c r="AL94" s="220"/>
      <c r="AM94" s="220"/>
      <c r="AN94" s="221">
        <f>SUM(AG94,AV94)</f>
        <v>0</v>
      </c>
      <c r="AO94" s="221"/>
      <c r="AP94" s="221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16.5" customHeight="1" x14ac:dyDescent="0.2">
      <c r="A95" s="74" t="s">
        <v>77</v>
      </c>
      <c r="B95" s="75"/>
      <c r="C95" s="76"/>
      <c r="D95" s="219" t="s">
        <v>14</v>
      </c>
      <c r="E95" s="219"/>
      <c r="F95" s="219"/>
      <c r="G95" s="219"/>
      <c r="H95" s="219"/>
      <c r="I95" s="77"/>
      <c r="J95" s="219" t="s">
        <v>17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'SO04 - AREÁL NN A SLP'!K30</f>
        <v>0</v>
      </c>
      <c r="AH95" s="218"/>
      <c r="AI95" s="218"/>
      <c r="AJ95" s="218"/>
      <c r="AK95" s="218"/>
      <c r="AL95" s="218"/>
      <c r="AM95" s="218"/>
      <c r="AN95" s="217">
        <f>SUM(AG95,AV95)</f>
        <v>0</v>
      </c>
      <c r="AO95" s="218"/>
      <c r="AP95" s="218"/>
      <c r="AQ95" s="78" t="s">
        <v>78</v>
      </c>
      <c r="AR95" s="75"/>
      <c r="AS95" s="79">
        <f>'SO04 - AREÁL NN A SLP'!K28</f>
        <v>0</v>
      </c>
      <c r="AT95" s="80">
        <f>'SO04 - AREÁL NN A SLP'!K29</f>
        <v>0</v>
      </c>
      <c r="AU95" s="80">
        <v>0</v>
      </c>
      <c r="AV95" s="80">
        <f>ROUND(SUM(AX95:AY95),2)</f>
        <v>0</v>
      </c>
      <c r="AW95" s="81">
        <f>'SO04 - AREÁL NN A SLP'!T114</f>
        <v>0</v>
      </c>
      <c r="AX95" s="80">
        <f>'SO04 - AREÁL NN A SLP'!K33</f>
        <v>0</v>
      </c>
      <c r="AY95" s="80">
        <f>'SO04 - AREÁL NN A SLP'!K34</f>
        <v>0</v>
      </c>
      <c r="AZ95" s="80">
        <f>'SO04 - AREÁL NN A SLP'!K35</f>
        <v>0</v>
      </c>
      <c r="BA95" s="80">
        <f>'SO04 - AREÁL NN A SLP'!K36</f>
        <v>0</v>
      </c>
      <c r="BB95" s="80">
        <f>'SO04 - AREÁL NN A SLP'!F33</f>
        <v>0</v>
      </c>
      <c r="BC95" s="80">
        <f>'SO04 - AREÁL NN A SLP'!F34</f>
        <v>0</v>
      </c>
      <c r="BD95" s="80">
        <f>'SO04 - AREÁL NN A SLP'!F35</f>
        <v>0</v>
      </c>
      <c r="BE95" s="80">
        <f>'SO04 - AREÁL NN A SLP'!F36</f>
        <v>0</v>
      </c>
      <c r="BF95" s="82">
        <f>'SO04 - AREÁL NN A SLP'!F37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04 - AREÁL NN A SLP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6"/>
  <sheetViews>
    <sheetView showGridLines="0" tabSelected="1" topLeftCell="A110" workbookViewId="0">
      <selection activeCell="F116" sqref="F116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4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4"/>
      <c r="J2" s="84"/>
      <c r="M2" s="201" t="s">
        <v>6</v>
      </c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T2" s="14" t="s">
        <v>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" customHeight="1" x14ac:dyDescent="0.2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28"/>
      <c r="B7" s="29"/>
      <c r="C7" s="28"/>
      <c r="D7" s="28"/>
      <c r="E7" s="205" t="s">
        <v>17</v>
      </c>
      <c r="F7" s="229"/>
      <c r="G7" s="229"/>
      <c r="H7" s="229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0.199999999999999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13. 11. 2019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0" t="str">
        <f>'Rekapitulácia stavby'!E14</f>
        <v>Vyplň údaj</v>
      </c>
      <c r="F16" s="222"/>
      <c r="G16" s="222"/>
      <c r="H16" s="222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26" t="s">
        <v>1</v>
      </c>
      <c r="F25" s="226"/>
      <c r="G25" s="226"/>
      <c r="H25" s="226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3.2" x14ac:dyDescent="0.2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3.2" x14ac:dyDescent="0.2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ROUND(K114,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 x14ac:dyDescent="0.2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 x14ac:dyDescent="0.2">
      <c r="A33" s="28"/>
      <c r="B33" s="29"/>
      <c r="C33" s="28"/>
      <c r="D33" s="99" t="s">
        <v>36</v>
      </c>
      <c r="E33" s="24" t="s">
        <v>37</v>
      </c>
      <c r="F33" s="96">
        <f>ROUND((SUM(BE114:BE125)),  2)</f>
        <v>0</v>
      </c>
      <c r="G33" s="28"/>
      <c r="H33" s="28"/>
      <c r="I33" s="100">
        <v>0.2</v>
      </c>
      <c r="J33" s="87"/>
      <c r="K33" s="96">
        <f>ROUND(((SUM(BE114:BE125))*I33),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 x14ac:dyDescent="0.2">
      <c r="A34" s="28"/>
      <c r="B34" s="29"/>
      <c r="C34" s="28"/>
      <c r="D34" s="28"/>
      <c r="E34" s="24" t="s">
        <v>38</v>
      </c>
      <c r="F34" s="96">
        <f>ROUND((SUM(BF114:BF125)),  2)</f>
        <v>0</v>
      </c>
      <c r="G34" s="28"/>
      <c r="H34" s="28"/>
      <c r="I34" s="100">
        <v>0.2</v>
      </c>
      <c r="J34" s="87"/>
      <c r="K34" s="96">
        <f>ROUND(((SUM(BF114:BF125))*I34),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 x14ac:dyDescent="0.2">
      <c r="A35" s="28"/>
      <c r="B35" s="29"/>
      <c r="C35" s="28"/>
      <c r="D35" s="28"/>
      <c r="E35" s="24" t="s">
        <v>39</v>
      </c>
      <c r="F35" s="96">
        <f>ROUND((SUM(BG114:BG125)),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 x14ac:dyDescent="0.2">
      <c r="A36" s="28"/>
      <c r="B36" s="29"/>
      <c r="C36" s="28"/>
      <c r="D36" s="28"/>
      <c r="E36" s="24" t="s">
        <v>40</v>
      </c>
      <c r="F36" s="96">
        <f>ROUND((SUM(BH114:BH125)),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 x14ac:dyDescent="0.2">
      <c r="A37" s="28"/>
      <c r="B37" s="29"/>
      <c r="C37" s="28"/>
      <c r="D37" s="28"/>
      <c r="E37" s="24" t="s">
        <v>41</v>
      </c>
      <c r="F37" s="96">
        <f>ROUND((SUM(BI114:BI125)),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 x14ac:dyDescent="0.2">
      <c r="B41" s="17"/>
      <c r="I41" s="84"/>
      <c r="J41" s="84"/>
      <c r="M41" s="17"/>
    </row>
    <row r="42" spans="1:31" s="1" customFormat="1" ht="14.4" customHeight="1" x14ac:dyDescent="0.2">
      <c r="B42" s="17"/>
      <c r="I42" s="84"/>
      <c r="J42" s="84"/>
      <c r="M42" s="17"/>
    </row>
    <row r="43" spans="1:31" s="1" customFormat="1" ht="14.4" customHeight="1" x14ac:dyDescent="0.2">
      <c r="B43" s="17"/>
      <c r="I43" s="84"/>
      <c r="J43" s="84"/>
      <c r="M43" s="17"/>
    </row>
    <row r="44" spans="1:31" s="1" customFormat="1" ht="14.4" customHeight="1" x14ac:dyDescent="0.2">
      <c r="B44" s="17"/>
      <c r="I44" s="84"/>
      <c r="J44" s="84"/>
      <c r="M44" s="17"/>
    </row>
    <row r="45" spans="1:31" s="1" customFormat="1" ht="14.4" customHeight="1" x14ac:dyDescent="0.2">
      <c r="B45" s="17"/>
      <c r="I45" s="84"/>
      <c r="J45" s="84"/>
      <c r="M45" s="17"/>
    </row>
    <row r="46" spans="1:31" s="1" customFormat="1" ht="14.4" customHeight="1" x14ac:dyDescent="0.2">
      <c r="B46" s="17"/>
      <c r="I46" s="84"/>
      <c r="J46" s="84"/>
      <c r="M46" s="17"/>
    </row>
    <row r="47" spans="1:31" s="1" customFormat="1" ht="14.4" customHeight="1" x14ac:dyDescent="0.2">
      <c r="B47" s="17"/>
      <c r="I47" s="84"/>
      <c r="J47" s="84"/>
      <c r="M47" s="17"/>
    </row>
    <row r="48" spans="1:31" s="1" customFormat="1" ht="14.4" customHeight="1" x14ac:dyDescent="0.2">
      <c r="B48" s="17"/>
      <c r="I48" s="84"/>
      <c r="J48" s="84"/>
      <c r="M48" s="17"/>
    </row>
    <row r="49" spans="1:31" s="1" customFormat="1" ht="14.4" customHeight="1" x14ac:dyDescent="0.2">
      <c r="B49" s="17"/>
      <c r="I49" s="84"/>
      <c r="J49" s="84"/>
      <c r="M49" s="17"/>
    </row>
    <row r="50" spans="1:31" s="2" customFormat="1" ht="14.4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 ht="10.199999999999999" x14ac:dyDescent="0.2">
      <c r="B51" s="17"/>
      <c r="M51" s="17"/>
    </row>
    <row r="52" spans="1:31" ht="10.199999999999999" x14ac:dyDescent="0.2">
      <c r="B52" s="17"/>
      <c r="M52" s="17"/>
    </row>
    <row r="53" spans="1:31" ht="10.199999999999999" x14ac:dyDescent="0.2">
      <c r="B53" s="17"/>
      <c r="M53" s="17"/>
    </row>
    <row r="54" spans="1:31" ht="10.199999999999999" x14ac:dyDescent="0.2">
      <c r="B54" s="17"/>
      <c r="M54" s="17"/>
    </row>
    <row r="55" spans="1:31" ht="10.199999999999999" x14ac:dyDescent="0.2">
      <c r="B55" s="17"/>
      <c r="M55" s="17"/>
    </row>
    <row r="56" spans="1:31" ht="10.199999999999999" x14ac:dyDescent="0.2">
      <c r="B56" s="17"/>
      <c r="M56" s="17"/>
    </row>
    <row r="57" spans="1:31" ht="10.199999999999999" x14ac:dyDescent="0.2">
      <c r="B57" s="17"/>
      <c r="M57" s="17"/>
    </row>
    <row r="58" spans="1:31" ht="10.199999999999999" x14ac:dyDescent="0.2">
      <c r="B58" s="17"/>
      <c r="M58" s="17"/>
    </row>
    <row r="59" spans="1:31" ht="10.199999999999999" x14ac:dyDescent="0.2">
      <c r="B59" s="17"/>
      <c r="M59" s="17"/>
    </row>
    <row r="60" spans="1:31" ht="10.199999999999999" x14ac:dyDescent="0.2">
      <c r="B60" s="17"/>
      <c r="M60" s="17"/>
    </row>
    <row r="61" spans="1:31" s="2" customFormat="1" ht="13.2" x14ac:dyDescent="0.2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 x14ac:dyDescent="0.2">
      <c r="B62" s="17"/>
      <c r="M62" s="17"/>
    </row>
    <row r="63" spans="1:31" ht="10.199999999999999" x14ac:dyDescent="0.2">
      <c r="B63" s="17"/>
      <c r="M63" s="17"/>
    </row>
    <row r="64" spans="1:31" ht="10.199999999999999" x14ac:dyDescent="0.2">
      <c r="B64" s="17"/>
      <c r="M64" s="17"/>
    </row>
    <row r="65" spans="1:31" s="2" customFormat="1" ht="13.2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 x14ac:dyDescent="0.2">
      <c r="B66" s="17"/>
      <c r="M66" s="17"/>
    </row>
    <row r="67" spans="1:31" ht="10.199999999999999" x14ac:dyDescent="0.2">
      <c r="B67" s="17"/>
      <c r="M67" s="17"/>
    </row>
    <row r="68" spans="1:31" ht="10.199999999999999" x14ac:dyDescent="0.2">
      <c r="B68" s="17"/>
      <c r="M68" s="17"/>
    </row>
    <row r="69" spans="1:31" ht="10.199999999999999" x14ac:dyDescent="0.2">
      <c r="B69" s="17"/>
      <c r="M69" s="17"/>
    </row>
    <row r="70" spans="1:31" ht="10.199999999999999" x14ac:dyDescent="0.2">
      <c r="B70" s="17"/>
      <c r="M70" s="17"/>
    </row>
    <row r="71" spans="1:31" ht="10.199999999999999" x14ac:dyDescent="0.2">
      <c r="B71" s="17"/>
      <c r="M71" s="17"/>
    </row>
    <row r="72" spans="1:31" ht="10.199999999999999" x14ac:dyDescent="0.2">
      <c r="B72" s="17"/>
      <c r="M72" s="17"/>
    </row>
    <row r="73" spans="1:31" ht="10.199999999999999" x14ac:dyDescent="0.2">
      <c r="B73" s="17"/>
      <c r="M73" s="17"/>
    </row>
    <row r="74" spans="1:31" ht="10.199999999999999" x14ac:dyDescent="0.2">
      <c r="B74" s="17"/>
      <c r="M74" s="17"/>
    </row>
    <row r="75" spans="1:31" ht="10.199999999999999" x14ac:dyDescent="0.2">
      <c r="B75" s="17"/>
      <c r="M75" s="17"/>
    </row>
    <row r="76" spans="1:31" s="2" customFormat="1" ht="13.2" x14ac:dyDescent="0.2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 x14ac:dyDescent="0.2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29"/>
      <c r="C85" s="28"/>
      <c r="D85" s="28"/>
      <c r="E85" s="205" t="str">
        <f>E7</f>
        <v>AREÁL NN A SLP</v>
      </c>
      <c r="F85" s="229"/>
      <c r="G85" s="229"/>
      <c r="H85" s="229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 xml:space="preserve"> </v>
      </c>
      <c r="G87" s="28"/>
      <c r="H87" s="28"/>
      <c r="I87" s="88" t="s">
        <v>22</v>
      </c>
      <c r="J87" s="90" t="str">
        <f>IF(J10="","",J10)</f>
        <v>13. 11. 2019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 x14ac:dyDescent="0.2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 x14ac:dyDescent="0.2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Q114</f>
        <v>0</v>
      </c>
      <c r="J94" s="120">
        <f t="shared" si="0"/>
        <v>0</v>
      </c>
      <c r="K94" s="66">
        <f>K114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" customHeight="1" x14ac:dyDescent="0.2">
      <c r="B95" s="121"/>
      <c r="D95" s="122" t="s">
        <v>91</v>
      </c>
      <c r="E95" s="123"/>
      <c r="F95" s="123"/>
      <c r="G95" s="123"/>
      <c r="H95" s="123"/>
      <c r="I95" s="124">
        <f>Q116</f>
        <v>0</v>
      </c>
      <c r="J95" s="124">
        <f>R116</f>
        <v>0</v>
      </c>
      <c r="K95" s="125">
        <f>K116</f>
        <v>0</v>
      </c>
      <c r="M95" s="121"/>
    </row>
    <row r="96" spans="1:47" s="10" customFormat="1" ht="19.95" customHeight="1" x14ac:dyDescent="0.2">
      <c r="B96" s="126"/>
      <c r="D96" s="127" t="s">
        <v>92</v>
      </c>
      <c r="E96" s="128"/>
      <c r="F96" s="128"/>
      <c r="G96" s="128"/>
      <c r="H96" s="128"/>
      <c r="I96" s="129">
        <f>Q117</f>
        <v>0</v>
      </c>
      <c r="J96" s="129">
        <f>R117</f>
        <v>0</v>
      </c>
      <c r="K96" s="130">
        <f>K117</f>
        <v>0</v>
      </c>
      <c r="M96" s="126"/>
    </row>
    <row r="97" spans="1:31" s="2" customFormat="1" ht="21.75" customHeight="1" x14ac:dyDescent="0.2">
      <c r="A97" s="28"/>
      <c r="B97" s="29"/>
      <c r="C97" s="28"/>
      <c r="D97" s="28"/>
      <c r="E97" s="28"/>
      <c r="F97" s="28"/>
      <c r="G97" s="28"/>
      <c r="H97" s="28"/>
      <c r="I97" s="87"/>
      <c r="J97" s="87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" customHeight="1" x14ac:dyDescent="0.2">
      <c r="A98" s="28"/>
      <c r="B98" s="43"/>
      <c r="C98" s="44"/>
      <c r="D98" s="44"/>
      <c r="E98" s="44"/>
      <c r="F98" s="44"/>
      <c r="G98" s="44"/>
      <c r="H98" s="44"/>
      <c r="I98" s="113"/>
      <c r="J98" s="113"/>
      <c r="K98" s="44"/>
      <c r="L98" s="44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102" spans="1:31" s="2" customFormat="1" ht="6.9" customHeight="1" x14ac:dyDescent="0.2">
      <c r="A102" s="28"/>
      <c r="B102" s="45"/>
      <c r="C102" s="46"/>
      <c r="D102" s="46"/>
      <c r="E102" s="46"/>
      <c r="F102" s="46"/>
      <c r="G102" s="46"/>
      <c r="H102" s="46"/>
      <c r="I102" s="114"/>
      <c r="J102" s="114"/>
      <c r="K102" s="46"/>
      <c r="L102" s="46"/>
      <c r="M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" customHeight="1" x14ac:dyDescent="0.2">
      <c r="A103" s="28"/>
      <c r="B103" s="29"/>
      <c r="C103" s="18" t="s">
        <v>93</v>
      </c>
      <c r="D103" s="28"/>
      <c r="E103" s="28"/>
      <c r="F103" s="28"/>
      <c r="G103" s="28"/>
      <c r="H103" s="28"/>
      <c r="I103" s="87"/>
      <c r="J103" s="87"/>
      <c r="K103" s="28"/>
      <c r="L103" s="28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" customHeight="1" x14ac:dyDescent="0.2">
      <c r="A104" s="28"/>
      <c r="B104" s="29"/>
      <c r="C104" s="28"/>
      <c r="D104" s="28"/>
      <c r="E104" s="28"/>
      <c r="F104" s="28"/>
      <c r="G104" s="28"/>
      <c r="H104" s="28"/>
      <c r="I104" s="87"/>
      <c r="J104" s="87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 x14ac:dyDescent="0.2">
      <c r="A105" s="28"/>
      <c r="B105" s="29"/>
      <c r="C105" s="24" t="s">
        <v>16</v>
      </c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 x14ac:dyDescent="0.2">
      <c r="A106" s="28"/>
      <c r="B106" s="29"/>
      <c r="C106" s="28"/>
      <c r="D106" s="28"/>
      <c r="E106" s="205" t="str">
        <f>E7</f>
        <v>AREÁL NN A SLP</v>
      </c>
      <c r="F106" s="229"/>
      <c r="G106" s="229"/>
      <c r="H106" s="229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" customHeight="1" x14ac:dyDescent="0.2">
      <c r="A107" s="28"/>
      <c r="B107" s="29"/>
      <c r="C107" s="28"/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 x14ac:dyDescent="0.2">
      <c r="A108" s="28"/>
      <c r="B108" s="29"/>
      <c r="C108" s="24" t="s">
        <v>20</v>
      </c>
      <c r="D108" s="28"/>
      <c r="E108" s="28"/>
      <c r="F108" s="22" t="str">
        <f>F10</f>
        <v xml:space="preserve"> </v>
      </c>
      <c r="G108" s="28"/>
      <c r="H108" s="28"/>
      <c r="I108" s="88" t="s">
        <v>22</v>
      </c>
      <c r="J108" s="90" t="str">
        <f>IF(J10="","",J10)</f>
        <v>13. 11. 2019</v>
      </c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" customHeight="1" x14ac:dyDescent="0.2">
      <c r="A109" s="28"/>
      <c r="B109" s="29"/>
      <c r="C109" s="28"/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5.15" customHeight="1" x14ac:dyDescent="0.2">
      <c r="A110" s="28"/>
      <c r="B110" s="29"/>
      <c r="C110" s="24" t="s">
        <v>24</v>
      </c>
      <c r="D110" s="28"/>
      <c r="E110" s="28"/>
      <c r="F110" s="22" t="str">
        <f>E13</f>
        <v xml:space="preserve"> </v>
      </c>
      <c r="G110" s="28"/>
      <c r="H110" s="28"/>
      <c r="I110" s="88" t="s">
        <v>29</v>
      </c>
      <c r="J110" s="115" t="str">
        <f>E19</f>
        <v xml:space="preserve"> </v>
      </c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5.15" customHeight="1" x14ac:dyDescent="0.2">
      <c r="A111" s="28"/>
      <c r="B111" s="29"/>
      <c r="C111" s="24" t="s">
        <v>27</v>
      </c>
      <c r="D111" s="28"/>
      <c r="E111" s="28"/>
      <c r="F111" s="22" t="str">
        <f>IF(E16="","",E16)</f>
        <v>Vyplň údaj</v>
      </c>
      <c r="G111" s="28"/>
      <c r="H111" s="28"/>
      <c r="I111" s="88" t="s">
        <v>30</v>
      </c>
      <c r="J111" s="115" t="str">
        <f>E22</f>
        <v xml:space="preserve"> 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0.35" customHeight="1" x14ac:dyDescent="0.2">
      <c r="A112" s="28"/>
      <c r="B112" s="29"/>
      <c r="C112" s="28"/>
      <c r="D112" s="28"/>
      <c r="E112" s="28"/>
      <c r="F112" s="28"/>
      <c r="G112" s="28"/>
      <c r="H112" s="28"/>
      <c r="I112" s="87"/>
      <c r="J112" s="87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11" customFormat="1" ht="29.25" customHeight="1" x14ac:dyDescent="0.2">
      <c r="A113" s="131"/>
      <c r="B113" s="132"/>
      <c r="C113" s="133" t="s">
        <v>94</v>
      </c>
      <c r="D113" s="134" t="s">
        <v>57</v>
      </c>
      <c r="E113" s="134" t="s">
        <v>53</v>
      </c>
      <c r="F113" s="134" t="s">
        <v>54</v>
      </c>
      <c r="G113" s="134" t="s">
        <v>95</v>
      </c>
      <c r="H113" s="134" t="s">
        <v>96</v>
      </c>
      <c r="I113" s="135" t="s">
        <v>97</v>
      </c>
      <c r="J113" s="135" t="s">
        <v>98</v>
      </c>
      <c r="K113" s="136" t="s">
        <v>88</v>
      </c>
      <c r="L113" s="137" t="s">
        <v>99</v>
      </c>
      <c r="M113" s="138"/>
      <c r="N113" s="57" t="s">
        <v>1</v>
      </c>
      <c r="O113" s="58" t="s">
        <v>36</v>
      </c>
      <c r="P113" s="58" t="s">
        <v>100</v>
      </c>
      <c r="Q113" s="58" t="s">
        <v>101</v>
      </c>
      <c r="R113" s="58" t="s">
        <v>102</v>
      </c>
      <c r="S113" s="58" t="s">
        <v>103</v>
      </c>
      <c r="T113" s="58" t="s">
        <v>104</v>
      </c>
      <c r="U113" s="58" t="s">
        <v>105</v>
      </c>
      <c r="V113" s="58" t="s">
        <v>106</v>
      </c>
      <c r="W113" s="58" t="s">
        <v>107</v>
      </c>
      <c r="X113" s="59" t="s">
        <v>108</v>
      </c>
      <c r="Y113" s="131"/>
      <c r="Z113" s="131"/>
      <c r="AA113" s="131"/>
      <c r="AB113" s="131"/>
      <c r="AC113" s="131"/>
      <c r="AD113" s="131"/>
      <c r="AE113" s="131"/>
    </row>
    <row r="114" spans="1:65" s="2" customFormat="1" ht="22.8" customHeight="1" x14ac:dyDescent="0.3">
      <c r="A114" s="28"/>
      <c r="B114" s="29"/>
      <c r="C114" s="64" t="s">
        <v>89</v>
      </c>
      <c r="D114" s="28"/>
      <c r="E114" s="28"/>
      <c r="F114" s="28"/>
      <c r="G114" s="28"/>
      <c r="H114" s="28"/>
      <c r="I114" s="87"/>
      <c r="J114" s="87"/>
      <c r="K114" s="139">
        <f>BK114</f>
        <v>0</v>
      </c>
      <c r="L114" s="28"/>
      <c r="M114" s="29"/>
      <c r="N114" s="60"/>
      <c r="O114" s="51"/>
      <c r="P114" s="61"/>
      <c r="Q114" s="140">
        <f>Q116</f>
        <v>0</v>
      </c>
      <c r="R114" s="140">
        <f>R116</f>
        <v>0</v>
      </c>
      <c r="S114" s="61"/>
      <c r="T114" s="141">
        <f>T116</f>
        <v>0</v>
      </c>
      <c r="U114" s="61"/>
      <c r="V114" s="141">
        <f>V116</f>
        <v>0.31680000000000003</v>
      </c>
      <c r="W114" s="61"/>
      <c r="X114" s="142">
        <f>X116</f>
        <v>0</v>
      </c>
      <c r="Y114" s="28"/>
      <c r="Z114" s="28"/>
      <c r="AA114" s="28"/>
      <c r="AB114" s="28"/>
      <c r="AC114" s="28"/>
      <c r="AD114" s="28"/>
      <c r="AE114" s="28"/>
      <c r="AT114" s="14" t="s">
        <v>73</v>
      </c>
      <c r="AU114" s="14" t="s">
        <v>90</v>
      </c>
      <c r="BK114" s="143">
        <f>BK116</f>
        <v>0</v>
      </c>
    </row>
    <row r="115" spans="1:65" s="2" customFormat="1" ht="22.8" customHeight="1" x14ac:dyDescent="0.3">
      <c r="A115" s="28"/>
      <c r="B115" s="29"/>
      <c r="C115" s="236" t="s">
        <v>148</v>
      </c>
      <c r="D115" s="28"/>
      <c r="E115" s="28"/>
      <c r="F115" s="28"/>
      <c r="G115" s="28"/>
      <c r="H115" s="28"/>
      <c r="I115" s="87"/>
      <c r="J115" s="87"/>
      <c r="K115" s="139"/>
      <c r="L115" s="28"/>
      <c r="M115" s="29"/>
      <c r="N115" s="231"/>
      <c r="O115" s="232"/>
      <c r="P115" s="53"/>
      <c r="Q115" s="233"/>
      <c r="R115" s="233"/>
      <c r="S115" s="53"/>
      <c r="T115" s="234"/>
      <c r="U115" s="53"/>
      <c r="V115" s="234"/>
      <c r="W115" s="53"/>
      <c r="X115" s="235"/>
      <c r="Y115" s="28"/>
      <c r="Z115" s="28"/>
      <c r="AA115" s="28"/>
      <c r="AB115" s="28"/>
      <c r="AC115" s="28"/>
      <c r="AD115" s="28"/>
      <c r="AE115" s="28"/>
      <c r="AT115" s="14"/>
      <c r="AU115" s="14"/>
      <c r="BK115" s="143"/>
    </row>
    <row r="116" spans="1:65" s="12" customFormat="1" ht="25.95" customHeight="1" x14ac:dyDescent="0.25">
      <c r="B116" s="144"/>
      <c r="D116" s="145" t="s">
        <v>73</v>
      </c>
      <c r="E116" s="146" t="s">
        <v>109</v>
      </c>
      <c r="F116" s="146" t="s">
        <v>110</v>
      </c>
      <c r="I116" s="147"/>
      <c r="J116" s="147"/>
      <c r="K116" s="148">
        <f>BK116</f>
        <v>0</v>
      </c>
      <c r="M116" s="144"/>
      <c r="N116" s="149"/>
      <c r="O116" s="150"/>
      <c r="P116" s="150"/>
      <c r="Q116" s="151">
        <f>Q117</f>
        <v>0</v>
      </c>
      <c r="R116" s="151">
        <f>R117</f>
        <v>0</v>
      </c>
      <c r="S116" s="150"/>
      <c r="T116" s="152">
        <f>T117</f>
        <v>0</v>
      </c>
      <c r="U116" s="150"/>
      <c r="V116" s="152">
        <f>V117</f>
        <v>0.31680000000000003</v>
      </c>
      <c r="W116" s="150"/>
      <c r="X116" s="153">
        <f>X117</f>
        <v>0</v>
      </c>
      <c r="AR116" s="145" t="s">
        <v>111</v>
      </c>
      <c r="AT116" s="154" t="s">
        <v>73</v>
      </c>
      <c r="AU116" s="154" t="s">
        <v>74</v>
      </c>
      <c r="AY116" s="145" t="s">
        <v>112</v>
      </c>
      <c r="BK116" s="155">
        <f>BK117</f>
        <v>0</v>
      </c>
    </row>
    <row r="117" spans="1:65" s="12" customFormat="1" ht="22.8" customHeight="1" x14ac:dyDescent="0.25">
      <c r="B117" s="144"/>
      <c r="D117" s="145" t="s">
        <v>73</v>
      </c>
      <c r="E117" s="156" t="s">
        <v>113</v>
      </c>
      <c r="F117" s="156" t="s">
        <v>114</v>
      </c>
      <c r="I117" s="147"/>
      <c r="J117" s="147"/>
      <c r="K117" s="157">
        <f>BK117</f>
        <v>0</v>
      </c>
      <c r="M117" s="144"/>
      <c r="N117" s="149"/>
      <c r="O117" s="150"/>
      <c r="P117" s="150"/>
      <c r="Q117" s="151">
        <f>SUM(Q118:Q125)</f>
        <v>0</v>
      </c>
      <c r="R117" s="151">
        <f>SUM(R118:R125)</f>
        <v>0</v>
      </c>
      <c r="S117" s="150"/>
      <c r="T117" s="152">
        <f>SUM(T118:T125)</f>
        <v>0</v>
      </c>
      <c r="U117" s="150"/>
      <c r="V117" s="152">
        <f>SUM(V118:V125)</f>
        <v>0.31680000000000003</v>
      </c>
      <c r="W117" s="150"/>
      <c r="X117" s="153">
        <f>SUM(X118:X125)</f>
        <v>0</v>
      </c>
      <c r="AR117" s="145" t="s">
        <v>111</v>
      </c>
      <c r="AT117" s="154" t="s">
        <v>73</v>
      </c>
      <c r="AU117" s="154" t="s">
        <v>79</v>
      </c>
      <c r="AY117" s="145" t="s">
        <v>112</v>
      </c>
      <c r="BK117" s="155">
        <f>SUM(BK118:BK125)</f>
        <v>0</v>
      </c>
    </row>
    <row r="118" spans="1:65" s="2" customFormat="1" ht="16.5" customHeight="1" x14ac:dyDescent="0.2">
      <c r="A118" s="28"/>
      <c r="B118" s="158"/>
      <c r="C118" s="159" t="s">
        <v>79</v>
      </c>
      <c r="D118" s="159" t="s">
        <v>115</v>
      </c>
      <c r="E118" s="160" t="s">
        <v>116</v>
      </c>
      <c r="F118" s="161" t="s">
        <v>117</v>
      </c>
      <c r="G118" s="162" t="s">
        <v>118</v>
      </c>
      <c r="H118" s="163">
        <v>576</v>
      </c>
      <c r="I118" s="164"/>
      <c r="J118" s="164"/>
      <c r="K118" s="165">
        <f t="shared" ref="K118:K124" si="1">ROUND(P118*H118,2)</f>
        <v>0</v>
      </c>
      <c r="L118" s="166"/>
      <c r="M118" s="29"/>
      <c r="N118" s="167" t="s">
        <v>1</v>
      </c>
      <c r="O118" s="168" t="s">
        <v>38</v>
      </c>
      <c r="P118" s="169">
        <f t="shared" ref="P118:P124" si="2">I118+J118</f>
        <v>0</v>
      </c>
      <c r="Q118" s="169">
        <f t="shared" ref="Q118:Q124" si="3">ROUND(I118*H118,2)</f>
        <v>0</v>
      </c>
      <c r="R118" s="169">
        <f t="shared" ref="R118:R124" si="4">ROUND(J118*H118,2)</f>
        <v>0</v>
      </c>
      <c r="S118" s="53"/>
      <c r="T118" s="170">
        <f t="shared" ref="T118:T124" si="5">S118*H118</f>
        <v>0</v>
      </c>
      <c r="U118" s="170">
        <v>0</v>
      </c>
      <c r="V118" s="170">
        <f t="shared" ref="V118:V124" si="6">U118*H118</f>
        <v>0</v>
      </c>
      <c r="W118" s="170">
        <v>0</v>
      </c>
      <c r="X118" s="171">
        <f t="shared" ref="X118:X124" si="7">W118*H118</f>
        <v>0</v>
      </c>
      <c r="Y118" s="28"/>
      <c r="Z118" s="28"/>
      <c r="AA118" s="28"/>
      <c r="AB118" s="28"/>
      <c r="AC118" s="28"/>
      <c r="AD118" s="28"/>
      <c r="AE118" s="28"/>
      <c r="AR118" s="172" t="s">
        <v>119</v>
      </c>
      <c r="AT118" s="172" t="s">
        <v>115</v>
      </c>
      <c r="AU118" s="172" t="s">
        <v>120</v>
      </c>
      <c r="AY118" s="14" t="s">
        <v>112</v>
      </c>
      <c r="BE118" s="173">
        <f t="shared" ref="BE118:BE124" si="8">IF(O118="základná",K118,0)</f>
        <v>0</v>
      </c>
      <c r="BF118" s="173">
        <f t="shared" ref="BF118:BF124" si="9">IF(O118="znížená",K118,0)</f>
        <v>0</v>
      </c>
      <c r="BG118" s="173">
        <f t="shared" ref="BG118:BG124" si="10">IF(O118="zákl. prenesená",K118,0)</f>
        <v>0</v>
      </c>
      <c r="BH118" s="173">
        <f t="shared" ref="BH118:BH124" si="11">IF(O118="zníž. prenesená",K118,0)</f>
        <v>0</v>
      </c>
      <c r="BI118" s="173">
        <f t="shared" ref="BI118:BI124" si="12">IF(O118="nulová",K118,0)</f>
        <v>0</v>
      </c>
      <c r="BJ118" s="14" t="s">
        <v>120</v>
      </c>
      <c r="BK118" s="173">
        <f t="shared" ref="BK118:BK124" si="13">ROUND(P118*H118,2)</f>
        <v>0</v>
      </c>
      <c r="BL118" s="14" t="s">
        <v>119</v>
      </c>
      <c r="BM118" s="172" t="s">
        <v>121</v>
      </c>
    </row>
    <row r="119" spans="1:65" s="2" customFormat="1" ht="24" customHeight="1" x14ac:dyDescent="0.2">
      <c r="A119" s="28"/>
      <c r="B119" s="158"/>
      <c r="C119" s="174" t="s">
        <v>120</v>
      </c>
      <c r="D119" s="174" t="s">
        <v>109</v>
      </c>
      <c r="E119" s="175" t="s">
        <v>122</v>
      </c>
      <c r="F119" s="176" t="s">
        <v>123</v>
      </c>
      <c r="G119" s="177" t="s">
        <v>118</v>
      </c>
      <c r="H119" s="178">
        <v>576</v>
      </c>
      <c r="I119" s="179"/>
      <c r="J119" s="180"/>
      <c r="K119" s="181">
        <f t="shared" si="1"/>
        <v>0</v>
      </c>
      <c r="L119" s="180"/>
      <c r="M119" s="182"/>
      <c r="N119" s="183" t="s">
        <v>1</v>
      </c>
      <c r="O119" s="168" t="s">
        <v>38</v>
      </c>
      <c r="P119" s="169">
        <f t="shared" si="2"/>
        <v>0</v>
      </c>
      <c r="Q119" s="169">
        <f t="shared" si="3"/>
        <v>0</v>
      </c>
      <c r="R119" s="169">
        <f t="shared" si="4"/>
        <v>0</v>
      </c>
      <c r="S119" s="53"/>
      <c r="T119" s="170">
        <f t="shared" si="5"/>
        <v>0</v>
      </c>
      <c r="U119" s="170">
        <v>4.0000000000000003E-5</v>
      </c>
      <c r="V119" s="170">
        <f t="shared" si="6"/>
        <v>2.3040000000000001E-2</v>
      </c>
      <c r="W119" s="170">
        <v>0</v>
      </c>
      <c r="X119" s="171">
        <f t="shared" si="7"/>
        <v>0</v>
      </c>
      <c r="Y119" s="28"/>
      <c r="Z119" s="28"/>
      <c r="AA119" s="28"/>
      <c r="AB119" s="28"/>
      <c r="AC119" s="28"/>
      <c r="AD119" s="28"/>
      <c r="AE119" s="28"/>
      <c r="AR119" s="172" t="s">
        <v>124</v>
      </c>
      <c r="AT119" s="172" t="s">
        <v>109</v>
      </c>
      <c r="AU119" s="172" t="s">
        <v>120</v>
      </c>
      <c r="AY119" s="14" t="s">
        <v>112</v>
      </c>
      <c r="BE119" s="173">
        <f t="shared" si="8"/>
        <v>0</v>
      </c>
      <c r="BF119" s="173">
        <f t="shared" si="9"/>
        <v>0</v>
      </c>
      <c r="BG119" s="173">
        <f t="shared" si="10"/>
        <v>0</v>
      </c>
      <c r="BH119" s="173">
        <f t="shared" si="11"/>
        <v>0</v>
      </c>
      <c r="BI119" s="173">
        <f t="shared" si="12"/>
        <v>0</v>
      </c>
      <c r="BJ119" s="14" t="s">
        <v>120</v>
      </c>
      <c r="BK119" s="173">
        <f t="shared" si="13"/>
        <v>0</v>
      </c>
      <c r="BL119" s="14" t="s">
        <v>124</v>
      </c>
      <c r="BM119" s="172" t="s">
        <v>125</v>
      </c>
    </row>
    <row r="120" spans="1:65" s="2" customFormat="1" ht="16.5" customHeight="1" x14ac:dyDescent="0.2">
      <c r="A120" s="28"/>
      <c r="B120" s="158"/>
      <c r="C120" s="159" t="s">
        <v>111</v>
      </c>
      <c r="D120" s="159" t="s">
        <v>115</v>
      </c>
      <c r="E120" s="160" t="s">
        <v>126</v>
      </c>
      <c r="F120" s="161" t="s">
        <v>127</v>
      </c>
      <c r="G120" s="162" t="s">
        <v>118</v>
      </c>
      <c r="H120" s="163">
        <v>160</v>
      </c>
      <c r="I120" s="164"/>
      <c r="J120" s="164"/>
      <c r="K120" s="165">
        <f t="shared" si="1"/>
        <v>0</v>
      </c>
      <c r="L120" s="166"/>
      <c r="M120" s="29"/>
      <c r="N120" s="167" t="s">
        <v>1</v>
      </c>
      <c r="O120" s="168" t="s">
        <v>38</v>
      </c>
      <c r="P120" s="169">
        <f t="shared" si="2"/>
        <v>0</v>
      </c>
      <c r="Q120" s="169">
        <f t="shared" si="3"/>
        <v>0</v>
      </c>
      <c r="R120" s="169">
        <f t="shared" si="4"/>
        <v>0</v>
      </c>
      <c r="S120" s="53"/>
      <c r="T120" s="170">
        <f t="shared" si="5"/>
        <v>0</v>
      </c>
      <c r="U120" s="170">
        <v>0</v>
      </c>
      <c r="V120" s="170">
        <f t="shared" si="6"/>
        <v>0</v>
      </c>
      <c r="W120" s="170">
        <v>0</v>
      </c>
      <c r="X120" s="171">
        <f t="shared" si="7"/>
        <v>0</v>
      </c>
      <c r="Y120" s="28"/>
      <c r="Z120" s="28"/>
      <c r="AA120" s="28"/>
      <c r="AB120" s="28"/>
      <c r="AC120" s="28"/>
      <c r="AD120" s="28"/>
      <c r="AE120" s="28"/>
      <c r="AR120" s="172" t="s">
        <v>119</v>
      </c>
      <c r="AT120" s="172" t="s">
        <v>115</v>
      </c>
      <c r="AU120" s="172" t="s">
        <v>120</v>
      </c>
      <c r="AY120" s="14" t="s">
        <v>112</v>
      </c>
      <c r="BE120" s="173">
        <f t="shared" si="8"/>
        <v>0</v>
      </c>
      <c r="BF120" s="173">
        <f t="shared" si="9"/>
        <v>0</v>
      </c>
      <c r="BG120" s="173">
        <f t="shared" si="10"/>
        <v>0</v>
      </c>
      <c r="BH120" s="173">
        <f t="shared" si="11"/>
        <v>0</v>
      </c>
      <c r="BI120" s="173">
        <f t="shared" si="12"/>
        <v>0</v>
      </c>
      <c r="BJ120" s="14" t="s">
        <v>120</v>
      </c>
      <c r="BK120" s="173">
        <f t="shared" si="13"/>
        <v>0</v>
      </c>
      <c r="BL120" s="14" t="s">
        <v>119</v>
      </c>
      <c r="BM120" s="172" t="s">
        <v>128</v>
      </c>
    </row>
    <row r="121" spans="1:65" s="2" customFormat="1" ht="16.5" customHeight="1" x14ac:dyDescent="0.2">
      <c r="A121" s="28"/>
      <c r="B121" s="158"/>
      <c r="C121" s="174" t="s">
        <v>129</v>
      </c>
      <c r="D121" s="174" t="s">
        <v>109</v>
      </c>
      <c r="E121" s="175" t="s">
        <v>130</v>
      </c>
      <c r="F121" s="176" t="s">
        <v>131</v>
      </c>
      <c r="G121" s="177" t="s">
        <v>118</v>
      </c>
      <c r="H121" s="178">
        <v>160</v>
      </c>
      <c r="I121" s="179"/>
      <c r="J121" s="180"/>
      <c r="K121" s="181">
        <f t="shared" si="1"/>
        <v>0</v>
      </c>
      <c r="L121" s="180"/>
      <c r="M121" s="182"/>
      <c r="N121" s="183" t="s">
        <v>1</v>
      </c>
      <c r="O121" s="168" t="s">
        <v>38</v>
      </c>
      <c r="P121" s="169">
        <f t="shared" si="2"/>
        <v>0</v>
      </c>
      <c r="Q121" s="169">
        <f t="shared" si="3"/>
        <v>0</v>
      </c>
      <c r="R121" s="169">
        <f t="shared" si="4"/>
        <v>0</v>
      </c>
      <c r="S121" s="53"/>
      <c r="T121" s="170">
        <f t="shared" si="5"/>
        <v>0</v>
      </c>
      <c r="U121" s="170">
        <v>0</v>
      </c>
      <c r="V121" s="170">
        <f t="shared" si="6"/>
        <v>0</v>
      </c>
      <c r="W121" s="170">
        <v>0</v>
      </c>
      <c r="X121" s="171">
        <f t="shared" si="7"/>
        <v>0</v>
      </c>
      <c r="Y121" s="28"/>
      <c r="Z121" s="28"/>
      <c r="AA121" s="28"/>
      <c r="AB121" s="28"/>
      <c r="AC121" s="28"/>
      <c r="AD121" s="28"/>
      <c r="AE121" s="28"/>
      <c r="AR121" s="172" t="s">
        <v>132</v>
      </c>
      <c r="AT121" s="172" t="s">
        <v>109</v>
      </c>
      <c r="AU121" s="172" t="s">
        <v>120</v>
      </c>
      <c r="AY121" s="14" t="s">
        <v>112</v>
      </c>
      <c r="BE121" s="173">
        <f t="shared" si="8"/>
        <v>0</v>
      </c>
      <c r="BF121" s="173">
        <f t="shared" si="9"/>
        <v>0</v>
      </c>
      <c r="BG121" s="173">
        <f t="shared" si="10"/>
        <v>0</v>
      </c>
      <c r="BH121" s="173">
        <f t="shared" si="11"/>
        <v>0</v>
      </c>
      <c r="BI121" s="173">
        <f t="shared" si="12"/>
        <v>0</v>
      </c>
      <c r="BJ121" s="14" t="s">
        <v>120</v>
      </c>
      <c r="BK121" s="173">
        <f t="shared" si="13"/>
        <v>0</v>
      </c>
      <c r="BL121" s="14" t="s">
        <v>119</v>
      </c>
      <c r="BM121" s="172" t="s">
        <v>133</v>
      </c>
    </row>
    <row r="122" spans="1:65" s="2" customFormat="1" ht="16.5" customHeight="1" x14ac:dyDescent="0.2">
      <c r="A122" s="28"/>
      <c r="B122" s="158"/>
      <c r="C122" s="159" t="s">
        <v>134</v>
      </c>
      <c r="D122" s="159" t="s">
        <v>115</v>
      </c>
      <c r="E122" s="160" t="s">
        <v>135</v>
      </c>
      <c r="F122" s="161" t="s">
        <v>136</v>
      </c>
      <c r="G122" s="162" t="s">
        <v>118</v>
      </c>
      <c r="H122" s="163">
        <v>576</v>
      </c>
      <c r="I122" s="164"/>
      <c r="J122" s="164"/>
      <c r="K122" s="165">
        <f t="shared" si="1"/>
        <v>0</v>
      </c>
      <c r="L122" s="166"/>
      <c r="M122" s="29"/>
      <c r="N122" s="167" t="s">
        <v>1</v>
      </c>
      <c r="O122" s="168" t="s">
        <v>38</v>
      </c>
      <c r="P122" s="169">
        <f t="shared" si="2"/>
        <v>0</v>
      </c>
      <c r="Q122" s="169">
        <f t="shared" si="3"/>
        <v>0</v>
      </c>
      <c r="R122" s="169">
        <f t="shared" si="4"/>
        <v>0</v>
      </c>
      <c r="S122" s="53"/>
      <c r="T122" s="170">
        <f t="shared" si="5"/>
        <v>0</v>
      </c>
      <c r="U122" s="170">
        <v>0</v>
      </c>
      <c r="V122" s="170">
        <f t="shared" si="6"/>
        <v>0</v>
      </c>
      <c r="W122" s="170">
        <v>0</v>
      </c>
      <c r="X122" s="171">
        <f t="shared" si="7"/>
        <v>0</v>
      </c>
      <c r="Y122" s="28"/>
      <c r="Z122" s="28"/>
      <c r="AA122" s="28"/>
      <c r="AB122" s="28"/>
      <c r="AC122" s="28"/>
      <c r="AD122" s="28"/>
      <c r="AE122" s="28"/>
      <c r="AR122" s="172" t="s">
        <v>119</v>
      </c>
      <c r="AT122" s="172" t="s">
        <v>115</v>
      </c>
      <c r="AU122" s="172" t="s">
        <v>120</v>
      </c>
      <c r="AY122" s="14" t="s">
        <v>112</v>
      </c>
      <c r="BE122" s="173">
        <f t="shared" si="8"/>
        <v>0</v>
      </c>
      <c r="BF122" s="173">
        <f t="shared" si="9"/>
        <v>0</v>
      </c>
      <c r="BG122" s="173">
        <f t="shared" si="10"/>
        <v>0</v>
      </c>
      <c r="BH122" s="173">
        <f t="shared" si="11"/>
        <v>0</v>
      </c>
      <c r="BI122" s="173">
        <f t="shared" si="12"/>
        <v>0</v>
      </c>
      <c r="BJ122" s="14" t="s">
        <v>120</v>
      </c>
      <c r="BK122" s="173">
        <f t="shared" si="13"/>
        <v>0</v>
      </c>
      <c r="BL122" s="14" t="s">
        <v>119</v>
      </c>
      <c r="BM122" s="172" t="s">
        <v>137</v>
      </c>
    </row>
    <row r="123" spans="1:65" s="2" customFormat="1" ht="16.5" customHeight="1" x14ac:dyDescent="0.2">
      <c r="A123" s="28"/>
      <c r="B123" s="158"/>
      <c r="C123" s="159" t="s">
        <v>138</v>
      </c>
      <c r="D123" s="159" t="s">
        <v>115</v>
      </c>
      <c r="E123" s="160" t="s">
        <v>139</v>
      </c>
      <c r="F123" s="161" t="s">
        <v>140</v>
      </c>
      <c r="G123" s="162" t="s">
        <v>118</v>
      </c>
      <c r="H123" s="163">
        <v>864</v>
      </c>
      <c r="I123" s="164"/>
      <c r="J123" s="164"/>
      <c r="K123" s="165">
        <f t="shared" si="1"/>
        <v>0</v>
      </c>
      <c r="L123" s="166"/>
      <c r="M123" s="29"/>
      <c r="N123" s="167" t="s">
        <v>1</v>
      </c>
      <c r="O123" s="168" t="s">
        <v>38</v>
      </c>
      <c r="P123" s="169">
        <f t="shared" si="2"/>
        <v>0</v>
      </c>
      <c r="Q123" s="169">
        <f t="shared" si="3"/>
        <v>0</v>
      </c>
      <c r="R123" s="169">
        <f t="shared" si="4"/>
        <v>0</v>
      </c>
      <c r="S123" s="53"/>
      <c r="T123" s="170">
        <f t="shared" si="5"/>
        <v>0</v>
      </c>
      <c r="U123" s="170">
        <v>0</v>
      </c>
      <c r="V123" s="170">
        <f t="shared" si="6"/>
        <v>0</v>
      </c>
      <c r="W123" s="170">
        <v>0</v>
      </c>
      <c r="X123" s="171">
        <f t="shared" si="7"/>
        <v>0</v>
      </c>
      <c r="Y123" s="28"/>
      <c r="Z123" s="28"/>
      <c r="AA123" s="28"/>
      <c r="AB123" s="28"/>
      <c r="AC123" s="28"/>
      <c r="AD123" s="28"/>
      <c r="AE123" s="28"/>
      <c r="AR123" s="172" t="s">
        <v>119</v>
      </c>
      <c r="AT123" s="172" t="s">
        <v>115</v>
      </c>
      <c r="AU123" s="172" t="s">
        <v>120</v>
      </c>
      <c r="AY123" s="14" t="s">
        <v>112</v>
      </c>
      <c r="BE123" s="173">
        <f t="shared" si="8"/>
        <v>0</v>
      </c>
      <c r="BF123" s="173">
        <f t="shared" si="9"/>
        <v>0</v>
      </c>
      <c r="BG123" s="173">
        <f t="shared" si="10"/>
        <v>0</v>
      </c>
      <c r="BH123" s="173">
        <f t="shared" si="11"/>
        <v>0</v>
      </c>
      <c r="BI123" s="173">
        <f t="shared" si="12"/>
        <v>0</v>
      </c>
      <c r="BJ123" s="14" t="s">
        <v>120</v>
      </c>
      <c r="BK123" s="173">
        <f t="shared" si="13"/>
        <v>0</v>
      </c>
      <c r="BL123" s="14" t="s">
        <v>119</v>
      </c>
      <c r="BM123" s="172" t="s">
        <v>141</v>
      </c>
    </row>
    <row r="124" spans="1:65" s="2" customFormat="1" ht="24" customHeight="1" x14ac:dyDescent="0.2">
      <c r="A124" s="28"/>
      <c r="B124" s="158"/>
      <c r="C124" s="174" t="s">
        <v>142</v>
      </c>
      <c r="D124" s="174" t="s">
        <v>109</v>
      </c>
      <c r="E124" s="175" t="s">
        <v>143</v>
      </c>
      <c r="F124" s="176" t="s">
        <v>144</v>
      </c>
      <c r="G124" s="177" t="s">
        <v>118</v>
      </c>
      <c r="H124" s="178">
        <v>864</v>
      </c>
      <c r="I124" s="179"/>
      <c r="J124" s="180"/>
      <c r="K124" s="181">
        <f t="shared" si="1"/>
        <v>0</v>
      </c>
      <c r="L124" s="180"/>
      <c r="M124" s="182"/>
      <c r="N124" s="183" t="s">
        <v>1</v>
      </c>
      <c r="O124" s="168" t="s">
        <v>38</v>
      </c>
      <c r="P124" s="169">
        <f t="shared" si="2"/>
        <v>0</v>
      </c>
      <c r="Q124" s="169">
        <f t="shared" si="3"/>
        <v>0</v>
      </c>
      <c r="R124" s="169">
        <f t="shared" si="4"/>
        <v>0</v>
      </c>
      <c r="S124" s="53"/>
      <c r="T124" s="170">
        <f t="shared" si="5"/>
        <v>0</v>
      </c>
      <c r="U124" s="170">
        <v>3.4000000000000002E-4</v>
      </c>
      <c r="V124" s="170">
        <f t="shared" si="6"/>
        <v>0.29376000000000002</v>
      </c>
      <c r="W124" s="170">
        <v>0</v>
      </c>
      <c r="X124" s="171">
        <f t="shared" si="7"/>
        <v>0</v>
      </c>
      <c r="Y124" s="28"/>
      <c r="Z124" s="28"/>
      <c r="AA124" s="28"/>
      <c r="AB124" s="28"/>
      <c r="AC124" s="28"/>
      <c r="AD124" s="28"/>
      <c r="AE124" s="28"/>
      <c r="AR124" s="172" t="s">
        <v>132</v>
      </c>
      <c r="AT124" s="172" t="s">
        <v>109</v>
      </c>
      <c r="AU124" s="172" t="s">
        <v>120</v>
      </c>
      <c r="AY124" s="14" t="s">
        <v>112</v>
      </c>
      <c r="BE124" s="173">
        <f t="shared" si="8"/>
        <v>0</v>
      </c>
      <c r="BF124" s="173">
        <f t="shared" si="9"/>
        <v>0</v>
      </c>
      <c r="BG124" s="173">
        <f t="shared" si="10"/>
        <v>0</v>
      </c>
      <c r="BH124" s="173">
        <f t="shared" si="11"/>
        <v>0</v>
      </c>
      <c r="BI124" s="173">
        <f t="shared" si="12"/>
        <v>0</v>
      </c>
      <c r="BJ124" s="14" t="s">
        <v>120</v>
      </c>
      <c r="BK124" s="173">
        <f t="shared" si="13"/>
        <v>0</v>
      </c>
      <c r="BL124" s="14" t="s">
        <v>119</v>
      </c>
      <c r="BM124" s="172" t="s">
        <v>145</v>
      </c>
    </row>
    <row r="125" spans="1:65" s="2" customFormat="1" ht="19.2" x14ac:dyDescent="0.2">
      <c r="A125" s="28"/>
      <c r="B125" s="29"/>
      <c r="C125" s="28"/>
      <c r="D125" s="184" t="s">
        <v>146</v>
      </c>
      <c r="E125" s="28"/>
      <c r="F125" s="185" t="s">
        <v>147</v>
      </c>
      <c r="G125" s="28"/>
      <c r="H125" s="28"/>
      <c r="I125" s="87"/>
      <c r="J125" s="87"/>
      <c r="K125" s="28"/>
      <c r="L125" s="28"/>
      <c r="M125" s="29"/>
      <c r="N125" s="186"/>
      <c r="O125" s="187"/>
      <c r="P125" s="188"/>
      <c r="Q125" s="188"/>
      <c r="R125" s="188"/>
      <c r="S125" s="188"/>
      <c r="T125" s="188"/>
      <c r="U125" s="188"/>
      <c r="V125" s="188"/>
      <c r="W125" s="188"/>
      <c r="X125" s="189"/>
      <c r="Y125" s="28"/>
      <c r="Z125" s="28"/>
      <c r="AA125" s="28"/>
      <c r="AB125" s="28"/>
      <c r="AC125" s="28"/>
      <c r="AD125" s="28"/>
      <c r="AE125" s="28"/>
      <c r="AT125" s="14" t="s">
        <v>146</v>
      </c>
      <c r="AU125" s="14" t="s">
        <v>120</v>
      </c>
    </row>
    <row r="126" spans="1:65" s="2" customFormat="1" ht="6.9" customHeight="1" x14ac:dyDescent="0.2">
      <c r="A126" s="28"/>
      <c r="B126" s="43"/>
      <c r="C126" s="44"/>
      <c r="D126" s="44"/>
      <c r="E126" s="44"/>
      <c r="F126" s="44"/>
      <c r="G126" s="44"/>
      <c r="H126" s="44"/>
      <c r="I126" s="113"/>
      <c r="J126" s="113"/>
      <c r="K126" s="44"/>
      <c r="L126" s="44"/>
      <c r="M126" s="29"/>
      <c r="N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</sheetData>
  <autoFilter ref="C113:L125" xr:uid="{00000000-0009-0000-0000-000001000000}"/>
  <mergeCells count="6">
    <mergeCell ref="M2:Z2"/>
    <mergeCell ref="E7:H7"/>
    <mergeCell ref="E16:H16"/>
    <mergeCell ref="E25:H25"/>
    <mergeCell ref="E85:H85"/>
    <mergeCell ref="E106:H10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SO04 - AREÁL NN A SLP</vt:lpstr>
      <vt:lpstr>'Rekapitulácia stavby'!Názvy_tlače</vt:lpstr>
      <vt:lpstr>'SO04 - AREÁL NN A SLP'!Názvy_tlače</vt:lpstr>
      <vt:lpstr>'Rekapitulácia stavby'!Oblasť_tlače</vt:lpstr>
      <vt:lpstr>'SO04 - AREÁL NN A SLP'!Oblasť_tlače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2019-11-13T08:40:54Z</dcterms:created>
  <dcterms:modified xsi:type="dcterms:W3CDTF">2019-11-13T08:52:33Z</dcterms:modified>
</cp:coreProperties>
</file>