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\__ROBOTA\Robota 2023\22_DSS_Doména_ŽnH\3_dsp_drs\Výkaz výmer_rozpočet\07_uprava poctu rekuperacii a farebne oznacenie\"/>
    </mc:Choice>
  </mc:AlternateContent>
  <bookViews>
    <workbookView xWindow="28680" yWindow="-120" windowWidth="29040" windowHeight="15840" activeTab="6"/>
  </bookViews>
  <sheets>
    <sheet name="Rekapitulácia stavby" sheetId="1" r:id="rId1"/>
    <sheet name="01 - Stavebná časť + statika" sheetId="2" r:id="rId2"/>
    <sheet name="02 - Zdravotechnika" sheetId="3" r:id="rId3"/>
    <sheet name="2.1 - Rozvody vody, kanál..." sheetId="4" r:id="rId4"/>
    <sheet name="3.1 - Zdroj tepla" sheetId="5" r:id="rId5"/>
    <sheet name="3.2 - Vykurovací systém" sheetId="6" r:id="rId6"/>
    <sheet name="04 - Vzduchotechnika" sheetId="7" r:id="rId7"/>
    <sheet name="05 - Elekotrinštalácia" sheetId="8" r:id="rId8"/>
    <sheet name="02.1 - Komunikácia" sheetId="9" r:id="rId9"/>
    <sheet name="02.2 - Parkovanie" sheetId="10" r:id="rId10"/>
    <sheet name="02.3.1 - Chodník dláždený" sheetId="11" r:id="rId11"/>
    <sheet name="02.4 - Sadové úpray" sheetId="12" r:id="rId12"/>
    <sheet name="SO 04 - NN prípojka" sheetId="13" r:id="rId13"/>
    <sheet name="SO 05 - Vodovodná prípojka" sheetId="14" r:id="rId14"/>
    <sheet name="SO 06 - Kanalizačná prípojka" sheetId="15" r:id="rId15"/>
    <sheet name="SO 07 - Dažďová kanalizač..." sheetId="16" r:id="rId16"/>
    <sheet name="SO 08 - Požiarna nádrž" sheetId="17" r:id="rId17"/>
    <sheet name="SO 09 - Oplotenie" sheetId="18" r:id="rId18"/>
    <sheet name="SO 10 - Odstránenie panel..." sheetId="19" r:id="rId19"/>
  </sheets>
  <definedNames>
    <definedName name="_xlnm._FilterDatabase" localSheetId="1" hidden="1">'01 - Stavebná časť + statika'!$C$146:$K$426</definedName>
    <definedName name="_xlnm._FilterDatabase" localSheetId="2" hidden="1">'02 - Zdravotechnika'!$C$127:$K$279</definedName>
    <definedName name="_xlnm._FilterDatabase" localSheetId="8" hidden="1">'02.1 - Komunikácia'!$C$125:$K$208</definedName>
    <definedName name="_xlnm._FilterDatabase" localSheetId="9" hidden="1">'02.2 - Parkovanie'!$C$125:$K$169</definedName>
    <definedName name="_xlnm._FilterDatabase" localSheetId="10" hidden="1">'02.3.1 - Chodník dláždený'!$C$128:$K$153</definedName>
    <definedName name="_xlnm._FilterDatabase" localSheetId="11" hidden="1">'02.4 - Sadové úpray'!$C$128:$K$170</definedName>
    <definedName name="_xlnm._FilterDatabase" localSheetId="6" hidden="1">'04 - Vzduchotechnika'!$C$125:$K$174</definedName>
    <definedName name="_xlnm._FilterDatabase" localSheetId="7" hidden="1">'05 - Elekotrinštalácia'!$C$127:$K$254</definedName>
    <definedName name="_xlnm._FilterDatabase" localSheetId="3" hidden="1">'2.1 - Rozvody vody, kanál...'!$C$133:$K$191</definedName>
    <definedName name="_xlnm._FilterDatabase" localSheetId="4" hidden="1">'3.1 - Zdroj tepla'!$C$133:$K$229</definedName>
    <definedName name="_xlnm._FilterDatabase" localSheetId="5" hidden="1">'3.2 - Vykurovací systém'!$C$131:$K$208</definedName>
    <definedName name="_xlnm._FilterDatabase" localSheetId="12" hidden="1">'SO 04 - NN prípojka'!$C$121:$K$156</definedName>
    <definedName name="_xlnm._FilterDatabase" localSheetId="13" hidden="1">'SO 05 - Vodovodná prípojka'!$C$125:$K$184</definedName>
    <definedName name="_xlnm._FilterDatabase" localSheetId="14" hidden="1">'SO 06 - Kanalizačná prípojka'!$C$124:$K$177</definedName>
    <definedName name="_xlnm._FilterDatabase" localSheetId="15" hidden="1">'SO 07 - Dažďová kanalizač...'!$C$122:$K$177</definedName>
    <definedName name="_xlnm._FilterDatabase" localSheetId="16" hidden="1">'SO 08 - Požiarna nádrž'!$C$122:$K$172</definedName>
    <definedName name="_xlnm._FilterDatabase" localSheetId="17" hidden="1">'SO 09 - Oplotenie'!$C$124:$K$163</definedName>
    <definedName name="_xlnm._FilterDatabase" localSheetId="18" hidden="1">'SO 10 - Odstránenie panel...'!$C$118:$K$124</definedName>
    <definedName name="_xlnm.Print_Titles" localSheetId="1">'01 - Stavebná časť + statika'!$146:$146</definedName>
    <definedName name="_xlnm.Print_Titles" localSheetId="2">'02 - Zdravotechnika'!$127:$127</definedName>
    <definedName name="_xlnm.Print_Titles" localSheetId="8">'02.1 - Komunikácia'!$125:$125</definedName>
    <definedName name="_xlnm.Print_Titles" localSheetId="9">'02.2 - Parkovanie'!$125:$125</definedName>
    <definedName name="_xlnm.Print_Titles" localSheetId="10">'02.3.1 - Chodník dláždený'!$128:$128</definedName>
    <definedName name="_xlnm.Print_Titles" localSheetId="11">'02.4 - Sadové úpray'!$128:$128</definedName>
    <definedName name="_xlnm.Print_Titles" localSheetId="6">'04 - Vzduchotechnika'!$125:$125</definedName>
    <definedName name="_xlnm.Print_Titles" localSheetId="7">'05 - Elekotrinštalácia'!$127:$127</definedName>
    <definedName name="_xlnm.Print_Titles" localSheetId="3">'2.1 - Rozvody vody, kanál...'!$133:$133</definedName>
    <definedName name="_xlnm.Print_Titles" localSheetId="4">'3.1 - Zdroj tepla'!$133:$133</definedName>
    <definedName name="_xlnm.Print_Titles" localSheetId="5">'3.2 - Vykurovací systém'!$131:$131</definedName>
    <definedName name="_xlnm.Print_Titles" localSheetId="0">'Rekapitulácia stavby'!$92:$92</definedName>
    <definedName name="_xlnm.Print_Titles" localSheetId="12">'SO 04 - NN prípojka'!$121:$121</definedName>
    <definedName name="_xlnm.Print_Titles" localSheetId="13">'SO 05 - Vodovodná prípojka'!$125:$125</definedName>
    <definedName name="_xlnm.Print_Titles" localSheetId="14">'SO 06 - Kanalizačná prípojka'!$124:$124</definedName>
    <definedName name="_xlnm.Print_Titles" localSheetId="15">'SO 07 - Dažďová kanalizač...'!$122:$122</definedName>
    <definedName name="_xlnm.Print_Titles" localSheetId="16">'SO 08 - Požiarna nádrž'!$122:$122</definedName>
    <definedName name="_xlnm.Print_Titles" localSheetId="17">'SO 09 - Oplotenie'!$124:$124</definedName>
    <definedName name="_xlnm.Print_Titles" localSheetId="18">'SO 10 - Odstránenie panel...'!$118:$118</definedName>
    <definedName name="_xlnm.Print_Area" localSheetId="1">'01 - Stavebná časť + statika'!$C$4:$J$76,'01 - Stavebná časť + statika'!$C$82:$J$126,'01 - Stavebná časť + statika'!$C$132:$J$426</definedName>
    <definedName name="_xlnm.Print_Area" localSheetId="2">'02 - Zdravotechnika'!$C$4:$J$76,'02 - Zdravotechnika'!$C$82:$J$107,'02 - Zdravotechnika'!$C$113:$J$279</definedName>
    <definedName name="_xlnm.Print_Area" localSheetId="8">'02.1 - Komunikácia'!$C$4:$J$76,'02.1 - Komunikácia'!$C$82:$J$105,'02.1 - Komunikácia'!$C$111:$J$208</definedName>
    <definedName name="_xlnm.Print_Area" localSheetId="9">'02.2 - Parkovanie'!$C$4:$J$76,'02.2 - Parkovanie'!$C$82:$J$105,'02.2 - Parkovanie'!$C$111:$J$169</definedName>
    <definedName name="_xlnm.Print_Area" localSheetId="10">'02.3.1 - Chodník dláždený'!$C$4:$J$76,'02.3.1 - Chodník dláždený'!$C$82:$J$106,'02.3.1 - Chodník dláždený'!$C$112:$J$153</definedName>
    <definedName name="_xlnm.Print_Area" localSheetId="11">'02.4 - Sadové úpray'!$C$4:$J$76,'02.4 - Sadové úpray'!$C$82:$J$108,'02.4 - Sadové úpray'!$C$114:$J$170</definedName>
    <definedName name="_xlnm.Print_Area" localSheetId="6">'04 - Vzduchotechnika'!$C$4:$J$76,'04 - Vzduchotechnika'!$C$82:$J$105,'04 - Vzduchotechnika'!$C$111:$J$174</definedName>
    <definedName name="_xlnm.Print_Area" localSheetId="7">'05 - Elekotrinštalácia'!$C$4:$J$76,'05 - Elekotrinštalácia'!$C$82:$J$107,'05 - Elekotrinštalácia'!$C$113:$J$254</definedName>
    <definedName name="_xlnm.Print_Area" localSheetId="3">'2.1 - Rozvody vody, kanál...'!$C$4:$J$76,'2.1 - Rozvody vody, kanál...'!$C$82:$J$111,'2.1 - Rozvody vody, kanál...'!$C$117:$J$191</definedName>
    <definedName name="_xlnm.Print_Area" localSheetId="4">'3.1 - Zdroj tepla'!$C$4:$J$76,'3.1 - Zdroj tepla'!$C$82:$J$111,'3.1 - Zdroj tepla'!$C$117:$J$229</definedName>
    <definedName name="_xlnm.Print_Area" localSheetId="5">'3.2 - Vykurovací systém'!$C$4:$J$76,'3.2 - Vykurovací systém'!$C$82:$J$109,'3.2 - Vykurovací systém'!$C$115:$J$208</definedName>
    <definedName name="_xlnm.Print_Area" localSheetId="0">'Rekapitulácia stavby'!$D$4:$AO$76,'Rekapitulácia stavby'!$C$82:$AQ$118</definedName>
    <definedName name="_xlnm.Print_Area" localSheetId="12">'SO 04 - NN prípojka'!$C$4:$J$76,'SO 04 - NN prípojka'!$C$82:$J$103,'SO 04 - NN prípojka'!$C$109:$J$156</definedName>
    <definedName name="_xlnm.Print_Area" localSheetId="13">'SO 05 - Vodovodná prípojka'!$C$4:$J$76,'SO 05 - Vodovodná prípojka'!$C$82:$J$107,'SO 05 - Vodovodná prípojka'!$C$113:$J$184</definedName>
    <definedName name="_xlnm.Print_Area" localSheetId="14">'SO 06 - Kanalizačná prípojka'!$C$4:$J$76,'SO 06 - Kanalizačná prípojka'!$C$82:$J$106,'SO 06 - Kanalizačná prípojka'!$C$112:$J$177</definedName>
    <definedName name="_xlnm.Print_Area" localSheetId="15">'SO 07 - Dažďová kanalizač...'!$C$4:$J$76,'SO 07 - Dažďová kanalizač...'!$C$82:$J$104,'SO 07 - Dažďová kanalizač...'!$C$110:$J$177</definedName>
    <definedName name="_xlnm.Print_Area" localSheetId="16">'SO 08 - Požiarna nádrž'!$C$4:$J$76,'SO 08 - Požiarna nádrž'!$C$82:$J$104,'SO 08 - Požiarna nádrž'!$C$110:$J$172</definedName>
    <definedName name="_xlnm.Print_Area" localSheetId="17">'SO 09 - Oplotenie'!$C$4:$J$76,'SO 09 - Oplotenie'!$C$82:$J$106,'SO 09 - Oplotenie'!$C$112:$J$163</definedName>
    <definedName name="_xlnm.Print_Area" localSheetId="18">'SO 10 - Odstránenie panel...'!$C$4:$J$76,'SO 10 - Odstránenie panel...'!$C$82:$J$100,'SO 10 - Odstránenie panel...'!$C$106:$J$124</definedName>
  </definedNames>
  <calcPr calcId="191029"/>
</workbook>
</file>

<file path=xl/calcChain.xml><?xml version="1.0" encoding="utf-8"?>
<calcChain xmlns="http://schemas.openxmlformats.org/spreadsheetml/2006/main">
  <c r="J37" i="19" l="1"/>
  <c r="J36" i="19"/>
  <c r="AY117" i="1"/>
  <c r="J35" i="19"/>
  <c r="AX117" i="1" s="1"/>
  <c r="BI124" i="19"/>
  <c r="BH124" i="19"/>
  <c r="BG124" i="19"/>
  <c r="BE124" i="19"/>
  <c r="T124" i="19"/>
  <c r="T123" i="19"/>
  <c r="R124" i="19"/>
  <c r="R123" i="19" s="1"/>
  <c r="P124" i="19"/>
  <c r="P123" i="19" s="1"/>
  <c r="BI122" i="19"/>
  <c r="BH122" i="19"/>
  <c r="BG122" i="19"/>
  <c r="BE122" i="19"/>
  <c r="T122" i="19"/>
  <c r="T121" i="19" s="1"/>
  <c r="T120" i="19" s="1"/>
  <c r="T119" i="19" s="1"/>
  <c r="R122" i="19"/>
  <c r="R121" i="19" s="1"/>
  <c r="P122" i="19"/>
  <c r="P121" i="19" s="1"/>
  <c r="J116" i="19"/>
  <c r="J115" i="19"/>
  <c r="F115" i="19"/>
  <c r="F113" i="19"/>
  <c r="E111" i="19"/>
  <c r="J92" i="19"/>
  <c r="J91" i="19"/>
  <c r="F91" i="19"/>
  <c r="F89" i="19"/>
  <c r="E87" i="19"/>
  <c r="J18" i="19"/>
  <c r="E18" i="19"/>
  <c r="F116" i="19" s="1"/>
  <c r="J17" i="19"/>
  <c r="J12" i="19"/>
  <c r="J113" i="19"/>
  <c r="E7" i="19"/>
  <c r="E109" i="19"/>
  <c r="J37" i="18"/>
  <c r="J36" i="18"/>
  <c r="AY116" i="1" s="1"/>
  <c r="J35" i="18"/>
  <c r="AX116" i="1" s="1"/>
  <c r="BI163" i="18"/>
  <c r="BH163" i="18"/>
  <c r="BG163" i="18"/>
  <c r="BE163" i="18"/>
  <c r="T163" i="18"/>
  <c r="R163" i="18"/>
  <c r="P163" i="18"/>
  <c r="BI162" i="18"/>
  <c r="BH162" i="18"/>
  <c r="BG162" i="18"/>
  <c r="BE162" i="18"/>
  <c r="T162" i="18"/>
  <c r="R162" i="18"/>
  <c r="P162" i="18"/>
  <c r="BI161" i="18"/>
  <c r="BH161" i="18"/>
  <c r="BG161" i="18"/>
  <c r="BE161" i="18"/>
  <c r="T161" i="18"/>
  <c r="R161" i="18"/>
  <c r="P161" i="18"/>
  <c r="BI158" i="18"/>
  <c r="BH158" i="18"/>
  <c r="BG158" i="18"/>
  <c r="BE158" i="18"/>
  <c r="T158" i="18"/>
  <c r="R158" i="18"/>
  <c r="P158" i="18"/>
  <c r="BI157" i="18"/>
  <c r="BH157" i="18"/>
  <c r="BG157" i="18"/>
  <c r="BE157" i="18"/>
  <c r="T157" i="18"/>
  <c r="R157" i="18"/>
  <c r="P157" i="18"/>
  <c r="BI156" i="18"/>
  <c r="BH156" i="18"/>
  <c r="BG156" i="18"/>
  <c r="BE156" i="18"/>
  <c r="T156" i="18"/>
  <c r="R156" i="18"/>
  <c r="P156" i="18"/>
  <c r="BI155" i="18"/>
  <c r="BH155" i="18"/>
  <c r="BG155" i="18"/>
  <c r="BE155" i="18"/>
  <c r="T155" i="18"/>
  <c r="R155" i="18"/>
  <c r="P155" i="18"/>
  <c r="BI154" i="18"/>
  <c r="BH154" i="18"/>
  <c r="BG154" i="18"/>
  <c r="BE154" i="18"/>
  <c r="T154" i="18"/>
  <c r="R154" i="18"/>
  <c r="P154" i="18"/>
  <c r="BI153" i="18"/>
  <c r="BH153" i="18"/>
  <c r="BG153" i="18"/>
  <c r="BE153" i="18"/>
  <c r="T153" i="18"/>
  <c r="R153" i="18"/>
  <c r="P153" i="18"/>
  <c r="BI152" i="18"/>
  <c r="BH152" i="18"/>
  <c r="BG152" i="18"/>
  <c r="BE152" i="18"/>
  <c r="T152" i="18"/>
  <c r="R152" i="18"/>
  <c r="P152" i="18"/>
  <c r="BI151" i="18"/>
  <c r="BH151" i="18"/>
  <c r="BG151" i="18"/>
  <c r="BE151" i="18"/>
  <c r="T151" i="18"/>
  <c r="R151" i="18"/>
  <c r="P151" i="18"/>
  <c r="BI150" i="18"/>
  <c r="BH150" i="18"/>
  <c r="BG150" i="18"/>
  <c r="BE150" i="18"/>
  <c r="T150" i="18"/>
  <c r="R150" i="18"/>
  <c r="P150" i="18"/>
  <c r="BI149" i="18"/>
  <c r="BH149" i="18"/>
  <c r="BG149" i="18"/>
  <c r="BE149" i="18"/>
  <c r="T149" i="18"/>
  <c r="R149" i="18"/>
  <c r="P149" i="18"/>
  <c r="BI146" i="18"/>
  <c r="BH146" i="18"/>
  <c r="BG146" i="18"/>
  <c r="BE146" i="18"/>
  <c r="T146" i="18"/>
  <c r="T145" i="18"/>
  <c r="R146" i="18"/>
  <c r="R145" i="18"/>
  <c r="P146" i="18"/>
  <c r="P145" i="18"/>
  <c r="BI144" i="18"/>
  <c r="BH144" i="18"/>
  <c r="BG144" i="18"/>
  <c r="BE144" i="18"/>
  <c r="T144" i="18"/>
  <c r="R144" i="18"/>
  <c r="P144" i="18"/>
  <c r="BI143" i="18"/>
  <c r="BH143" i="18"/>
  <c r="BG143" i="18"/>
  <c r="BE143" i="18"/>
  <c r="T143" i="18"/>
  <c r="R143" i="18"/>
  <c r="P143" i="18"/>
  <c r="BI142" i="18"/>
  <c r="BH142" i="18"/>
  <c r="BG142" i="18"/>
  <c r="BE142" i="18"/>
  <c r="T142" i="18"/>
  <c r="R142" i="18"/>
  <c r="P142" i="18"/>
  <c r="BI141" i="18"/>
  <c r="BH141" i="18"/>
  <c r="BG141" i="18"/>
  <c r="BE141" i="18"/>
  <c r="T141" i="18"/>
  <c r="R141" i="18"/>
  <c r="P141" i="18"/>
  <c r="BI140" i="18"/>
  <c r="BH140" i="18"/>
  <c r="BG140" i="18"/>
  <c r="BE140" i="18"/>
  <c r="T140" i="18"/>
  <c r="R140" i="18"/>
  <c r="P140" i="18"/>
  <c r="BI139" i="18"/>
  <c r="BH139" i="18"/>
  <c r="BG139" i="18"/>
  <c r="BE139" i="18"/>
  <c r="T139" i="18"/>
  <c r="R139" i="18"/>
  <c r="P139" i="18"/>
  <c r="BI138" i="18"/>
  <c r="BH138" i="18"/>
  <c r="BG138" i="18"/>
  <c r="BE138" i="18"/>
  <c r="T138" i="18"/>
  <c r="R138" i="18"/>
  <c r="P138" i="18"/>
  <c r="BI137" i="18"/>
  <c r="BH137" i="18"/>
  <c r="BG137" i="18"/>
  <c r="BE137" i="18"/>
  <c r="T137" i="18"/>
  <c r="R137" i="18"/>
  <c r="P137" i="18"/>
  <c r="BI136" i="18"/>
  <c r="BH136" i="18"/>
  <c r="BG136" i="18"/>
  <c r="BE136" i="18"/>
  <c r="T136" i="18"/>
  <c r="R136" i="18"/>
  <c r="P136" i="18"/>
  <c r="BI134" i="18"/>
  <c r="BH134" i="18"/>
  <c r="BG134" i="18"/>
  <c r="BE134" i="18"/>
  <c r="T134" i="18"/>
  <c r="T133" i="18" s="1"/>
  <c r="R134" i="18"/>
  <c r="R133" i="18" s="1"/>
  <c r="P134" i="18"/>
  <c r="P133" i="18" s="1"/>
  <c r="BI132" i="18"/>
  <c r="BH132" i="18"/>
  <c r="BG132" i="18"/>
  <c r="BE132" i="18"/>
  <c r="T132" i="18"/>
  <c r="R132" i="18"/>
  <c r="P132" i="18"/>
  <c r="BI131" i="18"/>
  <c r="BH131" i="18"/>
  <c r="BG131" i="18"/>
  <c r="BE131" i="18"/>
  <c r="T131" i="18"/>
  <c r="R131" i="18"/>
  <c r="P131" i="18"/>
  <c r="BI130" i="18"/>
  <c r="BH130" i="18"/>
  <c r="BG130" i="18"/>
  <c r="BE130" i="18"/>
  <c r="T130" i="18"/>
  <c r="R130" i="18"/>
  <c r="P130" i="18"/>
  <c r="BI129" i="18"/>
  <c r="BH129" i="18"/>
  <c r="BG129" i="18"/>
  <c r="BE129" i="18"/>
  <c r="T129" i="18"/>
  <c r="R129" i="18"/>
  <c r="P129" i="18"/>
  <c r="BI128" i="18"/>
  <c r="BH128" i="18"/>
  <c r="BG128" i="18"/>
  <c r="BE128" i="18"/>
  <c r="T128" i="18"/>
  <c r="R128" i="18"/>
  <c r="P128" i="18"/>
  <c r="J122" i="18"/>
  <c r="J121" i="18"/>
  <c r="F121" i="18"/>
  <c r="F119" i="18"/>
  <c r="E117" i="18"/>
  <c r="J92" i="18"/>
  <c r="J91" i="18"/>
  <c r="F91" i="18"/>
  <c r="F89" i="18"/>
  <c r="E87" i="18"/>
  <c r="J18" i="18"/>
  <c r="E18" i="18"/>
  <c r="F122" i="18" s="1"/>
  <c r="J17" i="18"/>
  <c r="J12" i="18"/>
  <c r="J119" i="18"/>
  <c r="E7" i="18"/>
  <c r="E115" i="18"/>
  <c r="J37" i="17"/>
  <c r="J36" i="17"/>
  <c r="AY115" i="1" s="1"/>
  <c r="J35" i="17"/>
  <c r="AX115" i="1" s="1"/>
  <c r="BI172" i="17"/>
  <c r="BH172" i="17"/>
  <c r="BG172" i="17"/>
  <c r="BE172" i="17"/>
  <c r="T172" i="17"/>
  <c r="R172" i="17"/>
  <c r="P172" i="17"/>
  <c r="BI171" i="17"/>
  <c r="BH171" i="17"/>
  <c r="BG171" i="17"/>
  <c r="BE171" i="17"/>
  <c r="T171" i="17"/>
  <c r="R171" i="17"/>
  <c r="P171" i="17"/>
  <c r="BI170" i="17"/>
  <c r="BH170" i="17"/>
  <c r="BG170" i="17"/>
  <c r="BE170" i="17"/>
  <c r="T170" i="17"/>
  <c r="R170" i="17"/>
  <c r="P170" i="17"/>
  <c r="BI169" i="17"/>
  <c r="BH169" i="17"/>
  <c r="BG169" i="17"/>
  <c r="BE169" i="17"/>
  <c r="T169" i="17"/>
  <c r="R169" i="17"/>
  <c r="P169" i="17"/>
  <c r="BI167" i="17"/>
  <c r="BH167" i="17"/>
  <c r="BG167" i="17"/>
  <c r="BE167" i="17"/>
  <c r="T167" i="17"/>
  <c r="R167" i="17"/>
  <c r="P167" i="17"/>
  <c r="BI166" i="17"/>
  <c r="BH166" i="17"/>
  <c r="BG166" i="17"/>
  <c r="BE166" i="17"/>
  <c r="T166" i="17"/>
  <c r="R166" i="17"/>
  <c r="P166" i="17"/>
  <c r="BI165" i="17"/>
  <c r="BH165" i="17"/>
  <c r="BG165" i="17"/>
  <c r="BE165" i="17"/>
  <c r="T165" i="17"/>
  <c r="R165" i="17"/>
  <c r="P165" i="17"/>
  <c r="BI164" i="17"/>
  <c r="BH164" i="17"/>
  <c r="BG164" i="17"/>
  <c r="BE164" i="17"/>
  <c r="T164" i="17"/>
  <c r="R164" i="17"/>
  <c r="P164" i="17"/>
  <c r="BI163" i="17"/>
  <c r="BH163" i="17"/>
  <c r="BG163" i="17"/>
  <c r="BE163" i="17"/>
  <c r="T163" i="17"/>
  <c r="R163" i="17"/>
  <c r="P163" i="17"/>
  <c r="BI162" i="17"/>
  <c r="BH162" i="17"/>
  <c r="BG162" i="17"/>
  <c r="BE162" i="17"/>
  <c r="T162" i="17"/>
  <c r="R162" i="17"/>
  <c r="P162" i="17"/>
  <c r="BI161" i="17"/>
  <c r="BH161" i="17"/>
  <c r="BG161" i="17"/>
  <c r="BE161" i="17"/>
  <c r="T161" i="17"/>
  <c r="R161" i="17"/>
  <c r="P161" i="17"/>
  <c r="BI160" i="17"/>
  <c r="BH160" i="17"/>
  <c r="BG160" i="17"/>
  <c r="BE160" i="17"/>
  <c r="T160" i="17"/>
  <c r="R160" i="17"/>
  <c r="P160" i="17"/>
  <c r="BI159" i="17"/>
  <c r="BH159" i="17"/>
  <c r="BG159" i="17"/>
  <c r="BE159" i="17"/>
  <c r="T159" i="17"/>
  <c r="R159" i="17"/>
  <c r="P159" i="17"/>
  <c r="BI157" i="17"/>
  <c r="BH157" i="17"/>
  <c r="BG157" i="17"/>
  <c r="BE157" i="17"/>
  <c r="T157" i="17"/>
  <c r="R157" i="17"/>
  <c r="P157" i="17"/>
  <c r="BI156" i="17"/>
  <c r="BH156" i="17"/>
  <c r="BG156" i="17"/>
  <c r="BE156" i="17"/>
  <c r="T156" i="17"/>
  <c r="R156" i="17"/>
  <c r="P156" i="17"/>
  <c r="BI154" i="17"/>
  <c r="BH154" i="17"/>
  <c r="BG154" i="17"/>
  <c r="BE154" i="17"/>
  <c r="T154" i="17"/>
  <c r="R154" i="17"/>
  <c r="P154" i="17"/>
  <c r="BI153" i="17"/>
  <c r="BH153" i="17"/>
  <c r="BG153" i="17"/>
  <c r="BE153" i="17"/>
  <c r="T153" i="17"/>
  <c r="R153" i="17"/>
  <c r="P153" i="17"/>
  <c r="BI152" i="17"/>
  <c r="BH152" i="17"/>
  <c r="BG152" i="17"/>
  <c r="BE152" i="17"/>
  <c r="T152" i="17"/>
  <c r="R152" i="17"/>
  <c r="P152" i="17"/>
  <c r="BI151" i="17"/>
  <c r="BH151" i="17"/>
  <c r="BG151" i="17"/>
  <c r="BE151" i="17"/>
  <c r="T151" i="17"/>
  <c r="R151" i="17"/>
  <c r="P151" i="17"/>
  <c r="BI150" i="17"/>
  <c r="BH150" i="17"/>
  <c r="BG150" i="17"/>
  <c r="BE150" i="17"/>
  <c r="T150" i="17"/>
  <c r="R150" i="17"/>
  <c r="P150" i="17"/>
  <c r="BI149" i="17"/>
  <c r="BH149" i="17"/>
  <c r="BG149" i="17"/>
  <c r="BE149" i="17"/>
  <c r="T149" i="17"/>
  <c r="R149" i="17"/>
  <c r="P149" i="17"/>
  <c r="BI148" i="17"/>
  <c r="BH148" i="17"/>
  <c r="BG148" i="17"/>
  <c r="BE148" i="17"/>
  <c r="T148" i="17"/>
  <c r="R148" i="17"/>
  <c r="P148" i="17"/>
  <c r="BI147" i="17"/>
  <c r="BH147" i="17"/>
  <c r="BG147" i="17"/>
  <c r="BE147" i="17"/>
  <c r="T147" i="17"/>
  <c r="R147" i="17"/>
  <c r="P147" i="17"/>
  <c r="BI146" i="17"/>
  <c r="BH146" i="17"/>
  <c r="BG146" i="17"/>
  <c r="BE146" i="17"/>
  <c r="T146" i="17"/>
  <c r="R146" i="17"/>
  <c r="P146" i="17"/>
  <c r="BI145" i="17"/>
  <c r="BH145" i="17"/>
  <c r="BG145" i="17"/>
  <c r="BE145" i="17"/>
  <c r="T145" i="17"/>
  <c r="R145" i="17"/>
  <c r="P145" i="17"/>
  <c r="BI144" i="17"/>
  <c r="BH144" i="17"/>
  <c r="BG144" i="17"/>
  <c r="BE144" i="17"/>
  <c r="T144" i="17"/>
  <c r="R144" i="17"/>
  <c r="P144" i="17"/>
  <c r="BI143" i="17"/>
  <c r="BH143" i="17"/>
  <c r="BG143" i="17"/>
  <c r="BE143" i="17"/>
  <c r="T143" i="17"/>
  <c r="R143" i="17"/>
  <c r="P143" i="17"/>
  <c r="BI142" i="17"/>
  <c r="BH142" i="17"/>
  <c r="BG142" i="17"/>
  <c r="BE142" i="17"/>
  <c r="T142" i="17"/>
  <c r="R142" i="17"/>
  <c r="P142" i="17"/>
  <c r="BI141" i="17"/>
  <c r="BH141" i="17"/>
  <c r="BG141" i="17"/>
  <c r="BE141" i="17"/>
  <c r="T141" i="17"/>
  <c r="R141" i="17"/>
  <c r="P141" i="17"/>
  <c r="BI139" i="17"/>
  <c r="BH139" i="17"/>
  <c r="BG139" i="17"/>
  <c r="BE139" i="17"/>
  <c r="T139" i="17"/>
  <c r="T138" i="17"/>
  <c r="R139" i="17"/>
  <c r="R138" i="17" s="1"/>
  <c r="P139" i="17"/>
  <c r="P138" i="17"/>
  <c r="BI137" i="17"/>
  <c r="BH137" i="17"/>
  <c r="BG137" i="17"/>
  <c r="BE137" i="17"/>
  <c r="T137" i="17"/>
  <c r="R137" i="17"/>
  <c r="P137" i="17"/>
  <c r="BI136" i="17"/>
  <c r="BH136" i="17"/>
  <c r="BG136" i="17"/>
  <c r="BE136" i="17"/>
  <c r="T136" i="17"/>
  <c r="R136" i="17"/>
  <c r="P136" i="17"/>
  <c r="BI135" i="17"/>
  <c r="BH135" i="17"/>
  <c r="BG135" i="17"/>
  <c r="BE135" i="17"/>
  <c r="T135" i="17"/>
  <c r="R135" i="17"/>
  <c r="P135" i="17"/>
  <c r="BI134" i="17"/>
  <c r="BH134" i="17"/>
  <c r="BG134" i="17"/>
  <c r="BE134" i="17"/>
  <c r="T134" i="17"/>
  <c r="R134" i="17"/>
  <c r="P134" i="17"/>
  <c r="BI133" i="17"/>
  <c r="BH133" i="17"/>
  <c r="BG133" i="17"/>
  <c r="BE133" i="17"/>
  <c r="T133" i="17"/>
  <c r="R133" i="17"/>
  <c r="P133" i="17"/>
  <c r="BI132" i="17"/>
  <c r="BH132" i="17"/>
  <c r="BG132" i="17"/>
  <c r="BE132" i="17"/>
  <c r="T132" i="17"/>
  <c r="R132" i="17"/>
  <c r="P132" i="17"/>
  <c r="BI131" i="17"/>
  <c r="BH131" i="17"/>
  <c r="BG131" i="17"/>
  <c r="BE131" i="17"/>
  <c r="T131" i="17"/>
  <c r="R131" i="17"/>
  <c r="P131" i="17"/>
  <c r="BI130" i="17"/>
  <c r="BH130" i="17"/>
  <c r="BG130" i="17"/>
  <c r="BE130" i="17"/>
  <c r="T130" i="17"/>
  <c r="R130" i="17"/>
  <c r="P130" i="17"/>
  <c r="BI129" i="17"/>
  <c r="BH129" i="17"/>
  <c r="BG129" i="17"/>
  <c r="BE129" i="17"/>
  <c r="T129" i="17"/>
  <c r="R129" i="17"/>
  <c r="P129" i="17"/>
  <c r="BI128" i="17"/>
  <c r="BH128" i="17"/>
  <c r="BG128" i="17"/>
  <c r="BE128" i="17"/>
  <c r="T128" i="17"/>
  <c r="R128" i="17"/>
  <c r="P128" i="17"/>
  <c r="BI127" i="17"/>
  <c r="BH127" i="17"/>
  <c r="BG127" i="17"/>
  <c r="BE127" i="17"/>
  <c r="T127" i="17"/>
  <c r="R127" i="17"/>
  <c r="P127" i="17"/>
  <c r="BI126" i="17"/>
  <c r="BH126" i="17"/>
  <c r="BG126" i="17"/>
  <c r="BE126" i="17"/>
  <c r="T126" i="17"/>
  <c r="R126" i="17"/>
  <c r="P126" i="17"/>
  <c r="J120" i="17"/>
  <c r="J119" i="17"/>
  <c r="F119" i="17"/>
  <c r="F117" i="17"/>
  <c r="E115" i="17"/>
  <c r="J92" i="17"/>
  <c r="J91" i="17"/>
  <c r="F91" i="17"/>
  <c r="F89" i="17"/>
  <c r="E87" i="17"/>
  <c r="J18" i="17"/>
  <c r="E18" i="17"/>
  <c r="F120" i="17" s="1"/>
  <c r="J17" i="17"/>
  <c r="J12" i="17"/>
  <c r="J117" i="17"/>
  <c r="E7" i="17"/>
  <c r="E85" i="17"/>
  <c r="J37" i="16"/>
  <c r="J36" i="16"/>
  <c r="AY114" i="1" s="1"/>
  <c r="J35" i="16"/>
  <c r="AX114" i="1" s="1"/>
  <c r="BI177" i="16"/>
  <c r="BH177" i="16"/>
  <c r="BG177" i="16"/>
  <c r="BE177" i="16"/>
  <c r="T177" i="16"/>
  <c r="R177" i="16"/>
  <c r="P177" i="16"/>
  <c r="BI176" i="16"/>
  <c r="BH176" i="16"/>
  <c r="BG176" i="16"/>
  <c r="BE176" i="16"/>
  <c r="T176" i="16"/>
  <c r="R176" i="16"/>
  <c r="P176" i="16"/>
  <c r="BI175" i="16"/>
  <c r="BH175" i="16"/>
  <c r="BG175" i="16"/>
  <c r="BE175" i="16"/>
  <c r="T175" i="16"/>
  <c r="R175" i="16"/>
  <c r="P175" i="16"/>
  <c r="BI174" i="16"/>
  <c r="BH174" i="16"/>
  <c r="BG174" i="16"/>
  <c r="BE174" i="16"/>
  <c r="T174" i="16"/>
  <c r="R174" i="16"/>
  <c r="P174" i="16"/>
  <c r="BI173" i="16"/>
  <c r="BH173" i="16"/>
  <c r="BG173" i="16"/>
  <c r="BE173" i="16"/>
  <c r="T173" i="16"/>
  <c r="R173" i="16"/>
  <c r="P173" i="16"/>
  <c r="BI172" i="16"/>
  <c r="BH172" i="16"/>
  <c r="BG172" i="16"/>
  <c r="BE172" i="16"/>
  <c r="T172" i="16"/>
  <c r="R172" i="16"/>
  <c r="P172" i="16"/>
  <c r="BI170" i="16"/>
  <c r="BH170" i="16"/>
  <c r="BG170" i="16"/>
  <c r="BE170" i="16"/>
  <c r="T170" i="16"/>
  <c r="R170" i="16"/>
  <c r="P170" i="16"/>
  <c r="BI169" i="16"/>
  <c r="BH169" i="16"/>
  <c r="BG169" i="16"/>
  <c r="BE169" i="16"/>
  <c r="T169" i="16"/>
  <c r="R169" i="16"/>
  <c r="P169" i="16"/>
  <c r="BI167" i="16"/>
  <c r="BH167" i="16"/>
  <c r="BG167" i="16"/>
  <c r="BE167" i="16"/>
  <c r="T167" i="16"/>
  <c r="R167" i="16"/>
  <c r="P167" i="16"/>
  <c r="BI166" i="16"/>
  <c r="BH166" i="16"/>
  <c r="BG166" i="16"/>
  <c r="BE166" i="16"/>
  <c r="T166" i="16"/>
  <c r="R166" i="16"/>
  <c r="P166" i="16"/>
  <c r="BI164" i="16"/>
  <c r="BH164" i="16"/>
  <c r="BG164" i="16"/>
  <c r="BE164" i="16"/>
  <c r="T164" i="16"/>
  <c r="R164" i="16"/>
  <c r="P164" i="16"/>
  <c r="BI163" i="16"/>
  <c r="BH163" i="16"/>
  <c r="BG163" i="16"/>
  <c r="BE163" i="16"/>
  <c r="T163" i="16"/>
  <c r="R163" i="16"/>
  <c r="P163" i="16"/>
  <c r="BI162" i="16"/>
  <c r="BH162" i="16"/>
  <c r="BG162" i="16"/>
  <c r="BE162" i="16"/>
  <c r="T162" i="16"/>
  <c r="R162" i="16"/>
  <c r="P162" i="16"/>
  <c r="BI161" i="16"/>
  <c r="BH161" i="16"/>
  <c r="BG161" i="16"/>
  <c r="BE161" i="16"/>
  <c r="T161" i="16"/>
  <c r="R161" i="16"/>
  <c r="P161" i="16"/>
  <c r="BI160" i="16"/>
  <c r="BH160" i="16"/>
  <c r="BG160" i="16"/>
  <c r="BE160" i="16"/>
  <c r="T160" i="16"/>
  <c r="R160" i="16"/>
  <c r="P160" i="16"/>
  <c r="BI159" i="16"/>
  <c r="BH159" i="16"/>
  <c r="BG159" i="16"/>
  <c r="BE159" i="16"/>
  <c r="T159" i="16"/>
  <c r="R159" i="16"/>
  <c r="P159" i="16"/>
  <c r="BI158" i="16"/>
  <c r="BH158" i="16"/>
  <c r="BG158" i="16"/>
  <c r="BE158" i="16"/>
  <c r="T158" i="16"/>
  <c r="R158" i="16"/>
  <c r="P158" i="16"/>
  <c r="BI157" i="16"/>
  <c r="BH157" i="16"/>
  <c r="BG157" i="16"/>
  <c r="BE157" i="16"/>
  <c r="T157" i="16"/>
  <c r="R157" i="16"/>
  <c r="P157" i="16"/>
  <c r="BI156" i="16"/>
  <c r="BH156" i="16"/>
  <c r="BG156" i="16"/>
  <c r="BE156" i="16"/>
  <c r="T156" i="16"/>
  <c r="R156" i="16"/>
  <c r="P156" i="16"/>
  <c r="BI155" i="16"/>
  <c r="BH155" i="16"/>
  <c r="BG155" i="16"/>
  <c r="BE155" i="16"/>
  <c r="T155" i="16"/>
  <c r="R155" i="16"/>
  <c r="P155" i="16"/>
  <c r="BI154" i="16"/>
  <c r="BH154" i="16"/>
  <c r="BG154" i="16"/>
  <c r="BE154" i="16"/>
  <c r="T154" i="16"/>
  <c r="R154" i="16"/>
  <c r="P154" i="16"/>
  <c r="BI153" i="16"/>
  <c r="BH153" i="16"/>
  <c r="BG153" i="16"/>
  <c r="BE153" i="16"/>
  <c r="T153" i="16"/>
  <c r="R153" i="16"/>
  <c r="P153" i="16"/>
  <c r="BI152" i="16"/>
  <c r="BH152" i="16"/>
  <c r="BG152" i="16"/>
  <c r="BE152" i="16"/>
  <c r="T152" i="16"/>
  <c r="R152" i="16"/>
  <c r="P152" i="16"/>
  <c r="BI151" i="16"/>
  <c r="BH151" i="16"/>
  <c r="BG151" i="16"/>
  <c r="BE151" i="16"/>
  <c r="T151" i="16"/>
  <c r="R151" i="16"/>
  <c r="P151" i="16"/>
  <c r="BI150" i="16"/>
  <c r="BH150" i="16"/>
  <c r="BG150" i="16"/>
  <c r="BE150" i="16"/>
  <c r="T150" i="16"/>
  <c r="R150" i="16"/>
  <c r="P150" i="16"/>
  <c r="BI149" i="16"/>
  <c r="BH149" i="16"/>
  <c r="BG149" i="16"/>
  <c r="BE149" i="16"/>
  <c r="T149" i="16"/>
  <c r="R149" i="16"/>
  <c r="P149" i="16"/>
  <c r="BI148" i="16"/>
  <c r="BH148" i="16"/>
  <c r="BG148" i="16"/>
  <c r="BE148" i="16"/>
  <c r="T148" i="16"/>
  <c r="R148" i="16"/>
  <c r="P148" i="16"/>
  <c r="BI147" i="16"/>
  <c r="BH147" i="16"/>
  <c r="BG147" i="16"/>
  <c r="BE147" i="16"/>
  <c r="T147" i="16"/>
  <c r="R147" i="16"/>
  <c r="P147" i="16"/>
  <c r="BI146" i="16"/>
  <c r="BH146" i="16"/>
  <c r="BG146" i="16"/>
  <c r="BE146" i="16"/>
  <c r="T146" i="16"/>
  <c r="R146" i="16"/>
  <c r="P146" i="16"/>
  <c r="BI145" i="16"/>
  <c r="BH145" i="16"/>
  <c r="BG145" i="16"/>
  <c r="BE145" i="16"/>
  <c r="T145" i="16"/>
  <c r="R145" i="16"/>
  <c r="P145" i="16"/>
  <c r="BI144" i="16"/>
  <c r="BH144" i="16"/>
  <c r="BG144" i="16"/>
  <c r="BE144" i="16"/>
  <c r="T144" i="16"/>
  <c r="R144" i="16"/>
  <c r="P144" i="16"/>
  <c r="BI143" i="16"/>
  <c r="BH143" i="16"/>
  <c r="BG143" i="16"/>
  <c r="BE143" i="16"/>
  <c r="T143" i="16"/>
  <c r="R143" i="16"/>
  <c r="P143" i="16"/>
  <c r="BI142" i="16"/>
  <c r="BH142" i="16"/>
  <c r="BG142" i="16"/>
  <c r="BE142" i="16"/>
  <c r="T142" i="16"/>
  <c r="R142" i="16"/>
  <c r="P142" i="16"/>
  <c r="BI141" i="16"/>
  <c r="BH141" i="16"/>
  <c r="BG141" i="16"/>
  <c r="BE141" i="16"/>
  <c r="T141" i="16"/>
  <c r="R141" i="16"/>
  <c r="P141" i="16"/>
  <c r="BI140" i="16"/>
  <c r="BH140" i="16"/>
  <c r="BG140" i="16"/>
  <c r="BE140" i="16"/>
  <c r="T140" i="16"/>
  <c r="R140" i="16"/>
  <c r="P140" i="16"/>
  <c r="BI139" i="16"/>
  <c r="BH139" i="16"/>
  <c r="BG139" i="16"/>
  <c r="BE139" i="16"/>
  <c r="T139" i="16"/>
  <c r="R139" i="16"/>
  <c r="P139" i="16"/>
  <c r="BI137" i="16"/>
  <c r="BH137" i="16"/>
  <c r="BG137" i="16"/>
  <c r="BE137" i="16"/>
  <c r="T137" i="16"/>
  <c r="T136" i="16" s="1"/>
  <c r="R137" i="16"/>
  <c r="R136" i="16" s="1"/>
  <c r="P137" i="16"/>
  <c r="P136" i="16" s="1"/>
  <c r="BI135" i="16"/>
  <c r="BH135" i="16"/>
  <c r="BG135" i="16"/>
  <c r="BE135" i="16"/>
  <c r="T135" i="16"/>
  <c r="R135" i="16"/>
  <c r="P135" i="16"/>
  <c r="BI134" i="16"/>
  <c r="BH134" i="16"/>
  <c r="BG134" i="16"/>
  <c r="BE134" i="16"/>
  <c r="T134" i="16"/>
  <c r="R134" i="16"/>
  <c r="P134" i="16"/>
  <c r="BI133" i="16"/>
  <c r="BH133" i="16"/>
  <c r="BG133" i="16"/>
  <c r="BE133" i="16"/>
  <c r="T133" i="16"/>
  <c r="R133" i="16"/>
  <c r="P133" i="16"/>
  <c r="BI132" i="16"/>
  <c r="BH132" i="16"/>
  <c r="BG132" i="16"/>
  <c r="BE132" i="16"/>
  <c r="T132" i="16"/>
  <c r="R132" i="16"/>
  <c r="P132" i="16"/>
  <c r="BI131" i="16"/>
  <c r="BH131" i="16"/>
  <c r="BG131" i="16"/>
  <c r="BE131" i="16"/>
  <c r="T131" i="16"/>
  <c r="R131" i="16"/>
  <c r="P131" i="16"/>
  <c r="BI130" i="16"/>
  <c r="BH130" i="16"/>
  <c r="BG130" i="16"/>
  <c r="BE130" i="16"/>
  <c r="T130" i="16"/>
  <c r="R130" i="16"/>
  <c r="P130" i="16"/>
  <c r="BI129" i="16"/>
  <c r="BH129" i="16"/>
  <c r="BG129" i="16"/>
  <c r="BE129" i="16"/>
  <c r="T129" i="16"/>
  <c r="R129" i="16"/>
  <c r="P129" i="16"/>
  <c r="BI128" i="16"/>
  <c r="BH128" i="16"/>
  <c r="BG128" i="16"/>
  <c r="BE128" i="16"/>
  <c r="T128" i="16"/>
  <c r="R128" i="16"/>
  <c r="P128" i="16"/>
  <c r="BI127" i="16"/>
  <c r="BH127" i="16"/>
  <c r="BG127" i="16"/>
  <c r="BE127" i="16"/>
  <c r="T127" i="16"/>
  <c r="R127" i="16"/>
  <c r="P127" i="16"/>
  <c r="BI126" i="16"/>
  <c r="BH126" i="16"/>
  <c r="BG126" i="16"/>
  <c r="BE126" i="16"/>
  <c r="T126" i="16"/>
  <c r="R126" i="16"/>
  <c r="P126" i="16"/>
  <c r="J120" i="16"/>
  <c r="J119" i="16"/>
  <c r="F119" i="16"/>
  <c r="F117" i="16"/>
  <c r="E115" i="16"/>
  <c r="J92" i="16"/>
  <c r="J91" i="16"/>
  <c r="F91" i="16"/>
  <c r="F89" i="16"/>
  <c r="E87" i="16"/>
  <c r="J18" i="16"/>
  <c r="E18" i="16"/>
  <c r="F120" i="16"/>
  <c r="J17" i="16"/>
  <c r="J12" i="16"/>
  <c r="J117" i="16" s="1"/>
  <c r="E7" i="16"/>
  <c r="E85" i="16" s="1"/>
  <c r="J37" i="15"/>
  <c r="J36" i="15"/>
  <c r="AY113" i="1"/>
  <c r="J35" i="15"/>
  <c r="AX113" i="1" s="1"/>
  <c r="BI177" i="15"/>
  <c r="BH177" i="15"/>
  <c r="BG177" i="15"/>
  <c r="BE177" i="15"/>
  <c r="T177" i="15"/>
  <c r="R177" i="15"/>
  <c r="P177" i="15"/>
  <c r="BI176" i="15"/>
  <c r="BH176" i="15"/>
  <c r="BG176" i="15"/>
  <c r="BE176" i="15"/>
  <c r="T176" i="15"/>
  <c r="R176" i="15"/>
  <c r="P176" i="15"/>
  <c r="BI174" i="15"/>
  <c r="BH174" i="15"/>
  <c r="BG174" i="15"/>
  <c r="BE174" i="15"/>
  <c r="T174" i="15"/>
  <c r="R174" i="15"/>
  <c r="P174" i="15"/>
  <c r="BI173" i="15"/>
  <c r="BH173" i="15"/>
  <c r="BG173" i="15"/>
  <c r="BE173" i="15"/>
  <c r="T173" i="15"/>
  <c r="R173" i="15"/>
  <c r="P173" i="15"/>
  <c r="BI172" i="15"/>
  <c r="BH172" i="15"/>
  <c r="BG172" i="15"/>
  <c r="BE172" i="15"/>
  <c r="T172" i="15"/>
  <c r="R172" i="15"/>
  <c r="P172" i="15"/>
  <c r="BI171" i="15"/>
  <c r="BH171" i="15"/>
  <c r="BG171" i="15"/>
  <c r="BE171" i="15"/>
  <c r="T171" i="15"/>
  <c r="R171" i="15"/>
  <c r="P171" i="15"/>
  <c r="BI169" i="15"/>
  <c r="BH169" i="15"/>
  <c r="BG169" i="15"/>
  <c r="BE169" i="15"/>
  <c r="T169" i="15"/>
  <c r="R169" i="15"/>
  <c r="P169" i="15"/>
  <c r="BI168" i="15"/>
  <c r="BH168" i="15"/>
  <c r="BG168" i="15"/>
  <c r="BE168" i="15"/>
  <c r="T168" i="15"/>
  <c r="R168" i="15"/>
  <c r="P168" i="15"/>
  <c r="BI166" i="15"/>
  <c r="BH166" i="15"/>
  <c r="BG166" i="15"/>
  <c r="BE166" i="15"/>
  <c r="T166" i="15"/>
  <c r="T165" i="15"/>
  <c r="R166" i="15"/>
  <c r="R165" i="15" s="1"/>
  <c r="P166" i="15"/>
  <c r="P165" i="15"/>
  <c r="BI164" i="15"/>
  <c r="BH164" i="15"/>
  <c r="BG164" i="15"/>
  <c r="BE164" i="15"/>
  <c r="T164" i="15"/>
  <c r="R164" i="15"/>
  <c r="P164" i="15"/>
  <c r="BI163" i="15"/>
  <c r="BH163" i="15"/>
  <c r="BG163" i="15"/>
  <c r="BE163" i="15"/>
  <c r="T163" i="15"/>
  <c r="R163" i="15"/>
  <c r="P163" i="15"/>
  <c r="BI162" i="15"/>
  <c r="BH162" i="15"/>
  <c r="BG162" i="15"/>
  <c r="BE162" i="15"/>
  <c r="T162" i="15"/>
  <c r="R162" i="15"/>
  <c r="P162" i="15"/>
  <c r="BI161" i="15"/>
  <c r="BH161" i="15"/>
  <c r="BG161" i="15"/>
  <c r="BE161" i="15"/>
  <c r="T161" i="15"/>
  <c r="R161" i="15"/>
  <c r="P161" i="15"/>
  <c r="BI160" i="15"/>
  <c r="BH160" i="15"/>
  <c r="BG160" i="15"/>
  <c r="BE160" i="15"/>
  <c r="T160" i="15"/>
  <c r="R160" i="15"/>
  <c r="P160" i="15"/>
  <c r="BI159" i="15"/>
  <c r="BH159" i="15"/>
  <c r="BG159" i="15"/>
  <c r="BE159" i="15"/>
  <c r="T159" i="15"/>
  <c r="R159" i="15"/>
  <c r="P159" i="15"/>
  <c r="BI158" i="15"/>
  <c r="BH158" i="15"/>
  <c r="BG158" i="15"/>
  <c r="BE158" i="15"/>
  <c r="T158" i="15"/>
  <c r="R158" i="15"/>
  <c r="P158" i="15"/>
  <c r="BI157" i="15"/>
  <c r="BH157" i="15"/>
  <c r="BG157" i="15"/>
  <c r="BE157" i="15"/>
  <c r="T157" i="15"/>
  <c r="R157" i="15"/>
  <c r="P157" i="15"/>
  <c r="BI156" i="15"/>
  <c r="BH156" i="15"/>
  <c r="BG156" i="15"/>
  <c r="BE156" i="15"/>
  <c r="T156" i="15"/>
  <c r="R156" i="15"/>
  <c r="P156" i="15"/>
  <c r="BI155" i="15"/>
  <c r="BH155" i="15"/>
  <c r="BG155" i="15"/>
  <c r="BE155" i="15"/>
  <c r="T155" i="15"/>
  <c r="R155" i="15"/>
  <c r="P155" i="15"/>
  <c r="BI154" i="15"/>
  <c r="BH154" i="15"/>
  <c r="BG154" i="15"/>
  <c r="BE154" i="15"/>
  <c r="T154" i="15"/>
  <c r="R154" i="15"/>
  <c r="P154" i="15"/>
  <c r="BI153" i="15"/>
  <c r="BH153" i="15"/>
  <c r="BG153" i="15"/>
  <c r="BE153" i="15"/>
  <c r="T153" i="15"/>
  <c r="R153" i="15"/>
  <c r="P153" i="15"/>
  <c r="BI152" i="15"/>
  <c r="BH152" i="15"/>
  <c r="BG152" i="15"/>
  <c r="BE152" i="15"/>
  <c r="T152" i="15"/>
  <c r="R152" i="15"/>
  <c r="P152" i="15"/>
  <c r="BI151" i="15"/>
  <c r="BH151" i="15"/>
  <c r="BG151" i="15"/>
  <c r="BE151" i="15"/>
  <c r="T151" i="15"/>
  <c r="R151" i="15"/>
  <c r="P151" i="15"/>
  <c r="BI150" i="15"/>
  <c r="BH150" i="15"/>
  <c r="BG150" i="15"/>
  <c r="BE150" i="15"/>
  <c r="T150" i="15"/>
  <c r="R150" i="15"/>
  <c r="P150" i="15"/>
  <c r="BI149" i="15"/>
  <c r="BH149" i="15"/>
  <c r="BG149" i="15"/>
  <c r="BE149" i="15"/>
  <c r="T149" i="15"/>
  <c r="R149" i="15"/>
  <c r="P149" i="15"/>
  <c r="BI148" i="15"/>
  <c r="BH148" i="15"/>
  <c r="BG148" i="15"/>
  <c r="BE148" i="15"/>
  <c r="T148" i="15"/>
  <c r="R148" i="15"/>
  <c r="P148" i="15"/>
  <c r="BI147" i="15"/>
  <c r="BH147" i="15"/>
  <c r="BG147" i="15"/>
  <c r="BE147" i="15"/>
  <c r="T147" i="15"/>
  <c r="R147" i="15"/>
  <c r="P147" i="15"/>
  <c r="BI146" i="15"/>
  <c r="BH146" i="15"/>
  <c r="BG146" i="15"/>
  <c r="BE146" i="15"/>
  <c r="T146" i="15"/>
  <c r="R146" i="15"/>
  <c r="P146" i="15"/>
  <c r="BI145" i="15"/>
  <c r="BH145" i="15"/>
  <c r="BG145" i="15"/>
  <c r="BE145" i="15"/>
  <c r="T145" i="15"/>
  <c r="R145" i="15"/>
  <c r="P145" i="15"/>
  <c r="BI144" i="15"/>
  <c r="BH144" i="15"/>
  <c r="BG144" i="15"/>
  <c r="BE144" i="15"/>
  <c r="T144" i="15"/>
  <c r="R144" i="15"/>
  <c r="P144" i="15"/>
  <c r="BI143" i="15"/>
  <c r="BH143" i="15"/>
  <c r="BG143" i="15"/>
  <c r="BE143" i="15"/>
  <c r="T143" i="15"/>
  <c r="R143" i="15"/>
  <c r="P143" i="15"/>
  <c r="BI141" i="15"/>
  <c r="BH141" i="15"/>
  <c r="BG141" i="15"/>
  <c r="BE141" i="15"/>
  <c r="T141" i="15"/>
  <c r="R141" i="15"/>
  <c r="P141" i="15"/>
  <c r="BI140" i="15"/>
  <c r="BH140" i="15"/>
  <c r="BG140" i="15"/>
  <c r="BE140" i="15"/>
  <c r="T140" i="15"/>
  <c r="R140" i="15"/>
  <c r="P140" i="15"/>
  <c r="BI138" i="15"/>
  <c r="BH138" i="15"/>
  <c r="BG138" i="15"/>
  <c r="BE138" i="15"/>
  <c r="T138" i="15"/>
  <c r="T137" i="15" s="1"/>
  <c r="T127" i="15" s="1"/>
  <c r="R138" i="15"/>
  <c r="R137" i="15"/>
  <c r="P138" i="15"/>
  <c r="P137" i="15" s="1"/>
  <c r="P127" i="15" s="1"/>
  <c r="BI136" i="15"/>
  <c r="BH136" i="15"/>
  <c r="BG136" i="15"/>
  <c r="BE136" i="15"/>
  <c r="T136" i="15"/>
  <c r="R136" i="15"/>
  <c r="P136" i="15"/>
  <c r="BI135" i="15"/>
  <c r="BH135" i="15"/>
  <c r="BG135" i="15"/>
  <c r="BE135" i="15"/>
  <c r="T135" i="15"/>
  <c r="R135" i="15"/>
  <c r="P135" i="15"/>
  <c r="BI134" i="15"/>
  <c r="BH134" i="15"/>
  <c r="BG134" i="15"/>
  <c r="BE134" i="15"/>
  <c r="T134" i="15"/>
  <c r="R134" i="15"/>
  <c r="P134" i="15"/>
  <c r="BI133" i="15"/>
  <c r="BH133" i="15"/>
  <c r="BG133" i="15"/>
  <c r="BE133" i="15"/>
  <c r="T133" i="15"/>
  <c r="R133" i="15"/>
  <c r="P133" i="15"/>
  <c r="BI132" i="15"/>
  <c r="BH132" i="15"/>
  <c r="BG132" i="15"/>
  <c r="BE132" i="15"/>
  <c r="T132" i="15"/>
  <c r="R132" i="15"/>
  <c r="P132" i="15"/>
  <c r="BI131" i="15"/>
  <c r="BH131" i="15"/>
  <c r="BG131" i="15"/>
  <c r="BE131" i="15"/>
  <c r="T131" i="15"/>
  <c r="R131" i="15"/>
  <c r="P131" i="15"/>
  <c r="BI130" i="15"/>
  <c r="BH130" i="15"/>
  <c r="BG130" i="15"/>
  <c r="BE130" i="15"/>
  <c r="T130" i="15"/>
  <c r="R130" i="15"/>
  <c r="P130" i="15"/>
  <c r="BI129" i="15"/>
  <c r="BH129" i="15"/>
  <c r="BG129" i="15"/>
  <c r="BE129" i="15"/>
  <c r="T129" i="15"/>
  <c r="R129" i="15"/>
  <c r="P129" i="15"/>
  <c r="BI128" i="15"/>
  <c r="BH128" i="15"/>
  <c r="BG128" i="15"/>
  <c r="BE128" i="15"/>
  <c r="T128" i="15"/>
  <c r="R128" i="15"/>
  <c r="R127" i="15" s="1"/>
  <c r="P128" i="15"/>
  <c r="J122" i="15"/>
  <c r="J121" i="15"/>
  <c r="F121" i="15"/>
  <c r="F119" i="15"/>
  <c r="E117" i="15"/>
  <c r="J92" i="15"/>
  <c r="J91" i="15"/>
  <c r="F91" i="15"/>
  <c r="F89" i="15"/>
  <c r="E87" i="15"/>
  <c r="J18" i="15"/>
  <c r="E18" i="15"/>
  <c r="F92" i="15" s="1"/>
  <c r="J17" i="15"/>
  <c r="J12" i="15"/>
  <c r="J119" i="15"/>
  <c r="E7" i="15"/>
  <c r="E115" i="15" s="1"/>
  <c r="J37" i="14"/>
  <c r="J36" i="14"/>
  <c r="AY112" i="1" s="1"/>
  <c r="J35" i="14"/>
  <c r="AX112" i="1"/>
  <c r="BI184" i="14"/>
  <c r="BH184" i="14"/>
  <c r="BG184" i="14"/>
  <c r="BE184" i="14"/>
  <c r="T184" i="14"/>
  <c r="R184" i="14"/>
  <c r="P184" i="14"/>
  <c r="BI183" i="14"/>
  <c r="BH183" i="14"/>
  <c r="BG183" i="14"/>
  <c r="BE183" i="14"/>
  <c r="T183" i="14"/>
  <c r="R183" i="14"/>
  <c r="P183" i="14"/>
  <c r="BI180" i="14"/>
  <c r="BH180" i="14"/>
  <c r="BG180" i="14"/>
  <c r="BE180" i="14"/>
  <c r="T180" i="14"/>
  <c r="R180" i="14"/>
  <c r="P180" i="14"/>
  <c r="BI179" i="14"/>
  <c r="BH179" i="14"/>
  <c r="BG179" i="14"/>
  <c r="BE179" i="14"/>
  <c r="T179" i="14"/>
  <c r="R179" i="14"/>
  <c r="P179" i="14"/>
  <c r="BI178" i="14"/>
  <c r="BH178" i="14"/>
  <c r="BG178" i="14"/>
  <c r="BE178" i="14"/>
  <c r="T178" i="14"/>
  <c r="R178" i="14"/>
  <c r="P178" i="14"/>
  <c r="BI177" i="14"/>
  <c r="BH177" i="14"/>
  <c r="BG177" i="14"/>
  <c r="BE177" i="14"/>
  <c r="T177" i="14"/>
  <c r="R177" i="14"/>
  <c r="P177" i="14"/>
  <c r="BI175" i="14"/>
  <c r="BH175" i="14"/>
  <c r="BG175" i="14"/>
  <c r="BE175" i="14"/>
  <c r="T175" i="14"/>
  <c r="R175" i="14"/>
  <c r="P175" i="14"/>
  <c r="BI174" i="14"/>
  <c r="BH174" i="14"/>
  <c r="BG174" i="14"/>
  <c r="BE174" i="14"/>
  <c r="T174" i="14"/>
  <c r="R174" i="14"/>
  <c r="P174" i="14"/>
  <c r="BI173" i="14"/>
  <c r="BH173" i="14"/>
  <c r="BG173" i="14"/>
  <c r="BE173" i="14"/>
  <c r="T173" i="14"/>
  <c r="R173" i="14"/>
  <c r="P173" i="14"/>
  <c r="BI172" i="14"/>
  <c r="BH172" i="14"/>
  <c r="BG172" i="14"/>
  <c r="BE172" i="14"/>
  <c r="T172" i="14"/>
  <c r="R172" i="14"/>
  <c r="P172" i="14"/>
  <c r="BI171" i="14"/>
  <c r="BH171" i="14"/>
  <c r="BG171" i="14"/>
  <c r="BE171" i="14"/>
  <c r="T171" i="14"/>
  <c r="R171" i="14"/>
  <c r="P171" i="14"/>
  <c r="BI170" i="14"/>
  <c r="BH170" i="14"/>
  <c r="BG170" i="14"/>
  <c r="BE170" i="14"/>
  <c r="T170" i="14"/>
  <c r="R170" i="14"/>
  <c r="P170" i="14"/>
  <c r="BI169" i="14"/>
  <c r="BH169" i="14"/>
  <c r="BG169" i="14"/>
  <c r="BE169" i="14"/>
  <c r="T169" i="14"/>
  <c r="R169" i="14"/>
  <c r="P169" i="14"/>
  <c r="BI168" i="14"/>
  <c r="BH168" i="14"/>
  <c r="BG168" i="14"/>
  <c r="BE168" i="14"/>
  <c r="T168" i="14"/>
  <c r="R168" i="14"/>
  <c r="P168" i="14"/>
  <c r="BI167" i="14"/>
  <c r="BH167" i="14"/>
  <c r="BG167" i="14"/>
  <c r="BE167" i="14"/>
  <c r="T167" i="14"/>
  <c r="R167" i="14"/>
  <c r="P167" i="14"/>
  <c r="BI166" i="14"/>
  <c r="BH166" i="14"/>
  <c r="BG166" i="14"/>
  <c r="BE166" i="14"/>
  <c r="T166" i="14"/>
  <c r="R166" i="14"/>
  <c r="P166" i="14"/>
  <c r="BI165" i="14"/>
  <c r="BH165" i="14"/>
  <c r="BG165" i="14"/>
  <c r="BE165" i="14"/>
  <c r="T165" i="14"/>
  <c r="R165" i="14"/>
  <c r="P165" i="14"/>
  <c r="BI164" i="14"/>
  <c r="BH164" i="14"/>
  <c r="BG164" i="14"/>
  <c r="BE164" i="14"/>
  <c r="T164" i="14"/>
  <c r="R164" i="14"/>
  <c r="P164" i="14"/>
  <c r="BI163" i="14"/>
  <c r="BH163" i="14"/>
  <c r="BG163" i="14"/>
  <c r="BE163" i="14"/>
  <c r="T163" i="14"/>
  <c r="R163" i="14"/>
  <c r="P163" i="14"/>
  <c r="BI160" i="14"/>
  <c r="BH160" i="14"/>
  <c r="BG160" i="14"/>
  <c r="BE160" i="14"/>
  <c r="T160" i="14"/>
  <c r="R160" i="14"/>
  <c r="P160" i="14"/>
  <c r="BI159" i="14"/>
  <c r="BH159" i="14"/>
  <c r="BG159" i="14"/>
  <c r="BE159" i="14"/>
  <c r="T159" i="14"/>
  <c r="R159" i="14"/>
  <c r="P159" i="14"/>
  <c r="BI157" i="14"/>
  <c r="BH157" i="14"/>
  <c r="BG157" i="14"/>
  <c r="BE157" i="14"/>
  <c r="T157" i="14"/>
  <c r="R157" i="14"/>
  <c r="P157" i="14"/>
  <c r="BI156" i="14"/>
  <c r="BH156" i="14"/>
  <c r="BG156" i="14"/>
  <c r="BE156" i="14"/>
  <c r="T156" i="14"/>
  <c r="R156" i="14"/>
  <c r="P156" i="14"/>
  <c r="BI155" i="14"/>
  <c r="BH155" i="14"/>
  <c r="BG155" i="14"/>
  <c r="BE155" i="14"/>
  <c r="T155" i="14"/>
  <c r="R155" i="14"/>
  <c r="P155" i="14"/>
  <c r="BI154" i="14"/>
  <c r="BH154" i="14"/>
  <c r="BG154" i="14"/>
  <c r="BE154" i="14"/>
  <c r="T154" i="14"/>
  <c r="R154" i="14"/>
  <c r="P154" i="14"/>
  <c r="BI153" i="14"/>
  <c r="BH153" i="14"/>
  <c r="BG153" i="14"/>
  <c r="BE153" i="14"/>
  <c r="T153" i="14"/>
  <c r="R153" i="14"/>
  <c r="P153" i="14"/>
  <c r="BI152" i="14"/>
  <c r="BH152" i="14"/>
  <c r="BG152" i="14"/>
  <c r="BE152" i="14"/>
  <c r="T152" i="14"/>
  <c r="R152" i="14"/>
  <c r="P152" i="14"/>
  <c r="BI151" i="14"/>
  <c r="BH151" i="14"/>
  <c r="BG151" i="14"/>
  <c r="BE151" i="14"/>
  <c r="T151" i="14"/>
  <c r="R151" i="14"/>
  <c r="P151" i="14"/>
  <c r="BI150" i="14"/>
  <c r="BH150" i="14"/>
  <c r="BG150" i="14"/>
  <c r="BE150" i="14"/>
  <c r="T150" i="14"/>
  <c r="R150" i="14"/>
  <c r="P150" i="14"/>
  <c r="BI149" i="14"/>
  <c r="BH149" i="14"/>
  <c r="BG149" i="14"/>
  <c r="BE149" i="14"/>
  <c r="T149" i="14"/>
  <c r="R149" i="14"/>
  <c r="P149" i="14"/>
  <c r="BI148" i="14"/>
  <c r="BH148" i="14"/>
  <c r="BG148" i="14"/>
  <c r="BE148" i="14"/>
  <c r="T148" i="14"/>
  <c r="R148" i="14"/>
  <c r="P148" i="14"/>
  <c r="BI147" i="14"/>
  <c r="BH147" i="14"/>
  <c r="BG147" i="14"/>
  <c r="BE147" i="14"/>
  <c r="T147" i="14"/>
  <c r="R147" i="14"/>
  <c r="P147" i="14"/>
  <c r="BI146" i="14"/>
  <c r="BH146" i="14"/>
  <c r="BG146" i="14"/>
  <c r="BE146" i="14"/>
  <c r="T146" i="14"/>
  <c r="R146" i="14"/>
  <c r="P146" i="14"/>
  <c r="BI145" i="14"/>
  <c r="BH145" i="14"/>
  <c r="BG145" i="14"/>
  <c r="BE145" i="14"/>
  <c r="T145" i="14"/>
  <c r="R145" i="14"/>
  <c r="P145" i="14"/>
  <c r="BI144" i="14"/>
  <c r="BH144" i="14"/>
  <c r="BG144" i="14"/>
  <c r="BE144" i="14"/>
  <c r="T144" i="14"/>
  <c r="R144" i="14"/>
  <c r="P144" i="14"/>
  <c r="BI143" i="14"/>
  <c r="BH143" i="14"/>
  <c r="BG143" i="14"/>
  <c r="BE143" i="14"/>
  <c r="T143" i="14"/>
  <c r="R143" i="14"/>
  <c r="P143" i="14"/>
  <c r="BI142" i="14"/>
  <c r="BH142" i="14"/>
  <c r="BG142" i="14"/>
  <c r="BE142" i="14"/>
  <c r="T142" i="14"/>
  <c r="R142" i="14"/>
  <c r="P142" i="14"/>
  <c r="BI141" i="14"/>
  <c r="BH141" i="14"/>
  <c r="BG141" i="14"/>
  <c r="BE141" i="14"/>
  <c r="T141" i="14"/>
  <c r="R141" i="14"/>
  <c r="P141" i="14"/>
  <c r="BI139" i="14"/>
  <c r="BH139" i="14"/>
  <c r="BG139" i="14"/>
  <c r="BE139" i="14"/>
  <c r="T139" i="14"/>
  <c r="T138" i="14"/>
  <c r="R139" i="14"/>
  <c r="R138" i="14" s="1"/>
  <c r="P139" i="14"/>
  <c r="P138" i="14"/>
  <c r="BI137" i="14"/>
  <c r="BH137" i="14"/>
  <c r="BG137" i="14"/>
  <c r="BE137" i="14"/>
  <c r="T137" i="14"/>
  <c r="R137" i="14"/>
  <c r="P137" i="14"/>
  <c r="BI136" i="14"/>
  <c r="BH136" i="14"/>
  <c r="BG136" i="14"/>
  <c r="BE136" i="14"/>
  <c r="T136" i="14"/>
  <c r="R136" i="14"/>
  <c r="P136" i="14"/>
  <c r="BI135" i="14"/>
  <c r="BH135" i="14"/>
  <c r="BG135" i="14"/>
  <c r="BE135" i="14"/>
  <c r="T135" i="14"/>
  <c r="R135" i="14"/>
  <c r="P135" i="14"/>
  <c r="BI134" i="14"/>
  <c r="BH134" i="14"/>
  <c r="BG134" i="14"/>
  <c r="BE134" i="14"/>
  <c r="T134" i="14"/>
  <c r="R134" i="14"/>
  <c r="P134" i="14"/>
  <c r="BI133" i="14"/>
  <c r="BH133" i="14"/>
  <c r="BG133" i="14"/>
  <c r="BE133" i="14"/>
  <c r="T133" i="14"/>
  <c r="R133" i="14"/>
  <c r="P133" i="14"/>
  <c r="BI132" i="14"/>
  <c r="BH132" i="14"/>
  <c r="BG132" i="14"/>
  <c r="BE132" i="14"/>
  <c r="T132" i="14"/>
  <c r="R132" i="14"/>
  <c r="P132" i="14"/>
  <c r="BI131" i="14"/>
  <c r="BH131" i="14"/>
  <c r="BG131" i="14"/>
  <c r="BE131" i="14"/>
  <c r="T131" i="14"/>
  <c r="R131" i="14"/>
  <c r="P131" i="14"/>
  <c r="BI130" i="14"/>
  <c r="BH130" i="14"/>
  <c r="BG130" i="14"/>
  <c r="BE130" i="14"/>
  <c r="T130" i="14"/>
  <c r="R130" i="14"/>
  <c r="P130" i="14"/>
  <c r="BI129" i="14"/>
  <c r="BH129" i="14"/>
  <c r="BG129" i="14"/>
  <c r="BE129" i="14"/>
  <c r="T129" i="14"/>
  <c r="R129" i="14"/>
  <c r="P129" i="14"/>
  <c r="J123" i="14"/>
  <c r="J122" i="14"/>
  <c r="F122" i="14"/>
  <c r="F120" i="14"/>
  <c r="E118" i="14"/>
  <c r="J92" i="14"/>
  <c r="J91" i="14"/>
  <c r="F91" i="14"/>
  <c r="F89" i="14"/>
  <c r="E87" i="14"/>
  <c r="J18" i="14"/>
  <c r="E18" i="14"/>
  <c r="F92" i="14"/>
  <c r="J17" i="14"/>
  <c r="J12" i="14"/>
  <c r="J120" i="14" s="1"/>
  <c r="E7" i="14"/>
  <c r="E116" i="14"/>
  <c r="J37" i="13"/>
  <c r="J36" i="13"/>
  <c r="AY111" i="1"/>
  <c r="J35" i="13"/>
  <c r="AX111" i="1" s="1"/>
  <c r="BI156" i="13"/>
  <c r="BH156" i="13"/>
  <c r="BG156" i="13"/>
  <c r="BE156" i="13"/>
  <c r="T156" i="13"/>
  <c r="T155" i="13"/>
  <c r="R156" i="13"/>
  <c r="R155" i="13" s="1"/>
  <c r="P156" i="13"/>
  <c r="P155" i="13"/>
  <c r="BI154" i="13"/>
  <c r="BH154" i="13"/>
  <c r="BG154" i="13"/>
  <c r="BE154" i="13"/>
  <c r="T154" i="13"/>
  <c r="T153" i="13" s="1"/>
  <c r="R154" i="13"/>
  <c r="R153" i="13"/>
  <c r="P154" i="13"/>
  <c r="P153" i="13" s="1"/>
  <c r="BI152" i="13"/>
  <c r="BH152" i="13"/>
  <c r="BG152" i="13"/>
  <c r="BE152" i="13"/>
  <c r="T152" i="13"/>
  <c r="R152" i="13"/>
  <c r="P152" i="13"/>
  <c r="BI151" i="13"/>
  <c r="BH151" i="13"/>
  <c r="BG151" i="13"/>
  <c r="BE151" i="13"/>
  <c r="T151" i="13"/>
  <c r="R151" i="13"/>
  <c r="P151" i="13"/>
  <c r="BI150" i="13"/>
  <c r="BH150" i="13"/>
  <c r="BG150" i="13"/>
  <c r="BE150" i="13"/>
  <c r="T150" i="13"/>
  <c r="R150" i="13"/>
  <c r="P150" i="13"/>
  <c r="BI149" i="13"/>
  <c r="BH149" i="13"/>
  <c r="BG149" i="13"/>
  <c r="BE149" i="13"/>
  <c r="T149" i="13"/>
  <c r="R149" i="13"/>
  <c r="P149" i="13"/>
  <c r="BI148" i="13"/>
  <c r="BH148" i="13"/>
  <c r="BG148" i="13"/>
  <c r="BE148" i="13"/>
  <c r="T148" i="13"/>
  <c r="R148" i="13"/>
  <c r="P148" i="13"/>
  <c r="BI147" i="13"/>
  <c r="BH147" i="13"/>
  <c r="BG147" i="13"/>
  <c r="BE147" i="13"/>
  <c r="T147" i="13"/>
  <c r="R147" i="13"/>
  <c r="P147" i="13"/>
  <c r="BI146" i="13"/>
  <c r="BH146" i="13"/>
  <c r="BG146" i="13"/>
  <c r="BE146" i="13"/>
  <c r="T146" i="13"/>
  <c r="R146" i="13"/>
  <c r="P146" i="13"/>
  <c r="BI144" i="13"/>
  <c r="BH144" i="13"/>
  <c r="BG144" i="13"/>
  <c r="BE144" i="13"/>
  <c r="T144" i="13"/>
  <c r="T143" i="13"/>
  <c r="R144" i="13"/>
  <c r="R143" i="13" s="1"/>
  <c r="P144" i="13"/>
  <c r="P143" i="13"/>
  <c r="BI142" i="13"/>
  <c r="BH142" i="13"/>
  <c r="BG142" i="13"/>
  <c r="BE142" i="13"/>
  <c r="T142" i="13"/>
  <c r="R142" i="13"/>
  <c r="P142" i="13"/>
  <c r="BI141" i="13"/>
  <c r="BH141" i="13"/>
  <c r="BG141" i="13"/>
  <c r="BE141" i="13"/>
  <c r="T141" i="13"/>
  <c r="R141" i="13"/>
  <c r="P141" i="13"/>
  <c r="BI140" i="13"/>
  <c r="BH140" i="13"/>
  <c r="BG140" i="13"/>
  <c r="BE140" i="13"/>
  <c r="T140" i="13"/>
  <c r="R140" i="13"/>
  <c r="P140" i="13"/>
  <c r="BI139" i="13"/>
  <c r="BH139" i="13"/>
  <c r="BG139" i="13"/>
  <c r="BE139" i="13"/>
  <c r="T139" i="13"/>
  <c r="R139" i="13"/>
  <c r="P139" i="13"/>
  <c r="BI138" i="13"/>
  <c r="BH138" i="13"/>
  <c r="BG138" i="13"/>
  <c r="BE138" i="13"/>
  <c r="T138" i="13"/>
  <c r="R138" i="13"/>
  <c r="P138" i="13"/>
  <c r="BI137" i="13"/>
  <c r="BH137" i="13"/>
  <c r="BG137" i="13"/>
  <c r="BE137" i="13"/>
  <c r="T137" i="13"/>
  <c r="R137" i="13"/>
  <c r="P137" i="13"/>
  <c r="BI136" i="13"/>
  <c r="BH136" i="13"/>
  <c r="BG136" i="13"/>
  <c r="BE136" i="13"/>
  <c r="T136" i="13"/>
  <c r="R136" i="13"/>
  <c r="P136" i="13"/>
  <c r="BI135" i="13"/>
  <c r="BH135" i="13"/>
  <c r="BG135" i="13"/>
  <c r="BE135" i="13"/>
  <c r="T135" i="13"/>
  <c r="R135" i="13"/>
  <c r="P135" i="13"/>
  <c r="BI134" i="13"/>
  <c r="BH134" i="13"/>
  <c r="BG134" i="13"/>
  <c r="BE134" i="13"/>
  <c r="T134" i="13"/>
  <c r="R134" i="13"/>
  <c r="P134" i="13"/>
  <c r="BI133" i="13"/>
  <c r="BH133" i="13"/>
  <c r="BG133" i="13"/>
  <c r="BE133" i="13"/>
  <c r="T133" i="13"/>
  <c r="R133" i="13"/>
  <c r="P133" i="13"/>
  <c r="BI132" i="13"/>
  <c r="BH132" i="13"/>
  <c r="BG132" i="13"/>
  <c r="BE132" i="13"/>
  <c r="T132" i="13"/>
  <c r="R132" i="13"/>
  <c r="P132" i="13"/>
  <c r="BI131" i="13"/>
  <c r="BH131" i="13"/>
  <c r="BG131" i="13"/>
  <c r="BE131" i="13"/>
  <c r="T131" i="13"/>
  <c r="R131" i="13"/>
  <c r="P131" i="13"/>
  <c r="BI130" i="13"/>
  <c r="BH130" i="13"/>
  <c r="BG130" i="13"/>
  <c r="BE130" i="13"/>
  <c r="T130" i="13"/>
  <c r="R130" i="13"/>
  <c r="P130" i="13"/>
  <c r="BI129" i="13"/>
  <c r="BH129" i="13"/>
  <c r="BG129" i="13"/>
  <c r="BE129" i="13"/>
  <c r="T129" i="13"/>
  <c r="R129" i="13"/>
  <c r="P129" i="13"/>
  <c r="BI128" i="13"/>
  <c r="BH128" i="13"/>
  <c r="BG128" i="13"/>
  <c r="BE128" i="13"/>
  <c r="T128" i="13"/>
  <c r="R128" i="13"/>
  <c r="P128" i="13"/>
  <c r="BI127" i="13"/>
  <c r="BH127" i="13"/>
  <c r="BG127" i="13"/>
  <c r="BE127" i="13"/>
  <c r="T127" i="13"/>
  <c r="R127" i="13"/>
  <c r="P127" i="13"/>
  <c r="BI126" i="13"/>
  <c r="BH126" i="13"/>
  <c r="BG126" i="13"/>
  <c r="BE126" i="13"/>
  <c r="T126" i="13"/>
  <c r="R126" i="13"/>
  <c r="P126" i="13"/>
  <c r="BI125" i="13"/>
  <c r="BH125" i="13"/>
  <c r="BG125" i="13"/>
  <c r="BE125" i="13"/>
  <c r="T125" i="13"/>
  <c r="R125" i="13"/>
  <c r="P125" i="13"/>
  <c r="J119" i="13"/>
  <c r="J118" i="13"/>
  <c r="F118" i="13"/>
  <c r="F116" i="13"/>
  <c r="E114" i="13"/>
  <c r="J92" i="13"/>
  <c r="J91" i="13"/>
  <c r="F91" i="13"/>
  <c r="F89" i="13"/>
  <c r="E87" i="13"/>
  <c r="J18" i="13"/>
  <c r="E18" i="13"/>
  <c r="F92" i="13" s="1"/>
  <c r="J17" i="13"/>
  <c r="J12" i="13"/>
  <c r="J116" i="13" s="1"/>
  <c r="E7" i="13"/>
  <c r="E112" i="13"/>
  <c r="J39" i="12"/>
  <c r="J38" i="12"/>
  <c r="AY110" i="1"/>
  <c r="J37" i="12"/>
  <c r="AX110" i="1" s="1"/>
  <c r="BI170" i="12"/>
  <c r="BH170" i="12"/>
  <c r="BG170" i="12"/>
  <c r="BE170" i="12"/>
  <c r="T170" i="12"/>
  <c r="T169" i="12"/>
  <c r="R170" i="12"/>
  <c r="R169" i="12" s="1"/>
  <c r="P170" i="12"/>
  <c r="P169" i="12"/>
  <c r="BI168" i="12"/>
  <c r="BH168" i="12"/>
  <c r="BG168" i="12"/>
  <c r="BE168" i="12"/>
  <c r="T168" i="12"/>
  <c r="R168" i="12"/>
  <c r="P168" i="12"/>
  <c r="BI167" i="12"/>
  <c r="BH167" i="12"/>
  <c r="BG167" i="12"/>
  <c r="BE167" i="12"/>
  <c r="T167" i="12"/>
  <c r="R167" i="12"/>
  <c r="P167" i="12"/>
  <c r="BI166" i="12"/>
  <c r="BH166" i="12"/>
  <c r="BG166" i="12"/>
  <c r="BE166" i="12"/>
  <c r="T166" i="12"/>
  <c r="R166" i="12"/>
  <c r="P166" i="12"/>
  <c r="BI165" i="12"/>
  <c r="BH165" i="12"/>
  <c r="BG165" i="12"/>
  <c r="BE165" i="12"/>
  <c r="T165" i="12"/>
  <c r="R165" i="12"/>
  <c r="P165" i="12"/>
  <c r="BI164" i="12"/>
  <c r="BH164" i="12"/>
  <c r="BG164" i="12"/>
  <c r="BE164" i="12"/>
  <c r="T164" i="12"/>
  <c r="R164" i="12"/>
  <c r="P164" i="12"/>
  <c r="BI163" i="12"/>
  <c r="BH163" i="12"/>
  <c r="BG163" i="12"/>
  <c r="BE163" i="12"/>
  <c r="T163" i="12"/>
  <c r="R163" i="12"/>
  <c r="P163" i="12"/>
  <c r="BI162" i="12"/>
  <c r="BH162" i="12"/>
  <c r="BG162" i="12"/>
  <c r="BE162" i="12"/>
  <c r="T162" i="12"/>
  <c r="R162" i="12"/>
  <c r="P162" i="12"/>
  <c r="BI160" i="12"/>
  <c r="BH160" i="12"/>
  <c r="BG160" i="12"/>
  <c r="BE160" i="12"/>
  <c r="T160" i="12"/>
  <c r="R160" i="12"/>
  <c r="P160" i="12"/>
  <c r="BI159" i="12"/>
  <c r="BH159" i="12"/>
  <c r="BG159" i="12"/>
  <c r="BE159" i="12"/>
  <c r="T159" i="12"/>
  <c r="R159" i="12"/>
  <c r="P159" i="12"/>
  <c r="BI158" i="12"/>
  <c r="BH158" i="12"/>
  <c r="BG158" i="12"/>
  <c r="BE158" i="12"/>
  <c r="T158" i="12"/>
  <c r="R158" i="12"/>
  <c r="P158" i="12"/>
  <c r="BI157" i="12"/>
  <c r="BH157" i="12"/>
  <c r="BG157" i="12"/>
  <c r="BE157" i="12"/>
  <c r="T157" i="12"/>
  <c r="R157" i="12"/>
  <c r="P157" i="12"/>
  <c r="BI156" i="12"/>
  <c r="BH156" i="12"/>
  <c r="BG156" i="12"/>
  <c r="BE156" i="12"/>
  <c r="T156" i="12"/>
  <c r="R156" i="12"/>
  <c r="P156" i="12"/>
  <c r="BI155" i="12"/>
  <c r="BH155" i="12"/>
  <c r="BG155" i="12"/>
  <c r="BE155" i="12"/>
  <c r="T155" i="12"/>
  <c r="R155" i="12"/>
  <c r="P155" i="12"/>
  <c r="BI152" i="12"/>
  <c r="BH152" i="12"/>
  <c r="BG152" i="12"/>
  <c r="BE152" i="12"/>
  <c r="T152" i="12"/>
  <c r="T151" i="12"/>
  <c r="R152" i="12"/>
  <c r="R151" i="12"/>
  <c r="P152" i="12"/>
  <c r="P151" i="12"/>
  <c r="BI150" i="12"/>
  <c r="BH150" i="12"/>
  <c r="BG150" i="12"/>
  <c r="BE150" i="12"/>
  <c r="T150" i="12"/>
  <c r="T149" i="12"/>
  <c r="R150" i="12"/>
  <c r="R149" i="12"/>
  <c r="P150" i="12"/>
  <c r="P149" i="12"/>
  <c r="BI148" i="12"/>
  <c r="BH148" i="12"/>
  <c r="BG148" i="12"/>
  <c r="BE148" i="12"/>
  <c r="T148" i="12"/>
  <c r="R148" i="12"/>
  <c r="P148" i="12"/>
  <c r="BI147" i="12"/>
  <c r="BH147" i="12"/>
  <c r="BG147" i="12"/>
  <c r="BE147" i="12"/>
  <c r="T147" i="12"/>
  <c r="R147" i="12"/>
  <c r="P147" i="12"/>
  <c r="BI146" i="12"/>
  <c r="BH146" i="12"/>
  <c r="BG146" i="12"/>
  <c r="BE146" i="12"/>
  <c r="T146" i="12"/>
  <c r="R146" i="12"/>
  <c r="P146" i="12"/>
  <c r="BI145" i="12"/>
  <c r="BH145" i="12"/>
  <c r="BG145" i="12"/>
  <c r="BE145" i="12"/>
  <c r="T145" i="12"/>
  <c r="R145" i="12"/>
  <c r="P145" i="12"/>
  <c r="BI144" i="12"/>
  <c r="BH144" i="12"/>
  <c r="BG144" i="12"/>
  <c r="BE144" i="12"/>
  <c r="T144" i="12"/>
  <c r="R144" i="12"/>
  <c r="P144" i="12"/>
  <c r="BI142" i="12"/>
  <c r="BH142" i="12"/>
  <c r="BG142" i="12"/>
  <c r="BE142" i="12"/>
  <c r="T142" i="12"/>
  <c r="R142" i="12"/>
  <c r="P142" i="12"/>
  <c r="BI141" i="12"/>
  <c r="BH141" i="12"/>
  <c r="BG141" i="12"/>
  <c r="BE141" i="12"/>
  <c r="T141" i="12"/>
  <c r="R141" i="12"/>
  <c r="P141" i="12"/>
  <c r="BI140" i="12"/>
  <c r="BH140" i="12"/>
  <c r="BG140" i="12"/>
  <c r="BE140" i="12"/>
  <c r="T140" i="12"/>
  <c r="R140" i="12"/>
  <c r="P140" i="12"/>
  <c r="BI138" i="12"/>
  <c r="BH138" i="12"/>
  <c r="BG138" i="12"/>
  <c r="BE138" i="12"/>
  <c r="T138" i="12"/>
  <c r="R138" i="12"/>
  <c r="P138" i="12"/>
  <c r="BI137" i="12"/>
  <c r="BH137" i="12"/>
  <c r="BG137" i="12"/>
  <c r="BE137" i="12"/>
  <c r="T137" i="12"/>
  <c r="R137" i="12"/>
  <c r="P137" i="12"/>
  <c r="BI136" i="12"/>
  <c r="BH136" i="12"/>
  <c r="BG136" i="12"/>
  <c r="BE136" i="12"/>
  <c r="T136" i="12"/>
  <c r="R136" i="12"/>
  <c r="P136" i="12"/>
  <c r="BI135" i="12"/>
  <c r="BH135" i="12"/>
  <c r="BG135" i="12"/>
  <c r="BE135" i="12"/>
  <c r="T135" i="12"/>
  <c r="R135" i="12"/>
  <c r="P135" i="12"/>
  <c r="BI134" i="12"/>
  <c r="BH134" i="12"/>
  <c r="BG134" i="12"/>
  <c r="BE134" i="12"/>
  <c r="T134" i="12"/>
  <c r="R134" i="12"/>
  <c r="P134" i="12"/>
  <c r="BI133" i="12"/>
  <c r="BH133" i="12"/>
  <c r="BG133" i="12"/>
  <c r="BE133" i="12"/>
  <c r="T133" i="12"/>
  <c r="R133" i="12"/>
  <c r="P133" i="12"/>
  <c r="BI132" i="12"/>
  <c r="BH132" i="12"/>
  <c r="BG132" i="12"/>
  <c r="BE132" i="12"/>
  <c r="T132" i="12"/>
  <c r="R132" i="12"/>
  <c r="P132" i="12"/>
  <c r="BI131" i="12"/>
  <c r="BH131" i="12"/>
  <c r="BG131" i="12"/>
  <c r="BE131" i="12"/>
  <c r="T131" i="12"/>
  <c r="R131" i="12"/>
  <c r="P131" i="12"/>
  <c r="J126" i="12"/>
  <c r="J125" i="12"/>
  <c r="F125" i="12"/>
  <c r="F123" i="12"/>
  <c r="E121" i="12"/>
  <c r="J94" i="12"/>
  <c r="J93" i="12"/>
  <c r="F93" i="12"/>
  <c r="F91" i="12"/>
  <c r="E89" i="12"/>
  <c r="J20" i="12"/>
  <c r="E20" i="12"/>
  <c r="F126" i="12" s="1"/>
  <c r="J19" i="12"/>
  <c r="J14" i="12"/>
  <c r="J91" i="12"/>
  <c r="E7" i="12"/>
  <c r="E117" i="12"/>
  <c r="J41" i="11"/>
  <c r="J40" i="11"/>
  <c r="AY109" i="1" s="1"/>
  <c r="J39" i="11"/>
  <c r="AX109" i="1" s="1"/>
  <c r="BI153" i="11"/>
  <c r="BH153" i="11"/>
  <c r="BG153" i="11"/>
  <c r="BE153" i="11"/>
  <c r="T153" i="11"/>
  <c r="T152" i="11" s="1"/>
  <c r="R153" i="11"/>
  <c r="R152" i="11" s="1"/>
  <c r="P153" i="11"/>
  <c r="P152" i="11" s="1"/>
  <c r="BI151" i="11"/>
  <c r="BH151" i="11"/>
  <c r="BG151" i="11"/>
  <c r="BE151" i="11"/>
  <c r="T151" i="11"/>
  <c r="R151" i="11"/>
  <c r="P151" i="11"/>
  <c r="BI150" i="11"/>
  <c r="BH150" i="11"/>
  <c r="BG150" i="11"/>
  <c r="BE150" i="11"/>
  <c r="T150" i="11"/>
  <c r="R150" i="11"/>
  <c r="P150" i="11"/>
  <c r="BI149" i="11"/>
  <c r="BH149" i="11"/>
  <c r="BG149" i="11"/>
  <c r="BE149" i="11"/>
  <c r="T149" i="11"/>
  <c r="R149" i="11"/>
  <c r="P149" i="11"/>
  <c r="BI147" i="11"/>
  <c r="BH147" i="11"/>
  <c r="BG147" i="11"/>
  <c r="BE147" i="11"/>
  <c r="T147" i="11"/>
  <c r="R147" i="11"/>
  <c r="P147" i="11"/>
  <c r="BI146" i="11"/>
  <c r="BH146" i="11"/>
  <c r="BG146" i="11"/>
  <c r="BE146" i="11"/>
  <c r="T146" i="11"/>
  <c r="R146" i="11"/>
  <c r="P146" i="11"/>
  <c r="BI145" i="11"/>
  <c r="BH145" i="11"/>
  <c r="BG145" i="11"/>
  <c r="BE145" i="11"/>
  <c r="T145" i="11"/>
  <c r="R145" i="11"/>
  <c r="P145" i="11"/>
  <c r="BI144" i="11"/>
  <c r="BH144" i="11"/>
  <c r="BG144" i="11"/>
  <c r="BE144" i="11"/>
  <c r="T144" i="11"/>
  <c r="R144" i="11"/>
  <c r="P144" i="11"/>
  <c r="BI142" i="11"/>
  <c r="BH142" i="11"/>
  <c r="BG142" i="11"/>
  <c r="BE142" i="11"/>
  <c r="T142" i="11"/>
  <c r="R142" i="11"/>
  <c r="P142" i="11"/>
  <c r="BI141" i="11"/>
  <c r="BH141" i="11"/>
  <c r="BG141" i="11"/>
  <c r="BE141" i="11"/>
  <c r="T141" i="11"/>
  <c r="R141" i="11"/>
  <c r="P141" i="11"/>
  <c r="BI140" i="11"/>
  <c r="BH140" i="11"/>
  <c r="BG140" i="11"/>
  <c r="BE140" i="11"/>
  <c r="T140" i="11"/>
  <c r="R140" i="11"/>
  <c r="P140" i="11"/>
  <c r="BI139" i="11"/>
  <c r="BH139" i="11"/>
  <c r="BG139" i="11"/>
  <c r="BE139" i="11"/>
  <c r="T139" i="11"/>
  <c r="R139" i="11"/>
  <c r="P139" i="11"/>
  <c r="BI138" i="11"/>
  <c r="BH138" i="11"/>
  <c r="BG138" i="11"/>
  <c r="BE138" i="11"/>
  <c r="T138" i="11"/>
  <c r="R138" i="11"/>
  <c r="P138" i="11"/>
  <c r="BI137" i="11"/>
  <c r="BH137" i="11"/>
  <c r="BG137" i="11"/>
  <c r="BE137" i="11"/>
  <c r="T137" i="11"/>
  <c r="R137" i="11"/>
  <c r="P137" i="11"/>
  <c r="BI136" i="11"/>
  <c r="BH136" i="11"/>
  <c r="BG136" i="11"/>
  <c r="BE136" i="11"/>
  <c r="T136" i="11"/>
  <c r="R136" i="11"/>
  <c r="P136" i="11"/>
  <c r="BI135" i="11"/>
  <c r="BH135" i="11"/>
  <c r="BG135" i="11"/>
  <c r="BE135" i="11"/>
  <c r="T135" i="11"/>
  <c r="R135" i="11"/>
  <c r="P135" i="11"/>
  <c r="BI134" i="11"/>
  <c r="BH134" i="11"/>
  <c r="BG134" i="11"/>
  <c r="BE134" i="11"/>
  <c r="T134" i="11"/>
  <c r="R134" i="11"/>
  <c r="P134" i="11"/>
  <c r="BI133" i="11"/>
  <c r="BH133" i="11"/>
  <c r="BG133" i="11"/>
  <c r="BE133" i="11"/>
  <c r="T133" i="11"/>
  <c r="R133" i="11"/>
  <c r="P133" i="11"/>
  <c r="BI132" i="11"/>
  <c r="BH132" i="11"/>
  <c r="BG132" i="11"/>
  <c r="BE132" i="11"/>
  <c r="T132" i="11"/>
  <c r="R132" i="11"/>
  <c r="P132" i="11"/>
  <c r="J126" i="11"/>
  <c r="J125" i="11"/>
  <c r="F125" i="11"/>
  <c r="F123" i="11"/>
  <c r="E121" i="11"/>
  <c r="J96" i="11"/>
  <c r="J95" i="11"/>
  <c r="F95" i="11"/>
  <c r="F93" i="11"/>
  <c r="E91" i="11"/>
  <c r="J22" i="11"/>
  <c r="E22" i="11"/>
  <c r="F96" i="11"/>
  <c r="J21" i="11"/>
  <c r="J16" i="11"/>
  <c r="J93" i="11" s="1"/>
  <c r="E7" i="11"/>
  <c r="E85" i="11" s="1"/>
  <c r="J39" i="10"/>
  <c r="J38" i="10"/>
  <c r="AY107" i="1"/>
  <c r="J37" i="10"/>
  <c r="AX107" i="1"/>
  <c r="BI169" i="10"/>
  <c r="BH169" i="10"/>
  <c r="BG169" i="10"/>
  <c r="BE169" i="10"/>
  <c r="T169" i="10"/>
  <c r="T168" i="10"/>
  <c r="R169" i="10"/>
  <c r="R168" i="10"/>
  <c r="P169" i="10"/>
  <c r="P168" i="10"/>
  <c r="BI167" i="10"/>
  <c r="BH167" i="10"/>
  <c r="BG167" i="10"/>
  <c r="BE167" i="10"/>
  <c r="T167" i="10"/>
  <c r="R167" i="10"/>
  <c r="P167" i="10"/>
  <c r="BI166" i="10"/>
  <c r="BH166" i="10"/>
  <c r="BG166" i="10"/>
  <c r="BE166" i="10"/>
  <c r="T166" i="10"/>
  <c r="R166" i="10"/>
  <c r="P166" i="10"/>
  <c r="BI165" i="10"/>
  <c r="BH165" i="10"/>
  <c r="BG165" i="10"/>
  <c r="BE165" i="10"/>
  <c r="T165" i="10"/>
  <c r="R165" i="10"/>
  <c r="P165" i="10"/>
  <c r="BI164" i="10"/>
  <c r="BH164" i="10"/>
  <c r="BG164" i="10"/>
  <c r="BE164" i="10"/>
  <c r="T164" i="10"/>
  <c r="R164" i="10"/>
  <c r="P164" i="10"/>
  <c r="BI163" i="10"/>
  <c r="BH163" i="10"/>
  <c r="BG163" i="10"/>
  <c r="BE163" i="10"/>
  <c r="T163" i="10"/>
  <c r="R163" i="10"/>
  <c r="P163" i="10"/>
  <c r="BI162" i="10"/>
  <c r="BH162" i="10"/>
  <c r="BG162" i="10"/>
  <c r="BE162" i="10"/>
  <c r="T162" i="10"/>
  <c r="R162" i="10"/>
  <c r="P162" i="10"/>
  <c r="BI161" i="10"/>
  <c r="BH161" i="10"/>
  <c r="BG161" i="10"/>
  <c r="BE161" i="10"/>
  <c r="T161" i="10"/>
  <c r="R161" i="10"/>
  <c r="P161" i="10"/>
  <c r="BI160" i="10"/>
  <c r="BH160" i="10"/>
  <c r="BG160" i="10"/>
  <c r="BE160" i="10"/>
  <c r="T160" i="10"/>
  <c r="R160" i="10"/>
  <c r="P160" i="10"/>
  <c r="BI159" i="10"/>
  <c r="BH159" i="10"/>
  <c r="BG159" i="10"/>
  <c r="BE159" i="10"/>
  <c r="T159" i="10"/>
  <c r="R159" i="10"/>
  <c r="P159" i="10"/>
  <c r="BI158" i="10"/>
  <c r="BH158" i="10"/>
  <c r="BG158" i="10"/>
  <c r="BE158" i="10"/>
  <c r="T158" i="10"/>
  <c r="R158" i="10"/>
  <c r="P158" i="10"/>
  <c r="BI157" i="10"/>
  <c r="BH157" i="10"/>
  <c r="BG157" i="10"/>
  <c r="BE157" i="10"/>
  <c r="T157" i="10"/>
  <c r="R157" i="10"/>
  <c r="P157" i="10"/>
  <c r="BI156" i="10"/>
  <c r="BH156" i="10"/>
  <c r="BG156" i="10"/>
  <c r="BE156" i="10"/>
  <c r="T156" i="10"/>
  <c r="R156" i="10"/>
  <c r="P156" i="10"/>
  <c r="BI155" i="10"/>
  <c r="BH155" i="10"/>
  <c r="BG155" i="10"/>
  <c r="BE155" i="10"/>
  <c r="T155" i="10"/>
  <c r="R155" i="10"/>
  <c r="P155" i="10"/>
  <c r="BI154" i="10"/>
  <c r="BH154" i="10"/>
  <c r="BG154" i="10"/>
  <c r="BE154" i="10"/>
  <c r="T154" i="10"/>
  <c r="R154" i="10"/>
  <c r="P154" i="10"/>
  <c r="BI153" i="10"/>
  <c r="BH153" i="10"/>
  <c r="BG153" i="10"/>
  <c r="BE153" i="10"/>
  <c r="T153" i="10"/>
  <c r="R153" i="10"/>
  <c r="P153" i="10"/>
  <c r="BI152" i="10"/>
  <c r="BH152" i="10"/>
  <c r="BG152" i="10"/>
  <c r="BE152" i="10"/>
  <c r="T152" i="10"/>
  <c r="R152" i="10"/>
  <c r="P152" i="10"/>
  <c r="BI151" i="10"/>
  <c r="BH151" i="10"/>
  <c r="BG151" i="10"/>
  <c r="BE151" i="10"/>
  <c r="T151" i="10"/>
  <c r="R151" i="10"/>
  <c r="P151" i="10"/>
  <c r="BI150" i="10"/>
  <c r="BH150" i="10"/>
  <c r="BG150" i="10"/>
  <c r="BE150" i="10"/>
  <c r="T150" i="10"/>
  <c r="R150" i="10"/>
  <c r="P150" i="10"/>
  <c r="BI149" i="10"/>
  <c r="BH149" i="10"/>
  <c r="BG149" i="10"/>
  <c r="BE149" i="10"/>
  <c r="T149" i="10"/>
  <c r="R149" i="10"/>
  <c r="P149" i="10"/>
  <c r="BI147" i="10"/>
  <c r="BH147" i="10"/>
  <c r="BG147" i="10"/>
  <c r="BE147" i="10"/>
  <c r="T147" i="10"/>
  <c r="R147" i="10"/>
  <c r="P147" i="10"/>
  <c r="BI146" i="10"/>
  <c r="BH146" i="10"/>
  <c r="BG146" i="10"/>
  <c r="BE146" i="10"/>
  <c r="T146" i="10"/>
  <c r="R146" i="10"/>
  <c r="P146" i="10"/>
  <c r="BI145" i="10"/>
  <c r="BH145" i="10"/>
  <c r="BG145" i="10"/>
  <c r="BE145" i="10"/>
  <c r="T145" i="10"/>
  <c r="R145" i="10"/>
  <c r="P145" i="10"/>
  <c r="BI144" i="10"/>
  <c r="BH144" i="10"/>
  <c r="BG144" i="10"/>
  <c r="BE144" i="10"/>
  <c r="T144" i="10"/>
  <c r="R144" i="10"/>
  <c r="P144" i="10"/>
  <c r="BI142" i="10"/>
  <c r="BH142" i="10"/>
  <c r="BG142" i="10"/>
  <c r="BE142" i="10"/>
  <c r="T142" i="10"/>
  <c r="R142" i="10"/>
  <c r="P142" i="10"/>
  <c r="BI141" i="10"/>
  <c r="BH141" i="10"/>
  <c r="BG141" i="10"/>
  <c r="BE141" i="10"/>
  <c r="T141" i="10"/>
  <c r="R141" i="10"/>
  <c r="P141" i="10"/>
  <c r="BI139" i="10"/>
  <c r="BH139" i="10"/>
  <c r="BG139" i="10"/>
  <c r="BE139" i="10"/>
  <c r="T139" i="10"/>
  <c r="R139" i="10"/>
  <c r="P139" i="10"/>
  <c r="BI138" i="10"/>
  <c r="BH138" i="10"/>
  <c r="BG138" i="10"/>
  <c r="BE138" i="10"/>
  <c r="T138" i="10"/>
  <c r="R138" i="10"/>
  <c r="P138" i="10"/>
  <c r="BI137" i="10"/>
  <c r="BH137" i="10"/>
  <c r="BG137" i="10"/>
  <c r="BE137" i="10"/>
  <c r="T137" i="10"/>
  <c r="R137" i="10"/>
  <c r="P137" i="10"/>
  <c r="BI136" i="10"/>
  <c r="BH136" i="10"/>
  <c r="BG136" i="10"/>
  <c r="BE136" i="10"/>
  <c r="T136" i="10"/>
  <c r="R136" i="10"/>
  <c r="P136" i="10"/>
  <c r="BI135" i="10"/>
  <c r="BH135" i="10"/>
  <c r="BG135" i="10"/>
  <c r="BE135" i="10"/>
  <c r="T135" i="10"/>
  <c r="R135" i="10"/>
  <c r="P135" i="10"/>
  <c r="BI134" i="10"/>
  <c r="BH134" i="10"/>
  <c r="BG134" i="10"/>
  <c r="BE134" i="10"/>
  <c r="T134" i="10"/>
  <c r="R134" i="10"/>
  <c r="P134" i="10"/>
  <c r="BI133" i="10"/>
  <c r="BH133" i="10"/>
  <c r="BG133" i="10"/>
  <c r="BE133" i="10"/>
  <c r="T133" i="10"/>
  <c r="R133" i="10"/>
  <c r="P133" i="10"/>
  <c r="BI132" i="10"/>
  <c r="BH132" i="10"/>
  <c r="BG132" i="10"/>
  <c r="BE132" i="10"/>
  <c r="T132" i="10"/>
  <c r="R132" i="10"/>
  <c r="P132" i="10"/>
  <c r="BI131" i="10"/>
  <c r="BH131" i="10"/>
  <c r="BG131" i="10"/>
  <c r="BE131" i="10"/>
  <c r="T131" i="10"/>
  <c r="R131" i="10"/>
  <c r="P131" i="10"/>
  <c r="BI130" i="10"/>
  <c r="BH130" i="10"/>
  <c r="BG130" i="10"/>
  <c r="BE130" i="10"/>
  <c r="T130" i="10"/>
  <c r="R130" i="10"/>
  <c r="P130" i="10"/>
  <c r="BI129" i="10"/>
  <c r="BH129" i="10"/>
  <c r="BG129" i="10"/>
  <c r="BE129" i="10"/>
  <c r="T129" i="10"/>
  <c r="R129" i="10"/>
  <c r="P129" i="10"/>
  <c r="J123" i="10"/>
  <c r="J122" i="10"/>
  <c r="F122" i="10"/>
  <c r="F120" i="10"/>
  <c r="E118" i="10"/>
  <c r="J94" i="10"/>
  <c r="J93" i="10"/>
  <c r="F93" i="10"/>
  <c r="F91" i="10"/>
  <c r="E89" i="10"/>
  <c r="J20" i="10"/>
  <c r="E20" i="10"/>
  <c r="F123" i="10" s="1"/>
  <c r="J19" i="10"/>
  <c r="J14" i="10"/>
  <c r="J120" i="10"/>
  <c r="E7" i="10"/>
  <c r="E114" i="10"/>
  <c r="J39" i="9"/>
  <c r="J38" i="9"/>
  <c r="AY106" i="1" s="1"/>
  <c r="J37" i="9"/>
  <c r="AX106" i="1" s="1"/>
  <c r="BI208" i="9"/>
  <c r="BH208" i="9"/>
  <c r="BG208" i="9"/>
  <c r="BE208" i="9"/>
  <c r="T208" i="9"/>
  <c r="T207" i="9" s="1"/>
  <c r="R208" i="9"/>
  <c r="R207" i="9" s="1"/>
  <c r="P208" i="9"/>
  <c r="P207" i="9" s="1"/>
  <c r="BI206" i="9"/>
  <c r="BH206" i="9"/>
  <c r="BG206" i="9"/>
  <c r="BE206" i="9"/>
  <c r="T206" i="9"/>
  <c r="R206" i="9"/>
  <c r="P206" i="9"/>
  <c r="BI205" i="9"/>
  <c r="BH205" i="9"/>
  <c r="BG205" i="9"/>
  <c r="BE205" i="9"/>
  <c r="T205" i="9"/>
  <c r="R205" i="9"/>
  <c r="P205" i="9"/>
  <c r="BI204" i="9"/>
  <c r="BH204" i="9"/>
  <c r="BG204" i="9"/>
  <c r="BE204" i="9"/>
  <c r="T204" i="9"/>
  <c r="R204" i="9"/>
  <c r="P204" i="9"/>
  <c r="BI203" i="9"/>
  <c r="BH203" i="9"/>
  <c r="BG203" i="9"/>
  <c r="BE203" i="9"/>
  <c r="T203" i="9"/>
  <c r="R203" i="9"/>
  <c r="P203" i="9"/>
  <c r="BI202" i="9"/>
  <c r="BH202" i="9"/>
  <c r="BG202" i="9"/>
  <c r="BE202" i="9"/>
  <c r="T202" i="9"/>
  <c r="R202" i="9"/>
  <c r="P202" i="9"/>
  <c r="BI201" i="9"/>
  <c r="BH201" i="9"/>
  <c r="BG201" i="9"/>
  <c r="BE201" i="9"/>
  <c r="T201" i="9"/>
  <c r="R201" i="9"/>
  <c r="P201" i="9"/>
  <c r="BI200" i="9"/>
  <c r="BH200" i="9"/>
  <c r="BG200" i="9"/>
  <c r="BE200" i="9"/>
  <c r="T200" i="9"/>
  <c r="R200" i="9"/>
  <c r="P200" i="9"/>
  <c r="BI199" i="9"/>
  <c r="BH199" i="9"/>
  <c r="BG199" i="9"/>
  <c r="BE199" i="9"/>
  <c r="T199" i="9"/>
  <c r="R199" i="9"/>
  <c r="P199" i="9"/>
  <c r="BI198" i="9"/>
  <c r="BH198" i="9"/>
  <c r="BG198" i="9"/>
  <c r="BE198" i="9"/>
  <c r="T198" i="9"/>
  <c r="R198" i="9"/>
  <c r="P198" i="9"/>
  <c r="BI197" i="9"/>
  <c r="BH197" i="9"/>
  <c r="BG197" i="9"/>
  <c r="BE197" i="9"/>
  <c r="T197" i="9"/>
  <c r="R197" i="9"/>
  <c r="P197" i="9"/>
  <c r="BI196" i="9"/>
  <c r="BH196" i="9"/>
  <c r="BG196" i="9"/>
  <c r="BE196" i="9"/>
  <c r="T196" i="9"/>
  <c r="R196" i="9"/>
  <c r="P196" i="9"/>
  <c r="BI195" i="9"/>
  <c r="BH195" i="9"/>
  <c r="BG195" i="9"/>
  <c r="BE195" i="9"/>
  <c r="T195" i="9"/>
  <c r="R195" i="9"/>
  <c r="P195" i="9"/>
  <c r="BI194" i="9"/>
  <c r="BH194" i="9"/>
  <c r="BG194" i="9"/>
  <c r="BE194" i="9"/>
  <c r="T194" i="9"/>
  <c r="R194" i="9"/>
  <c r="P194" i="9"/>
  <c r="BI193" i="9"/>
  <c r="BH193" i="9"/>
  <c r="BG193" i="9"/>
  <c r="BE193" i="9"/>
  <c r="T193" i="9"/>
  <c r="R193" i="9"/>
  <c r="P193" i="9"/>
  <c r="BI192" i="9"/>
  <c r="BH192" i="9"/>
  <c r="BG192" i="9"/>
  <c r="BE192" i="9"/>
  <c r="T192" i="9"/>
  <c r="R192" i="9"/>
  <c r="P192" i="9"/>
  <c r="BI191" i="9"/>
  <c r="BH191" i="9"/>
  <c r="BG191" i="9"/>
  <c r="BE191" i="9"/>
  <c r="T191" i="9"/>
  <c r="R191" i="9"/>
  <c r="P191" i="9"/>
  <c r="BI190" i="9"/>
  <c r="BH190" i="9"/>
  <c r="BG190" i="9"/>
  <c r="BE190" i="9"/>
  <c r="T190" i="9"/>
  <c r="R190" i="9"/>
  <c r="P190" i="9"/>
  <c r="BI189" i="9"/>
  <c r="BH189" i="9"/>
  <c r="BG189" i="9"/>
  <c r="BE189" i="9"/>
  <c r="T189" i="9"/>
  <c r="R189" i="9"/>
  <c r="P189" i="9"/>
  <c r="BI188" i="9"/>
  <c r="BH188" i="9"/>
  <c r="BG188" i="9"/>
  <c r="BE188" i="9"/>
  <c r="T188" i="9"/>
  <c r="R188" i="9"/>
  <c r="P188" i="9"/>
  <c r="BI187" i="9"/>
  <c r="BH187" i="9"/>
  <c r="BG187" i="9"/>
  <c r="BE187" i="9"/>
  <c r="T187" i="9"/>
  <c r="R187" i="9"/>
  <c r="P187" i="9"/>
  <c r="BI186" i="9"/>
  <c r="BH186" i="9"/>
  <c r="BG186" i="9"/>
  <c r="BE186" i="9"/>
  <c r="T186" i="9"/>
  <c r="R186" i="9"/>
  <c r="P186" i="9"/>
  <c r="BI185" i="9"/>
  <c r="BH185" i="9"/>
  <c r="BG185" i="9"/>
  <c r="BE185" i="9"/>
  <c r="T185" i="9"/>
  <c r="R185" i="9"/>
  <c r="P185" i="9"/>
  <c r="BI184" i="9"/>
  <c r="BH184" i="9"/>
  <c r="BG184" i="9"/>
  <c r="BE184" i="9"/>
  <c r="T184" i="9"/>
  <c r="R184" i="9"/>
  <c r="P184" i="9"/>
  <c r="BI183" i="9"/>
  <c r="BH183" i="9"/>
  <c r="BG183" i="9"/>
  <c r="BE183" i="9"/>
  <c r="T183" i="9"/>
  <c r="R183" i="9"/>
  <c r="P183" i="9"/>
  <c r="BI182" i="9"/>
  <c r="BH182" i="9"/>
  <c r="BG182" i="9"/>
  <c r="BE182" i="9"/>
  <c r="T182" i="9"/>
  <c r="R182" i="9"/>
  <c r="P182" i="9"/>
  <c r="BI181" i="9"/>
  <c r="BH181" i="9"/>
  <c r="BG181" i="9"/>
  <c r="BE181" i="9"/>
  <c r="T181" i="9"/>
  <c r="R181" i="9"/>
  <c r="P181" i="9"/>
  <c r="BI180" i="9"/>
  <c r="BH180" i="9"/>
  <c r="BG180" i="9"/>
  <c r="BE180" i="9"/>
  <c r="T180" i="9"/>
  <c r="R180" i="9"/>
  <c r="P180" i="9"/>
  <c r="BI179" i="9"/>
  <c r="BH179" i="9"/>
  <c r="BG179" i="9"/>
  <c r="BE179" i="9"/>
  <c r="T179" i="9"/>
  <c r="R179" i="9"/>
  <c r="P179" i="9"/>
  <c r="BI178" i="9"/>
  <c r="BH178" i="9"/>
  <c r="BG178" i="9"/>
  <c r="BE178" i="9"/>
  <c r="T178" i="9"/>
  <c r="R178" i="9"/>
  <c r="P178" i="9"/>
  <c r="BI177" i="9"/>
  <c r="BH177" i="9"/>
  <c r="BG177" i="9"/>
  <c r="BE177" i="9"/>
  <c r="T177" i="9"/>
  <c r="R177" i="9"/>
  <c r="P177" i="9"/>
  <c r="BI176" i="9"/>
  <c r="BH176" i="9"/>
  <c r="BG176" i="9"/>
  <c r="BE176" i="9"/>
  <c r="T176" i="9"/>
  <c r="R176" i="9"/>
  <c r="P176" i="9"/>
  <c r="BI175" i="9"/>
  <c r="BH175" i="9"/>
  <c r="BG175" i="9"/>
  <c r="BE175" i="9"/>
  <c r="T175" i="9"/>
  <c r="R175" i="9"/>
  <c r="P175" i="9"/>
  <c r="BI174" i="9"/>
  <c r="BH174" i="9"/>
  <c r="BG174" i="9"/>
  <c r="BE174" i="9"/>
  <c r="T174" i="9"/>
  <c r="R174" i="9"/>
  <c r="P174" i="9"/>
  <c r="BI173" i="9"/>
  <c r="BH173" i="9"/>
  <c r="BG173" i="9"/>
  <c r="BE173" i="9"/>
  <c r="T173" i="9"/>
  <c r="R173" i="9"/>
  <c r="P173" i="9"/>
  <c r="BI172" i="9"/>
  <c r="BH172" i="9"/>
  <c r="BG172" i="9"/>
  <c r="BE172" i="9"/>
  <c r="T172" i="9"/>
  <c r="R172" i="9"/>
  <c r="P172" i="9"/>
  <c r="BI171" i="9"/>
  <c r="BH171" i="9"/>
  <c r="BG171" i="9"/>
  <c r="BE171" i="9"/>
  <c r="T171" i="9"/>
  <c r="R171" i="9"/>
  <c r="P171" i="9"/>
  <c r="BI170" i="9"/>
  <c r="BH170" i="9"/>
  <c r="BG170" i="9"/>
  <c r="BE170" i="9"/>
  <c r="T170" i="9"/>
  <c r="R170" i="9"/>
  <c r="P170" i="9"/>
  <c r="BI169" i="9"/>
  <c r="BH169" i="9"/>
  <c r="BG169" i="9"/>
  <c r="BE169" i="9"/>
  <c r="T169" i="9"/>
  <c r="R169" i="9"/>
  <c r="P169" i="9"/>
  <c r="BI168" i="9"/>
  <c r="BH168" i="9"/>
  <c r="BG168" i="9"/>
  <c r="BE168" i="9"/>
  <c r="T168" i="9"/>
  <c r="R168" i="9"/>
  <c r="P168" i="9"/>
  <c r="BI167" i="9"/>
  <c r="BH167" i="9"/>
  <c r="BG167" i="9"/>
  <c r="BE167" i="9"/>
  <c r="T167" i="9"/>
  <c r="R167" i="9"/>
  <c r="P167" i="9"/>
  <c r="BI166" i="9"/>
  <c r="BH166" i="9"/>
  <c r="BG166" i="9"/>
  <c r="BE166" i="9"/>
  <c r="T166" i="9"/>
  <c r="R166" i="9"/>
  <c r="P166" i="9"/>
  <c r="BI165" i="9"/>
  <c r="BH165" i="9"/>
  <c r="BG165" i="9"/>
  <c r="BE165" i="9"/>
  <c r="T165" i="9"/>
  <c r="R165" i="9"/>
  <c r="P165" i="9"/>
  <c r="BI164" i="9"/>
  <c r="BH164" i="9"/>
  <c r="BG164" i="9"/>
  <c r="BE164" i="9"/>
  <c r="T164" i="9"/>
  <c r="R164" i="9"/>
  <c r="P164" i="9"/>
  <c r="BI163" i="9"/>
  <c r="BH163" i="9"/>
  <c r="BG163" i="9"/>
  <c r="BE163" i="9"/>
  <c r="T163" i="9"/>
  <c r="R163" i="9"/>
  <c r="P163" i="9"/>
  <c r="BI161" i="9"/>
  <c r="BH161" i="9"/>
  <c r="BG161" i="9"/>
  <c r="BE161" i="9"/>
  <c r="T161" i="9"/>
  <c r="R161" i="9"/>
  <c r="P161" i="9"/>
  <c r="BI160" i="9"/>
  <c r="BH160" i="9"/>
  <c r="BG160" i="9"/>
  <c r="BE160" i="9"/>
  <c r="T160" i="9"/>
  <c r="R160" i="9"/>
  <c r="P160" i="9"/>
  <c r="BI159" i="9"/>
  <c r="BH159" i="9"/>
  <c r="BG159" i="9"/>
  <c r="BE159" i="9"/>
  <c r="T159" i="9"/>
  <c r="R159" i="9"/>
  <c r="P159" i="9"/>
  <c r="BI158" i="9"/>
  <c r="BH158" i="9"/>
  <c r="BG158" i="9"/>
  <c r="BE158" i="9"/>
  <c r="T158" i="9"/>
  <c r="R158" i="9"/>
  <c r="P158" i="9"/>
  <c r="BI157" i="9"/>
  <c r="BH157" i="9"/>
  <c r="BG157" i="9"/>
  <c r="BE157" i="9"/>
  <c r="T157" i="9"/>
  <c r="R157" i="9"/>
  <c r="P157" i="9"/>
  <c r="BI156" i="9"/>
  <c r="BH156" i="9"/>
  <c r="BG156" i="9"/>
  <c r="BE156" i="9"/>
  <c r="T156" i="9"/>
  <c r="R156" i="9"/>
  <c r="P156" i="9"/>
  <c r="BI155" i="9"/>
  <c r="BH155" i="9"/>
  <c r="BG155" i="9"/>
  <c r="BE155" i="9"/>
  <c r="T155" i="9"/>
  <c r="R155" i="9"/>
  <c r="P155" i="9"/>
  <c r="BI153" i="9"/>
  <c r="BH153" i="9"/>
  <c r="BG153" i="9"/>
  <c r="BE153" i="9"/>
  <c r="T153" i="9"/>
  <c r="R153" i="9"/>
  <c r="P153" i="9"/>
  <c r="BI152" i="9"/>
  <c r="BH152" i="9"/>
  <c r="BG152" i="9"/>
  <c r="BE152" i="9"/>
  <c r="T152" i="9"/>
  <c r="R152" i="9"/>
  <c r="P152" i="9"/>
  <c r="BI151" i="9"/>
  <c r="BH151" i="9"/>
  <c r="BG151" i="9"/>
  <c r="BE151" i="9"/>
  <c r="T151" i="9"/>
  <c r="R151" i="9"/>
  <c r="P151" i="9"/>
  <c r="BI150" i="9"/>
  <c r="BH150" i="9"/>
  <c r="BG150" i="9"/>
  <c r="BE150" i="9"/>
  <c r="T150" i="9"/>
  <c r="R150" i="9"/>
  <c r="P150" i="9"/>
  <c r="BI149" i="9"/>
  <c r="BH149" i="9"/>
  <c r="BG149" i="9"/>
  <c r="BE149" i="9"/>
  <c r="T149" i="9"/>
  <c r="R149" i="9"/>
  <c r="P149" i="9"/>
  <c r="BI147" i="9"/>
  <c r="BH147" i="9"/>
  <c r="BG147" i="9"/>
  <c r="BE147" i="9"/>
  <c r="T147" i="9"/>
  <c r="R147" i="9"/>
  <c r="P147" i="9"/>
  <c r="BI146" i="9"/>
  <c r="BH146" i="9"/>
  <c r="BG146" i="9"/>
  <c r="BE146" i="9"/>
  <c r="T146" i="9"/>
  <c r="R146" i="9"/>
  <c r="P146" i="9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9" i="9"/>
  <c r="BH139" i="9"/>
  <c r="BG139" i="9"/>
  <c r="BE139" i="9"/>
  <c r="T139" i="9"/>
  <c r="R139" i="9"/>
  <c r="P139" i="9"/>
  <c r="BI138" i="9"/>
  <c r="BH138" i="9"/>
  <c r="BG138" i="9"/>
  <c r="BE138" i="9"/>
  <c r="T138" i="9"/>
  <c r="R138" i="9"/>
  <c r="P138" i="9"/>
  <c r="BI137" i="9"/>
  <c r="BH137" i="9"/>
  <c r="BG137" i="9"/>
  <c r="BE137" i="9"/>
  <c r="T137" i="9"/>
  <c r="R137" i="9"/>
  <c r="P137" i="9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R135" i="9"/>
  <c r="P135" i="9"/>
  <c r="BI134" i="9"/>
  <c r="BH134" i="9"/>
  <c r="BG134" i="9"/>
  <c r="BE134" i="9"/>
  <c r="T134" i="9"/>
  <c r="R134" i="9"/>
  <c r="P134" i="9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BI131" i="9"/>
  <c r="BH131" i="9"/>
  <c r="BG131" i="9"/>
  <c r="BE131" i="9"/>
  <c r="T131" i="9"/>
  <c r="R131" i="9"/>
  <c r="P131" i="9"/>
  <c r="BI130" i="9"/>
  <c r="BH130" i="9"/>
  <c r="BG130" i="9"/>
  <c r="BE130" i="9"/>
  <c r="T130" i="9"/>
  <c r="R130" i="9"/>
  <c r="P130" i="9"/>
  <c r="BI129" i="9"/>
  <c r="BH129" i="9"/>
  <c r="BG129" i="9"/>
  <c r="BE129" i="9"/>
  <c r="T129" i="9"/>
  <c r="R129" i="9"/>
  <c r="P129" i="9"/>
  <c r="J123" i="9"/>
  <c r="J122" i="9"/>
  <c r="F122" i="9"/>
  <c r="F120" i="9"/>
  <c r="E118" i="9"/>
  <c r="J94" i="9"/>
  <c r="J93" i="9"/>
  <c r="F93" i="9"/>
  <c r="F91" i="9"/>
  <c r="E89" i="9"/>
  <c r="J20" i="9"/>
  <c r="E20" i="9"/>
  <c r="F123" i="9" s="1"/>
  <c r="J19" i="9"/>
  <c r="J14" i="9"/>
  <c r="J91" i="9"/>
  <c r="E7" i="9"/>
  <c r="E114" i="9" s="1"/>
  <c r="J39" i="8"/>
  <c r="J38" i="8"/>
  <c r="AY104" i="1" s="1"/>
  <c r="J37" i="8"/>
  <c r="AX104" i="1"/>
  <c r="BI254" i="8"/>
  <c r="BH254" i="8"/>
  <c r="BG254" i="8"/>
  <c r="BE254" i="8"/>
  <c r="T254" i="8"/>
  <c r="T253" i="8" s="1"/>
  <c r="R254" i="8"/>
  <c r="R253" i="8"/>
  <c r="P254" i="8"/>
  <c r="P253" i="8" s="1"/>
  <c r="BI252" i="8"/>
  <c r="BH252" i="8"/>
  <c r="BG252" i="8"/>
  <c r="BE252" i="8"/>
  <c r="T252" i="8"/>
  <c r="R252" i="8"/>
  <c r="P252" i="8"/>
  <c r="BI251" i="8"/>
  <c r="BH251" i="8"/>
  <c r="BG251" i="8"/>
  <c r="BE251" i="8"/>
  <c r="T251" i="8"/>
  <c r="R251" i="8"/>
  <c r="P251" i="8"/>
  <c r="BI250" i="8"/>
  <c r="BH250" i="8"/>
  <c r="BG250" i="8"/>
  <c r="BE250" i="8"/>
  <c r="T250" i="8"/>
  <c r="R250" i="8"/>
  <c r="P250" i="8"/>
  <c r="BI249" i="8"/>
  <c r="BH249" i="8"/>
  <c r="BG249" i="8"/>
  <c r="BE249" i="8"/>
  <c r="T249" i="8"/>
  <c r="R249" i="8"/>
  <c r="P249" i="8"/>
  <c r="BI248" i="8"/>
  <c r="BH248" i="8"/>
  <c r="BG248" i="8"/>
  <c r="BE248" i="8"/>
  <c r="T248" i="8"/>
  <c r="R248" i="8"/>
  <c r="P248" i="8"/>
  <c r="BI247" i="8"/>
  <c r="BH247" i="8"/>
  <c r="BG247" i="8"/>
  <c r="BE247" i="8"/>
  <c r="T247" i="8"/>
  <c r="R247" i="8"/>
  <c r="P247" i="8"/>
  <c r="BI246" i="8"/>
  <c r="BH246" i="8"/>
  <c r="BG246" i="8"/>
  <c r="BE246" i="8"/>
  <c r="T246" i="8"/>
  <c r="R246" i="8"/>
  <c r="P246" i="8"/>
  <c r="BI245" i="8"/>
  <c r="BH245" i="8"/>
  <c r="BG245" i="8"/>
  <c r="BE245" i="8"/>
  <c r="T245" i="8"/>
  <c r="R245" i="8"/>
  <c r="P245" i="8"/>
  <c r="BI244" i="8"/>
  <c r="BH244" i="8"/>
  <c r="BG244" i="8"/>
  <c r="BE244" i="8"/>
  <c r="T244" i="8"/>
  <c r="R244" i="8"/>
  <c r="P244" i="8"/>
  <c r="BI243" i="8"/>
  <c r="BH243" i="8"/>
  <c r="BG243" i="8"/>
  <c r="BE243" i="8"/>
  <c r="T243" i="8"/>
  <c r="R243" i="8"/>
  <c r="P243" i="8"/>
  <c r="BI242" i="8"/>
  <c r="BH242" i="8"/>
  <c r="BG242" i="8"/>
  <c r="BE242" i="8"/>
  <c r="T242" i="8"/>
  <c r="R242" i="8"/>
  <c r="P242" i="8"/>
  <c r="BI241" i="8"/>
  <c r="BH241" i="8"/>
  <c r="BG241" i="8"/>
  <c r="BE241" i="8"/>
  <c r="T241" i="8"/>
  <c r="R241" i="8"/>
  <c r="P241" i="8"/>
  <c r="BI239" i="8"/>
  <c r="BH239" i="8"/>
  <c r="BG239" i="8"/>
  <c r="BE239" i="8"/>
  <c r="T239" i="8"/>
  <c r="R239" i="8"/>
  <c r="P239" i="8"/>
  <c r="BI238" i="8"/>
  <c r="BH238" i="8"/>
  <c r="BG238" i="8"/>
  <c r="BE238" i="8"/>
  <c r="T238" i="8"/>
  <c r="R238" i="8"/>
  <c r="P238" i="8"/>
  <c r="BI237" i="8"/>
  <c r="BH237" i="8"/>
  <c r="BG237" i="8"/>
  <c r="BE237" i="8"/>
  <c r="T237" i="8"/>
  <c r="R237" i="8"/>
  <c r="P237" i="8"/>
  <c r="BI236" i="8"/>
  <c r="BH236" i="8"/>
  <c r="BG236" i="8"/>
  <c r="BE236" i="8"/>
  <c r="T236" i="8"/>
  <c r="R236" i="8"/>
  <c r="P236" i="8"/>
  <c r="BI235" i="8"/>
  <c r="BH235" i="8"/>
  <c r="BG235" i="8"/>
  <c r="BE235" i="8"/>
  <c r="T235" i="8"/>
  <c r="R235" i="8"/>
  <c r="P235" i="8"/>
  <c r="BI234" i="8"/>
  <c r="BH234" i="8"/>
  <c r="BG234" i="8"/>
  <c r="BE234" i="8"/>
  <c r="T234" i="8"/>
  <c r="R234" i="8"/>
  <c r="P234" i="8"/>
  <c r="BI233" i="8"/>
  <c r="BH233" i="8"/>
  <c r="BG233" i="8"/>
  <c r="BE233" i="8"/>
  <c r="T233" i="8"/>
  <c r="R233" i="8"/>
  <c r="P233" i="8"/>
  <c r="BI232" i="8"/>
  <c r="BH232" i="8"/>
  <c r="BG232" i="8"/>
  <c r="BE232" i="8"/>
  <c r="T232" i="8"/>
  <c r="R232" i="8"/>
  <c r="P232" i="8"/>
  <c r="BI231" i="8"/>
  <c r="BH231" i="8"/>
  <c r="BG231" i="8"/>
  <c r="BE231" i="8"/>
  <c r="T231" i="8"/>
  <c r="R231" i="8"/>
  <c r="P231" i="8"/>
  <c r="BI230" i="8"/>
  <c r="BH230" i="8"/>
  <c r="BG230" i="8"/>
  <c r="BE230" i="8"/>
  <c r="T230" i="8"/>
  <c r="R230" i="8"/>
  <c r="P230" i="8"/>
  <c r="BI229" i="8"/>
  <c r="BH229" i="8"/>
  <c r="BG229" i="8"/>
  <c r="BE229" i="8"/>
  <c r="T229" i="8"/>
  <c r="R229" i="8"/>
  <c r="P229" i="8"/>
  <c r="BI228" i="8"/>
  <c r="BH228" i="8"/>
  <c r="BG228" i="8"/>
  <c r="BE228" i="8"/>
  <c r="T228" i="8"/>
  <c r="R228" i="8"/>
  <c r="P228" i="8"/>
  <c r="BI227" i="8"/>
  <c r="BH227" i="8"/>
  <c r="BG227" i="8"/>
  <c r="BE227" i="8"/>
  <c r="T227" i="8"/>
  <c r="R227" i="8"/>
  <c r="P227" i="8"/>
  <c r="BI226" i="8"/>
  <c r="BH226" i="8"/>
  <c r="BG226" i="8"/>
  <c r="BE226" i="8"/>
  <c r="T226" i="8"/>
  <c r="R226" i="8"/>
  <c r="P226" i="8"/>
  <c r="BI225" i="8"/>
  <c r="BH225" i="8"/>
  <c r="BG225" i="8"/>
  <c r="BE225" i="8"/>
  <c r="T225" i="8"/>
  <c r="R225" i="8"/>
  <c r="P225" i="8"/>
  <c r="BI224" i="8"/>
  <c r="BH224" i="8"/>
  <c r="BG224" i="8"/>
  <c r="BE224" i="8"/>
  <c r="T224" i="8"/>
  <c r="R224" i="8"/>
  <c r="P224" i="8"/>
  <c r="BI223" i="8"/>
  <c r="BH223" i="8"/>
  <c r="BG223" i="8"/>
  <c r="BE223" i="8"/>
  <c r="T223" i="8"/>
  <c r="R223" i="8"/>
  <c r="P223" i="8"/>
  <c r="BI222" i="8"/>
  <c r="BH222" i="8"/>
  <c r="BG222" i="8"/>
  <c r="BE222" i="8"/>
  <c r="T222" i="8"/>
  <c r="R222" i="8"/>
  <c r="P222" i="8"/>
  <c r="BI221" i="8"/>
  <c r="BH221" i="8"/>
  <c r="BG221" i="8"/>
  <c r="BE221" i="8"/>
  <c r="T221" i="8"/>
  <c r="R221" i="8"/>
  <c r="P221" i="8"/>
  <c r="BI220" i="8"/>
  <c r="BH220" i="8"/>
  <c r="BG220" i="8"/>
  <c r="BE220" i="8"/>
  <c r="T220" i="8"/>
  <c r="R220" i="8"/>
  <c r="P220" i="8"/>
  <c r="BI219" i="8"/>
  <c r="BH219" i="8"/>
  <c r="BG219" i="8"/>
  <c r="BE219" i="8"/>
  <c r="T219" i="8"/>
  <c r="R219" i="8"/>
  <c r="P219" i="8"/>
  <c r="BI218" i="8"/>
  <c r="BH218" i="8"/>
  <c r="BG218" i="8"/>
  <c r="BE218" i="8"/>
  <c r="T218" i="8"/>
  <c r="R218" i="8"/>
  <c r="P218" i="8"/>
  <c r="BI217" i="8"/>
  <c r="BH217" i="8"/>
  <c r="BG217" i="8"/>
  <c r="BE217" i="8"/>
  <c r="T217" i="8"/>
  <c r="R217" i="8"/>
  <c r="P217" i="8"/>
  <c r="BI216" i="8"/>
  <c r="BH216" i="8"/>
  <c r="BG216" i="8"/>
  <c r="BE216" i="8"/>
  <c r="T216" i="8"/>
  <c r="R216" i="8"/>
  <c r="P216" i="8"/>
  <c r="BI215" i="8"/>
  <c r="BH215" i="8"/>
  <c r="BG215" i="8"/>
  <c r="BE215" i="8"/>
  <c r="T215" i="8"/>
  <c r="R215" i="8"/>
  <c r="P215" i="8"/>
  <c r="BI214" i="8"/>
  <c r="BH214" i="8"/>
  <c r="BG214" i="8"/>
  <c r="BE214" i="8"/>
  <c r="T214" i="8"/>
  <c r="R214" i="8"/>
  <c r="P214" i="8"/>
  <c r="BI213" i="8"/>
  <c r="BH213" i="8"/>
  <c r="BG213" i="8"/>
  <c r="BE213" i="8"/>
  <c r="T213" i="8"/>
  <c r="R213" i="8"/>
  <c r="P213" i="8"/>
  <c r="BI212" i="8"/>
  <c r="BH212" i="8"/>
  <c r="BG212" i="8"/>
  <c r="BE212" i="8"/>
  <c r="T212" i="8"/>
  <c r="R212" i="8"/>
  <c r="P212" i="8"/>
  <c r="BI211" i="8"/>
  <c r="BH211" i="8"/>
  <c r="BG211" i="8"/>
  <c r="BE211" i="8"/>
  <c r="T211" i="8"/>
  <c r="R211" i="8"/>
  <c r="P211" i="8"/>
  <c r="BI210" i="8"/>
  <c r="BH210" i="8"/>
  <c r="BG210" i="8"/>
  <c r="BE210" i="8"/>
  <c r="T210" i="8"/>
  <c r="R210" i="8"/>
  <c r="P210" i="8"/>
  <c r="BI209" i="8"/>
  <c r="BH209" i="8"/>
  <c r="BG209" i="8"/>
  <c r="BE209" i="8"/>
  <c r="T209" i="8"/>
  <c r="R209" i="8"/>
  <c r="P209" i="8"/>
  <c r="BI208" i="8"/>
  <c r="BH208" i="8"/>
  <c r="BG208" i="8"/>
  <c r="BE208" i="8"/>
  <c r="T208" i="8"/>
  <c r="R208" i="8"/>
  <c r="P208" i="8"/>
  <c r="BI207" i="8"/>
  <c r="BH207" i="8"/>
  <c r="BG207" i="8"/>
  <c r="BE207" i="8"/>
  <c r="T207" i="8"/>
  <c r="R207" i="8"/>
  <c r="P207" i="8"/>
  <c r="BI206" i="8"/>
  <c r="BH206" i="8"/>
  <c r="BG206" i="8"/>
  <c r="BE206" i="8"/>
  <c r="T206" i="8"/>
  <c r="R206" i="8"/>
  <c r="P206" i="8"/>
  <c r="BI205" i="8"/>
  <c r="BH205" i="8"/>
  <c r="BG205" i="8"/>
  <c r="BE205" i="8"/>
  <c r="T205" i="8"/>
  <c r="R205" i="8"/>
  <c r="P205" i="8"/>
  <c r="BI204" i="8"/>
  <c r="BH204" i="8"/>
  <c r="BG204" i="8"/>
  <c r="BE204" i="8"/>
  <c r="T204" i="8"/>
  <c r="R204" i="8"/>
  <c r="P204" i="8"/>
  <c r="BI203" i="8"/>
  <c r="BH203" i="8"/>
  <c r="BG203" i="8"/>
  <c r="BE203" i="8"/>
  <c r="T203" i="8"/>
  <c r="R203" i="8"/>
  <c r="P203" i="8"/>
  <c r="BI202" i="8"/>
  <c r="BH202" i="8"/>
  <c r="BG202" i="8"/>
  <c r="BE202" i="8"/>
  <c r="T202" i="8"/>
  <c r="R202" i="8"/>
  <c r="P202" i="8"/>
  <c r="BI201" i="8"/>
  <c r="BH201" i="8"/>
  <c r="BG201" i="8"/>
  <c r="BE201" i="8"/>
  <c r="T201" i="8"/>
  <c r="R201" i="8"/>
  <c r="P201" i="8"/>
  <c r="BI200" i="8"/>
  <c r="BH200" i="8"/>
  <c r="BG200" i="8"/>
  <c r="BE200" i="8"/>
  <c r="T200" i="8"/>
  <c r="R200" i="8"/>
  <c r="P200" i="8"/>
  <c r="BI199" i="8"/>
  <c r="BH199" i="8"/>
  <c r="BG199" i="8"/>
  <c r="BE199" i="8"/>
  <c r="T199" i="8"/>
  <c r="R199" i="8"/>
  <c r="P199" i="8"/>
  <c r="BI198" i="8"/>
  <c r="BH198" i="8"/>
  <c r="BG198" i="8"/>
  <c r="BE198" i="8"/>
  <c r="T198" i="8"/>
  <c r="R198" i="8"/>
  <c r="P198" i="8"/>
  <c r="BI197" i="8"/>
  <c r="BH197" i="8"/>
  <c r="BG197" i="8"/>
  <c r="BE197" i="8"/>
  <c r="T197" i="8"/>
  <c r="R197" i="8"/>
  <c r="P197" i="8"/>
  <c r="BI196" i="8"/>
  <c r="BH196" i="8"/>
  <c r="BG196" i="8"/>
  <c r="BE196" i="8"/>
  <c r="T196" i="8"/>
  <c r="R196" i="8"/>
  <c r="P196" i="8"/>
  <c r="BI195" i="8"/>
  <c r="BH195" i="8"/>
  <c r="BG195" i="8"/>
  <c r="BE195" i="8"/>
  <c r="T195" i="8"/>
  <c r="R195" i="8"/>
  <c r="P195" i="8"/>
  <c r="BI194" i="8"/>
  <c r="BH194" i="8"/>
  <c r="BG194" i="8"/>
  <c r="BE194" i="8"/>
  <c r="T194" i="8"/>
  <c r="R194" i="8"/>
  <c r="P194" i="8"/>
  <c r="BI193" i="8"/>
  <c r="BH193" i="8"/>
  <c r="BG193" i="8"/>
  <c r="BE193" i="8"/>
  <c r="T193" i="8"/>
  <c r="R193" i="8"/>
  <c r="P193" i="8"/>
  <c r="BI192" i="8"/>
  <c r="BH192" i="8"/>
  <c r="BG192" i="8"/>
  <c r="BE192" i="8"/>
  <c r="T192" i="8"/>
  <c r="R192" i="8"/>
  <c r="P192" i="8"/>
  <c r="BI191" i="8"/>
  <c r="BH191" i="8"/>
  <c r="BG191" i="8"/>
  <c r="BE191" i="8"/>
  <c r="T191" i="8"/>
  <c r="R191" i="8"/>
  <c r="P191" i="8"/>
  <c r="BI190" i="8"/>
  <c r="BH190" i="8"/>
  <c r="BG190" i="8"/>
  <c r="BE190" i="8"/>
  <c r="T190" i="8"/>
  <c r="R190" i="8"/>
  <c r="P190" i="8"/>
  <c r="BI189" i="8"/>
  <c r="BH189" i="8"/>
  <c r="BG189" i="8"/>
  <c r="BE189" i="8"/>
  <c r="T189" i="8"/>
  <c r="R189" i="8"/>
  <c r="P189" i="8"/>
  <c r="BI188" i="8"/>
  <c r="BH188" i="8"/>
  <c r="BG188" i="8"/>
  <c r="BE188" i="8"/>
  <c r="T188" i="8"/>
  <c r="R188" i="8"/>
  <c r="P188" i="8"/>
  <c r="BI187" i="8"/>
  <c r="BH187" i="8"/>
  <c r="BG187" i="8"/>
  <c r="BE187" i="8"/>
  <c r="T187" i="8"/>
  <c r="R187" i="8"/>
  <c r="P187" i="8"/>
  <c r="BI186" i="8"/>
  <c r="BH186" i="8"/>
  <c r="BG186" i="8"/>
  <c r="BE186" i="8"/>
  <c r="T186" i="8"/>
  <c r="R186" i="8"/>
  <c r="P186" i="8"/>
  <c r="BI185" i="8"/>
  <c r="BH185" i="8"/>
  <c r="BG185" i="8"/>
  <c r="BE185" i="8"/>
  <c r="T185" i="8"/>
  <c r="R185" i="8"/>
  <c r="P185" i="8"/>
  <c r="BI184" i="8"/>
  <c r="BH184" i="8"/>
  <c r="BG184" i="8"/>
  <c r="BE184" i="8"/>
  <c r="T184" i="8"/>
  <c r="R184" i="8"/>
  <c r="P184" i="8"/>
  <c r="BI183" i="8"/>
  <c r="BH183" i="8"/>
  <c r="BG183" i="8"/>
  <c r="BE183" i="8"/>
  <c r="T183" i="8"/>
  <c r="R183" i="8"/>
  <c r="P183" i="8"/>
  <c r="BI182" i="8"/>
  <c r="BH182" i="8"/>
  <c r="BG182" i="8"/>
  <c r="BE182" i="8"/>
  <c r="T182" i="8"/>
  <c r="R182" i="8"/>
  <c r="P182" i="8"/>
  <c r="BI181" i="8"/>
  <c r="BH181" i="8"/>
  <c r="BG181" i="8"/>
  <c r="BE181" i="8"/>
  <c r="T181" i="8"/>
  <c r="R181" i="8"/>
  <c r="P181" i="8"/>
  <c r="BI180" i="8"/>
  <c r="BH180" i="8"/>
  <c r="BG180" i="8"/>
  <c r="BE180" i="8"/>
  <c r="T180" i="8"/>
  <c r="R180" i="8"/>
  <c r="P180" i="8"/>
  <c r="BI179" i="8"/>
  <c r="BH179" i="8"/>
  <c r="BG179" i="8"/>
  <c r="BE179" i="8"/>
  <c r="T179" i="8"/>
  <c r="R179" i="8"/>
  <c r="P179" i="8"/>
  <c r="BI178" i="8"/>
  <c r="BH178" i="8"/>
  <c r="BG178" i="8"/>
  <c r="BE178" i="8"/>
  <c r="T178" i="8"/>
  <c r="R178" i="8"/>
  <c r="P178" i="8"/>
  <c r="BI177" i="8"/>
  <c r="BH177" i="8"/>
  <c r="BG177" i="8"/>
  <c r="BE177" i="8"/>
  <c r="T177" i="8"/>
  <c r="R177" i="8"/>
  <c r="P177" i="8"/>
  <c r="BI176" i="8"/>
  <c r="BH176" i="8"/>
  <c r="BG176" i="8"/>
  <c r="BE176" i="8"/>
  <c r="T176" i="8"/>
  <c r="R176" i="8"/>
  <c r="P176" i="8"/>
  <c r="BI175" i="8"/>
  <c r="BH175" i="8"/>
  <c r="BG175" i="8"/>
  <c r="BE175" i="8"/>
  <c r="T175" i="8"/>
  <c r="R175" i="8"/>
  <c r="P175" i="8"/>
  <c r="BI174" i="8"/>
  <c r="BH174" i="8"/>
  <c r="BG174" i="8"/>
  <c r="BE174" i="8"/>
  <c r="T174" i="8"/>
  <c r="R174" i="8"/>
  <c r="P174" i="8"/>
  <c r="BI173" i="8"/>
  <c r="BH173" i="8"/>
  <c r="BG173" i="8"/>
  <c r="BE173" i="8"/>
  <c r="T173" i="8"/>
  <c r="R173" i="8"/>
  <c r="P173" i="8"/>
  <c r="BI172" i="8"/>
  <c r="BH172" i="8"/>
  <c r="BG172" i="8"/>
  <c r="BE172" i="8"/>
  <c r="T172" i="8"/>
  <c r="R172" i="8"/>
  <c r="P172" i="8"/>
  <c r="BI171" i="8"/>
  <c r="BH171" i="8"/>
  <c r="BG171" i="8"/>
  <c r="BE171" i="8"/>
  <c r="T171" i="8"/>
  <c r="R171" i="8"/>
  <c r="P171" i="8"/>
  <c r="BI170" i="8"/>
  <c r="BH170" i="8"/>
  <c r="BG170" i="8"/>
  <c r="BE170" i="8"/>
  <c r="T170" i="8"/>
  <c r="R170" i="8"/>
  <c r="P170" i="8"/>
  <c r="BI169" i="8"/>
  <c r="BH169" i="8"/>
  <c r="BG169" i="8"/>
  <c r="BE169" i="8"/>
  <c r="T169" i="8"/>
  <c r="R169" i="8"/>
  <c r="P169" i="8"/>
  <c r="BI168" i="8"/>
  <c r="BH168" i="8"/>
  <c r="BG168" i="8"/>
  <c r="BE168" i="8"/>
  <c r="T168" i="8"/>
  <c r="R168" i="8"/>
  <c r="P168" i="8"/>
  <c r="BI167" i="8"/>
  <c r="BH167" i="8"/>
  <c r="BG167" i="8"/>
  <c r="BE167" i="8"/>
  <c r="T167" i="8"/>
  <c r="R167" i="8"/>
  <c r="P167" i="8"/>
  <c r="BI166" i="8"/>
  <c r="BH166" i="8"/>
  <c r="BG166" i="8"/>
  <c r="BE166" i="8"/>
  <c r="T166" i="8"/>
  <c r="R166" i="8"/>
  <c r="P166" i="8"/>
  <c r="BI165" i="8"/>
  <c r="BH165" i="8"/>
  <c r="BG165" i="8"/>
  <c r="BE165" i="8"/>
  <c r="T165" i="8"/>
  <c r="R165" i="8"/>
  <c r="P165" i="8"/>
  <c r="BI164" i="8"/>
  <c r="BH164" i="8"/>
  <c r="BG164" i="8"/>
  <c r="BE164" i="8"/>
  <c r="T164" i="8"/>
  <c r="R164" i="8"/>
  <c r="P164" i="8"/>
  <c r="BI163" i="8"/>
  <c r="BH163" i="8"/>
  <c r="BG163" i="8"/>
  <c r="BE163" i="8"/>
  <c r="T163" i="8"/>
  <c r="R163" i="8"/>
  <c r="P163" i="8"/>
  <c r="BI162" i="8"/>
  <c r="BH162" i="8"/>
  <c r="BG162" i="8"/>
  <c r="BE162" i="8"/>
  <c r="T162" i="8"/>
  <c r="R162" i="8"/>
  <c r="P162" i="8"/>
  <c r="BI161" i="8"/>
  <c r="BH161" i="8"/>
  <c r="BG161" i="8"/>
  <c r="BE161" i="8"/>
  <c r="T161" i="8"/>
  <c r="R161" i="8"/>
  <c r="P161" i="8"/>
  <c r="BI160" i="8"/>
  <c r="BH160" i="8"/>
  <c r="BG160" i="8"/>
  <c r="BE160" i="8"/>
  <c r="T160" i="8"/>
  <c r="R160" i="8"/>
  <c r="P160" i="8"/>
  <c r="BI159" i="8"/>
  <c r="BH159" i="8"/>
  <c r="BG159" i="8"/>
  <c r="BE159" i="8"/>
  <c r="T159" i="8"/>
  <c r="R159" i="8"/>
  <c r="P159" i="8"/>
  <c r="BI158" i="8"/>
  <c r="BH158" i="8"/>
  <c r="BG158" i="8"/>
  <c r="BE158" i="8"/>
  <c r="T158" i="8"/>
  <c r="R158" i="8"/>
  <c r="P158" i="8"/>
  <c r="BI157" i="8"/>
  <c r="BH157" i="8"/>
  <c r="BG157" i="8"/>
  <c r="BE157" i="8"/>
  <c r="T157" i="8"/>
  <c r="R157" i="8"/>
  <c r="P157" i="8"/>
  <c r="BI156" i="8"/>
  <c r="BH156" i="8"/>
  <c r="BG156" i="8"/>
  <c r="BE156" i="8"/>
  <c r="T156" i="8"/>
  <c r="R156" i="8"/>
  <c r="P156" i="8"/>
  <c r="BI155" i="8"/>
  <c r="BH155" i="8"/>
  <c r="BG155" i="8"/>
  <c r="BE155" i="8"/>
  <c r="T155" i="8"/>
  <c r="R155" i="8"/>
  <c r="P155" i="8"/>
  <c r="BI154" i="8"/>
  <c r="BH154" i="8"/>
  <c r="BG154" i="8"/>
  <c r="BE154" i="8"/>
  <c r="T154" i="8"/>
  <c r="R154" i="8"/>
  <c r="P154" i="8"/>
  <c r="BI153" i="8"/>
  <c r="BH153" i="8"/>
  <c r="BG153" i="8"/>
  <c r="BE153" i="8"/>
  <c r="T153" i="8"/>
  <c r="R153" i="8"/>
  <c r="P153" i="8"/>
  <c r="BI152" i="8"/>
  <c r="BH152" i="8"/>
  <c r="BG152" i="8"/>
  <c r="BE152" i="8"/>
  <c r="T152" i="8"/>
  <c r="R152" i="8"/>
  <c r="P152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3" i="8"/>
  <c r="BH143" i="8"/>
  <c r="BG143" i="8"/>
  <c r="BE143" i="8"/>
  <c r="T143" i="8"/>
  <c r="R143" i="8"/>
  <c r="P143" i="8"/>
  <c r="BI140" i="8"/>
  <c r="BH140" i="8"/>
  <c r="BG140" i="8"/>
  <c r="BE140" i="8"/>
  <c r="T140" i="8"/>
  <c r="T139" i="8"/>
  <c r="R140" i="8"/>
  <c r="R139" i="8"/>
  <c r="P140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6" i="8"/>
  <c r="BH136" i="8"/>
  <c r="BG136" i="8"/>
  <c r="BE136" i="8"/>
  <c r="T136" i="8"/>
  <c r="R136" i="8"/>
  <c r="P136" i="8"/>
  <c r="BI135" i="8"/>
  <c r="BH135" i="8"/>
  <c r="BG135" i="8"/>
  <c r="BE135" i="8"/>
  <c r="T135" i="8"/>
  <c r="R135" i="8"/>
  <c r="P135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1" i="8"/>
  <c r="BH131" i="8"/>
  <c r="BG131" i="8"/>
  <c r="BE131" i="8"/>
  <c r="T131" i="8"/>
  <c r="T130" i="8"/>
  <c r="R131" i="8"/>
  <c r="R130" i="8"/>
  <c r="P131" i="8"/>
  <c r="P130" i="8"/>
  <c r="J125" i="8"/>
  <c r="J124" i="8"/>
  <c r="F124" i="8"/>
  <c r="F122" i="8"/>
  <c r="E120" i="8"/>
  <c r="J94" i="8"/>
  <c r="J93" i="8"/>
  <c r="F93" i="8"/>
  <c r="F91" i="8"/>
  <c r="E89" i="8"/>
  <c r="J20" i="8"/>
  <c r="E20" i="8"/>
  <c r="F125" i="8" s="1"/>
  <c r="J19" i="8"/>
  <c r="J14" i="8"/>
  <c r="J122" i="8"/>
  <c r="E7" i="8"/>
  <c r="E116" i="8"/>
  <c r="J39" i="7"/>
  <c r="J38" i="7"/>
  <c r="AY103" i="1" s="1"/>
  <c r="J37" i="7"/>
  <c r="AX103" i="1" s="1"/>
  <c r="BI174" i="7"/>
  <c r="BH174" i="7"/>
  <c r="BG174" i="7"/>
  <c r="BE174" i="7"/>
  <c r="T174" i="7"/>
  <c r="R174" i="7"/>
  <c r="P174" i="7"/>
  <c r="BI173" i="7"/>
  <c r="BH173" i="7"/>
  <c r="BG173" i="7"/>
  <c r="BE173" i="7"/>
  <c r="T173" i="7"/>
  <c r="R173" i="7"/>
  <c r="P173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J123" i="7"/>
  <c r="J122" i="7"/>
  <c r="F122" i="7"/>
  <c r="F120" i="7"/>
  <c r="E118" i="7"/>
  <c r="J94" i="7"/>
  <c r="J93" i="7"/>
  <c r="F93" i="7"/>
  <c r="F91" i="7"/>
  <c r="E89" i="7"/>
  <c r="J20" i="7"/>
  <c r="E20" i="7"/>
  <c r="F94" i="7"/>
  <c r="J19" i="7"/>
  <c r="J14" i="7"/>
  <c r="J120" i="7" s="1"/>
  <c r="E7" i="7"/>
  <c r="E114" i="7" s="1"/>
  <c r="J41" i="6"/>
  <c r="J40" i="6"/>
  <c r="AY102" i="1"/>
  <c r="J39" i="6"/>
  <c r="AX102" i="1"/>
  <c r="BI208" i="6"/>
  <c r="BH208" i="6"/>
  <c r="BG208" i="6"/>
  <c r="BE208" i="6"/>
  <c r="T208" i="6"/>
  <c r="R208" i="6"/>
  <c r="P208" i="6"/>
  <c r="BI207" i="6"/>
  <c r="BH207" i="6"/>
  <c r="BG207" i="6"/>
  <c r="BE207" i="6"/>
  <c r="T207" i="6"/>
  <c r="R207" i="6"/>
  <c r="P207" i="6"/>
  <c r="BI206" i="6"/>
  <c r="BH206" i="6"/>
  <c r="BG206" i="6"/>
  <c r="BE206" i="6"/>
  <c r="T206" i="6"/>
  <c r="R206" i="6"/>
  <c r="P206" i="6"/>
  <c r="BI205" i="6"/>
  <c r="BH205" i="6"/>
  <c r="BG205" i="6"/>
  <c r="BE205" i="6"/>
  <c r="T205" i="6"/>
  <c r="R205" i="6"/>
  <c r="P205" i="6"/>
  <c r="BI204" i="6"/>
  <c r="BH204" i="6"/>
  <c r="BG204" i="6"/>
  <c r="BE204" i="6"/>
  <c r="T204" i="6"/>
  <c r="R204" i="6"/>
  <c r="P204" i="6"/>
  <c r="BI203" i="6"/>
  <c r="BH203" i="6"/>
  <c r="BG203" i="6"/>
  <c r="BE203" i="6"/>
  <c r="T203" i="6"/>
  <c r="R203" i="6"/>
  <c r="P203" i="6"/>
  <c r="BI202" i="6"/>
  <c r="BH202" i="6"/>
  <c r="BG202" i="6"/>
  <c r="BE202" i="6"/>
  <c r="T202" i="6"/>
  <c r="R202" i="6"/>
  <c r="P202" i="6"/>
  <c r="BI200" i="6"/>
  <c r="BH200" i="6"/>
  <c r="BG200" i="6"/>
  <c r="BE200" i="6"/>
  <c r="T200" i="6"/>
  <c r="R200" i="6"/>
  <c r="P200" i="6"/>
  <c r="BI199" i="6"/>
  <c r="BH199" i="6"/>
  <c r="BG199" i="6"/>
  <c r="BE199" i="6"/>
  <c r="T199" i="6"/>
  <c r="R199" i="6"/>
  <c r="P199" i="6"/>
  <c r="BI198" i="6"/>
  <c r="BH198" i="6"/>
  <c r="BG198" i="6"/>
  <c r="BE198" i="6"/>
  <c r="T198" i="6"/>
  <c r="R198" i="6"/>
  <c r="P198" i="6"/>
  <c r="BI197" i="6"/>
  <c r="BH197" i="6"/>
  <c r="BG197" i="6"/>
  <c r="BE197" i="6"/>
  <c r="T197" i="6"/>
  <c r="R197" i="6"/>
  <c r="P197" i="6"/>
  <c r="BI196" i="6"/>
  <c r="BH196" i="6"/>
  <c r="BG196" i="6"/>
  <c r="BE196" i="6"/>
  <c r="T196" i="6"/>
  <c r="R196" i="6"/>
  <c r="P196" i="6"/>
  <c r="BI195" i="6"/>
  <c r="BH195" i="6"/>
  <c r="BG195" i="6"/>
  <c r="BE195" i="6"/>
  <c r="T195" i="6"/>
  <c r="R195" i="6"/>
  <c r="P195" i="6"/>
  <c r="BI194" i="6"/>
  <c r="BH194" i="6"/>
  <c r="BG194" i="6"/>
  <c r="BE194" i="6"/>
  <c r="T194" i="6"/>
  <c r="R194" i="6"/>
  <c r="P194" i="6"/>
  <c r="BI193" i="6"/>
  <c r="BH193" i="6"/>
  <c r="BG193" i="6"/>
  <c r="BE193" i="6"/>
  <c r="T193" i="6"/>
  <c r="R193" i="6"/>
  <c r="P193" i="6"/>
  <c r="BI192" i="6"/>
  <c r="BH192" i="6"/>
  <c r="BG192" i="6"/>
  <c r="BE192" i="6"/>
  <c r="T192" i="6"/>
  <c r="R192" i="6"/>
  <c r="P192" i="6"/>
  <c r="BI191" i="6"/>
  <c r="BH191" i="6"/>
  <c r="BG191" i="6"/>
  <c r="BE191" i="6"/>
  <c r="T191" i="6"/>
  <c r="R191" i="6"/>
  <c r="P191" i="6"/>
  <c r="BI190" i="6"/>
  <c r="BH190" i="6"/>
  <c r="BG190" i="6"/>
  <c r="BE190" i="6"/>
  <c r="T190" i="6"/>
  <c r="R190" i="6"/>
  <c r="P190" i="6"/>
  <c r="BI189" i="6"/>
  <c r="BH189" i="6"/>
  <c r="BG189" i="6"/>
  <c r="BE189" i="6"/>
  <c r="T189" i="6"/>
  <c r="R189" i="6"/>
  <c r="P189" i="6"/>
  <c r="BI188" i="6"/>
  <c r="BH188" i="6"/>
  <c r="BG188" i="6"/>
  <c r="BE188" i="6"/>
  <c r="T188" i="6"/>
  <c r="R188" i="6"/>
  <c r="P188" i="6"/>
  <c r="BI187" i="6"/>
  <c r="BH187" i="6"/>
  <c r="BG187" i="6"/>
  <c r="BE187" i="6"/>
  <c r="T187" i="6"/>
  <c r="R187" i="6"/>
  <c r="P187" i="6"/>
  <c r="BI186" i="6"/>
  <c r="BH186" i="6"/>
  <c r="BG186" i="6"/>
  <c r="BE186" i="6"/>
  <c r="T186" i="6"/>
  <c r="R186" i="6"/>
  <c r="P186" i="6"/>
  <c r="BI185" i="6"/>
  <c r="BH185" i="6"/>
  <c r="BG185" i="6"/>
  <c r="BE185" i="6"/>
  <c r="T185" i="6"/>
  <c r="R185" i="6"/>
  <c r="P185" i="6"/>
  <c r="BI184" i="6"/>
  <c r="BH184" i="6"/>
  <c r="BG184" i="6"/>
  <c r="BE184" i="6"/>
  <c r="T184" i="6"/>
  <c r="R184" i="6"/>
  <c r="P184" i="6"/>
  <c r="BI183" i="6"/>
  <c r="BH183" i="6"/>
  <c r="BG183" i="6"/>
  <c r="BE183" i="6"/>
  <c r="T183" i="6"/>
  <c r="R183" i="6"/>
  <c r="P183" i="6"/>
  <c r="BI182" i="6"/>
  <c r="BH182" i="6"/>
  <c r="BG182" i="6"/>
  <c r="BE182" i="6"/>
  <c r="T182" i="6"/>
  <c r="R182" i="6"/>
  <c r="P182" i="6"/>
  <c r="BI181" i="6"/>
  <c r="BH181" i="6"/>
  <c r="BG181" i="6"/>
  <c r="BE181" i="6"/>
  <c r="T181" i="6"/>
  <c r="R181" i="6"/>
  <c r="P181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J129" i="6"/>
  <c r="J128" i="6"/>
  <c r="F128" i="6"/>
  <c r="F126" i="6"/>
  <c r="E124" i="6"/>
  <c r="J96" i="6"/>
  <c r="J95" i="6"/>
  <c r="F95" i="6"/>
  <c r="F93" i="6"/>
  <c r="E91" i="6"/>
  <c r="J22" i="6"/>
  <c r="E22" i="6"/>
  <c r="F129" i="6" s="1"/>
  <c r="J21" i="6"/>
  <c r="J16" i="6"/>
  <c r="J126" i="6"/>
  <c r="E7" i="6"/>
  <c r="E118" i="6"/>
  <c r="J41" i="5"/>
  <c r="J40" i="5"/>
  <c r="AY101" i="1" s="1"/>
  <c r="J39" i="5"/>
  <c r="AX101" i="1" s="1"/>
  <c r="BI229" i="5"/>
  <c r="BH229" i="5"/>
  <c r="BG229" i="5"/>
  <c r="BE229" i="5"/>
  <c r="T229" i="5"/>
  <c r="R229" i="5"/>
  <c r="P229" i="5"/>
  <c r="BI228" i="5"/>
  <c r="BH228" i="5"/>
  <c r="BG228" i="5"/>
  <c r="BE228" i="5"/>
  <c r="T228" i="5"/>
  <c r="R228" i="5"/>
  <c r="P228" i="5"/>
  <c r="BI227" i="5"/>
  <c r="BH227" i="5"/>
  <c r="BG227" i="5"/>
  <c r="BE227" i="5"/>
  <c r="T227" i="5"/>
  <c r="R227" i="5"/>
  <c r="P227" i="5"/>
  <c r="BI225" i="5"/>
  <c r="BH225" i="5"/>
  <c r="BG225" i="5"/>
  <c r="BE225" i="5"/>
  <c r="T225" i="5"/>
  <c r="R225" i="5"/>
  <c r="P225" i="5"/>
  <c r="BI224" i="5"/>
  <c r="BH224" i="5"/>
  <c r="BG224" i="5"/>
  <c r="BE224" i="5"/>
  <c r="T224" i="5"/>
  <c r="R224" i="5"/>
  <c r="P224" i="5"/>
  <c r="BI223" i="5"/>
  <c r="BH223" i="5"/>
  <c r="BG223" i="5"/>
  <c r="BE223" i="5"/>
  <c r="T223" i="5"/>
  <c r="R223" i="5"/>
  <c r="P223" i="5"/>
  <c r="BI222" i="5"/>
  <c r="BH222" i="5"/>
  <c r="BG222" i="5"/>
  <c r="BE222" i="5"/>
  <c r="T222" i="5"/>
  <c r="R222" i="5"/>
  <c r="P222" i="5"/>
  <c r="BI220" i="5"/>
  <c r="BH220" i="5"/>
  <c r="BG220" i="5"/>
  <c r="BE220" i="5"/>
  <c r="T220" i="5"/>
  <c r="R220" i="5"/>
  <c r="P220" i="5"/>
  <c r="BI219" i="5"/>
  <c r="BH219" i="5"/>
  <c r="BG219" i="5"/>
  <c r="BE219" i="5"/>
  <c r="T219" i="5"/>
  <c r="R219" i="5"/>
  <c r="P219" i="5"/>
  <c r="BI218" i="5"/>
  <c r="BH218" i="5"/>
  <c r="BG218" i="5"/>
  <c r="BE218" i="5"/>
  <c r="T218" i="5"/>
  <c r="R218" i="5"/>
  <c r="P218" i="5"/>
  <c r="BI217" i="5"/>
  <c r="BH217" i="5"/>
  <c r="BG217" i="5"/>
  <c r="BE217" i="5"/>
  <c r="T217" i="5"/>
  <c r="R217" i="5"/>
  <c r="P217" i="5"/>
  <c r="BI216" i="5"/>
  <c r="BH216" i="5"/>
  <c r="BG216" i="5"/>
  <c r="BE216" i="5"/>
  <c r="T216" i="5"/>
  <c r="R216" i="5"/>
  <c r="P216" i="5"/>
  <c r="BI215" i="5"/>
  <c r="BH215" i="5"/>
  <c r="BG215" i="5"/>
  <c r="BE215" i="5"/>
  <c r="T215" i="5"/>
  <c r="R215" i="5"/>
  <c r="P215" i="5"/>
  <c r="BI214" i="5"/>
  <c r="BH214" i="5"/>
  <c r="BG214" i="5"/>
  <c r="BE214" i="5"/>
  <c r="T214" i="5"/>
  <c r="R214" i="5"/>
  <c r="P214" i="5"/>
  <c r="BI213" i="5"/>
  <c r="BH213" i="5"/>
  <c r="BG213" i="5"/>
  <c r="BE213" i="5"/>
  <c r="T213" i="5"/>
  <c r="R213" i="5"/>
  <c r="P213" i="5"/>
  <c r="BI212" i="5"/>
  <c r="BH212" i="5"/>
  <c r="BG212" i="5"/>
  <c r="BE212" i="5"/>
  <c r="T212" i="5"/>
  <c r="R212" i="5"/>
  <c r="P212" i="5"/>
  <c r="BI211" i="5"/>
  <c r="BH211" i="5"/>
  <c r="BG211" i="5"/>
  <c r="BE211" i="5"/>
  <c r="T211" i="5"/>
  <c r="R211" i="5"/>
  <c r="P211" i="5"/>
  <c r="BI210" i="5"/>
  <c r="BH210" i="5"/>
  <c r="BG210" i="5"/>
  <c r="BE210" i="5"/>
  <c r="T210" i="5"/>
  <c r="R210" i="5"/>
  <c r="P210" i="5"/>
  <c r="BI209" i="5"/>
  <c r="BH209" i="5"/>
  <c r="BG209" i="5"/>
  <c r="BE209" i="5"/>
  <c r="T209" i="5"/>
  <c r="R209" i="5"/>
  <c r="P209" i="5"/>
  <c r="BI208" i="5"/>
  <c r="BH208" i="5"/>
  <c r="BG208" i="5"/>
  <c r="BE208" i="5"/>
  <c r="T208" i="5"/>
  <c r="R208" i="5"/>
  <c r="P208" i="5"/>
  <c r="BI207" i="5"/>
  <c r="BH207" i="5"/>
  <c r="BG207" i="5"/>
  <c r="BE207" i="5"/>
  <c r="T207" i="5"/>
  <c r="R207" i="5"/>
  <c r="P207" i="5"/>
  <c r="BI206" i="5"/>
  <c r="BH206" i="5"/>
  <c r="BG206" i="5"/>
  <c r="BE206" i="5"/>
  <c r="T206" i="5"/>
  <c r="R206" i="5"/>
  <c r="P206" i="5"/>
  <c r="BI205" i="5"/>
  <c r="BH205" i="5"/>
  <c r="BG205" i="5"/>
  <c r="BE205" i="5"/>
  <c r="T205" i="5"/>
  <c r="R205" i="5"/>
  <c r="P205" i="5"/>
  <c r="BI204" i="5"/>
  <c r="BH204" i="5"/>
  <c r="BG204" i="5"/>
  <c r="BE204" i="5"/>
  <c r="T204" i="5"/>
  <c r="R204" i="5"/>
  <c r="P204" i="5"/>
  <c r="BI203" i="5"/>
  <c r="BH203" i="5"/>
  <c r="BG203" i="5"/>
  <c r="BE203" i="5"/>
  <c r="T203" i="5"/>
  <c r="R203" i="5"/>
  <c r="P203" i="5"/>
  <c r="BI202" i="5"/>
  <c r="BH202" i="5"/>
  <c r="BG202" i="5"/>
  <c r="BE202" i="5"/>
  <c r="T202" i="5"/>
  <c r="R202" i="5"/>
  <c r="P202" i="5"/>
  <c r="BI201" i="5"/>
  <c r="BH201" i="5"/>
  <c r="BG201" i="5"/>
  <c r="BE201" i="5"/>
  <c r="T201" i="5"/>
  <c r="R201" i="5"/>
  <c r="P201" i="5"/>
  <c r="BI200" i="5"/>
  <c r="BH200" i="5"/>
  <c r="BG200" i="5"/>
  <c r="BE200" i="5"/>
  <c r="T200" i="5"/>
  <c r="R200" i="5"/>
  <c r="P200" i="5"/>
  <c r="BI199" i="5"/>
  <c r="BH199" i="5"/>
  <c r="BG199" i="5"/>
  <c r="BE199" i="5"/>
  <c r="T199" i="5"/>
  <c r="R199" i="5"/>
  <c r="P199" i="5"/>
  <c r="BI197" i="5"/>
  <c r="BH197" i="5"/>
  <c r="BG197" i="5"/>
  <c r="BE197" i="5"/>
  <c r="T197" i="5"/>
  <c r="R197" i="5"/>
  <c r="P197" i="5"/>
  <c r="BI196" i="5"/>
  <c r="BH196" i="5"/>
  <c r="BG196" i="5"/>
  <c r="BE196" i="5"/>
  <c r="T196" i="5"/>
  <c r="R196" i="5"/>
  <c r="P196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3" i="5"/>
  <c r="BH193" i="5"/>
  <c r="BG193" i="5"/>
  <c r="BE193" i="5"/>
  <c r="T193" i="5"/>
  <c r="R193" i="5"/>
  <c r="P193" i="5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7" i="5"/>
  <c r="BH137" i="5"/>
  <c r="BG137" i="5"/>
  <c r="BE137" i="5"/>
  <c r="T137" i="5"/>
  <c r="T136" i="5" s="1"/>
  <c r="T135" i="5" s="1"/>
  <c r="R137" i="5"/>
  <c r="R136" i="5"/>
  <c r="R135" i="5" s="1"/>
  <c r="P137" i="5"/>
  <c r="P136" i="5" s="1"/>
  <c r="P135" i="5" s="1"/>
  <c r="J131" i="5"/>
  <c r="J130" i="5"/>
  <c r="F130" i="5"/>
  <c r="F128" i="5"/>
  <c r="E126" i="5"/>
  <c r="J96" i="5"/>
  <c r="J95" i="5"/>
  <c r="F95" i="5"/>
  <c r="F93" i="5"/>
  <c r="E91" i="5"/>
  <c r="J22" i="5"/>
  <c r="E22" i="5"/>
  <c r="F131" i="5" s="1"/>
  <c r="J21" i="5"/>
  <c r="J16" i="5"/>
  <c r="J128" i="5"/>
  <c r="E7" i="5"/>
  <c r="E85" i="5"/>
  <c r="J41" i="4"/>
  <c r="J40" i="4"/>
  <c r="AY99" i="1" s="1"/>
  <c r="J39" i="4"/>
  <c r="AX99" i="1" s="1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5" i="4"/>
  <c r="BH145" i="4"/>
  <c r="BG145" i="4"/>
  <c r="BE145" i="4"/>
  <c r="T145" i="4"/>
  <c r="T144" i="4" s="1"/>
  <c r="R145" i="4"/>
  <c r="R144" i="4" s="1"/>
  <c r="P145" i="4"/>
  <c r="P144" i="4" s="1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J131" i="4"/>
  <c r="J130" i="4"/>
  <c r="F130" i="4"/>
  <c r="F128" i="4"/>
  <c r="E126" i="4"/>
  <c r="J96" i="4"/>
  <c r="J95" i="4"/>
  <c r="F95" i="4"/>
  <c r="F93" i="4"/>
  <c r="E91" i="4"/>
  <c r="J22" i="4"/>
  <c r="E22" i="4"/>
  <c r="F131" i="4"/>
  <c r="J21" i="4"/>
  <c r="J16" i="4"/>
  <c r="J128" i="4" s="1"/>
  <c r="E7" i="4"/>
  <c r="E120" i="4" s="1"/>
  <c r="J39" i="3"/>
  <c r="J38" i="3"/>
  <c r="AY98" i="1"/>
  <c r="J37" i="3"/>
  <c r="AX98" i="1"/>
  <c r="BI279" i="3"/>
  <c r="BH279" i="3"/>
  <c r="BG279" i="3"/>
  <c r="BE279" i="3"/>
  <c r="T279" i="3"/>
  <c r="R279" i="3"/>
  <c r="P279" i="3"/>
  <c r="BI278" i="3"/>
  <c r="BH278" i="3"/>
  <c r="BG278" i="3"/>
  <c r="BE278" i="3"/>
  <c r="T278" i="3"/>
  <c r="R278" i="3"/>
  <c r="P278" i="3"/>
  <c r="BI277" i="3"/>
  <c r="BH277" i="3"/>
  <c r="BG277" i="3"/>
  <c r="BE277" i="3"/>
  <c r="T277" i="3"/>
  <c r="R277" i="3"/>
  <c r="P277" i="3"/>
  <c r="BI276" i="3"/>
  <c r="BH276" i="3"/>
  <c r="BG276" i="3"/>
  <c r="BE276" i="3"/>
  <c r="T276" i="3"/>
  <c r="R276" i="3"/>
  <c r="P276" i="3"/>
  <c r="BI275" i="3"/>
  <c r="BH275" i="3"/>
  <c r="BG275" i="3"/>
  <c r="BE275" i="3"/>
  <c r="T275" i="3"/>
  <c r="R275" i="3"/>
  <c r="P275" i="3"/>
  <c r="BI273" i="3"/>
  <c r="BH273" i="3"/>
  <c r="BG273" i="3"/>
  <c r="BE273" i="3"/>
  <c r="T273" i="3"/>
  <c r="R273" i="3"/>
  <c r="P273" i="3"/>
  <c r="BI272" i="3"/>
  <c r="BH272" i="3"/>
  <c r="BG272" i="3"/>
  <c r="BE272" i="3"/>
  <c r="T272" i="3"/>
  <c r="R272" i="3"/>
  <c r="P272" i="3"/>
  <c r="BI271" i="3"/>
  <c r="BH271" i="3"/>
  <c r="BG271" i="3"/>
  <c r="BE271" i="3"/>
  <c r="T271" i="3"/>
  <c r="R271" i="3"/>
  <c r="P271" i="3"/>
  <c r="BI270" i="3"/>
  <c r="BH270" i="3"/>
  <c r="BG270" i="3"/>
  <c r="BE270" i="3"/>
  <c r="T270" i="3"/>
  <c r="R270" i="3"/>
  <c r="P270" i="3"/>
  <c r="BI269" i="3"/>
  <c r="BH269" i="3"/>
  <c r="BG269" i="3"/>
  <c r="BE269" i="3"/>
  <c r="T269" i="3"/>
  <c r="R269" i="3"/>
  <c r="P269" i="3"/>
  <c r="BI268" i="3"/>
  <c r="BH268" i="3"/>
  <c r="BG268" i="3"/>
  <c r="BE268" i="3"/>
  <c r="T268" i="3"/>
  <c r="R268" i="3"/>
  <c r="P268" i="3"/>
  <c r="BI267" i="3"/>
  <c r="BH267" i="3"/>
  <c r="BG267" i="3"/>
  <c r="BE267" i="3"/>
  <c r="T267" i="3"/>
  <c r="R267" i="3"/>
  <c r="P267" i="3"/>
  <c r="BI266" i="3"/>
  <c r="BH266" i="3"/>
  <c r="BG266" i="3"/>
  <c r="BE266" i="3"/>
  <c r="T266" i="3"/>
  <c r="R266" i="3"/>
  <c r="P266" i="3"/>
  <c r="BI265" i="3"/>
  <c r="BH265" i="3"/>
  <c r="BG265" i="3"/>
  <c r="BE265" i="3"/>
  <c r="T265" i="3"/>
  <c r="R265" i="3"/>
  <c r="P265" i="3"/>
  <c r="BI264" i="3"/>
  <c r="BH264" i="3"/>
  <c r="BG264" i="3"/>
  <c r="BE264" i="3"/>
  <c r="T264" i="3"/>
  <c r="R264" i="3"/>
  <c r="P264" i="3"/>
  <c r="BI263" i="3"/>
  <c r="BH263" i="3"/>
  <c r="BG263" i="3"/>
  <c r="BE263" i="3"/>
  <c r="T263" i="3"/>
  <c r="R263" i="3"/>
  <c r="P263" i="3"/>
  <c r="BI262" i="3"/>
  <c r="BH262" i="3"/>
  <c r="BG262" i="3"/>
  <c r="BE262" i="3"/>
  <c r="T262" i="3"/>
  <c r="R262" i="3"/>
  <c r="P262" i="3"/>
  <c r="BI261" i="3"/>
  <c r="BH261" i="3"/>
  <c r="BG261" i="3"/>
  <c r="BE261" i="3"/>
  <c r="T261" i="3"/>
  <c r="R261" i="3"/>
  <c r="P261" i="3"/>
  <c r="BI260" i="3"/>
  <c r="BH260" i="3"/>
  <c r="BG260" i="3"/>
  <c r="BE260" i="3"/>
  <c r="T260" i="3"/>
  <c r="R260" i="3"/>
  <c r="P260" i="3"/>
  <c r="BI259" i="3"/>
  <c r="BH259" i="3"/>
  <c r="BG259" i="3"/>
  <c r="BE259" i="3"/>
  <c r="T259" i="3"/>
  <c r="R259" i="3"/>
  <c r="P259" i="3"/>
  <c r="BI258" i="3"/>
  <c r="BH258" i="3"/>
  <c r="BG258" i="3"/>
  <c r="BE258" i="3"/>
  <c r="T258" i="3"/>
  <c r="R258" i="3"/>
  <c r="P258" i="3"/>
  <c r="BI257" i="3"/>
  <c r="BH257" i="3"/>
  <c r="BG257" i="3"/>
  <c r="BE257" i="3"/>
  <c r="T257" i="3"/>
  <c r="R257" i="3"/>
  <c r="P257" i="3"/>
  <c r="BI256" i="3"/>
  <c r="BH256" i="3"/>
  <c r="BG256" i="3"/>
  <c r="BE256" i="3"/>
  <c r="T256" i="3"/>
  <c r="R256" i="3"/>
  <c r="P256" i="3"/>
  <c r="BI255" i="3"/>
  <c r="BH255" i="3"/>
  <c r="BG255" i="3"/>
  <c r="BE255" i="3"/>
  <c r="T255" i="3"/>
  <c r="R255" i="3"/>
  <c r="P255" i="3"/>
  <c r="BI254" i="3"/>
  <c r="BH254" i="3"/>
  <c r="BG254" i="3"/>
  <c r="BE254" i="3"/>
  <c r="T254" i="3"/>
  <c r="R254" i="3"/>
  <c r="P254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5" i="3"/>
  <c r="BH245" i="3"/>
  <c r="BG245" i="3"/>
  <c r="BE245" i="3"/>
  <c r="T245" i="3"/>
  <c r="R245" i="3"/>
  <c r="P245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2" i="3"/>
  <c r="BH242" i="3"/>
  <c r="BG242" i="3"/>
  <c r="BE242" i="3"/>
  <c r="T242" i="3"/>
  <c r="R242" i="3"/>
  <c r="P242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J125" i="3"/>
  <c r="J124" i="3"/>
  <c r="F124" i="3"/>
  <c r="F122" i="3"/>
  <c r="E120" i="3"/>
  <c r="J94" i="3"/>
  <c r="J93" i="3"/>
  <c r="F93" i="3"/>
  <c r="F91" i="3"/>
  <c r="E89" i="3"/>
  <c r="J20" i="3"/>
  <c r="E20" i="3"/>
  <c r="F94" i="3"/>
  <c r="J19" i="3"/>
  <c r="J14" i="3"/>
  <c r="J122" i="3" s="1"/>
  <c r="E7" i="3"/>
  <c r="E85" i="3" s="1"/>
  <c r="J39" i="2"/>
  <c r="J38" i="2"/>
  <c r="AY96" i="1"/>
  <c r="J37" i="2"/>
  <c r="AX96" i="1"/>
  <c r="BI426" i="2"/>
  <c r="BH426" i="2"/>
  <c r="BG426" i="2"/>
  <c r="BE426" i="2"/>
  <c r="T426" i="2"/>
  <c r="T425" i="2"/>
  <c r="R426" i="2"/>
  <c r="R425" i="2"/>
  <c r="P426" i="2"/>
  <c r="P425" i="2"/>
  <c r="BI424" i="2"/>
  <c r="BH424" i="2"/>
  <c r="BG424" i="2"/>
  <c r="BE424" i="2"/>
  <c r="T424" i="2"/>
  <c r="R424" i="2"/>
  <c r="P424" i="2"/>
  <c r="BI423" i="2"/>
  <c r="BH423" i="2"/>
  <c r="BG423" i="2"/>
  <c r="BE423" i="2"/>
  <c r="T423" i="2"/>
  <c r="R423" i="2"/>
  <c r="P423" i="2"/>
  <c r="BI421" i="2"/>
  <c r="BH421" i="2"/>
  <c r="BG421" i="2"/>
  <c r="BE421" i="2"/>
  <c r="T421" i="2"/>
  <c r="R421" i="2"/>
  <c r="P421" i="2"/>
  <c r="BI420" i="2"/>
  <c r="BH420" i="2"/>
  <c r="BG420" i="2"/>
  <c r="BE420" i="2"/>
  <c r="T420" i="2"/>
  <c r="R420" i="2"/>
  <c r="P420" i="2"/>
  <c r="BI419" i="2"/>
  <c r="BH419" i="2"/>
  <c r="BG419" i="2"/>
  <c r="BE419" i="2"/>
  <c r="T419" i="2"/>
  <c r="R419" i="2"/>
  <c r="P419" i="2"/>
  <c r="BI418" i="2"/>
  <c r="BH418" i="2"/>
  <c r="BG418" i="2"/>
  <c r="BE418" i="2"/>
  <c r="T418" i="2"/>
  <c r="R418" i="2"/>
  <c r="P418" i="2"/>
  <c r="BI417" i="2"/>
  <c r="BH417" i="2"/>
  <c r="BG417" i="2"/>
  <c r="BE417" i="2"/>
  <c r="T417" i="2"/>
  <c r="R417" i="2"/>
  <c r="P417" i="2"/>
  <c r="BI415" i="2"/>
  <c r="BH415" i="2"/>
  <c r="BG415" i="2"/>
  <c r="BE415" i="2"/>
  <c r="T415" i="2"/>
  <c r="T414" i="2" s="1"/>
  <c r="R415" i="2"/>
  <c r="R414" i="2" s="1"/>
  <c r="P415" i="2"/>
  <c r="P414" i="2" s="1"/>
  <c r="BI413" i="2"/>
  <c r="BH413" i="2"/>
  <c r="BG413" i="2"/>
  <c r="BE413" i="2"/>
  <c r="T413" i="2"/>
  <c r="R413" i="2"/>
  <c r="P413" i="2"/>
  <c r="BI412" i="2"/>
  <c r="BH412" i="2"/>
  <c r="BG412" i="2"/>
  <c r="BE412" i="2"/>
  <c r="T412" i="2"/>
  <c r="R412" i="2"/>
  <c r="P412" i="2"/>
  <c r="BI411" i="2"/>
  <c r="BH411" i="2"/>
  <c r="BG411" i="2"/>
  <c r="BE411" i="2"/>
  <c r="T411" i="2"/>
  <c r="R411" i="2"/>
  <c r="P411" i="2"/>
  <c r="BI410" i="2"/>
  <c r="BH410" i="2"/>
  <c r="BG410" i="2"/>
  <c r="BE410" i="2"/>
  <c r="T410" i="2"/>
  <c r="R410" i="2"/>
  <c r="P410" i="2"/>
  <c r="BI409" i="2"/>
  <c r="BH409" i="2"/>
  <c r="BG409" i="2"/>
  <c r="BE409" i="2"/>
  <c r="T409" i="2"/>
  <c r="R409" i="2"/>
  <c r="P409" i="2"/>
  <c r="BI407" i="2"/>
  <c r="BH407" i="2"/>
  <c r="BG407" i="2"/>
  <c r="BE407" i="2"/>
  <c r="T407" i="2"/>
  <c r="R407" i="2"/>
  <c r="P407" i="2"/>
  <c r="BI406" i="2"/>
  <c r="BH406" i="2"/>
  <c r="BG406" i="2"/>
  <c r="BE406" i="2"/>
  <c r="T406" i="2"/>
  <c r="R406" i="2"/>
  <c r="P406" i="2"/>
  <c r="BI405" i="2"/>
  <c r="BH405" i="2"/>
  <c r="BG405" i="2"/>
  <c r="BE405" i="2"/>
  <c r="T405" i="2"/>
  <c r="R405" i="2"/>
  <c r="P405" i="2"/>
  <c r="BI404" i="2"/>
  <c r="BH404" i="2"/>
  <c r="BG404" i="2"/>
  <c r="BE404" i="2"/>
  <c r="T404" i="2"/>
  <c r="R404" i="2"/>
  <c r="P404" i="2"/>
  <c r="BI403" i="2"/>
  <c r="BH403" i="2"/>
  <c r="BG403" i="2"/>
  <c r="BE403" i="2"/>
  <c r="T403" i="2"/>
  <c r="R403" i="2"/>
  <c r="P403" i="2"/>
  <c r="BI402" i="2"/>
  <c r="BH402" i="2"/>
  <c r="BG402" i="2"/>
  <c r="BE402" i="2"/>
  <c r="T402" i="2"/>
  <c r="R402" i="2"/>
  <c r="P402" i="2"/>
  <c r="BI400" i="2"/>
  <c r="BH400" i="2"/>
  <c r="BG400" i="2"/>
  <c r="BE400" i="2"/>
  <c r="T400" i="2"/>
  <c r="R400" i="2"/>
  <c r="P400" i="2"/>
  <c r="BI399" i="2"/>
  <c r="BH399" i="2"/>
  <c r="BG399" i="2"/>
  <c r="BE399" i="2"/>
  <c r="T399" i="2"/>
  <c r="R399" i="2"/>
  <c r="P399" i="2"/>
  <c r="BI398" i="2"/>
  <c r="BH398" i="2"/>
  <c r="BG398" i="2"/>
  <c r="BE398" i="2"/>
  <c r="T398" i="2"/>
  <c r="R398" i="2"/>
  <c r="P398" i="2"/>
  <c r="BI397" i="2"/>
  <c r="BH397" i="2"/>
  <c r="BG397" i="2"/>
  <c r="BE397" i="2"/>
  <c r="T397" i="2"/>
  <c r="R397" i="2"/>
  <c r="P397" i="2"/>
  <c r="BI396" i="2"/>
  <c r="BH396" i="2"/>
  <c r="BG396" i="2"/>
  <c r="BE396" i="2"/>
  <c r="T396" i="2"/>
  <c r="R396" i="2"/>
  <c r="P396" i="2"/>
  <c r="BI394" i="2"/>
  <c r="BH394" i="2"/>
  <c r="BG394" i="2"/>
  <c r="BE394" i="2"/>
  <c r="T394" i="2"/>
  <c r="R394" i="2"/>
  <c r="P394" i="2"/>
  <c r="BI393" i="2"/>
  <c r="BH393" i="2"/>
  <c r="BG393" i="2"/>
  <c r="BE393" i="2"/>
  <c r="T393" i="2"/>
  <c r="R393" i="2"/>
  <c r="P393" i="2"/>
  <c r="BI392" i="2"/>
  <c r="BH392" i="2"/>
  <c r="BG392" i="2"/>
  <c r="BE392" i="2"/>
  <c r="T392" i="2"/>
  <c r="R392" i="2"/>
  <c r="P392" i="2"/>
  <c r="BI391" i="2"/>
  <c r="BH391" i="2"/>
  <c r="BG391" i="2"/>
  <c r="BE391" i="2"/>
  <c r="T391" i="2"/>
  <c r="R391" i="2"/>
  <c r="P391" i="2"/>
  <c r="BI390" i="2"/>
  <c r="BH390" i="2"/>
  <c r="BG390" i="2"/>
  <c r="BE390" i="2"/>
  <c r="T390" i="2"/>
  <c r="R390" i="2"/>
  <c r="P390" i="2"/>
  <c r="BI389" i="2"/>
  <c r="BH389" i="2"/>
  <c r="BG389" i="2"/>
  <c r="BE389" i="2"/>
  <c r="T389" i="2"/>
  <c r="R389" i="2"/>
  <c r="P389" i="2"/>
  <c r="BI388" i="2"/>
  <c r="BH388" i="2"/>
  <c r="BG388" i="2"/>
  <c r="BE388" i="2"/>
  <c r="T388" i="2"/>
  <c r="R388" i="2"/>
  <c r="P388" i="2"/>
  <c r="BI387" i="2"/>
  <c r="BH387" i="2"/>
  <c r="BG387" i="2"/>
  <c r="BE387" i="2"/>
  <c r="T387" i="2"/>
  <c r="R387" i="2"/>
  <c r="P387" i="2"/>
  <c r="BI386" i="2"/>
  <c r="BH386" i="2"/>
  <c r="BG386" i="2"/>
  <c r="BE386" i="2"/>
  <c r="T386" i="2"/>
  <c r="R386" i="2"/>
  <c r="P386" i="2"/>
  <c r="BI385" i="2"/>
  <c r="BH385" i="2"/>
  <c r="BG385" i="2"/>
  <c r="BE385" i="2"/>
  <c r="T385" i="2"/>
  <c r="R385" i="2"/>
  <c r="P385" i="2"/>
  <c r="BI384" i="2"/>
  <c r="BH384" i="2"/>
  <c r="BG384" i="2"/>
  <c r="BE384" i="2"/>
  <c r="T384" i="2"/>
  <c r="R384" i="2"/>
  <c r="P384" i="2"/>
  <c r="BI383" i="2"/>
  <c r="BH383" i="2"/>
  <c r="BG383" i="2"/>
  <c r="BE383" i="2"/>
  <c r="T383" i="2"/>
  <c r="R383" i="2"/>
  <c r="P383" i="2"/>
  <c r="BI382" i="2"/>
  <c r="BH382" i="2"/>
  <c r="BG382" i="2"/>
  <c r="BE382" i="2"/>
  <c r="T382" i="2"/>
  <c r="R382" i="2"/>
  <c r="P382" i="2"/>
  <c r="BI381" i="2"/>
  <c r="BH381" i="2"/>
  <c r="BG381" i="2"/>
  <c r="BE381" i="2"/>
  <c r="T381" i="2"/>
  <c r="R381" i="2"/>
  <c r="P381" i="2"/>
  <c r="BI380" i="2"/>
  <c r="BH380" i="2"/>
  <c r="BG380" i="2"/>
  <c r="BE380" i="2"/>
  <c r="T380" i="2"/>
  <c r="R380" i="2"/>
  <c r="P380" i="2"/>
  <c r="BI379" i="2"/>
  <c r="BH379" i="2"/>
  <c r="BG379" i="2"/>
  <c r="BE379" i="2"/>
  <c r="T379" i="2"/>
  <c r="R379" i="2"/>
  <c r="P379" i="2"/>
  <c r="BI378" i="2"/>
  <c r="BH378" i="2"/>
  <c r="BG378" i="2"/>
  <c r="BE378" i="2"/>
  <c r="T378" i="2"/>
  <c r="R378" i="2"/>
  <c r="P378" i="2"/>
  <c r="BI377" i="2"/>
  <c r="BH377" i="2"/>
  <c r="BG377" i="2"/>
  <c r="BE377" i="2"/>
  <c r="T377" i="2"/>
  <c r="R377" i="2"/>
  <c r="P377" i="2"/>
  <c r="BI376" i="2"/>
  <c r="BH376" i="2"/>
  <c r="BG376" i="2"/>
  <c r="BE376" i="2"/>
  <c r="T376" i="2"/>
  <c r="R376" i="2"/>
  <c r="P376" i="2"/>
  <c r="BI374" i="2"/>
  <c r="BH374" i="2"/>
  <c r="BG374" i="2"/>
  <c r="BE374" i="2"/>
  <c r="T374" i="2"/>
  <c r="R374" i="2"/>
  <c r="P374" i="2"/>
  <c r="BI373" i="2"/>
  <c r="BH373" i="2"/>
  <c r="BG373" i="2"/>
  <c r="BE373" i="2"/>
  <c r="T373" i="2"/>
  <c r="R373" i="2"/>
  <c r="P373" i="2"/>
  <c r="BI372" i="2"/>
  <c r="BH372" i="2"/>
  <c r="BG372" i="2"/>
  <c r="BE372" i="2"/>
  <c r="T372" i="2"/>
  <c r="R372" i="2"/>
  <c r="P372" i="2"/>
  <c r="BI371" i="2"/>
  <c r="BH371" i="2"/>
  <c r="BG371" i="2"/>
  <c r="BE371" i="2"/>
  <c r="T371" i="2"/>
  <c r="R371" i="2"/>
  <c r="P371" i="2"/>
  <c r="BI370" i="2"/>
  <c r="BH370" i="2"/>
  <c r="BG370" i="2"/>
  <c r="BE370" i="2"/>
  <c r="T370" i="2"/>
  <c r="R370" i="2"/>
  <c r="P370" i="2"/>
  <c r="BI369" i="2"/>
  <c r="BH369" i="2"/>
  <c r="BG369" i="2"/>
  <c r="BE369" i="2"/>
  <c r="T369" i="2"/>
  <c r="R369" i="2"/>
  <c r="P369" i="2"/>
  <c r="BI368" i="2"/>
  <c r="BH368" i="2"/>
  <c r="BG368" i="2"/>
  <c r="BE368" i="2"/>
  <c r="T368" i="2"/>
  <c r="R368" i="2"/>
  <c r="P368" i="2"/>
  <c r="BI367" i="2"/>
  <c r="BH367" i="2"/>
  <c r="BG367" i="2"/>
  <c r="BE367" i="2"/>
  <c r="T367" i="2"/>
  <c r="R367" i="2"/>
  <c r="P367" i="2"/>
  <c r="BI366" i="2"/>
  <c r="BH366" i="2"/>
  <c r="BG366" i="2"/>
  <c r="BE366" i="2"/>
  <c r="T366" i="2"/>
  <c r="R366" i="2"/>
  <c r="P366" i="2"/>
  <c r="BI365" i="2"/>
  <c r="BH365" i="2"/>
  <c r="BG365" i="2"/>
  <c r="BE365" i="2"/>
  <c r="T365" i="2"/>
  <c r="R365" i="2"/>
  <c r="P365" i="2"/>
  <c r="BI364" i="2"/>
  <c r="BH364" i="2"/>
  <c r="BG364" i="2"/>
  <c r="BE364" i="2"/>
  <c r="T364" i="2"/>
  <c r="R364" i="2"/>
  <c r="P364" i="2"/>
  <c r="BI363" i="2"/>
  <c r="BH363" i="2"/>
  <c r="BG363" i="2"/>
  <c r="BE363" i="2"/>
  <c r="T363" i="2"/>
  <c r="R363" i="2"/>
  <c r="P363" i="2"/>
  <c r="BI362" i="2"/>
  <c r="BH362" i="2"/>
  <c r="BG362" i="2"/>
  <c r="BE362" i="2"/>
  <c r="T362" i="2"/>
  <c r="R362" i="2"/>
  <c r="P362" i="2"/>
  <c r="BI361" i="2"/>
  <c r="BH361" i="2"/>
  <c r="BG361" i="2"/>
  <c r="BE361" i="2"/>
  <c r="T361" i="2"/>
  <c r="R361" i="2"/>
  <c r="P361" i="2"/>
  <c r="BI360" i="2"/>
  <c r="BH360" i="2"/>
  <c r="BG360" i="2"/>
  <c r="BE360" i="2"/>
  <c r="T360" i="2"/>
  <c r="R360" i="2"/>
  <c r="P360" i="2"/>
  <c r="BI359" i="2"/>
  <c r="BH359" i="2"/>
  <c r="BG359" i="2"/>
  <c r="BE359" i="2"/>
  <c r="T359" i="2"/>
  <c r="R359" i="2"/>
  <c r="P359" i="2"/>
  <c r="BI358" i="2"/>
  <c r="BH358" i="2"/>
  <c r="BG358" i="2"/>
  <c r="BE358" i="2"/>
  <c r="T358" i="2"/>
  <c r="R358" i="2"/>
  <c r="P358" i="2"/>
  <c r="BI357" i="2"/>
  <c r="BH357" i="2"/>
  <c r="BG357" i="2"/>
  <c r="BE357" i="2"/>
  <c r="T357" i="2"/>
  <c r="R357" i="2"/>
  <c r="P357" i="2"/>
  <c r="BI356" i="2"/>
  <c r="BH356" i="2"/>
  <c r="BG356" i="2"/>
  <c r="BE356" i="2"/>
  <c r="T356" i="2"/>
  <c r="R356" i="2"/>
  <c r="P356" i="2"/>
  <c r="BI355" i="2"/>
  <c r="BH355" i="2"/>
  <c r="BG355" i="2"/>
  <c r="BE355" i="2"/>
  <c r="T355" i="2"/>
  <c r="R355" i="2"/>
  <c r="P355" i="2"/>
  <c r="BI354" i="2"/>
  <c r="BH354" i="2"/>
  <c r="BG354" i="2"/>
  <c r="BE354" i="2"/>
  <c r="T354" i="2"/>
  <c r="R354" i="2"/>
  <c r="P354" i="2"/>
  <c r="BI353" i="2"/>
  <c r="BH353" i="2"/>
  <c r="BG353" i="2"/>
  <c r="BE353" i="2"/>
  <c r="T353" i="2"/>
  <c r="R353" i="2"/>
  <c r="P353" i="2"/>
  <c r="BI352" i="2"/>
  <c r="BH352" i="2"/>
  <c r="BG352" i="2"/>
  <c r="BE352" i="2"/>
  <c r="T352" i="2"/>
  <c r="R352" i="2"/>
  <c r="P352" i="2"/>
  <c r="BI351" i="2"/>
  <c r="BH351" i="2"/>
  <c r="BG351" i="2"/>
  <c r="BE351" i="2"/>
  <c r="T351" i="2"/>
  <c r="R351" i="2"/>
  <c r="P351" i="2"/>
  <c r="BI350" i="2"/>
  <c r="BH350" i="2"/>
  <c r="BG350" i="2"/>
  <c r="BE350" i="2"/>
  <c r="T350" i="2"/>
  <c r="R350" i="2"/>
  <c r="P350" i="2"/>
  <c r="BI349" i="2"/>
  <c r="BH349" i="2"/>
  <c r="BG349" i="2"/>
  <c r="BE349" i="2"/>
  <c r="T349" i="2"/>
  <c r="R349" i="2"/>
  <c r="P349" i="2"/>
  <c r="BI348" i="2"/>
  <c r="BH348" i="2"/>
  <c r="BG348" i="2"/>
  <c r="BE348" i="2"/>
  <c r="T348" i="2"/>
  <c r="R348" i="2"/>
  <c r="P348" i="2"/>
  <c r="BI347" i="2"/>
  <c r="BH347" i="2"/>
  <c r="BG347" i="2"/>
  <c r="BE347" i="2"/>
  <c r="T347" i="2"/>
  <c r="R347" i="2"/>
  <c r="P347" i="2"/>
  <c r="BI346" i="2"/>
  <c r="BH346" i="2"/>
  <c r="BG346" i="2"/>
  <c r="BE346" i="2"/>
  <c r="T346" i="2"/>
  <c r="R346" i="2"/>
  <c r="P346" i="2"/>
  <c r="BI345" i="2"/>
  <c r="BH345" i="2"/>
  <c r="BG345" i="2"/>
  <c r="BE345" i="2"/>
  <c r="T345" i="2"/>
  <c r="R345" i="2"/>
  <c r="P345" i="2"/>
  <c r="BI344" i="2"/>
  <c r="BH344" i="2"/>
  <c r="BG344" i="2"/>
  <c r="BE344" i="2"/>
  <c r="T344" i="2"/>
  <c r="R344" i="2"/>
  <c r="P344" i="2"/>
  <c r="BI343" i="2"/>
  <c r="BH343" i="2"/>
  <c r="BG343" i="2"/>
  <c r="BE343" i="2"/>
  <c r="T343" i="2"/>
  <c r="R343" i="2"/>
  <c r="P343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39" i="2"/>
  <c r="BH339" i="2"/>
  <c r="BG339" i="2"/>
  <c r="BE339" i="2"/>
  <c r="T339" i="2"/>
  <c r="R339" i="2"/>
  <c r="P339" i="2"/>
  <c r="BI338" i="2"/>
  <c r="BH338" i="2"/>
  <c r="BG338" i="2"/>
  <c r="BE338" i="2"/>
  <c r="T338" i="2"/>
  <c r="R338" i="2"/>
  <c r="P338" i="2"/>
  <c r="BI337" i="2"/>
  <c r="BH337" i="2"/>
  <c r="BG337" i="2"/>
  <c r="BE337" i="2"/>
  <c r="T337" i="2"/>
  <c r="R337" i="2"/>
  <c r="P337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9" i="2"/>
  <c r="BH329" i="2"/>
  <c r="BG329" i="2"/>
  <c r="BE329" i="2"/>
  <c r="T329" i="2"/>
  <c r="R329" i="2"/>
  <c r="P329" i="2"/>
  <c r="BI328" i="2"/>
  <c r="BH328" i="2"/>
  <c r="BG328" i="2"/>
  <c r="BE328" i="2"/>
  <c r="T328" i="2"/>
  <c r="R328" i="2"/>
  <c r="P328" i="2"/>
  <c r="BI327" i="2"/>
  <c r="BH327" i="2"/>
  <c r="BG327" i="2"/>
  <c r="BE327" i="2"/>
  <c r="T327" i="2"/>
  <c r="R327" i="2"/>
  <c r="P327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9" i="2"/>
  <c r="BH319" i="2"/>
  <c r="BG319" i="2"/>
  <c r="BE319" i="2"/>
  <c r="T319" i="2"/>
  <c r="R319" i="2"/>
  <c r="P319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7" i="2"/>
  <c r="BH307" i="2"/>
  <c r="BG307" i="2"/>
  <c r="BE307" i="2"/>
  <c r="T307" i="2"/>
  <c r="R307" i="2"/>
  <c r="P307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5" i="2"/>
  <c r="BH245" i="2"/>
  <c r="BG245" i="2"/>
  <c r="BE245" i="2"/>
  <c r="T245" i="2"/>
  <c r="T244" i="2"/>
  <c r="R245" i="2"/>
  <c r="R244" i="2"/>
  <c r="P245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J144" i="2"/>
  <c r="J143" i="2"/>
  <c r="F143" i="2"/>
  <c r="F141" i="2"/>
  <c r="E139" i="2"/>
  <c r="J94" i="2"/>
  <c r="J93" i="2"/>
  <c r="F93" i="2"/>
  <c r="F91" i="2"/>
  <c r="E89" i="2"/>
  <c r="J20" i="2"/>
  <c r="E20" i="2"/>
  <c r="F94" i="2"/>
  <c r="J19" i="2"/>
  <c r="J14" i="2"/>
  <c r="J141" i="2" s="1"/>
  <c r="E7" i="2"/>
  <c r="E85" i="2" s="1"/>
  <c r="L90" i="1"/>
  <c r="AM90" i="1"/>
  <c r="AM89" i="1"/>
  <c r="L89" i="1"/>
  <c r="AM87" i="1"/>
  <c r="L87" i="1"/>
  <c r="L85" i="1"/>
  <c r="L84" i="1"/>
  <c r="J420" i="2"/>
  <c r="J403" i="2"/>
  <c r="J394" i="2"/>
  <c r="BK389" i="2"/>
  <c r="J384" i="2"/>
  <c r="BK378" i="2"/>
  <c r="J369" i="2"/>
  <c r="J361" i="2"/>
  <c r="J349" i="2"/>
  <c r="BK344" i="2"/>
  <c r="J339" i="2"/>
  <c r="J328" i="2"/>
  <c r="BK322" i="2"/>
  <c r="BK312" i="2"/>
  <c r="J301" i="2"/>
  <c r="J285" i="2"/>
  <c r="J277" i="2"/>
  <c r="J270" i="2"/>
  <c r="BK254" i="2"/>
  <c r="J248" i="2"/>
  <c r="J241" i="2"/>
  <c r="J237" i="2"/>
  <c r="BK215" i="2"/>
  <c r="BK206" i="2"/>
  <c r="J200" i="2"/>
  <c r="J187" i="2"/>
  <c r="J182" i="2"/>
  <c r="BK173" i="2"/>
  <c r="J167" i="2"/>
  <c r="BK158" i="2"/>
  <c r="BK426" i="2"/>
  <c r="BK419" i="2"/>
  <c r="BK412" i="2"/>
  <c r="J409" i="2"/>
  <c r="J400" i="2"/>
  <c r="BK394" i="2"/>
  <c r="BK377" i="2"/>
  <c r="J372" i="2"/>
  <c r="J356" i="2"/>
  <c r="BK351" i="2"/>
  <c r="BK345" i="2"/>
  <c r="J337" i="2"/>
  <c r="BK334" i="2"/>
  <c r="J329" i="2"/>
  <c r="BK321" i="2"/>
  <c r="J314" i="2"/>
  <c r="BK306" i="2"/>
  <c r="J299" i="2"/>
  <c r="J292" i="2"/>
  <c r="BK279" i="2"/>
  <c r="J273" i="2"/>
  <c r="BK266" i="2"/>
  <c r="BK258" i="2"/>
  <c r="BK252" i="2"/>
  <c r="J243" i="2"/>
  <c r="BK233" i="2"/>
  <c r="BK228" i="2"/>
  <c r="J217" i="2"/>
  <c r="J210" i="2"/>
  <c r="BK194" i="2"/>
  <c r="BK188" i="2"/>
  <c r="J179" i="2"/>
  <c r="J171" i="2"/>
  <c r="J159" i="2"/>
  <c r="J153" i="2"/>
  <c r="AS97" i="1"/>
  <c r="BK383" i="2"/>
  <c r="BK376" i="2"/>
  <c r="J363" i="2"/>
  <c r="J325" i="2"/>
  <c r="BK314" i="2"/>
  <c r="J307" i="2"/>
  <c r="BK303" i="2"/>
  <c r="BK290" i="2"/>
  <c r="J281" i="2"/>
  <c r="BK268" i="2"/>
  <c r="J260" i="2"/>
  <c r="J255" i="2"/>
  <c r="J249" i="2"/>
  <c r="BK236" i="2"/>
  <c r="J226" i="2"/>
  <c r="BK220" i="2"/>
  <c r="J215" i="2"/>
  <c r="J205" i="2"/>
  <c r="BK200" i="2"/>
  <c r="BK195" i="2"/>
  <c r="J189" i="2"/>
  <c r="BK177" i="2"/>
  <c r="J165" i="2"/>
  <c r="BK152" i="2"/>
  <c r="BK418" i="2"/>
  <c r="BK411" i="2"/>
  <c r="J406" i="2"/>
  <c r="J392" i="2"/>
  <c r="J383" i="2"/>
  <c r="BK372" i="2"/>
  <c r="BK366" i="2"/>
  <c r="J359" i="2"/>
  <c r="J354" i="2"/>
  <c r="J350" i="2"/>
  <c r="J341" i="2"/>
  <c r="J334" i="2"/>
  <c r="BK329" i="2"/>
  <c r="J319" i="2"/>
  <c r="BK317" i="2"/>
  <c r="J306" i="2"/>
  <c r="BK295" i="2"/>
  <c r="J286" i="2"/>
  <c r="BK281" i="2"/>
  <c r="BK274" i="2"/>
  <c r="BK269" i="2"/>
  <c r="J261" i="2"/>
  <c r="BK253" i="2"/>
  <c r="J235" i="2"/>
  <c r="J225" i="2"/>
  <c r="J220" i="2"/>
  <c r="J218" i="2"/>
  <c r="BK207" i="2"/>
  <c r="BK193" i="2"/>
  <c r="BK185" i="2"/>
  <c r="J177" i="2"/>
  <c r="BK172" i="2"/>
  <c r="J162" i="2"/>
  <c r="J155" i="2"/>
  <c r="BK277" i="3"/>
  <c r="J272" i="3"/>
  <c r="J260" i="3"/>
  <c r="BK247" i="3"/>
  <c r="BK235" i="3"/>
  <c r="BK228" i="3"/>
  <c r="J220" i="3"/>
  <c r="J214" i="3"/>
  <c r="BK208" i="3"/>
  <c r="BK203" i="3"/>
  <c r="J197" i="3"/>
  <c r="J190" i="3"/>
  <c r="BK181" i="3"/>
  <c r="BK175" i="3"/>
  <c r="J164" i="3"/>
  <c r="J157" i="3"/>
  <c r="J147" i="3"/>
  <c r="J135" i="3"/>
  <c r="J273" i="3"/>
  <c r="BK267" i="3"/>
  <c r="BK262" i="3"/>
  <c r="BK256" i="3"/>
  <c r="BK248" i="3"/>
  <c r="J241" i="3"/>
  <c r="BK236" i="3"/>
  <c r="J230" i="3"/>
  <c r="J226" i="3"/>
  <c r="BK222" i="3"/>
  <c r="BK214" i="3"/>
  <c r="J209" i="3"/>
  <c r="BK205" i="3"/>
  <c r="J201" i="3"/>
  <c r="J198" i="3"/>
  <c r="BK190" i="3"/>
  <c r="BK183" i="3"/>
  <c r="BK174" i="3"/>
  <c r="J168" i="3"/>
  <c r="BK157" i="3"/>
  <c r="J152" i="3"/>
  <c r="J140" i="3"/>
  <c r="BK132" i="3"/>
  <c r="BK272" i="3"/>
  <c r="BK261" i="3"/>
  <c r="J256" i="3"/>
  <c r="J251" i="3"/>
  <c r="BK244" i="3"/>
  <c r="J239" i="3"/>
  <c r="BK187" i="3"/>
  <c r="J184" i="3"/>
  <c r="BK172" i="3"/>
  <c r="BK164" i="3"/>
  <c r="BK156" i="3"/>
  <c r="BK147" i="3"/>
  <c r="J142" i="3"/>
  <c r="BK136" i="3"/>
  <c r="BK271" i="3"/>
  <c r="BK263" i="3"/>
  <c r="BK255" i="3"/>
  <c r="BK250" i="3"/>
  <c r="BK234" i="3"/>
  <c r="J228" i="3"/>
  <c r="BK192" i="3"/>
  <c r="J181" i="3"/>
  <c r="BK173" i="3"/>
  <c r="BK169" i="3"/>
  <c r="BK162" i="3"/>
  <c r="J154" i="3"/>
  <c r="J149" i="3"/>
  <c r="J137" i="3"/>
  <c r="J132" i="3"/>
  <c r="J189" i="4"/>
  <c r="BK184" i="4"/>
  <c r="J174" i="4"/>
  <c r="BK168" i="4"/>
  <c r="BK160" i="4"/>
  <c r="J155" i="4"/>
  <c r="BK141" i="4"/>
  <c r="BK189" i="4"/>
  <c r="BK178" i="4"/>
  <c r="BK174" i="4"/>
  <c r="BK169" i="4"/>
  <c r="J164" i="4"/>
  <c r="BK157" i="4"/>
  <c r="BK145" i="4"/>
  <c r="J149" i="4"/>
  <c r="BK140" i="4"/>
  <c r="BK180" i="4"/>
  <c r="J171" i="4"/>
  <c r="BK164" i="4"/>
  <c r="J156" i="4"/>
  <c r="BK148" i="4"/>
  <c r="J137" i="4"/>
  <c r="J220" i="5"/>
  <c r="J210" i="5"/>
  <c r="J195" i="5"/>
  <c r="BK188" i="5"/>
  <c r="BK173" i="5"/>
  <c r="J167" i="5"/>
  <c r="J163" i="5"/>
  <c r="BK159" i="5"/>
  <c r="J150" i="5"/>
  <c r="BK224" i="5"/>
  <c r="BK214" i="5"/>
  <c r="BK210" i="5"/>
  <c r="BK207" i="5"/>
  <c r="J202" i="5"/>
  <c r="BK191" i="5"/>
  <c r="J170" i="5"/>
  <c r="J165" i="5"/>
  <c r="J159" i="5"/>
  <c r="J154" i="5"/>
  <c r="J149" i="5"/>
  <c r="J142" i="5"/>
  <c r="BK228" i="5"/>
  <c r="BK217" i="5"/>
  <c r="J212" i="5"/>
  <c r="BK203" i="5"/>
  <c r="J187" i="5"/>
  <c r="BK223" i="5"/>
  <c r="J217" i="5"/>
  <c r="J201" i="5"/>
  <c r="BK192" i="5"/>
  <c r="BK190" i="5"/>
  <c r="J185" i="5"/>
  <c r="BK182" i="5"/>
  <c r="BK180" i="5"/>
  <c r="J177" i="5"/>
  <c r="J175" i="5"/>
  <c r="J171" i="5"/>
  <c r="J157" i="5"/>
  <c r="J152" i="5"/>
  <c r="J146" i="5"/>
  <c r="J140" i="5"/>
  <c r="J208" i="6"/>
  <c r="J202" i="6"/>
  <c r="J198" i="6"/>
  <c r="BK193" i="6"/>
  <c r="BK188" i="6"/>
  <c r="BK184" i="6"/>
  <c r="BK181" i="6"/>
  <c r="BK175" i="6"/>
  <c r="BK172" i="6"/>
  <c r="BK168" i="6"/>
  <c r="J164" i="6"/>
  <c r="J160" i="6"/>
  <c r="J154" i="6"/>
  <c r="BK150" i="6"/>
  <c r="J144" i="6"/>
  <c r="BK137" i="6"/>
  <c r="BK206" i="6"/>
  <c r="BK199" i="6"/>
  <c r="J192" i="6"/>
  <c r="BK186" i="6"/>
  <c r="J177" i="6"/>
  <c r="J174" i="6"/>
  <c r="BK164" i="6"/>
  <c r="BK158" i="6"/>
  <c r="BK154" i="6"/>
  <c r="BK149" i="6"/>
  <c r="J142" i="6"/>
  <c r="J137" i="6"/>
  <c r="BK208" i="6"/>
  <c r="BK204" i="6"/>
  <c r="BK198" i="6"/>
  <c r="J193" i="6"/>
  <c r="BK185" i="6"/>
  <c r="BK177" i="6"/>
  <c r="BK167" i="6"/>
  <c r="J161" i="6"/>
  <c r="J149" i="6"/>
  <c r="J174" i="7"/>
  <c r="BK158" i="7"/>
  <c r="BK149" i="7"/>
  <c r="J142" i="7"/>
  <c r="BK174" i="7"/>
  <c r="BK159" i="7"/>
  <c r="J151" i="7"/>
  <c r="BK146" i="7"/>
  <c r="J172" i="7"/>
  <c r="BK164" i="7"/>
  <c r="J160" i="7"/>
  <c r="J149" i="7"/>
  <c r="J140" i="7"/>
  <c r="J136" i="7"/>
  <c r="BK140" i="7"/>
  <c r="J129" i="7"/>
  <c r="J250" i="8"/>
  <c r="J249" i="8"/>
  <c r="J241" i="8"/>
  <c r="BK232" i="8"/>
  <c r="J226" i="8"/>
  <c r="BK214" i="8"/>
  <c r="BK209" i="8"/>
  <c r="BK206" i="8"/>
  <c r="J197" i="8"/>
  <c r="BK192" i="8"/>
  <c r="J186" i="8"/>
  <c r="BK177" i="8"/>
  <c r="J171" i="8"/>
  <c r="J165" i="8"/>
  <c r="BK158" i="8"/>
  <c r="BK153" i="8"/>
  <c r="J147" i="8"/>
  <c r="BK135" i="8"/>
  <c r="J247" i="8"/>
  <c r="BK237" i="8"/>
  <c r="J234" i="8"/>
  <c r="J227" i="8"/>
  <c r="J224" i="8"/>
  <c r="J220" i="8"/>
  <c r="J214" i="8"/>
  <c r="J205" i="8"/>
  <c r="BK199" i="8"/>
  <c r="BK191" i="8"/>
  <c r="BK182" i="8"/>
  <c r="J170" i="8"/>
  <c r="BK165" i="8"/>
  <c r="J155" i="8"/>
  <c r="J140" i="8"/>
  <c r="BK245" i="8"/>
  <c r="J232" i="8"/>
  <c r="BK223" i="8"/>
  <c r="J217" i="8"/>
  <c r="J207" i="8"/>
  <c r="J199" i="8"/>
  <c r="J192" i="8"/>
  <c r="BK186" i="8"/>
  <c r="BK176" i="8"/>
  <c r="BK162" i="8"/>
  <c r="J143" i="8"/>
  <c r="J133" i="8"/>
  <c r="BK250" i="8"/>
  <c r="J243" i="8"/>
  <c r="BK236" i="8"/>
  <c r="J228" i="8"/>
  <c r="J209" i="8"/>
  <c r="J201" i="8"/>
  <c r="J189" i="8"/>
  <c r="J177" i="8"/>
  <c r="BK171" i="8"/>
  <c r="BK160" i="8"/>
  <c r="BK150" i="8"/>
  <c r="J137" i="8"/>
  <c r="BK208" i="9"/>
  <c r="BK203" i="9"/>
  <c r="J194" i="9"/>
  <c r="J187" i="9"/>
  <c r="BK182" i="9"/>
  <c r="BK174" i="9"/>
  <c r="J168" i="9"/>
  <c r="BK161" i="9"/>
  <c r="J157" i="9"/>
  <c r="J145" i="9"/>
  <c r="BK133" i="9"/>
  <c r="J206" i="9"/>
  <c r="BK199" i="9"/>
  <c r="BK193" i="9"/>
  <c r="BK186" i="9"/>
  <c r="BK178" i="9"/>
  <c r="J174" i="9"/>
  <c r="BK166" i="9"/>
  <c r="J159" i="9"/>
  <c r="BK144" i="9"/>
  <c r="J139" i="9"/>
  <c r="J136" i="9"/>
  <c r="BK132" i="9"/>
  <c r="J203" i="9"/>
  <c r="J198" i="9"/>
  <c r="BK190" i="9"/>
  <c r="J180" i="9"/>
  <c r="BK172" i="9"/>
  <c r="BK160" i="9"/>
  <c r="BK151" i="9"/>
  <c r="BK146" i="9"/>
  <c r="J137" i="9"/>
  <c r="BK198" i="9"/>
  <c r="J189" i="9"/>
  <c r="J182" i="9"/>
  <c r="J171" i="9"/>
  <c r="J164" i="9"/>
  <c r="J151" i="9"/>
  <c r="J142" i="9"/>
  <c r="J138" i="9"/>
  <c r="BK165" i="10"/>
  <c r="J157" i="10"/>
  <c r="J150" i="10"/>
  <c r="BK142" i="10"/>
  <c r="J133" i="10"/>
  <c r="J166" i="10"/>
  <c r="BK160" i="10"/>
  <c r="J152" i="10"/>
  <c r="J131" i="10"/>
  <c r="BK169" i="10"/>
  <c r="J158" i="10"/>
  <c r="BK153" i="10"/>
  <c r="BK146" i="10"/>
  <c r="BK141" i="10"/>
  <c r="J135" i="10"/>
  <c r="BK167" i="10"/>
  <c r="BK162" i="10"/>
  <c r="J151" i="10"/>
  <c r="J142" i="10"/>
  <c r="J129" i="10"/>
  <c r="BK144" i="11"/>
  <c r="J135" i="11"/>
  <c r="J149" i="11"/>
  <c r="J144" i="11"/>
  <c r="J134" i="11"/>
  <c r="J138" i="11"/>
  <c r="J150" i="11"/>
  <c r="BK140" i="11"/>
  <c r="BK132" i="11"/>
  <c r="J160" i="12"/>
  <c r="J147" i="12"/>
  <c r="BK132" i="12"/>
  <c r="J164" i="12"/>
  <c r="BK155" i="12"/>
  <c r="BK146" i="12"/>
  <c r="J142" i="12"/>
  <c r="BK136" i="12"/>
  <c r="J132" i="12"/>
  <c r="BK167" i="12"/>
  <c r="BK163" i="12"/>
  <c r="J157" i="12"/>
  <c r="J148" i="12"/>
  <c r="J138" i="12"/>
  <c r="J134" i="12"/>
  <c r="BK156" i="13"/>
  <c r="J148" i="13"/>
  <c r="J140" i="13"/>
  <c r="J134" i="13"/>
  <c r="J127" i="13"/>
  <c r="BK144" i="13"/>
  <c r="BK135" i="13"/>
  <c r="BK127" i="13"/>
  <c r="J154" i="13"/>
  <c r="J144" i="13"/>
  <c r="BK134" i="13"/>
  <c r="BK126" i="13"/>
  <c r="J137" i="13"/>
  <c r="J125" i="13"/>
  <c r="BK179" i="14"/>
  <c r="BK175" i="14"/>
  <c r="BK171" i="14"/>
  <c r="BK165" i="14"/>
  <c r="J159" i="14"/>
  <c r="BK139" i="14"/>
  <c r="J132" i="14"/>
  <c r="J179" i="14"/>
  <c r="J172" i="14"/>
  <c r="J168" i="14"/>
  <c r="J153" i="14"/>
  <c r="J148" i="14"/>
  <c r="BK141" i="14"/>
  <c r="J156" i="14"/>
  <c r="BK152" i="14"/>
  <c r="J143" i="14"/>
  <c r="BK134" i="14"/>
  <c r="J183" i="14"/>
  <c r="BK174" i="14"/>
  <c r="J165" i="14"/>
  <c r="J155" i="14"/>
  <c r="BK147" i="14"/>
  <c r="BK136" i="14"/>
  <c r="BK129" i="14"/>
  <c r="J174" i="15"/>
  <c r="BK160" i="15"/>
  <c r="J157" i="15"/>
  <c r="BK150" i="15"/>
  <c r="J132" i="15"/>
  <c r="J173" i="15"/>
  <c r="J160" i="15"/>
  <c r="BK156" i="15"/>
  <c r="BK146" i="15"/>
  <c r="J131" i="15"/>
  <c r="J128" i="15"/>
  <c r="BK171" i="15"/>
  <c r="BK161" i="15"/>
  <c r="J152" i="15"/>
  <c r="J141" i="15"/>
  <c r="J135" i="15"/>
  <c r="J177" i="15"/>
  <c r="BK172" i="15"/>
  <c r="J162" i="15"/>
  <c r="BK152" i="15"/>
  <c r="J147" i="15"/>
  <c r="BK134" i="15"/>
  <c r="BK175" i="16"/>
  <c r="BK159" i="16"/>
  <c r="J177" i="16"/>
  <c r="J162" i="16"/>
  <c r="J154" i="16"/>
  <c r="J148" i="16"/>
  <c r="BK140" i="16"/>
  <c r="BK174" i="16"/>
  <c r="BK164" i="16"/>
  <c r="BK162" i="16"/>
  <c r="BK155" i="16"/>
  <c r="BK149" i="16"/>
  <c r="BK137" i="16"/>
  <c r="J132" i="16"/>
  <c r="BK129" i="16"/>
  <c r="BK177" i="16"/>
  <c r="BK172" i="16"/>
  <c r="J164" i="16"/>
  <c r="BK152" i="16"/>
  <c r="BK146" i="16"/>
  <c r="J143" i="16"/>
  <c r="J139" i="16"/>
  <c r="J133" i="16"/>
  <c r="BK128" i="16"/>
  <c r="J170" i="17"/>
  <c r="J162" i="17"/>
  <c r="J157" i="17"/>
  <c r="J151" i="17"/>
  <c r="J130" i="17"/>
  <c r="J127" i="17"/>
  <c r="J169" i="17"/>
  <c r="BK157" i="17"/>
  <c r="BK146" i="17"/>
  <c r="J134" i="17"/>
  <c r="BK127" i="17"/>
  <c r="BK153" i="17"/>
  <c r="BK149" i="17"/>
  <c r="J141" i="17"/>
  <c r="BK135" i="17"/>
  <c r="BK169" i="17"/>
  <c r="BK159" i="17"/>
  <c r="J147" i="17"/>
  <c r="J136" i="17"/>
  <c r="BK163" i="18"/>
  <c r="J156" i="18"/>
  <c r="J150" i="18"/>
  <c r="J141" i="18"/>
  <c r="J137" i="18"/>
  <c r="BK131" i="18"/>
  <c r="J162" i="18"/>
  <c r="J151" i="18"/>
  <c r="J142" i="18"/>
  <c r="BK132" i="18"/>
  <c r="J161" i="18"/>
  <c r="J155" i="18"/>
  <c r="BK151" i="18"/>
  <c r="J140" i="18"/>
  <c r="J128" i="18"/>
  <c r="BK124" i="19"/>
  <c r="J417" i="2"/>
  <c r="BK404" i="2"/>
  <c r="J398" i="2"/>
  <c r="J390" i="2"/>
  <c r="BK382" i="2"/>
  <c r="BK374" i="2"/>
  <c r="BK370" i="2"/>
  <c r="J362" i="2"/>
  <c r="J345" i="2"/>
  <c r="BK341" i="2"/>
  <c r="J332" i="2"/>
  <c r="BK325" i="2"/>
  <c r="J317" i="2"/>
  <c r="BK305" i="2"/>
  <c r="BK288" i="2"/>
  <c r="J282" i="2"/>
  <c r="BK273" i="2"/>
  <c r="J257" i="2"/>
  <c r="BK249" i="2"/>
  <c r="J242" i="2"/>
  <c r="BK240" i="2"/>
  <c r="J230" i="2"/>
  <c r="J221" i="2"/>
  <c r="J208" i="2"/>
  <c r="J204" i="2"/>
  <c r="J197" i="2"/>
  <c r="J185" i="2"/>
  <c r="BK178" i="2"/>
  <c r="BK164" i="2"/>
  <c r="J157" i="2"/>
  <c r="BK150" i="2"/>
  <c r="J421" i="2"/>
  <c r="BK415" i="2"/>
  <c r="BK407" i="2"/>
  <c r="J397" i="2"/>
  <c r="J389" i="2"/>
  <c r="BK379" i="2"/>
  <c r="J371" i="2"/>
  <c r="BK361" i="2"/>
  <c r="BK354" i="2"/>
  <c r="BK350" i="2"/>
  <c r="J344" i="2"/>
  <c r="J335" i="2"/>
  <c r="J330" i="2"/>
  <c r="J322" i="2"/>
  <c r="J316" i="2"/>
  <c r="J308" i="2"/>
  <c r="BK296" i="2"/>
  <c r="J294" i="2"/>
  <c r="J284" i="2"/>
  <c r="J274" i="2"/>
  <c r="BK267" i="2"/>
  <c r="BK256" i="2"/>
  <c r="BK248" i="2"/>
  <c r="BK237" i="2"/>
  <c r="BK231" i="2"/>
  <c r="BK226" i="2"/>
  <c r="J216" i="2"/>
  <c r="BK209" i="2"/>
  <c r="J193" i="2"/>
  <c r="BK184" i="2"/>
  <c r="J174" i="2"/>
  <c r="BK169" i="2"/>
  <c r="J158" i="2"/>
  <c r="BK157" i="2"/>
  <c r="J151" i="2"/>
  <c r="BK423" i="2"/>
  <c r="J415" i="2"/>
  <c r="BK405" i="2"/>
  <c r="J396" i="2"/>
  <c r="BK388" i="2"/>
  <c r="J385" i="2"/>
  <c r="J378" i="2"/>
  <c r="BK365" i="2"/>
  <c r="J358" i="2"/>
  <c r="BK316" i="2"/>
  <c r="J309" i="2"/>
  <c r="BK304" i="2"/>
  <c r="BK300" i="2"/>
  <c r="J288" i="2"/>
  <c r="J272" i="2"/>
  <c r="BK263" i="2"/>
  <c r="BK259" i="2"/>
  <c r="J253" i="2"/>
  <c r="BK239" i="2"/>
  <c r="J229" i="2"/>
  <c r="J223" i="2"/>
  <c r="BK218" i="2"/>
  <c r="J211" i="2"/>
  <c r="BK202" i="2"/>
  <c r="BK196" i="2"/>
  <c r="J190" i="2"/>
  <c r="BK180" i="2"/>
  <c r="J164" i="2"/>
  <c r="BK151" i="2"/>
  <c r="J426" i="2"/>
  <c r="J412" i="2"/>
  <c r="J407" i="2"/>
  <c r="BK398" i="2"/>
  <c r="BK391" i="2"/>
  <c r="J374" i="2"/>
  <c r="BK369" i="2"/>
  <c r="BK364" i="2"/>
  <c r="J357" i="2"/>
  <c r="J353" i="2"/>
  <c r="BK349" i="2"/>
  <c r="BK339" i="2"/>
  <c r="BK333" i="2"/>
  <c r="BK323" i="2"/>
  <c r="J315" i="2"/>
  <c r="J303" i="2"/>
  <c r="BK294" i="2"/>
  <c r="BK285" i="2"/>
  <c r="BK276" i="2"/>
  <c r="BK271" i="2"/>
  <c r="J263" i="2"/>
  <c r="BK257" i="2"/>
  <c r="J236" i="2"/>
  <c r="BK229" i="2"/>
  <c r="BK221" i="2"/>
  <c r="BK213" i="2"/>
  <c r="BK211" i="2"/>
  <c r="J206" i="2"/>
  <c r="BK192" i="2"/>
  <c r="BK182" i="2"/>
  <c r="BK179" i="2"/>
  <c r="J173" i="2"/>
  <c r="BK165" i="2"/>
  <c r="BK159" i="2"/>
  <c r="BK278" i="3"/>
  <c r="BK273" i="3"/>
  <c r="BK268" i="3"/>
  <c r="J252" i="3"/>
  <c r="J240" i="3"/>
  <c r="BK229" i="3"/>
  <c r="J221" i="3"/>
  <c r="J218" i="3"/>
  <c r="J215" i="3"/>
  <c r="J210" i="3"/>
  <c r="BK206" i="3"/>
  <c r="J202" i="3"/>
  <c r="BK196" i="3"/>
  <c r="BK189" i="3"/>
  <c r="J179" i="3"/>
  <c r="J169" i="3"/>
  <c r="J161" i="3"/>
  <c r="BK149" i="3"/>
  <c r="J141" i="3"/>
  <c r="BK131" i="3"/>
  <c r="J266" i="3"/>
  <c r="J261" i="3"/>
  <c r="J255" i="3"/>
  <c r="J243" i="3"/>
  <c r="BK239" i="3"/>
  <c r="J233" i="3"/>
  <c r="J225" i="3"/>
  <c r="J216" i="3"/>
  <c r="BK212" i="3"/>
  <c r="J208" i="3"/>
  <c r="BK204" i="3"/>
  <c r="BK200" i="3"/>
  <c r="J193" i="3"/>
  <c r="BK184" i="3"/>
  <c r="J175" i="3"/>
  <c r="J170" i="3"/>
  <c r="BK161" i="3"/>
  <c r="J150" i="3"/>
  <c r="J138" i="3"/>
  <c r="J278" i="3"/>
  <c r="BK269" i="3"/>
  <c r="BK260" i="3"/>
  <c r="J253" i="3"/>
  <c r="J247" i="3"/>
  <c r="BK242" i="3"/>
  <c r="BK237" i="3"/>
  <c r="J223" i="3"/>
  <c r="BK218" i="3"/>
  <c r="J195" i="3"/>
  <c r="J186" i="3"/>
  <c r="BK179" i="3"/>
  <c r="J166" i="3"/>
  <c r="J160" i="3"/>
  <c r="BK152" i="3"/>
  <c r="BK137" i="3"/>
  <c r="J131" i="3"/>
  <c r="BK266" i="3"/>
  <c r="J259" i="3"/>
  <c r="J248" i="3"/>
  <c r="J235" i="3"/>
  <c r="BK230" i="3"/>
  <c r="BK220" i="3"/>
  <c r="BK188" i="3"/>
  <c r="J176" i="3"/>
  <c r="BK168" i="3"/>
  <c r="J156" i="3"/>
  <c r="J153" i="3"/>
  <c r="J148" i="3"/>
  <c r="BK135" i="3"/>
  <c r="J186" i="4"/>
  <c r="J179" i="4"/>
  <c r="BK172" i="4"/>
  <c r="J167" i="4"/>
  <c r="BK162" i="4"/>
  <c r="J158" i="4"/>
  <c r="BK147" i="4"/>
  <c r="J191" i="4"/>
  <c r="J188" i="4"/>
  <c r="BK177" i="4"/>
  <c r="J173" i="4"/>
  <c r="J168" i="4"/>
  <c r="J162" i="4"/>
  <c r="BK158" i="4"/>
  <c r="J147" i="4"/>
  <c r="J152" i="4"/>
  <c r="J142" i="4"/>
  <c r="BK185" i="4"/>
  <c r="J178" i="4"/>
  <c r="J170" i="4"/>
  <c r="J163" i="4"/>
  <c r="BK152" i="4"/>
  <c r="BK143" i="4"/>
  <c r="J228" i="5"/>
  <c r="BK215" i="5"/>
  <c r="J207" i="5"/>
  <c r="BK201" i="5"/>
  <c r="BK193" i="5"/>
  <c r="BK174" i="5"/>
  <c r="BK171" i="5"/>
  <c r="BK165" i="5"/>
  <c r="BK161" i="5"/>
  <c r="BK155" i="5"/>
  <c r="BK142" i="5"/>
  <c r="J227" i="5"/>
  <c r="BK216" i="5"/>
  <c r="BK209" i="5"/>
  <c r="BK204" i="5"/>
  <c r="J190" i="5"/>
  <c r="J184" i="5"/>
  <c r="BK166" i="5"/>
  <c r="BK162" i="5"/>
  <c r="J156" i="5"/>
  <c r="BK151" i="5"/>
  <c r="J143" i="5"/>
  <c r="J137" i="5"/>
  <c r="J219" i="5"/>
  <c r="J213" i="5"/>
  <c r="J204" i="5"/>
  <c r="J193" i="5"/>
  <c r="J225" i="5"/>
  <c r="BK219" i="5"/>
  <c r="J208" i="5"/>
  <c r="BK199" i="5"/>
  <c r="BK195" i="5"/>
  <c r="BK186" i="5"/>
  <c r="J183" i="5"/>
  <c r="J181" i="5"/>
  <c r="BK178" i="5"/>
  <c r="BK176" i="5"/>
  <c r="J174" i="5"/>
  <c r="BK170" i="5"/>
  <c r="BK156" i="5"/>
  <c r="J151" i="5"/>
  <c r="BK145" i="5"/>
  <c r="J141" i="5"/>
  <c r="J203" i="6"/>
  <c r="J199" i="6"/>
  <c r="BK195" i="6"/>
  <c r="J189" i="6"/>
  <c r="J185" i="6"/>
  <c r="BK182" i="6"/>
  <c r="J176" i="6"/>
  <c r="J171" i="6"/>
  <c r="BK166" i="6"/>
  <c r="J163" i="6"/>
  <c r="BK155" i="6"/>
  <c r="BK148" i="6"/>
  <c r="BK143" i="6"/>
  <c r="J136" i="6"/>
  <c r="BK205" i="6"/>
  <c r="J195" i="6"/>
  <c r="BK187" i="6"/>
  <c r="J179" i="6"/>
  <c r="J172" i="6"/>
  <c r="BK163" i="6"/>
  <c r="J159" i="6"/>
  <c r="J152" i="6"/>
  <c r="J147" i="6"/>
  <c r="J138" i="6"/>
  <c r="BK135" i="6"/>
  <c r="J205" i="6"/>
  <c r="BK196" i="6"/>
  <c r="BK191" i="6"/>
  <c r="J187" i="6"/>
  <c r="J178" i="6"/>
  <c r="BK170" i="6"/>
  <c r="BK152" i="6"/>
  <c r="BK142" i="6"/>
  <c r="J139" i="6"/>
  <c r="BK168" i="7"/>
  <c r="J157" i="7"/>
  <c r="J146" i="7"/>
  <c r="J135" i="7"/>
  <c r="J168" i="7"/>
  <c r="BK156" i="7"/>
  <c r="J152" i="7"/>
  <c r="BK148" i="7"/>
  <c r="BK136" i="7"/>
  <c r="J166" i="7"/>
  <c r="J159" i="7"/>
  <c r="J150" i="7"/>
  <c r="BK141" i="7"/>
  <c r="J131" i="7"/>
  <c r="BK173" i="7"/>
  <c r="J169" i="7"/>
  <c r="BK162" i="7"/>
  <c r="J158" i="7"/>
  <c r="BK153" i="7"/>
  <c r="BK147" i="7"/>
  <c r="BK143" i="7"/>
  <c r="BK135" i="7"/>
  <c r="BK131" i="7"/>
  <c r="BK251" i="8"/>
  <c r="J242" i="8"/>
  <c r="J237" i="8"/>
  <c r="J230" i="8"/>
  <c r="BK218" i="8"/>
  <c r="BK211" i="8"/>
  <c r="BK205" i="8"/>
  <c r="BK195" i="8"/>
  <c r="J191" i="8"/>
  <c r="BK181" i="8"/>
  <c r="J175" i="8"/>
  <c r="J167" i="8"/>
  <c r="J161" i="8"/>
  <c r="J156" i="8"/>
  <c r="J151" i="8"/>
  <c r="BK145" i="8"/>
  <c r="BK131" i="8"/>
  <c r="J246" i="8"/>
  <c r="J236" i="8"/>
  <c r="J229" i="8"/>
  <c r="J223" i="8"/>
  <c r="J218" i="8"/>
  <c r="BK210" i="8"/>
  <c r="J202" i="8"/>
  <c r="J198" i="8"/>
  <c r="BK185" i="8"/>
  <c r="J181" i="8"/>
  <c r="J173" i="8"/>
  <c r="BK167" i="8"/>
  <c r="BK161" i="8"/>
  <c r="BK149" i="8"/>
  <c r="BK137" i="8"/>
  <c r="J131" i="8"/>
  <c r="BK242" i="8"/>
  <c r="BK227" i="8"/>
  <c r="BK219" i="8"/>
  <c r="J204" i="8"/>
  <c r="J196" i="8"/>
  <c r="BK188" i="8"/>
  <c r="J178" i="8"/>
  <c r="J163" i="8"/>
  <c r="BK159" i="8"/>
  <c r="BK146" i="8"/>
  <c r="BK138" i="8"/>
  <c r="BK254" i="8"/>
  <c r="J245" i="8"/>
  <c r="BK241" i="8"/>
  <c r="J233" i="8"/>
  <c r="BK216" i="8"/>
  <c r="BK204" i="8"/>
  <c r="BK198" i="8"/>
  <c r="J188" i="8"/>
  <c r="J182" i="8"/>
  <c r="J174" i="8"/>
  <c r="BK168" i="8"/>
  <c r="J158" i="8"/>
  <c r="BK152" i="8"/>
  <c r="BK147" i="8"/>
  <c r="J136" i="8"/>
  <c r="BK205" i="9"/>
  <c r="BK201" i="9"/>
  <c r="BK192" i="9"/>
  <c r="BK184" i="9"/>
  <c r="J178" i="9"/>
  <c r="J173" i="9"/>
  <c r="J170" i="9"/>
  <c r="BK163" i="9"/>
  <c r="J156" i="9"/>
  <c r="J144" i="9"/>
  <c r="J130" i="9"/>
  <c r="J201" i="9"/>
  <c r="BK194" i="9"/>
  <c r="J188" i="9"/>
  <c r="BK179" i="9"/>
  <c r="J167" i="9"/>
  <c r="J160" i="9"/>
  <c r="BK152" i="9"/>
  <c r="BK142" i="9"/>
  <c r="J135" i="9"/>
  <c r="BK131" i="9"/>
  <c r="J199" i="9"/>
  <c r="BK191" i="9"/>
  <c r="BK181" i="9"/>
  <c r="BK175" i="9"/>
  <c r="J163" i="9"/>
  <c r="J153" i="9"/>
  <c r="BK141" i="9"/>
  <c r="BK130" i="9"/>
  <c r="BK197" i="9"/>
  <c r="J186" i="9"/>
  <c r="BK177" i="9"/>
  <c r="BK170" i="9"/>
  <c r="BK157" i="9"/>
  <c r="BK150" i="9"/>
  <c r="BK143" i="9"/>
  <c r="BK136" i="9"/>
  <c r="J162" i="10"/>
  <c r="BK158" i="10"/>
  <c r="BK151" i="10"/>
  <c r="J141" i="10"/>
  <c r="BK131" i="10"/>
  <c r="J163" i="10"/>
  <c r="J155" i="10"/>
  <c r="J137" i="10"/>
  <c r="BK132" i="10"/>
  <c r="J167" i="10"/>
  <c r="BK157" i="10"/>
  <c r="J149" i="10"/>
  <c r="BK137" i="10"/>
  <c r="BK134" i="10"/>
  <c r="J165" i="10"/>
  <c r="BK145" i="10"/>
  <c r="BK130" i="10"/>
  <c r="BK150" i="11"/>
  <c r="BK138" i="11"/>
  <c r="BK151" i="11"/>
  <c r="BK145" i="11"/>
  <c r="BK135" i="11"/>
  <c r="BK146" i="11"/>
  <c r="J139" i="11"/>
  <c r="BK133" i="11"/>
  <c r="BK141" i="11"/>
  <c r="BK136" i="11"/>
  <c r="J159" i="12"/>
  <c r="BK145" i="12"/>
  <c r="J170" i="12"/>
  <c r="J163" i="12"/>
  <c r="BK157" i="12"/>
  <c r="J150" i="12"/>
  <c r="J145" i="12"/>
  <c r="J140" i="12"/>
  <c r="BK134" i="12"/>
  <c r="BK131" i="12"/>
  <c r="BK164" i="12"/>
  <c r="BK159" i="12"/>
  <c r="BK150" i="12"/>
  <c r="BK144" i="12"/>
  <c r="J137" i="12"/>
  <c r="BK133" i="12"/>
  <c r="BK154" i="13"/>
  <c r="BK150" i="13"/>
  <c r="BK142" i="13"/>
  <c r="J135" i="13"/>
  <c r="BK130" i="13"/>
  <c r="BK152" i="13"/>
  <c r="BK139" i="13"/>
  <c r="BK132" i="13"/>
  <c r="J151" i="13"/>
  <c r="BK147" i="13"/>
  <c r="BK136" i="13"/>
  <c r="J129" i="13"/>
  <c r="J139" i="13"/>
  <c r="BK131" i="13"/>
  <c r="BK183" i="14"/>
  <c r="BK177" i="14"/>
  <c r="BK169" i="14"/>
  <c r="BK164" i="14"/>
  <c r="BK153" i="14"/>
  <c r="J146" i="14"/>
  <c r="BK135" i="14"/>
  <c r="J184" i="14"/>
  <c r="J173" i="14"/>
  <c r="BK166" i="14"/>
  <c r="BK150" i="14"/>
  <c r="BK146" i="14"/>
  <c r="J134" i="14"/>
  <c r="J157" i="14"/>
  <c r="J150" i="14"/>
  <c r="J141" i="14"/>
  <c r="BK133" i="14"/>
  <c r="BK178" i="14"/>
  <c r="J170" i="14"/>
  <c r="J160" i="14"/>
  <c r="BK149" i="14"/>
  <c r="BK142" i="14"/>
  <c r="J133" i="14"/>
  <c r="J130" i="14"/>
  <c r="BK177" i="15"/>
  <c r="J159" i="15"/>
  <c r="BK154" i="15"/>
  <c r="J143" i="15"/>
  <c r="J130" i="15"/>
  <c r="J164" i="15"/>
  <c r="BK158" i="15"/>
  <c r="J155" i="15"/>
  <c r="J145" i="15"/>
  <c r="BK135" i="15"/>
  <c r="BK129" i="15"/>
  <c r="J166" i="15"/>
  <c r="J156" i="15"/>
  <c r="BK149" i="15"/>
  <c r="BK143" i="15"/>
  <c r="J138" i="15"/>
  <c r="J129" i="15"/>
  <c r="BK169" i="15"/>
  <c r="BK159" i="15"/>
  <c r="J149" i="15"/>
  <c r="BK145" i="15"/>
  <c r="BK133" i="15"/>
  <c r="J169" i="16"/>
  <c r="J156" i="16"/>
  <c r="J173" i="16"/>
  <c r="BK158" i="16"/>
  <c r="J153" i="16"/>
  <c r="BK143" i="16"/>
  <c r="BK139" i="16"/>
  <c r="J172" i="16"/>
  <c r="BK161" i="16"/>
  <c r="BK154" i="16"/>
  <c r="J150" i="16"/>
  <c r="J146" i="16"/>
  <c r="BK134" i="16"/>
  <c r="BK130" i="16"/>
  <c r="J126" i="16"/>
  <c r="J170" i="16"/>
  <c r="J163" i="16"/>
  <c r="BK156" i="16"/>
  <c r="BK147" i="16"/>
  <c r="J144" i="16"/>
  <c r="J140" i="16"/>
  <c r="J134" i="16"/>
  <c r="J130" i="16"/>
  <c r="BK126" i="16"/>
  <c r="BK167" i="17"/>
  <c r="BK161" i="17"/>
  <c r="J156" i="17"/>
  <c r="J146" i="17"/>
  <c r="BK132" i="17"/>
  <c r="BK128" i="17"/>
  <c r="BK170" i="17"/>
  <c r="BK163" i="17"/>
  <c r="J160" i="17"/>
  <c r="BK144" i="17"/>
  <c r="BK133" i="17"/>
  <c r="BK126" i="17"/>
  <c r="BK151" i="17"/>
  <c r="BK147" i="17"/>
  <c r="BK143" i="17"/>
  <c r="BK136" i="17"/>
  <c r="BK172" i="17"/>
  <c r="J164" i="17"/>
  <c r="J150" i="17"/>
  <c r="BK145" i="17"/>
  <c r="BK137" i="17"/>
  <c r="BK130" i="17"/>
  <c r="BK161" i="18"/>
  <c r="BK155" i="18"/>
  <c r="BK146" i="18"/>
  <c r="BK140" i="18"/>
  <c r="BK136" i="18"/>
  <c r="J130" i="18"/>
  <c r="J157" i="18"/>
  <c r="BK150" i="18"/>
  <c r="J143" i="18"/>
  <c r="J136" i="18"/>
  <c r="BK130" i="18"/>
  <c r="BK156" i="18"/>
  <c r="J154" i="18"/>
  <c r="BK142" i="18"/>
  <c r="J138" i="18"/>
  <c r="J122" i="19"/>
  <c r="J419" i="2"/>
  <c r="BK400" i="2"/>
  <c r="BK393" i="2"/>
  <c r="J388" i="2"/>
  <c r="J380" i="2"/>
  <c r="BK371" i="2"/>
  <c r="BK367" i="2"/>
  <c r="J360" i="2"/>
  <c r="BK346" i="2"/>
  <c r="J343" i="2"/>
  <c r="J338" i="2"/>
  <c r="J331" i="2"/>
  <c r="J323" i="2"/>
  <c r="J320" i="2"/>
  <c r="BK307" i="2"/>
  <c r="J304" i="2"/>
  <c r="BK286" i="2"/>
  <c r="J279" i="2"/>
  <c r="BK261" i="2"/>
  <c r="BK251" i="2"/>
  <c r="BK245" i="2"/>
  <c r="J238" i="2"/>
  <c r="BK224" i="2"/>
  <c r="BK210" i="2"/>
  <c r="BK205" i="2"/>
  <c r="J199" i="2"/>
  <c r="J186" i="2"/>
  <c r="J183" i="2"/>
  <c r="J170" i="2"/>
  <c r="J166" i="2"/>
  <c r="J161" i="2"/>
  <c r="J424" i="2"/>
  <c r="J418" i="2"/>
  <c r="J411" i="2"/>
  <c r="BK403" i="2"/>
  <c r="BK399" i="2"/>
  <c r="BK390" i="2"/>
  <c r="J376" i="2"/>
  <c r="BK368" i="2"/>
  <c r="BK359" i="2"/>
  <c r="BK353" i="2"/>
  <c r="J346" i="2"/>
  <c r="BK343" i="2"/>
  <c r="J333" i="2"/>
  <c r="BK327" i="2"/>
  <c r="BK318" i="2"/>
  <c r="J312" i="2"/>
  <c r="BK302" i="2"/>
  <c r="J295" i="2"/>
  <c r="J289" i="2"/>
  <c r="BK277" i="2"/>
  <c r="J269" i="2"/>
  <c r="BK262" i="2"/>
  <c r="J254" i="2"/>
  <c r="J245" i="2"/>
  <c r="BK235" i="2"/>
  <c r="BK230" i="2"/>
  <c r="BK219" i="2"/>
  <c r="BK214" i="2"/>
  <c r="BK197" i="2"/>
  <c r="BK191" i="2"/>
  <c r="BK187" i="2"/>
  <c r="J176" i="2"/>
  <c r="BK170" i="2"/>
  <c r="BK162" i="2"/>
  <c r="J156" i="2"/>
  <c r="J152" i="2"/>
  <c r="BK424" i="2"/>
  <c r="BK410" i="2"/>
  <c r="J404" i="2"/>
  <c r="BK392" i="2"/>
  <c r="BK386" i="2"/>
  <c r="J379" i="2"/>
  <c r="J368" i="2"/>
  <c r="BK362" i="2"/>
  <c r="BK320" i="2"/>
  <c r="J310" i="2"/>
  <c r="J305" i="2"/>
  <c r="BK301" i="2"/>
  <c r="BK289" i="2"/>
  <c r="J275" i="2"/>
  <c r="J267" i="2"/>
  <c r="J258" i="2"/>
  <c r="J252" i="2"/>
  <c r="BK238" i="2"/>
  <c r="J231" i="2"/>
  <c r="J224" i="2"/>
  <c r="BK217" i="2"/>
  <c r="J209" i="2"/>
  <c r="J201" i="2"/>
  <c r="J192" i="2"/>
  <c r="BK183" i="2"/>
  <c r="BK168" i="2"/>
  <c r="J154" i="2"/>
  <c r="AS100" i="1"/>
  <c r="BK397" i="2"/>
  <c r="BK385" i="2"/>
  <c r="BK381" i="2"/>
  <c r="J367" i="2"/>
  <c r="BK360" i="2"/>
  <c r="J355" i="2"/>
  <c r="J351" i="2"/>
  <c r="BK347" i="2"/>
  <c r="BK337" i="2"/>
  <c r="BK330" i="2"/>
  <c r="J327" i="2"/>
  <c r="J318" i="2"/>
  <c r="BK309" i="2"/>
  <c r="J297" i="2"/>
  <c r="BK292" i="2"/>
  <c r="BK284" i="2"/>
  <c r="J280" i="2"/>
  <c r="BK272" i="2"/>
  <c r="J264" i="2"/>
  <c r="J259" i="2"/>
  <c r="J240" i="2"/>
  <c r="J232" i="2"/>
  <c r="BK223" i="2"/>
  <c r="J219" i="2"/>
  <c r="J212" i="2"/>
  <c r="BK201" i="2"/>
  <c r="BK190" i="2"/>
  <c r="J181" i="2"/>
  <c r="J178" i="2"/>
  <c r="BK167" i="2"/>
  <c r="BK163" i="2"/>
  <c r="BK153" i="2"/>
  <c r="J276" i="3"/>
  <c r="BK270" i="3"/>
  <c r="BK257" i="3"/>
  <c r="J245" i="3"/>
  <c r="BK233" i="3"/>
  <c r="BK224" i="3"/>
  <c r="BK219" i="3"/>
  <c r="BK216" i="3"/>
  <c r="J211" i="3"/>
  <c r="BK207" i="3"/>
  <c r="J204" i="3"/>
  <c r="J199" i="3"/>
  <c r="BK194" i="3"/>
  <c r="BK180" i="3"/>
  <c r="BK171" i="3"/>
  <c r="BK163" i="3"/>
  <c r="BK151" i="3"/>
  <c r="BK142" i="3"/>
  <c r="J134" i="3"/>
  <c r="J271" i="3"/>
  <c r="J264" i="3"/>
  <c r="J258" i="3"/>
  <c r="BK253" i="3"/>
  <c r="BK245" i="3"/>
  <c r="J237" i="3"/>
  <c r="BK231" i="3"/>
  <c r="J227" i="3"/>
  <c r="BK217" i="3"/>
  <c r="BK211" i="3"/>
  <c r="J207" i="3"/>
  <c r="J203" i="3"/>
  <c r="BK199" i="3"/>
  <c r="J192" i="3"/>
  <c r="J187" i="3"/>
  <c r="J182" i="3"/>
  <c r="J173" i="3"/>
  <c r="J167" i="3"/>
  <c r="BK155" i="3"/>
  <c r="J146" i="3"/>
  <c r="BK133" i="3"/>
  <c r="BK276" i="3"/>
  <c r="BK264" i="3"/>
  <c r="BK254" i="3"/>
  <c r="J249" i="3"/>
  <c r="BK243" i="3"/>
  <c r="BK238" i="3"/>
  <c r="BK227" i="3"/>
  <c r="BK221" i="3"/>
  <c r="BK201" i="3"/>
  <c r="BK198" i="3"/>
  <c r="J194" i="3"/>
  <c r="J189" i="3"/>
  <c r="BK185" i="3"/>
  <c r="BK177" i="3"/>
  <c r="BK165" i="3"/>
  <c r="BK159" i="3"/>
  <c r="BK150" i="3"/>
  <c r="BK145" i="3"/>
  <c r="BK138" i="3"/>
  <c r="J133" i="3"/>
  <c r="J268" i="3"/>
  <c r="J262" i="3"/>
  <c r="BK252" i="3"/>
  <c r="J244" i="3"/>
  <c r="J232" i="3"/>
  <c r="BK225" i="3"/>
  <c r="J185" i="3"/>
  <c r="J174" i="3"/>
  <c r="BK170" i="3"/>
  <c r="J163" i="3"/>
  <c r="J155" i="3"/>
  <c r="J139" i="3"/>
  <c r="BK191" i="4"/>
  <c r="BK188" i="4"/>
  <c r="J181" i="4"/>
  <c r="J177" i="4"/>
  <c r="BK171" i="4"/>
  <c r="J165" i="4"/>
  <c r="BK161" i="4"/>
  <c r="BK156" i="4"/>
  <c r="BK142" i="4"/>
  <c r="BK190" i="4"/>
  <c r="BK179" i="4"/>
  <c r="J176" i="4"/>
  <c r="BK170" i="4"/>
  <c r="J166" i="4"/>
  <c r="J161" i="4"/>
  <c r="J151" i="4"/>
  <c r="J143" i="4"/>
  <c r="BK151" i="4"/>
  <c r="J141" i="4"/>
  <c r="J184" i="4"/>
  <c r="BK176" i="4"/>
  <c r="BK166" i="4"/>
  <c r="J160" i="4"/>
  <c r="BK155" i="4"/>
  <c r="J145" i="4"/>
  <c r="BK227" i="5"/>
  <c r="J214" i="5"/>
  <c r="J203" i="5"/>
  <c r="J197" i="5"/>
  <c r="J192" i="5"/>
  <c r="J180" i="5"/>
  <c r="J172" i="5"/>
  <c r="J166" i="5"/>
  <c r="J162" i="5"/>
  <c r="BK158" i="5"/>
  <c r="BK146" i="5"/>
  <c r="J139" i="5"/>
  <c r="BK218" i="5"/>
  <c r="BK213" i="5"/>
  <c r="J205" i="5"/>
  <c r="J199" i="5"/>
  <c r="J186" i="5"/>
  <c r="J169" i="5"/>
  <c r="BK163" i="5"/>
  <c r="J158" i="5"/>
  <c r="J153" i="5"/>
  <c r="J145" i="5"/>
  <c r="BK140" i="5"/>
  <c r="BK225" i="5"/>
  <c r="J216" i="5"/>
  <c r="J211" i="5"/>
  <c r="BK196" i="5"/>
  <c r="J229" i="5"/>
  <c r="BK222" i="5"/>
  <c r="BK212" i="5"/>
  <c r="J206" i="5"/>
  <c r="BK197" i="5"/>
  <c r="J191" i="5"/>
  <c r="BK184" i="5"/>
  <c r="BK181" i="5"/>
  <c r="J179" i="5"/>
  <c r="BK177" i="5"/>
  <c r="BK175" i="5"/>
  <c r="J173" i="5"/>
  <c r="BK160" i="5"/>
  <c r="BK154" i="5"/>
  <c r="BK149" i="5"/>
  <c r="BK143" i="5"/>
  <c r="BK179" i="6"/>
  <c r="BK174" i="6"/>
  <c r="J170" i="6"/>
  <c r="BK165" i="6"/>
  <c r="BK162" i="6"/>
  <c r="J157" i="6"/>
  <c r="J151" i="6"/>
  <c r="BK147" i="6"/>
  <c r="BK138" i="6"/>
  <c r="J207" i="6"/>
  <c r="J196" i="6"/>
  <c r="J191" i="6"/>
  <c r="BK183" i="6"/>
  <c r="BK176" i="6"/>
  <c r="J168" i="6"/>
  <c r="BK161" i="6"/>
  <c r="J155" i="6"/>
  <c r="J150" i="6"/>
  <c r="J143" i="6"/>
  <c r="BK139" i="6"/>
  <c r="BK207" i="6"/>
  <c r="BK203" i="6"/>
  <c r="BK197" i="6"/>
  <c r="BK192" i="6"/>
  <c r="J188" i="6"/>
  <c r="J182" i="6"/>
  <c r="BK171" i="6"/>
  <c r="J162" i="6"/>
  <c r="BK153" i="6"/>
  <c r="BK140" i="6"/>
  <c r="J171" i="7"/>
  <c r="J162" i="7"/>
  <c r="J153" i="7"/>
  <c r="J145" i="7"/>
  <c r="J134" i="7"/>
  <c r="J165" i="7"/>
  <c r="J155" i="7"/>
  <c r="BK150" i="7"/>
  <c r="BK138" i="7"/>
  <c r="BK169" i="7"/>
  <c r="BK161" i="7"/>
  <c r="BK151" i="7"/>
  <c r="BK142" i="7"/>
  <c r="BK139" i="7"/>
  <c r="BK129" i="7"/>
  <c r="BK172" i="7"/>
  <c r="BK166" i="7"/>
  <c r="J161" i="7"/>
  <c r="BK157" i="7"/>
  <c r="BK152" i="7"/>
  <c r="BK145" i="7"/>
  <c r="J141" i="7"/>
  <c r="BK134" i="7"/>
  <c r="BK252" i="8"/>
  <c r="BK247" i="8"/>
  <c r="BK234" i="8"/>
  <c r="BK228" i="8"/>
  <c r="BK215" i="8"/>
  <c r="J210" i="8"/>
  <c r="J200" i="8"/>
  <c r="J193" i="8"/>
  <c r="J187" i="8"/>
  <c r="J179" i="8"/>
  <c r="BK172" i="8"/>
  <c r="J169" i="8"/>
  <c r="BK163" i="8"/>
  <c r="J157" i="8"/>
  <c r="J152" i="8"/>
  <c r="J146" i="8"/>
  <c r="BK133" i="8"/>
  <c r="J248" i="8"/>
  <c r="J239" i="8"/>
  <c r="BK230" i="8"/>
  <c r="J225" i="8"/>
  <c r="BK222" i="8"/>
  <c r="BK217" i="8"/>
  <c r="J211" i="8"/>
  <c r="BK203" i="8"/>
  <c r="BK196" i="8"/>
  <c r="BK184" i="8"/>
  <c r="BK178" i="8"/>
  <c r="J168" i="8"/>
  <c r="BK157" i="8"/>
  <c r="BK148" i="8"/>
  <c r="J135" i="8"/>
  <c r="BK244" i="8"/>
  <c r="BK229" i="8"/>
  <c r="J222" i="8"/>
  <c r="J215" i="8"/>
  <c r="J206" i="8"/>
  <c r="BK197" i="8"/>
  <c r="J190" i="8"/>
  <c r="BK180" i="8"/>
  <c r="J164" i="8"/>
  <c r="J154" i="8"/>
  <c r="J153" i="8"/>
  <c r="J144" i="8"/>
  <c r="BK134" i="8"/>
  <c r="J251" i="8"/>
  <c r="BK239" i="8"/>
  <c r="BK235" i="8"/>
  <c r="BK224" i="8"/>
  <c r="J213" i="8"/>
  <c r="J208" i="8"/>
  <c r="BK190" i="8"/>
  <c r="J183" i="8"/>
  <c r="BK175" i="8"/>
  <c r="J172" i="8"/>
  <c r="J166" i="8"/>
  <c r="BK156" i="8"/>
  <c r="J149" i="8"/>
  <c r="BK140" i="8"/>
  <c r="BK206" i="9"/>
  <c r="BK202" i="9"/>
  <c r="J193" i="9"/>
  <c r="BK185" i="9"/>
  <c r="BK180" i="9"/>
  <c r="J172" i="9"/>
  <c r="BK171" i="9"/>
  <c r="BK165" i="9"/>
  <c r="J158" i="9"/>
  <c r="BK149" i="9"/>
  <c r="BK134" i="9"/>
  <c r="J208" i="9"/>
  <c r="BK200" i="9"/>
  <c r="J190" i="9"/>
  <c r="J184" i="9"/>
  <c r="J176" i="9"/>
  <c r="BK168" i="9"/>
  <c r="J161" i="9"/>
  <c r="BK153" i="9"/>
  <c r="J143" i="9"/>
  <c r="BK137" i="9"/>
  <c r="J133" i="9"/>
  <c r="BK204" i="9"/>
  <c r="J200" i="9"/>
  <c r="J195" i="9"/>
  <c r="BK187" i="9"/>
  <c r="J177" i="9"/>
  <c r="BK167" i="9"/>
  <c r="J150" i="9"/>
  <c r="BK138" i="9"/>
  <c r="J129" i="9"/>
  <c r="J192" i="9"/>
  <c r="J185" i="9"/>
  <c r="J175" i="9"/>
  <c r="J165" i="9"/>
  <c r="J152" i="9"/>
  <c r="J146" i="9"/>
  <c r="J140" i="9"/>
  <c r="J169" i="10"/>
  <c r="BK159" i="10"/>
  <c r="BK155" i="10"/>
  <c r="J146" i="10"/>
  <c r="BK139" i="10"/>
  <c r="J132" i="10"/>
  <c r="J164" i="10"/>
  <c r="J156" i="10"/>
  <c r="BK138" i="10"/>
  <c r="BK135" i="10"/>
  <c r="BK129" i="10"/>
  <c r="J160" i="10"/>
  <c r="BK154" i="10"/>
  <c r="BK147" i="10"/>
  <c r="BK144" i="10"/>
  <c r="BK166" i="10"/>
  <c r="J159" i="10"/>
  <c r="J147" i="10"/>
  <c r="J139" i="10"/>
  <c r="BK149" i="11"/>
  <c r="J137" i="11"/>
  <c r="J133" i="11"/>
  <c r="J146" i="11"/>
  <c r="J141" i="11"/>
  <c r="J153" i="11"/>
  <c r="J140" i="11"/>
  <c r="J136" i="11"/>
  <c r="J147" i="11"/>
  <c r="BK137" i="11"/>
  <c r="BK168" i="12"/>
  <c r="J158" i="12"/>
  <c r="J141" i="12"/>
  <c r="J167" i="12"/>
  <c r="BK158" i="12"/>
  <c r="J156" i="12"/>
  <c r="BK147" i="12"/>
  <c r="BK141" i="12"/>
  <c r="BK135" i="12"/>
  <c r="BK170" i="12"/>
  <c r="J166" i="12"/>
  <c r="J162" i="12"/>
  <c r="J155" i="12"/>
  <c r="J146" i="12"/>
  <c r="BK140" i="12"/>
  <c r="J135" i="12"/>
  <c r="BK151" i="13"/>
  <c r="J147" i="13"/>
  <c r="J138" i="13"/>
  <c r="J133" i="13"/>
  <c r="J126" i="13"/>
  <c r="BK140" i="13"/>
  <c r="BK133" i="13"/>
  <c r="J156" i="13"/>
  <c r="J149" i="13"/>
  <c r="J142" i="13"/>
  <c r="J130" i="13"/>
  <c r="BK125" i="13"/>
  <c r="BK138" i="13"/>
  <c r="J128" i="13"/>
  <c r="BK180" i="14"/>
  <c r="BK172" i="14"/>
  <c r="BK168" i="14"/>
  <c r="BK163" i="14"/>
  <c r="BK156" i="14"/>
  <c r="BK148" i="14"/>
  <c r="J137" i="14"/>
  <c r="J175" i="14"/>
  <c r="BK170" i="14"/>
  <c r="BK167" i="14"/>
  <c r="J151" i="14"/>
  <c r="J144" i="14"/>
  <c r="J129" i="14"/>
  <c r="BK155" i="14"/>
  <c r="J147" i="14"/>
  <c r="BK137" i="14"/>
  <c r="BK131" i="14"/>
  <c r="J177" i="14"/>
  <c r="J167" i="14"/>
  <c r="BK157" i="14"/>
  <c r="BK151" i="14"/>
  <c r="BK144" i="14"/>
  <c r="J135" i="14"/>
  <c r="J131" i="14"/>
  <c r="J169" i="15"/>
  <c r="BK164" i="15"/>
  <c r="J153" i="15"/>
  <c r="J140" i="15"/>
  <c r="BK174" i="15"/>
  <c r="J163" i="15"/>
  <c r="BK151" i="15"/>
  <c r="BK141" i="15"/>
  <c r="J133" i="15"/>
  <c r="J176" i="15"/>
  <c r="J168" i="15"/>
  <c r="J158" i="15"/>
  <c r="J150" i="15"/>
  <c r="J144" i="15"/>
  <c r="BK136" i="15"/>
  <c r="BK128" i="15"/>
  <c r="BK173" i="15"/>
  <c r="BK163" i="15"/>
  <c r="J154" i="15"/>
  <c r="J148" i="15"/>
  <c r="J136" i="15"/>
  <c r="J176" i="16"/>
  <c r="J155" i="16"/>
  <c r="BK169" i="16"/>
  <c r="J157" i="16"/>
  <c r="BK150" i="16"/>
  <c r="BK141" i="16"/>
  <c r="BK176" i="16"/>
  <c r="BK166" i="16"/>
  <c r="J160" i="16"/>
  <c r="BK153" i="16"/>
  <c r="BK148" i="16"/>
  <c r="J145" i="16"/>
  <c r="BK133" i="16"/>
  <c r="J128" i="16"/>
  <c r="J174" i="16"/>
  <c r="J166" i="16"/>
  <c r="J161" i="16"/>
  <c r="J151" i="16"/>
  <c r="BK145" i="16"/>
  <c r="BK142" i="16"/>
  <c r="J137" i="16"/>
  <c r="BK132" i="16"/>
  <c r="J127" i="16"/>
  <c r="BK171" i="17"/>
  <c r="BK165" i="17"/>
  <c r="J159" i="17"/>
  <c r="J153" i="17"/>
  <c r="J139" i="17"/>
  <c r="BK129" i="17"/>
  <c r="J126" i="17"/>
  <c r="BK166" i="17"/>
  <c r="J163" i="17"/>
  <c r="BK156" i="17"/>
  <c r="BK141" i="17"/>
  <c r="J129" i="17"/>
  <c r="BK154" i="17"/>
  <c r="BK150" i="17"/>
  <c r="J144" i="17"/>
  <c r="BK139" i="17"/>
  <c r="J133" i="17"/>
  <c r="J165" i="17"/>
  <c r="BK152" i="17"/>
  <c r="J148" i="17"/>
  <c r="J142" i="17"/>
  <c r="J131" i="17"/>
  <c r="J158" i="18"/>
  <c r="BK152" i="18"/>
  <c r="BK144" i="18"/>
  <c r="BK138" i="18"/>
  <c r="J132" i="18"/>
  <c r="J129" i="18"/>
  <c r="J152" i="18"/>
  <c r="J146" i="18"/>
  <c r="BK139" i="18"/>
  <c r="BK129" i="18"/>
  <c r="BK158" i="18"/>
  <c r="BK153" i="18"/>
  <c r="J144" i="18"/>
  <c r="J139" i="18"/>
  <c r="J413" i="2"/>
  <c r="J399" i="2"/>
  <c r="J391" i="2"/>
  <c r="J386" i="2"/>
  <c r="J381" i="2"/>
  <c r="J373" i="2"/>
  <c r="J366" i="2"/>
  <c r="BK358" i="2"/>
  <c r="J347" i="2"/>
  <c r="BK342" i="2"/>
  <c r="BK335" i="2"/>
  <c r="BK326" i="2"/>
  <c r="J321" i="2"/>
  <c r="BK311" i="2"/>
  <c r="J296" i="2"/>
  <c r="BK283" i="2"/>
  <c r="J276" i="2"/>
  <c r="J266" i="2"/>
  <c r="J250" i="2"/>
  <c r="BK243" i="2"/>
  <c r="J239" i="2"/>
  <c r="J227" i="2"/>
  <c r="BK216" i="2"/>
  <c r="J207" i="2"/>
  <c r="J202" i="2"/>
  <c r="J188" i="2"/>
  <c r="J184" i="2"/>
  <c r="BK176" i="2"/>
  <c r="J169" i="2"/>
  <c r="J163" i="2"/>
  <c r="BK154" i="2"/>
  <c r="J423" i="2"/>
  <c r="BK417" i="2"/>
  <c r="J410" i="2"/>
  <c r="J402" i="2"/>
  <c r="BK396" i="2"/>
  <c r="J387" i="2"/>
  <c r="BK373" i="2"/>
  <c r="J365" i="2"/>
  <c r="BK355" i="2"/>
  <c r="J352" i="2"/>
  <c r="J348" i="2"/>
  <c r="J342" i="2"/>
  <c r="BK331" i="2"/>
  <c r="J326" i="2"/>
  <c r="BK319" i="2"/>
  <c r="BK310" i="2"/>
  <c r="J300" i="2"/>
  <c r="BK293" i="2"/>
  <c r="J283" i="2"/>
  <c r="J271" i="2"/>
  <c r="BK264" i="2"/>
  <c r="BK255" i="2"/>
  <c r="BK250" i="2"/>
  <c r="BK241" i="2"/>
  <c r="BK232" i="2"/>
  <c r="BK225" i="2"/>
  <c r="BK212" i="2"/>
  <c r="J196" i="2"/>
  <c r="BK189" i="2"/>
  <c r="BK181" i="2"/>
  <c r="J172" i="2"/>
  <c r="J168" i="2"/>
  <c r="BK155" i="2"/>
  <c r="AS108" i="1"/>
  <c r="BK421" i="2"/>
  <c r="BK406" i="2"/>
  <c r="BK402" i="2"/>
  <c r="BK387" i="2"/>
  <c r="J382" i="2"/>
  <c r="J377" i="2"/>
  <c r="J364" i="2"/>
  <c r="BK357" i="2"/>
  <c r="BK315" i="2"/>
  <c r="BK308" i="2"/>
  <c r="J302" i="2"/>
  <c r="BK297" i="2"/>
  <c r="BK282" i="2"/>
  <c r="BK270" i="2"/>
  <c r="J262" i="2"/>
  <c r="J256" i="2"/>
  <c r="J251" i="2"/>
  <c r="J233" i="2"/>
  <c r="J228" i="2"/>
  <c r="J222" i="2"/>
  <c r="J213" i="2"/>
  <c r="BK204" i="2"/>
  <c r="BK199" i="2"/>
  <c r="J194" i="2"/>
  <c r="BK186" i="2"/>
  <c r="BK171" i="2"/>
  <c r="BK156" i="2"/>
  <c r="J150" i="2"/>
  <c r="BK420" i="2"/>
  <c r="BK413" i="2"/>
  <c r="BK409" i="2"/>
  <c r="J405" i="2"/>
  <c r="J393" i="2"/>
  <c r="BK384" i="2"/>
  <c r="BK380" i="2"/>
  <c r="J370" i="2"/>
  <c r="BK363" i="2"/>
  <c r="BK356" i="2"/>
  <c r="BK352" i="2"/>
  <c r="BK348" i="2"/>
  <c r="BK338" i="2"/>
  <c r="BK332" i="2"/>
  <c r="BK328" i="2"/>
  <c r="J311" i="2"/>
  <c r="BK299" i="2"/>
  <c r="J293" i="2"/>
  <c r="J290" i="2"/>
  <c r="BK280" i="2"/>
  <c r="BK275" i="2"/>
  <c r="J268" i="2"/>
  <c r="BK260" i="2"/>
  <c r="BK242" i="2"/>
  <c r="BK227" i="2"/>
  <c r="BK222" i="2"/>
  <c r="J214" i="2"/>
  <c r="BK208" i="2"/>
  <c r="J195" i="2"/>
  <c r="J191" i="2"/>
  <c r="J180" i="2"/>
  <c r="BK174" i="2"/>
  <c r="BK166" i="2"/>
  <c r="BK161" i="2"/>
  <c r="J279" i="3"/>
  <c r="BK275" i="3"/>
  <c r="J267" i="3"/>
  <c r="BK249" i="3"/>
  <c r="J242" i="3"/>
  <c r="BK232" i="3"/>
  <c r="J222" i="3"/>
  <c r="J217" i="3"/>
  <c r="J212" i="3"/>
  <c r="BK209" i="3"/>
  <c r="J205" i="3"/>
  <c r="J200" i="3"/>
  <c r="BK195" i="3"/>
  <c r="BK182" i="3"/>
  <c r="BK176" i="3"/>
  <c r="J165" i="3"/>
  <c r="J159" i="3"/>
  <c r="BK148" i="3"/>
  <c r="BK139" i="3"/>
  <c r="J277" i="3"/>
  <c r="J270" i="3"/>
  <c r="J265" i="3"/>
  <c r="BK259" i="3"/>
  <c r="J254" i="3"/>
  <c r="BK246" i="3"/>
  <c r="BK240" i="3"/>
  <c r="J234" i="3"/>
  <c r="J229" i="3"/>
  <c r="BK223" i="3"/>
  <c r="BK215" i="3"/>
  <c r="BK210" i="3"/>
  <c r="J206" i="3"/>
  <c r="BK202" i="3"/>
  <c r="J196" i="3"/>
  <c r="BK186" i="3"/>
  <c r="J180" i="3"/>
  <c r="J172" i="3"/>
  <c r="BK166" i="3"/>
  <c r="BK154" i="3"/>
  <c r="BK141" i="3"/>
  <c r="BK279" i="3"/>
  <c r="J275" i="3"/>
  <c r="J263" i="3"/>
  <c r="BK258" i="3"/>
  <c r="J250" i="3"/>
  <c r="J246" i="3"/>
  <c r="BK241" i="3"/>
  <c r="J236" i="3"/>
  <c r="BK226" i="3"/>
  <c r="J219" i="3"/>
  <c r="BK197" i="3"/>
  <c r="BK193" i="3"/>
  <c r="J191" i="3"/>
  <c r="J188" i="3"/>
  <c r="J183" i="3"/>
  <c r="BK167" i="3"/>
  <c r="J162" i="3"/>
  <c r="BK153" i="3"/>
  <c r="BK146" i="3"/>
  <c r="BK140" i="3"/>
  <c r="BK134" i="3"/>
  <c r="J269" i="3"/>
  <c r="BK265" i="3"/>
  <c r="J257" i="3"/>
  <c r="BK251" i="3"/>
  <c r="J238" i="3"/>
  <c r="J231" i="3"/>
  <c r="J224" i="3"/>
  <c r="BK191" i="3"/>
  <c r="J177" i="3"/>
  <c r="J171" i="3"/>
  <c r="BK160" i="3"/>
  <c r="J151" i="3"/>
  <c r="J145" i="3"/>
  <c r="J136" i="3"/>
  <c r="J190" i="4"/>
  <c r="J185" i="4"/>
  <c r="J180" i="4"/>
  <c r="BK175" i="4"/>
  <c r="J169" i="4"/>
  <c r="BK163" i="4"/>
  <c r="BK159" i="4"/>
  <c r="J150" i="4"/>
  <c r="BK137" i="4"/>
  <c r="BK186" i="4"/>
  <c r="J175" i="4"/>
  <c r="J172" i="4"/>
  <c r="BK167" i="4"/>
  <c r="J159" i="4"/>
  <c r="BK150" i="4"/>
  <c r="J140" i="4"/>
  <c r="J148" i="4"/>
  <c r="J136" i="4"/>
  <c r="BK181" i="4"/>
  <c r="BK173" i="4"/>
  <c r="BK165" i="4"/>
  <c r="J157" i="4"/>
  <c r="BK149" i="4"/>
  <c r="BK136" i="4"/>
  <c r="J224" i="5"/>
  <c r="J218" i="5"/>
  <c r="BK208" i="5"/>
  <c r="BK202" i="5"/>
  <c r="BK194" i="5"/>
  <c r="BK185" i="5"/>
  <c r="BK169" i="5"/>
  <c r="BK164" i="5"/>
  <c r="J160" i="5"/>
  <c r="BK153" i="5"/>
  <c r="BK141" i="5"/>
  <c r="J222" i="5"/>
  <c r="BK211" i="5"/>
  <c r="BK206" i="5"/>
  <c r="J200" i="5"/>
  <c r="BK187" i="5"/>
  <c r="BK167" i="5"/>
  <c r="J164" i="5"/>
  <c r="BK157" i="5"/>
  <c r="BK152" i="5"/>
  <c r="J144" i="5"/>
  <c r="BK139" i="5"/>
  <c r="J223" i="5"/>
  <c r="J215" i="5"/>
  <c r="BK205" i="5"/>
  <c r="J194" i="5"/>
  <c r="BK229" i="5"/>
  <c r="BK220" i="5"/>
  <c r="J209" i="5"/>
  <c r="BK200" i="5"/>
  <c r="J196" i="5"/>
  <c r="J188" i="5"/>
  <c r="BK183" i="5"/>
  <c r="J182" i="5"/>
  <c r="BK179" i="5"/>
  <c r="J178" i="5"/>
  <c r="J176" i="5"/>
  <c r="BK172" i="5"/>
  <c r="J161" i="5"/>
  <c r="J155" i="5"/>
  <c r="BK150" i="5"/>
  <c r="BK144" i="5"/>
  <c r="BK137" i="5"/>
  <c r="J204" i="6"/>
  <c r="J200" i="6"/>
  <c r="J197" i="6"/>
  <c r="BK190" i="6"/>
  <c r="J186" i="6"/>
  <c r="J183" i="6"/>
  <c r="BK178" i="6"/>
  <c r="J173" i="6"/>
  <c r="J167" i="6"/>
  <c r="J158" i="6"/>
  <c r="J153" i="6"/>
  <c r="J148" i="6"/>
  <c r="J140" i="6"/>
  <c r="J135" i="6"/>
  <c r="BK200" i="6"/>
  <c r="J194" i="6"/>
  <c r="BK189" i="6"/>
  <c r="J181" i="6"/>
  <c r="J175" i="6"/>
  <c r="J166" i="6"/>
  <c r="BK160" i="6"/>
  <c r="BK157" i="6"/>
  <c r="BK151" i="6"/>
  <c r="BK144" i="6"/>
  <c r="J141" i="6"/>
  <c r="BK136" i="6"/>
  <c r="J206" i="6"/>
  <c r="BK202" i="6"/>
  <c r="BK194" i="6"/>
  <c r="J190" i="6"/>
  <c r="J184" i="6"/>
  <c r="BK173" i="6"/>
  <c r="J165" i="6"/>
  <c r="BK159" i="6"/>
  <c r="BK141" i="6"/>
  <c r="J173" i="7"/>
  <c r="J164" i="7"/>
  <c r="BK154" i="7"/>
  <c r="J143" i="7"/>
  <c r="BK132" i="7"/>
  <c r="BK163" i="7"/>
  <c r="J154" i="7"/>
  <c r="J147" i="7"/>
  <c r="J130" i="7"/>
  <c r="J163" i="7"/>
  <c r="J156" i="7"/>
  <c r="J144" i="7"/>
  <c r="J138" i="7"/>
  <c r="BK130" i="7"/>
  <c r="BK171" i="7"/>
  <c r="BK165" i="7"/>
  <c r="BK160" i="7"/>
  <c r="BK155" i="7"/>
  <c r="J148" i="7"/>
  <c r="BK144" i="7"/>
  <c r="J139" i="7"/>
  <c r="J132" i="7"/>
  <c r="J254" i="8"/>
  <c r="BK248" i="8"/>
  <c r="BK238" i="8"/>
  <c r="J231" i="8"/>
  <c r="BK220" i="8"/>
  <c r="BK213" i="8"/>
  <c r="BK207" i="8"/>
  <c r="BK201" i="8"/>
  <c r="BK194" i="8"/>
  <c r="BK189" i="8"/>
  <c r="J185" i="8"/>
  <c r="J176" i="8"/>
  <c r="BK170" i="8"/>
  <c r="BK166" i="8"/>
  <c r="J159" i="8"/>
  <c r="BK154" i="8"/>
  <c r="J150" i="8"/>
  <c r="BK143" i="8"/>
  <c r="BK249" i="8"/>
  <c r="BK243" i="8"/>
  <c r="J235" i="8"/>
  <c r="BK226" i="8"/>
  <c r="J221" i="8"/>
  <c r="J216" i="8"/>
  <c r="BK208" i="8"/>
  <c r="BK200" i="8"/>
  <c r="J195" i="8"/>
  <c r="BK183" i="8"/>
  <c r="J180" i="8"/>
  <c r="BK169" i="8"/>
  <c r="BK164" i="8"/>
  <c r="BK151" i="8"/>
  <c r="J138" i="8"/>
  <c r="BK246" i="8"/>
  <c r="BK233" i="8"/>
  <c r="BK225" i="8"/>
  <c r="BK221" i="8"/>
  <c r="BK212" i="8"/>
  <c r="J203" i="8"/>
  <c r="BK193" i="8"/>
  <c r="J184" i="8"/>
  <c r="BK174" i="8"/>
  <c r="J160" i="8"/>
  <c r="J145" i="8"/>
  <c r="BK136" i="8"/>
  <c r="J252" i="8"/>
  <c r="J244" i="8"/>
  <c r="J238" i="8"/>
  <c r="BK231" i="8"/>
  <c r="J219" i="8"/>
  <c r="J212" i="8"/>
  <c r="BK202" i="8"/>
  <c r="J194" i="8"/>
  <c r="BK187" i="8"/>
  <c r="BK179" i="8"/>
  <c r="BK173" i="8"/>
  <c r="J162" i="8"/>
  <c r="BK155" i="8"/>
  <c r="J148" i="8"/>
  <c r="BK144" i="8"/>
  <c r="J134" i="8"/>
  <c r="J204" i="9"/>
  <c r="J196" i="9"/>
  <c r="J191" i="9"/>
  <c r="J181" i="9"/>
  <c r="BK176" i="9"/>
  <c r="J169" i="9"/>
  <c r="BK159" i="9"/>
  <c r="J155" i="9"/>
  <c r="BK139" i="9"/>
  <c r="J132" i="9"/>
  <c r="J205" i="9"/>
  <c r="J197" i="9"/>
  <c r="BK189" i="9"/>
  <c r="BK183" i="9"/>
  <c r="BK173" i="9"/>
  <c r="BK164" i="9"/>
  <c r="BK155" i="9"/>
  <c r="BK147" i="9"/>
  <c r="BK140" i="9"/>
  <c r="J134" i="9"/>
  <c r="BK129" i="9"/>
  <c r="J202" i="9"/>
  <c r="BK196" i="9"/>
  <c r="BK188" i="9"/>
  <c r="J179" i="9"/>
  <c r="J166" i="9"/>
  <c r="BK158" i="9"/>
  <c r="J147" i="9"/>
  <c r="BK145" i="9"/>
  <c r="BK135" i="9"/>
  <c r="BK195" i="9"/>
  <c r="J183" i="9"/>
  <c r="BK169" i="9"/>
  <c r="BK156" i="9"/>
  <c r="J149" i="9"/>
  <c r="J141" i="9"/>
  <c r="J131" i="9"/>
  <c r="BK161" i="10"/>
  <c r="J154" i="10"/>
  <c r="J144" i="10"/>
  <c r="J134" i="10"/>
  <c r="J130" i="10"/>
  <c r="J161" i="10"/>
  <c r="J153" i="10"/>
  <c r="BK136" i="10"/>
  <c r="BK163" i="10"/>
  <c r="BK156" i="10"/>
  <c r="BK150" i="10"/>
  <c r="J145" i="10"/>
  <c r="J136" i="10"/>
  <c r="BK133" i="10"/>
  <c r="BK164" i="10"/>
  <c r="BK152" i="10"/>
  <c r="BK149" i="10"/>
  <c r="J138" i="10"/>
  <c r="BK153" i="11"/>
  <c r="BK142" i="11"/>
  <c r="BK134" i="11"/>
  <c r="BK147" i="11"/>
  <c r="J142" i="11"/>
  <c r="J132" i="11"/>
  <c r="J145" i="11"/>
  <c r="J151" i="11"/>
  <c r="BK139" i="11"/>
  <c r="J165" i="12"/>
  <c r="J152" i="12"/>
  <c r="BK138" i="12"/>
  <c r="BK166" i="12"/>
  <c r="BK162" i="12"/>
  <c r="BK152" i="12"/>
  <c r="BK148" i="12"/>
  <c r="J144" i="12"/>
  <c r="BK137" i="12"/>
  <c r="J133" i="12"/>
  <c r="J168" i="12"/>
  <c r="BK165" i="12"/>
  <c r="BK160" i="12"/>
  <c r="BK156" i="12"/>
  <c r="BK142" i="12"/>
  <c r="J136" i="12"/>
  <c r="J131" i="12"/>
  <c r="J152" i="13"/>
  <c r="BK149" i="13"/>
  <c r="J146" i="13"/>
  <c r="BK137" i="13"/>
  <c r="J131" i="13"/>
  <c r="BK146" i="13"/>
  <c r="J136" i="13"/>
  <c r="BK129" i="13"/>
  <c r="J150" i="13"/>
  <c r="BK148" i="13"/>
  <c r="BK141" i="13"/>
  <c r="BK128" i="13"/>
  <c r="J141" i="13"/>
  <c r="J132" i="13"/>
  <c r="BK184" i="14"/>
  <c r="J178" i="14"/>
  <c r="BK173" i="14"/>
  <c r="J166" i="14"/>
  <c r="BK160" i="14"/>
  <c r="J152" i="14"/>
  <c r="J142" i="14"/>
  <c r="BK130" i="14"/>
  <c r="J174" i="14"/>
  <c r="J169" i="14"/>
  <c r="J164" i="14"/>
  <c r="J149" i="14"/>
  <c r="BK143" i="14"/>
  <c r="BK159" i="14"/>
  <c r="BK154" i="14"/>
  <c r="BK145" i="14"/>
  <c r="J136" i="14"/>
  <c r="J180" i="14"/>
  <c r="J171" i="14"/>
  <c r="J163" i="14"/>
  <c r="J154" i="14"/>
  <c r="J145" i="14"/>
  <c r="J139" i="14"/>
  <c r="BK132" i="14"/>
  <c r="BK168" i="15"/>
  <c r="BK155" i="15"/>
  <c r="BK144" i="15"/>
  <c r="BK131" i="15"/>
  <c r="J171" i="15"/>
  <c r="BK157" i="15"/>
  <c r="BK148" i="15"/>
  <c r="BK138" i="15"/>
  <c r="BK132" i="15"/>
  <c r="J172" i="15"/>
  <c r="BK162" i="15"/>
  <c r="BK153" i="15"/>
  <c r="BK147" i="15"/>
  <c r="BK140" i="15"/>
  <c r="J134" i="15"/>
  <c r="BK176" i="15"/>
  <c r="BK166" i="15"/>
  <c r="J161" i="15"/>
  <c r="J151" i="15"/>
  <c r="J146" i="15"/>
  <c r="BK130" i="15"/>
  <c r="BK170" i="16"/>
  <c r="J158" i="16"/>
  <c r="J175" i="16"/>
  <c r="BK160" i="16"/>
  <c r="J152" i="16"/>
  <c r="J142" i="16"/>
  <c r="J129" i="16"/>
  <c r="J167" i="16"/>
  <c r="BK163" i="16"/>
  <c r="J159" i="16"/>
  <c r="BK151" i="16"/>
  <c r="J147" i="16"/>
  <c r="J135" i="16"/>
  <c r="BK131" i="16"/>
  <c r="BK127" i="16"/>
  <c r="BK173" i="16"/>
  <c r="BK167" i="16"/>
  <c r="BK157" i="16"/>
  <c r="J149" i="16"/>
  <c r="BK144" i="16"/>
  <c r="J141" i="16"/>
  <c r="BK135" i="16"/>
  <c r="J131" i="16"/>
  <c r="J172" i="17"/>
  <c r="J166" i="17"/>
  <c r="BK160" i="17"/>
  <c r="J154" i="17"/>
  <c r="BK142" i="17"/>
  <c r="BK131" i="17"/>
  <c r="J171" i="17"/>
  <c r="BK164" i="17"/>
  <c r="J161" i="17"/>
  <c r="BK148" i="17"/>
  <c r="J135" i="17"/>
  <c r="J128" i="17"/>
  <c r="J152" i="17"/>
  <c r="J145" i="17"/>
  <c r="J137" i="17"/>
  <c r="BK134" i="17"/>
  <c r="J167" i="17"/>
  <c r="BK162" i="17"/>
  <c r="J149" i="17"/>
  <c r="J143" i="17"/>
  <c r="J132" i="17"/>
  <c r="BK162" i="18"/>
  <c r="BK154" i="18"/>
  <c r="BK143" i="18"/>
  <c r="BK137" i="18"/>
  <c r="J134" i="18"/>
  <c r="J163" i="18"/>
  <c r="J153" i="18"/>
  <c r="J149" i="18"/>
  <c r="BK134" i="18"/>
  <c r="BK128" i="18"/>
  <c r="BK157" i="18"/>
  <c r="BK149" i="18"/>
  <c r="BK141" i="18"/>
  <c r="J131" i="18"/>
  <c r="J124" i="19"/>
  <c r="BK122" i="19"/>
  <c r="P120" i="19" l="1"/>
  <c r="P119" i="19" s="1"/>
  <c r="AU117" i="1" s="1"/>
  <c r="R120" i="19"/>
  <c r="R119" i="19" s="1"/>
  <c r="R149" i="2"/>
  <c r="BK160" i="2"/>
  <c r="J160" i="2" s="1"/>
  <c r="J101" i="2" s="1"/>
  <c r="R175" i="2"/>
  <c r="P198" i="2"/>
  <c r="P203" i="2"/>
  <c r="BK234" i="2"/>
  <c r="J234" i="2"/>
  <c r="J105" i="2"/>
  <c r="BK247" i="2"/>
  <c r="J247" i="2" s="1"/>
  <c r="J108" i="2" s="1"/>
  <c r="BK265" i="2"/>
  <c r="J265" i="2" s="1"/>
  <c r="J109" i="2" s="1"/>
  <c r="R265" i="2"/>
  <c r="P278" i="2"/>
  <c r="BK287" i="2"/>
  <c r="J287" i="2" s="1"/>
  <c r="J111" i="2" s="1"/>
  <c r="R287" i="2"/>
  <c r="P291" i="2"/>
  <c r="T291" i="2"/>
  <c r="T298" i="2"/>
  <c r="BK324" i="2"/>
  <c r="J324" i="2" s="1"/>
  <c r="J115" i="2" s="1"/>
  <c r="BK340" i="2"/>
  <c r="J340" i="2" s="1"/>
  <c r="J117" i="2" s="1"/>
  <c r="T340" i="2"/>
  <c r="P375" i="2"/>
  <c r="T375" i="2"/>
  <c r="R395" i="2"/>
  <c r="BK401" i="2"/>
  <c r="J401" i="2"/>
  <c r="J120" i="2" s="1"/>
  <c r="R401" i="2"/>
  <c r="P408" i="2"/>
  <c r="BK416" i="2"/>
  <c r="J416" i="2" s="1"/>
  <c r="J123" i="2" s="1"/>
  <c r="P416" i="2"/>
  <c r="T416" i="2"/>
  <c r="P422" i="2"/>
  <c r="T422" i="2"/>
  <c r="P130" i="3"/>
  <c r="P129" i="3"/>
  <c r="P144" i="3"/>
  <c r="P158" i="3"/>
  <c r="BK178" i="3"/>
  <c r="J178" i="3" s="1"/>
  <c r="J104" i="3" s="1"/>
  <c r="P213" i="3"/>
  <c r="P274" i="3"/>
  <c r="R135" i="4"/>
  <c r="R139" i="4"/>
  <c r="BK146" i="4"/>
  <c r="J146" i="4" s="1"/>
  <c r="J105" i="4" s="1"/>
  <c r="T154" i="4"/>
  <c r="T153" i="4"/>
  <c r="P183" i="4"/>
  <c r="P182" i="4" s="1"/>
  <c r="P187" i="4"/>
  <c r="T138" i="5"/>
  <c r="T148" i="5"/>
  <c r="T168" i="5"/>
  <c r="P189" i="5"/>
  <c r="R198" i="5"/>
  <c r="T221" i="5"/>
  <c r="T226" i="5"/>
  <c r="R134" i="6"/>
  <c r="R133" i="6"/>
  <c r="R146" i="6"/>
  <c r="P156" i="6"/>
  <c r="P169" i="6"/>
  <c r="P180" i="6"/>
  <c r="R201" i="6"/>
  <c r="T128" i="7"/>
  <c r="T133" i="7"/>
  <c r="BK137" i="7"/>
  <c r="J137" i="7" s="1"/>
  <c r="J102" i="7" s="1"/>
  <c r="P167" i="7"/>
  <c r="P170" i="7"/>
  <c r="BK132" i="8"/>
  <c r="J132" i="8" s="1"/>
  <c r="J101" i="8" s="1"/>
  <c r="P142" i="8"/>
  <c r="R240" i="8"/>
  <c r="P128" i="9"/>
  <c r="P148" i="9"/>
  <c r="BK154" i="9"/>
  <c r="J154" i="9" s="1"/>
  <c r="J102" i="9" s="1"/>
  <c r="T154" i="9"/>
  <c r="R162" i="9"/>
  <c r="BK128" i="10"/>
  <c r="J128" i="10" s="1"/>
  <c r="J100" i="10" s="1"/>
  <c r="BK140" i="10"/>
  <c r="J140" i="10" s="1"/>
  <c r="J101" i="10" s="1"/>
  <c r="R143" i="10"/>
  <c r="R148" i="10"/>
  <c r="R131" i="11"/>
  <c r="T143" i="11"/>
  <c r="T148" i="11"/>
  <c r="BK130" i="12"/>
  <c r="J130" i="12" s="1"/>
  <c r="J99" i="12" s="1"/>
  <c r="R130" i="12"/>
  <c r="T143" i="12"/>
  <c r="T139" i="12" s="1"/>
  <c r="R154" i="12"/>
  <c r="P161" i="12"/>
  <c r="P124" i="13"/>
  <c r="P123" i="13" s="1"/>
  <c r="P122" i="13" s="1"/>
  <c r="AU111" i="1" s="1"/>
  <c r="BK145" i="13"/>
  <c r="J145" i="13" s="1"/>
  <c r="J100" i="13" s="1"/>
  <c r="P145" i="13"/>
  <c r="R128" i="14"/>
  <c r="BK140" i="14"/>
  <c r="J140" i="14" s="1"/>
  <c r="J100" i="14" s="1"/>
  <c r="BK158" i="14"/>
  <c r="J158" i="14" s="1"/>
  <c r="J101" i="14" s="1"/>
  <c r="T162" i="14"/>
  <c r="T161" i="14"/>
  <c r="T176" i="14"/>
  <c r="R182" i="14"/>
  <c r="R181" i="14"/>
  <c r="P139" i="15"/>
  <c r="P126" i="15" s="1"/>
  <c r="T142" i="15"/>
  <c r="BK167" i="15"/>
  <c r="J167" i="15"/>
  <c r="J103" i="15" s="1"/>
  <c r="BK175" i="15"/>
  <c r="J175" i="15" s="1"/>
  <c r="J105" i="15" s="1"/>
  <c r="T125" i="16"/>
  <c r="P138" i="16"/>
  <c r="R165" i="16"/>
  <c r="R168" i="16"/>
  <c r="P171" i="16"/>
  <c r="BK125" i="17"/>
  <c r="J125" i="17" s="1"/>
  <c r="J98" i="17" s="1"/>
  <c r="BK140" i="17"/>
  <c r="J140" i="17"/>
  <c r="J100" i="17" s="1"/>
  <c r="BK155" i="17"/>
  <c r="J155" i="17" s="1"/>
  <c r="J101" i="17" s="1"/>
  <c r="BK158" i="17"/>
  <c r="J158" i="17"/>
  <c r="J102" i="17" s="1"/>
  <c r="T168" i="17"/>
  <c r="T149" i="2"/>
  <c r="R160" i="2"/>
  <c r="P175" i="2"/>
  <c r="R198" i="2"/>
  <c r="R203" i="2"/>
  <c r="R234" i="2"/>
  <c r="T247" i="2"/>
  <c r="T265" i="2"/>
  <c r="T278" i="2"/>
  <c r="T287" i="2"/>
  <c r="R291" i="2"/>
  <c r="R298" i="2"/>
  <c r="P313" i="2"/>
  <c r="T313" i="2"/>
  <c r="R324" i="2"/>
  <c r="P340" i="2"/>
  <c r="R130" i="3"/>
  <c r="R129" i="3"/>
  <c r="BK144" i="3"/>
  <c r="J144" i="3" s="1"/>
  <c r="J102" i="3" s="1"/>
  <c r="BK158" i="3"/>
  <c r="J158" i="3" s="1"/>
  <c r="J103" i="3" s="1"/>
  <c r="P178" i="3"/>
  <c r="T213" i="3"/>
  <c r="T274" i="3"/>
  <c r="P135" i="4"/>
  <c r="P139" i="4"/>
  <c r="R146" i="4"/>
  <c r="R154" i="4"/>
  <c r="R153" i="4" s="1"/>
  <c r="T183" i="4"/>
  <c r="T182" i="4"/>
  <c r="T187" i="4"/>
  <c r="BK138" i="5"/>
  <c r="J138" i="5"/>
  <c r="J103" i="5"/>
  <c r="R148" i="5"/>
  <c r="P168" i="5"/>
  <c r="R189" i="5"/>
  <c r="BK198" i="5"/>
  <c r="J198" i="5" s="1"/>
  <c r="J108" i="5" s="1"/>
  <c r="P221" i="5"/>
  <c r="P226" i="5"/>
  <c r="P134" i="6"/>
  <c r="P133" i="6" s="1"/>
  <c r="P146" i="6"/>
  <c r="P145" i="6"/>
  <c r="T156" i="6"/>
  <c r="R169" i="6"/>
  <c r="R180" i="6"/>
  <c r="P201" i="6"/>
  <c r="BK128" i="7"/>
  <c r="J128" i="7" s="1"/>
  <c r="J100" i="7" s="1"/>
  <c r="P133" i="7"/>
  <c r="R137" i="7"/>
  <c r="BK167" i="7"/>
  <c r="J167" i="7"/>
  <c r="J103" i="7"/>
  <c r="T170" i="7"/>
  <c r="P132" i="8"/>
  <c r="P129" i="8"/>
  <c r="BK142" i="8"/>
  <c r="J142" i="8" s="1"/>
  <c r="J104" i="8" s="1"/>
  <c r="BK240" i="8"/>
  <c r="J240" i="8"/>
  <c r="J105" i="8" s="1"/>
  <c r="T128" i="9"/>
  <c r="R148" i="9"/>
  <c r="P154" i="9"/>
  <c r="P162" i="9"/>
  <c r="P128" i="10"/>
  <c r="P140" i="10"/>
  <c r="BK143" i="10"/>
  <c r="J143" i="10" s="1"/>
  <c r="J102" i="10" s="1"/>
  <c r="P148" i="10"/>
  <c r="P131" i="11"/>
  <c r="P143" i="11"/>
  <c r="BK148" i="11"/>
  <c r="J148" i="11"/>
  <c r="J104" i="11"/>
  <c r="P130" i="12"/>
  <c r="T130" i="12"/>
  <c r="BK143" i="12"/>
  <c r="J143" i="12"/>
  <c r="J101" i="12" s="1"/>
  <c r="R143" i="12"/>
  <c r="R139" i="12"/>
  <c r="P154" i="12"/>
  <c r="P153" i="12" s="1"/>
  <c r="BK161" i="12"/>
  <c r="J161" i="12"/>
  <c r="J106" i="12"/>
  <c r="T161" i="12"/>
  <c r="BK124" i="13"/>
  <c r="J124" i="13"/>
  <c r="J98" i="13"/>
  <c r="T124" i="13"/>
  <c r="T123" i="13" s="1"/>
  <c r="T122" i="13" s="1"/>
  <c r="T145" i="13"/>
  <c r="BK128" i="14"/>
  <c r="J128" i="14" s="1"/>
  <c r="J98" i="14" s="1"/>
  <c r="P140" i="14"/>
  <c r="P158" i="14"/>
  <c r="BK162" i="14"/>
  <c r="J162" i="14"/>
  <c r="J103" i="14"/>
  <c r="BK176" i="14"/>
  <c r="J176" i="14" s="1"/>
  <c r="J104" i="14" s="1"/>
  <c r="T182" i="14"/>
  <c r="T181" i="14" s="1"/>
  <c r="T139" i="15"/>
  <c r="R142" i="15"/>
  <c r="P167" i="15"/>
  <c r="R175" i="15"/>
  <c r="R170" i="15"/>
  <c r="R125" i="16"/>
  <c r="R138" i="16"/>
  <c r="P165" i="16"/>
  <c r="BK168" i="16"/>
  <c r="J168" i="16"/>
  <c r="J102" i="16" s="1"/>
  <c r="BK171" i="16"/>
  <c r="J171" i="16"/>
  <c r="J103" i="16"/>
  <c r="R125" i="17"/>
  <c r="P140" i="17"/>
  <c r="R155" i="17"/>
  <c r="R158" i="17"/>
  <c r="BK168" i="17"/>
  <c r="J168" i="17" s="1"/>
  <c r="J103" i="17" s="1"/>
  <c r="BK135" i="18"/>
  <c r="J135" i="18" s="1"/>
  <c r="J100" i="18" s="1"/>
  <c r="P135" i="18"/>
  <c r="BK148" i="18"/>
  <c r="J148" i="18" s="1"/>
  <c r="J103" i="18" s="1"/>
  <c r="T148" i="18"/>
  <c r="T147" i="18"/>
  <c r="T160" i="18"/>
  <c r="T159" i="18" s="1"/>
  <c r="BK149" i="2"/>
  <c r="J149" i="2"/>
  <c r="J100" i="2" s="1"/>
  <c r="T160" i="2"/>
  <c r="T175" i="2"/>
  <c r="T198" i="2"/>
  <c r="T203" i="2"/>
  <c r="T234" i="2"/>
  <c r="R247" i="2"/>
  <c r="P265" i="2"/>
  <c r="BK278" i="2"/>
  <c r="J278" i="2" s="1"/>
  <c r="J110" i="2" s="1"/>
  <c r="R278" i="2"/>
  <c r="P287" i="2"/>
  <c r="BK291" i="2"/>
  <c r="J291" i="2"/>
  <c r="J112" i="2"/>
  <c r="BK298" i="2"/>
  <c r="J298" i="2" s="1"/>
  <c r="J113" i="2" s="1"/>
  <c r="P298" i="2"/>
  <c r="BK313" i="2"/>
  <c r="J313" i="2" s="1"/>
  <c r="J114" i="2" s="1"/>
  <c r="R313" i="2"/>
  <c r="P324" i="2"/>
  <c r="T324" i="2"/>
  <c r="BK336" i="2"/>
  <c r="J336" i="2"/>
  <c r="J116" i="2" s="1"/>
  <c r="P336" i="2"/>
  <c r="R336" i="2"/>
  <c r="T336" i="2"/>
  <c r="R340" i="2"/>
  <c r="BK375" i="2"/>
  <c r="J375" i="2"/>
  <c r="J118" i="2"/>
  <c r="R375" i="2"/>
  <c r="BK395" i="2"/>
  <c r="J395" i="2"/>
  <c r="J119" i="2"/>
  <c r="P395" i="2"/>
  <c r="T395" i="2"/>
  <c r="P401" i="2"/>
  <c r="T401" i="2"/>
  <c r="BK408" i="2"/>
  <c r="J408" i="2" s="1"/>
  <c r="J121" i="2" s="1"/>
  <c r="R408" i="2"/>
  <c r="T408" i="2"/>
  <c r="R416" i="2"/>
  <c r="BK422" i="2"/>
  <c r="J422" i="2"/>
  <c r="J124" i="2" s="1"/>
  <c r="R422" i="2"/>
  <c r="BK130" i="3"/>
  <c r="J130" i="3"/>
  <c r="J100" i="3" s="1"/>
  <c r="R144" i="3"/>
  <c r="R158" i="3"/>
  <c r="T178" i="3"/>
  <c r="R213" i="3"/>
  <c r="R274" i="3"/>
  <c r="BK135" i="4"/>
  <c r="J135" i="4"/>
  <c r="J101" i="4" s="1"/>
  <c r="T139" i="4"/>
  <c r="P146" i="4"/>
  <c r="P154" i="4"/>
  <c r="P153" i="4" s="1"/>
  <c r="BK183" i="4"/>
  <c r="J183" i="4"/>
  <c r="J109" i="4"/>
  <c r="BK187" i="4"/>
  <c r="J187" i="4" s="1"/>
  <c r="J110" i="4" s="1"/>
  <c r="R138" i="5"/>
  <c r="P148" i="5"/>
  <c r="BK168" i="5"/>
  <c r="J168" i="5"/>
  <c r="J106" i="5"/>
  <c r="T189" i="5"/>
  <c r="T198" i="5"/>
  <c r="R221" i="5"/>
  <c r="R226" i="5"/>
  <c r="BK134" i="6"/>
  <c r="J134" i="6" s="1"/>
  <c r="J102" i="6" s="1"/>
  <c r="T146" i="6"/>
  <c r="BK156" i="6"/>
  <c r="J156" i="6" s="1"/>
  <c r="J105" i="6" s="1"/>
  <c r="BK169" i="6"/>
  <c r="J169" i="6" s="1"/>
  <c r="J106" i="6" s="1"/>
  <c r="BK180" i="6"/>
  <c r="J180" i="6"/>
  <c r="J107" i="6" s="1"/>
  <c r="BK201" i="6"/>
  <c r="J201" i="6"/>
  <c r="J108" i="6"/>
  <c r="R128" i="7"/>
  <c r="R127" i="7" s="1"/>
  <c r="R133" i="7"/>
  <c r="T137" i="7"/>
  <c r="T167" i="7"/>
  <c r="R170" i="7"/>
  <c r="T132" i="8"/>
  <c r="T129" i="8"/>
  <c r="T128" i="8" s="1"/>
  <c r="R142" i="8"/>
  <c r="R141" i="8" s="1"/>
  <c r="T240" i="8"/>
  <c r="BK128" i="9"/>
  <c r="J128" i="9"/>
  <c r="J100" i="9" s="1"/>
  <c r="BK148" i="9"/>
  <c r="J148" i="9" s="1"/>
  <c r="J101" i="9" s="1"/>
  <c r="T148" i="9"/>
  <c r="R154" i="9"/>
  <c r="T162" i="9"/>
  <c r="R128" i="10"/>
  <c r="T140" i="10"/>
  <c r="P143" i="10"/>
  <c r="BK148" i="10"/>
  <c r="J148" i="10" s="1"/>
  <c r="J103" i="10" s="1"/>
  <c r="T131" i="11"/>
  <c r="T130" i="11" s="1"/>
  <c r="T129" i="11" s="1"/>
  <c r="R143" i="11"/>
  <c r="P148" i="11"/>
  <c r="P143" i="12"/>
  <c r="P139" i="12" s="1"/>
  <c r="BK154" i="12"/>
  <c r="J154" i="12"/>
  <c r="J105" i="12" s="1"/>
  <c r="T154" i="12"/>
  <c r="T153" i="12" s="1"/>
  <c r="R161" i="12"/>
  <c r="R124" i="13"/>
  <c r="R123" i="13" s="1"/>
  <c r="R122" i="13" s="1"/>
  <c r="R145" i="13"/>
  <c r="P128" i="14"/>
  <c r="P127" i="14" s="1"/>
  <c r="T140" i="14"/>
  <c r="T158" i="14"/>
  <c r="P162" i="14"/>
  <c r="P161" i="14" s="1"/>
  <c r="R176" i="14"/>
  <c r="BK182" i="14"/>
  <c r="J182" i="14" s="1"/>
  <c r="J106" i="14" s="1"/>
  <c r="BK139" i="15"/>
  <c r="J139" i="15"/>
  <c r="J100" i="15" s="1"/>
  <c r="P142" i="15"/>
  <c r="R167" i="15"/>
  <c r="P175" i="15"/>
  <c r="P170" i="15" s="1"/>
  <c r="P125" i="16"/>
  <c r="P124" i="16" s="1"/>
  <c r="T138" i="16"/>
  <c r="T165" i="16"/>
  <c r="T168" i="16"/>
  <c r="T171" i="16"/>
  <c r="P125" i="17"/>
  <c r="P124" i="17" s="1"/>
  <c r="T140" i="17"/>
  <c r="P155" i="17"/>
  <c r="P158" i="17"/>
  <c r="R168" i="17"/>
  <c r="P127" i="18"/>
  <c r="P126" i="18" s="1"/>
  <c r="R127" i="18"/>
  <c r="R135" i="18"/>
  <c r="R148" i="18"/>
  <c r="R147" i="18" s="1"/>
  <c r="BK160" i="18"/>
  <c r="J160" i="18" s="1"/>
  <c r="J105" i="18" s="1"/>
  <c r="P160" i="18"/>
  <c r="P159" i="18"/>
  <c r="P149" i="2"/>
  <c r="P160" i="2"/>
  <c r="BK175" i="2"/>
  <c r="J175" i="2"/>
  <c r="J102" i="2" s="1"/>
  <c r="BK198" i="2"/>
  <c r="J198" i="2" s="1"/>
  <c r="J103" i="2" s="1"/>
  <c r="BK203" i="2"/>
  <c r="J203" i="2" s="1"/>
  <c r="J104" i="2" s="1"/>
  <c r="P234" i="2"/>
  <c r="P247" i="2"/>
  <c r="P246" i="2" s="1"/>
  <c r="T130" i="3"/>
  <c r="T129" i="3"/>
  <c r="T144" i="3"/>
  <c r="T158" i="3"/>
  <c r="R178" i="3"/>
  <c r="BK213" i="3"/>
  <c r="J213" i="3" s="1"/>
  <c r="J105" i="3" s="1"/>
  <c r="BK274" i="3"/>
  <c r="J274" i="3"/>
  <c r="J106" i="3" s="1"/>
  <c r="T135" i="4"/>
  <c r="BK139" i="4"/>
  <c r="J139" i="4"/>
  <c r="J103" i="4" s="1"/>
  <c r="T146" i="4"/>
  <c r="BK154" i="4"/>
  <c r="J154" i="4"/>
  <c r="J107" i="4" s="1"/>
  <c r="R183" i="4"/>
  <c r="R182" i="4" s="1"/>
  <c r="R187" i="4"/>
  <c r="P138" i="5"/>
  <c r="BK148" i="5"/>
  <c r="R168" i="5"/>
  <c r="BK189" i="5"/>
  <c r="J189" i="5" s="1"/>
  <c r="J107" i="5" s="1"/>
  <c r="P198" i="5"/>
  <c r="BK221" i="5"/>
  <c r="J221" i="5" s="1"/>
  <c r="J109" i="5" s="1"/>
  <c r="BK226" i="5"/>
  <c r="J226" i="5"/>
  <c r="J110" i="5" s="1"/>
  <c r="T134" i="6"/>
  <c r="T133" i="6" s="1"/>
  <c r="BK146" i="6"/>
  <c r="J146" i="6" s="1"/>
  <c r="J104" i="6" s="1"/>
  <c r="R156" i="6"/>
  <c r="T169" i="6"/>
  <c r="T180" i="6"/>
  <c r="T201" i="6"/>
  <c r="P128" i="7"/>
  <c r="BK133" i="7"/>
  <c r="J133" i="7" s="1"/>
  <c r="J101" i="7" s="1"/>
  <c r="P137" i="7"/>
  <c r="R167" i="7"/>
  <c r="BK170" i="7"/>
  <c r="J170" i="7" s="1"/>
  <c r="J104" i="7" s="1"/>
  <c r="R132" i="8"/>
  <c r="R129" i="8" s="1"/>
  <c r="T142" i="8"/>
  <c r="T141" i="8"/>
  <c r="P240" i="8"/>
  <c r="R128" i="9"/>
  <c r="R127" i="9"/>
  <c r="R126" i="9"/>
  <c r="BK162" i="9"/>
  <c r="J162" i="9" s="1"/>
  <c r="J103" i="9" s="1"/>
  <c r="T128" i="10"/>
  <c r="R140" i="10"/>
  <c r="T143" i="10"/>
  <c r="T148" i="10"/>
  <c r="BK131" i="11"/>
  <c r="J131" i="11" s="1"/>
  <c r="J102" i="11" s="1"/>
  <c r="BK143" i="11"/>
  <c r="J143" i="11"/>
  <c r="J103" i="11" s="1"/>
  <c r="R148" i="11"/>
  <c r="T128" i="14"/>
  <c r="T127" i="14"/>
  <c r="R140" i="14"/>
  <c r="R158" i="14"/>
  <c r="R162" i="14"/>
  <c r="R161" i="14"/>
  <c r="P176" i="14"/>
  <c r="P182" i="14"/>
  <c r="P181" i="14"/>
  <c r="R139" i="15"/>
  <c r="R126" i="15" s="1"/>
  <c r="R125" i="15" s="1"/>
  <c r="BK142" i="15"/>
  <c r="J142" i="15"/>
  <c r="J101" i="15" s="1"/>
  <c r="T167" i="15"/>
  <c r="T126" i="15" s="1"/>
  <c r="T175" i="15"/>
  <c r="T170" i="15"/>
  <c r="BK125" i="16"/>
  <c r="J125" i="16" s="1"/>
  <c r="J98" i="16" s="1"/>
  <c r="BK138" i="16"/>
  <c r="J138" i="16" s="1"/>
  <c r="J100" i="16" s="1"/>
  <c r="BK165" i="16"/>
  <c r="J165" i="16"/>
  <c r="J101" i="16" s="1"/>
  <c r="P168" i="16"/>
  <c r="R171" i="16"/>
  <c r="T125" i="17"/>
  <c r="T124" i="17" s="1"/>
  <c r="T123" i="17" s="1"/>
  <c r="R140" i="17"/>
  <c r="T155" i="17"/>
  <c r="T158" i="17"/>
  <c r="P168" i="17"/>
  <c r="BK127" i="18"/>
  <c r="J127" i="18"/>
  <c r="J98" i="18" s="1"/>
  <c r="T127" i="18"/>
  <c r="T135" i="18"/>
  <c r="P148" i="18"/>
  <c r="P147" i="18" s="1"/>
  <c r="R160" i="18"/>
  <c r="R159" i="18"/>
  <c r="BK414" i="2"/>
  <c r="J414" i="2" s="1"/>
  <c r="J122" i="2" s="1"/>
  <c r="BK136" i="5"/>
  <c r="J136" i="5"/>
  <c r="J102" i="5" s="1"/>
  <c r="BK130" i="8"/>
  <c r="J130" i="8"/>
  <c r="J100" i="8"/>
  <c r="BK139" i="8"/>
  <c r="J139" i="8" s="1"/>
  <c r="J102" i="8" s="1"/>
  <c r="BK207" i="9"/>
  <c r="J207" i="9" s="1"/>
  <c r="J104" i="9" s="1"/>
  <c r="BK169" i="12"/>
  <c r="J169" i="12"/>
  <c r="J107" i="12" s="1"/>
  <c r="BK153" i="13"/>
  <c r="J153" i="13"/>
  <c r="J101" i="13"/>
  <c r="BK170" i="15"/>
  <c r="J170" i="15" s="1"/>
  <c r="J104" i="15" s="1"/>
  <c r="BK244" i="2"/>
  <c r="J244" i="2" s="1"/>
  <c r="J106" i="2" s="1"/>
  <c r="BK253" i="8"/>
  <c r="J253" i="8"/>
  <c r="J106" i="8" s="1"/>
  <c r="BK155" i="13"/>
  <c r="J155" i="13"/>
  <c r="J102" i="13"/>
  <c r="BK137" i="15"/>
  <c r="BK127" i="15" s="1"/>
  <c r="BK138" i="17"/>
  <c r="J138" i="17" s="1"/>
  <c r="J99" i="17" s="1"/>
  <c r="BK425" i="2"/>
  <c r="J425" i="2"/>
  <c r="J125" i="2" s="1"/>
  <c r="BK168" i="10"/>
  <c r="J168" i="10" s="1"/>
  <c r="J104" i="10" s="1"/>
  <c r="BK152" i="11"/>
  <c r="J152" i="11" s="1"/>
  <c r="J105" i="11" s="1"/>
  <c r="BK149" i="12"/>
  <c r="J149" i="12" s="1"/>
  <c r="J102" i="12" s="1"/>
  <c r="BK151" i="12"/>
  <c r="J151" i="12"/>
  <c r="J103" i="12" s="1"/>
  <c r="BK143" i="13"/>
  <c r="J143" i="13" s="1"/>
  <c r="J99" i="13" s="1"/>
  <c r="BK138" i="14"/>
  <c r="J138" i="14" s="1"/>
  <c r="J99" i="14" s="1"/>
  <c r="BK136" i="16"/>
  <c r="J136" i="16" s="1"/>
  <c r="J99" i="16" s="1"/>
  <c r="BK133" i="18"/>
  <c r="J133" i="18"/>
  <c r="J99" i="18"/>
  <c r="BK145" i="18"/>
  <c r="J145" i="18" s="1"/>
  <c r="J101" i="18" s="1"/>
  <c r="BK144" i="4"/>
  <c r="J144" i="4" s="1"/>
  <c r="J104" i="4" s="1"/>
  <c r="F94" i="12"/>
  <c r="BK165" i="15"/>
  <c r="J165" i="15" s="1"/>
  <c r="J102" i="15" s="1"/>
  <c r="BK121" i="19"/>
  <c r="J121" i="19" s="1"/>
  <c r="J98" i="19" s="1"/>
  <c r="BK123" i="19"/>
  <c r="J123" i="19"/>
  <c r="J99" i="19" s="1"/>
  <c r="BK147" i="18"/>
  <c r="J147" i="18" s="1"/>
  <c r="J102" i="18" s="1"/>
  <c r="E85" i="19"/>
  <c r="J89" i="19"/>
  <c r="F92" i="19"/>
  <c r="BF122" i="19"/>
  <c r="BF124" i="19"/>
  <c r="BK124" i="17"/>
  <c r="J124" i="17" s="1"/>
  <c r="J97" i="17" s="1"/>
  <c r="E85" i="18"/>
  <c r="BF128" i="18"/>
  <c r="BF129" i="18"/>
  <c r="BF136" i="18"/>
  <c r="BF137" i="18"/>
  <c r="BF140" i="18"/>
  <c r="BF142" i="18"/>
  <c r="BF144" i="18"/>
  <c r="BF146" i="18"/>
  <c r="BF156" i="18"/>
  <c r="BF158" i="18"/>
  <c r="BF161" i="18"/>
  <c r="BF162" i="18"/>
  <c r="BF163" i="18"/>
  <c r="J89" i="18"/>
  <c r="F92" i="18"/>
  <c r="BF131" i="18"/>
  <c r="BF134" i="18"/>
  <c r="BF143" i="18"/>
  <c r="BF149" i="18"/>
  <c r="BF151" i="18"/>
  <c r="BF153" i="18"/>
  <c r="BF154" i="18"/>
  <c r="BF155" i="18"/>
  <c r="BF157" i="18"/>
  <c r="BF130" i="18"/>
  <c r="BF132" i="18"/>
  <c r="BF138" i="18"/>
  <c r="BF139" i="18"/>
  <c r="BF141" i="18"/>
  <c r="BF150" i="18"/>
  <c r="BF152" i="18"/>
  <c r="J89" i="17"/>
  <c r="BF130" i="17"/>
  <c r="BF141" i="17"/>
  <c r="BF142" i="17"/>
  <c r="BF146" i="17"/>
  <c r="BF147" i="17"/>
  <c r="BF148" i="17"/>
  <c r="BF149" i="17"/>
  <c r="BF154" i="17"/>
  <c r="BF159" i="17"/>
  <c r="BF164" i="17"/>
  <c r="BF169" i="17"/>
  <c r="BF171" i="17"/>
  <c r="F92" i="17"/>
  <c r="E113" i="17"/>
  <c r="BF127" i="17"/>
  <c r="BF132" i="17"/>
  <c r="BF135" i="17"/>
  <c r="BF136" i="17"/>
  <c r="BF143" i="17"/>
  <c r="BF144" i="17"/>
  <c r="BF150" i="17"/>
  <c r="BF151" i="17"/>
  <c r="BF157" i="17"/>
  <c r="BF126" i="17"/>
  <c r="BF128" i="17"/>
  <c r="BF131" i="17"/>
  <c r="BF133" i="17"/>
  <c r="BF134" i="17"/>
  <c r="BF153" i="17"/>
  <c r="BF161" i="17"/>
  <c r="BF162" i="17"/>
  <c r="BF163" i="17"/>
  <c r="BF165" i="17"/>
  <c r="BF166" i="17"/>
  <c r="BF170" i="17"/>
  <c r="BF129" i="17"/>
  <c r="BF137" i="17"/>
  <c r="BF139" i="17"/>
  <c r="BF145" i="17"/>
  <c r="BF152" i="17"/>
  <c r="BF156" i="17"/>
  <c r="BF160" i="17"/>
  <c r="BF167" i="17"/>
  <c r="BF172" i="17"/>
  <c r="J89" i="16"/>
  <c r="F92" i="16"/>
  <c r="E113" i="16"/>
  <c r="BF127" i="16"/>
  <c r="BF130" i="16"/>
  <c r="BF131" i="16"/>
  <c r="BF132" i="16"/>
  <c r="BF133" i="16"/>
  <c r="BF135" i="16"/>
  <c r="BF137" i="16"/>
  <c r="BF139" i="16"/>
  <c r="BF140" i="16"/>
  <c r="BF141" i="16"/>
  <c r="BF142" i="16"/>
  <c r="BF144" i="16"/>
  <c r="BF148" i="16"/>
  <c r="BF149" i="16"/>
  <c r="BF151" i="16"/>
  <c r="BF156" i="16"/>
  <c r="BF161" i="16"/>
  <c r="BF163" i="16"/>
  <c r="BF164" i="16"/>
  <c r="BF167" i="16"/>
  <c r="BF170" i="16"/>
  <c r="BF173" i="16"/>
  <c r="BF177" i="16"/>
  <c r="BF129" i="16"/>
  <c r="BF134" i="16"/>
  <c r="BF145" i="16"/>
  <c r="BF158" i="16"/>
  <c r="BF159" i="16"/>
  <c r="BF166" i="16"/>
  <c r="BF126" i="16"/>
  <c r="BF128" i="16"/>
  <c r="BF143" i="16"/>
  <c r="BF146" i="16"/>
  <c r="BF147" i="16"/>
  <c r="BF150" i="16"/>
  <c r="BF152" i="16"/>
  <c r="BF157" i="16"/>
  <c r="BF162" i="16"/>
  <c r="BF172" i="16"/>
  <c r="BF174" i="16"/>
  <c r="BF176" i="16"/>
  <c r="BF153" i="16"/>
  <c r="BF154" i="16"/>
  <c r="BF155" i="16"/>
  <c r="BF160" i="16"/>
  <c r="BF169" i="16"/>
  <c r="BF175" i="16"/>
  <c r="F122" i="15"/>
  <c r="BF133" i="15"/>
  <c r="BF135" i="15"/>
  <c r="BF144" i="15"/>
  <c r="BF146" i="15"/>
  <c r="BF147" i="15"/>
  <c r="BF148" i="15"/>
  <c r="BF150" i="15"/>
  <c r="BF160" i="15"/>
  <c r="BF161" i="15"/>
  <c r="BF164" i="15"/>
  <c r="BF177" i="15"/>
  <c r="J89" i="15"/>
  <c r="BF138" i="15"/>
  <c r="BF140" i="15"/>
  <c r="BF145" i="15"/>
  <c r="BF149" i="15"/>
  <c r="BF155" i="15"/>
  <c r="BF158" i="15"/>
  <c r="BF168" i="15"/>
  <c r="BF169" i="15"/>
  <c r="BF171" i="15"/>
  <c r="BF174" i="15"/>
  <c r="E85" i="15"/>
  <c r="BF128" i="15"/>
  <c r="BF132" i="15"/>
  <c r="BF134" i="15"/>
  <c r="BF136" i="15"/>
  <c r="BF151" i="15"/>
  <c r="BF152" i="15"/>
  <c r="BF153" i="15"/>
  <c r="BF154" i="15"/>
  <c r="BF157" i="15"/>
  <c r="BF162" i="15"/>
  <c r="BF163" i="15"/>
  <c r="BF172" i="15"/>
  <c r="BF129" i="15"/>
  <c r="BF130" i="15"/>
  <c r="BF131" i="15"/>
  <c r="BF141" i="15"/>
  <c r="BF143" i="15"/>
  <c r="BF156" i="15"/>
  <c r="BF159" i="15"/>
  <c r="BF166" i="15"/>
  <c r="BF173" i="15"/>
  <c r="BF176" i="15"/>
  <c r="BF130" i="14"/>
  <c r="BF132" i="14"/>
  <c r="BF144" i="14"/>
  <c r="BF148" i="14"/>
  <c r="BF150" i="14"/>
  <c r="BF153" i="14"/>
  <c r="BF163" i="14"/>
  <c r="BF164" i="14"/>
  <c r="BF166" i="14"/>
  <c r="BF170" i="14"/>
  <c r="BF173" i="14"/>
  <c r="BF177" i="14"/>
  <c r="BF178" i="14"/>
  <c r="E85" i="14"/>
  <c r="BF135" i="14"/>
  <c r="BF137" i="14"/>
  <c r="BF143" i="14"/>
  <c r="BF146" i="14"/>
  <c r="BF151" i="14"/>
  <c r="BF154" i="14"/>
  <c r="BF156" i="14"/>
  <c r="BF159" i="14"/>
  <c r="BF160" i="14"/>
  <c r="J89" i="14"/>
  <c r="F123" i="14"/>
  <c r="BF133" i="14"/>
  <c r="BF134" i="14"/>
  <c r="BF136" i="14"/>
  <c r="BF139" i="14"/>
  <c r="BF142" i="14"/>
  <c r="BF149" i="14"/>
  <c r="BF155" i="14"/>
  <c r="BF167" i="14"/>
  <c r="BF168" i="14"/>
  <c r="BF172" i="14"/>
  <c r="BF174" i="14"/>
  <c r="BF179" i="14"/>
  <c r="BF180" i="14"/>
  <c r="BF183" i="14"/>
  <c r="BF184" i="14"/>
  <c r="BF129" i="14"/>
  <c r="BF131" i="14"/>
  <c r="BF141" i="14"/>
  <c r="BF145" i="14"/>
  <c r="BF147" i="14"/>
  <c r="BF152" i="14"/>
  <c r="BF157" i="14"/>
  <c r="BF165" i="14"/>
  <c r="BF169" i="14"/>
  <c r="BF171" i="14"/>
  <c r="BF175" i="14"/>
  <c r="BF127" i="13"/>
  <c r="BF128" i="13"/>
  <c r="BF134" i="13"/>
  <c r="BF136" i="13"/>
  <c r="BF138" i="13"/>
  <c r="BF140" i="13"/>
  <c r="J89" i="13"/>
  <c r="F119" i="13"/>
  <c r="BF125" i="13"/>
  <c r="BF129" i="13"/>
  <c r="BF130" i="13"/>
  <c r="BF131" i="13"/>
  <c r="BF141" i="13"/>
  <c r="BF146" i="13"/>
  <c r="E85" i="13"/>
  <c r="BF132" i="13"/>
  <c r="BF133" i="13"/>
  <c r="BF135" i="13"/>
  <c r="BF139" i="13"/>
  <c r="BF144" i="13"/>
  <c r="BF147" i="13"/>
  <c r="BF148" i="13"/>
  <c r="BF149" i="13"/>
  <c r="BF150" i="13"/>
  <c r="BF154" i="13"/>
  <c r="BF126" i="13"/>
  <c r="BF137" i="13"/>
  <c r="BF142" i="13"/>
  <c r="BF151" i="13"/>
  <c r="BF152" i="13"/>
  <c r="BF156" i="13"/>
  <c r="BK130" i="11"/>
  <c r="J130" i="11"/>
  <c r="J101" i="11"/>
  <c r="J123" i="12"/>
  <c r="BF132" i="12"/>
  <c r="BF134" i="12"/>
  <c r="BF141" i="12"/>
  <c r="BF142" i="12"/>
  <c r="BF144" i="12"/>
  <c r="BF148" i="12"/>
  <c r="BF152" i="12"/>
  <c r="BF163" i="12"/>
  <c r="E85" i="12"/>
  <c r="BF133" i="12"/>
  <c r="BF136" i="12"/>
  <c r="BF137" i="12"/>
  <c r="BF138" i="12"/>
  <c r="BF146" i="12"/>
  <c r="BF155" i="12"/>
  <c r="BF156" i="12"/>
  <c r="BF157" i="12"/>
  <c r="BF162" i="12"/>
  <c r="BF168" i="12"/>
  <c r="BF170" i="12"/>
  <c r="BF131" i="12"/>
  <c r="BF135" i="12"/>
  <c r="BF140" i="12"/>
  <c r="BF145" i="12"/>
  <c r="BF147" i="12"/>
  <c r="BF150" i="12"/>
  <c r="BF158" i="12"/>
  <c r="BF159" i="12"/>
  <c r="BF160" i="12"/>
  <c r="BF164" i="12"/>
  <c r="BF165" i="12"/>
  <c r="BF166" i="12"/>
  <c r="BF167" i="12"/>
  <c r="J123" i="11"/>
  <c r="F126" i="11"/>
  <c r="BF140" i="11"/>
  <c r="BF146" i="11"/>
  <c r="BF147" i="11"/>
  <c r="BF149" i="11"/>
  <c r="BF150" i="11"/>
  <c r="BF153" i="11"/>
  <c r="E115" i="11"/>
  <c r="BF135" i="11"/>
  <c r="BF138" i="11"/>
  <c r="BF139" i="11"/>
  <c r="BF151" i="11"/>
  <c r="BF132" i="11"/>
  <c r="BF133" i="11"/>
  <c r="BF141" i="11"/>
  <c r="BF142" i="11"/>
  <c r="BF145" i="11"/>
  <c r="BF134" i="11"/>
  <c r="BF136" i="11"/>
  <c r="BF137" i="11"/>
  <c r="BF144" i="11"/>
  <c r="F94" i="10"/>
  <c r="BF137" i="10"/>
  <c r="BF138" i="10"/>
  <c r="BF141" i="10"/>
  <c r="BF144" i="10"/>
  <c r="BF150" i="10"/>
  <c r="BF151" i="10"/>
  <c r="BF158" i="10"/>
  <c r="BF161" i="10"/>
  <c r="BF164" i="10"/>
  <c r="BF166" i="10"/>
  <c r="E85" i="10"/>
  <c r="BF134" i="10"/>
  <c r="BF135" i="10"/>
  <c r="BF142" i="10"/>
  <c r="BF145" i="10"/>
  <c r="BF146" i="10"/>
  <c r="BF147" i="10"/>
  <c r="BF149" i="10"/>
  <c r="BF159" i="10"/>
  <c r="BF160" i="10"/>
  <c r="BF165" i="10"/>
  <c r="BF130" i="10"/>
  <c r="BF136" i="10"/>
  <c r="BF152" i="10"/>
  <c r="BF155" i="10"/>
  <c r="BF157" i="10"/>
  <c r="BF162" i="10"/>
  <c r="BF163" i="10"/>
  <c r="BF169" i="10"/>
  <c r="J91" i="10"/>
  <c r="BF129" i="10"/>
  <c r="BF131" i="10"/>
  <c r="BF132" i="10"/>
  <c r="BF133" i="10"/>
  <c r="BF139" i="10"/>
  <c r="BF153" i="10"/>
  <c r="BF154" i="10"/>
  <c r="BF156" i="10"/>
  <c r="BF167" i="10"/>
  <c r="BK141" i="8"/>
  <c r="BF136" i="9"/>
  <c r="BF137" i="9"/>
  <c r="BF140" i="9"/>
  <c r="BF141" i="9"/>
  <c r="BF145" i="9"/>
  <c r="BF149" i="9"/>
  <c r="BF151" i="9"/>
  <c r="BF155" i="9"/>
  <c r="BF156" i="9"/>
  <c r="BF163" i="9"/>
  <c r="BF164" i="9"/>
  <c r="BF168" i="9"/>
  <c r="BF170" i="9"/>
  <c r="BF174" i="9"/>
  <c r="BF175" i="9"/>
  <c r="BF181" i="9"/>
  <c r="BF182" i="9"/>
  <c r="BF183" i="9"/>
  <c r="BF184" i="9"/>
  <c r="BF188" i="9"/>
  <c r="BF194" i="9"/>
  <c r="BF196" i="9"/>
  <c r="E85" i="9"/>
  <c r="F94" i="9"/>
  <c r="BF146" i="9"/>
  <c r="BF150" i="9"/>
  <c r="BF152" i="9"/>
  <c r="BF165" i="9"/>
  <c r="BF173" i="9"/>
  <c r="BF179" i="9"/>
  <c r="BF189" i="9"/>
  <c r="BF197" i="9"/>
  <c r="BF198" i="9"/>
  <c r="BF199" i="9"/>
  <c r="BF203" i="9"/>
  <c r="BF204" i="9"/>
  <c r="BF205" i="9"/>
  <c r="J120" i="9"/>
  <c r="BF129" i="9"/>
  <c r="BF131" i="9"/>
  <c r="BF132" i="9"/>
  <c r="BF133" i="9"/>
  <c r="BF134" i="9"/>
  <c r="BF135" i="9"/>
  <c r="BF139" i="9"/>
  <c r="BF142" i="9"/>
  <c r="BF143" i="9"/>
  <c r="BF147" i="9"/>
  <c r="BF158" i="9"/>
  <c r="BF159" i="9"/>
  <c r="BF160" i="9"/>
  <c r="BF166" i="9"/>
  <c r="BF167" i="9"/>
  <c r="BF172" i="9"/>
  <c r="BF176" i="9"/>
  <c r="BF178" i="9"/>
  <c r="BF187" i="9"/>
  <c r="BF193" i="9"/>
  <c r="BF200" i="9"/>
  <c r="BF201" i="9"/>
  <c r="BF206" i="9"/>
  <c r="BF130" i="9"/>
  <c r="BF138" i="9"/>
  <c r="BF144" i="9"/>
  <c r="BF153" i="9"/>
  <c r="BF157" i="9"/>
  <c r="BF161" i="9"/>
  <c r="BF169" i="9"/>
  <c r="BF171" i="9"/>
  <c r="BF177" i="9"/>
  <c r="BF180" i="9"/>
  <c r="BF185" i="9"/>
  <c r="BF186" i="9"/>
  <c r="BF190" i="9"/>
  <c r="BF191" i="9"/>
  <c r="BF192" i="9"/>
  <c r="BF195" i="9"/>
  <c r="BF202" i="9"/>
  <c r="BF208" i="9"/>
  <c r="E85" i="8"/>
  <c r="BF133" i="8"/>
  <c r="BF147" i="8"/>
  <c r="BF148" i="8"/>
  <c r="BF157" i="8"/>
  <c r="BF161" i="8"/>
  <c r="BF165" i="8"/>
  <c r="BF171" i="8"/>
  <c r="BF172" i="8"/>
  <c r="BF177" i="8"/>
  <c r="BF179" i="8"/>
  <c r="BF181" i="8"/>
  <c r="BF182" i="8"/>
  <c r="BF189" i="8"/>
  <c r="BF193" i="8"/>
  <c r="BF200" i="8"/>
  <c r="BF201" i="8"/>
  <c r="BF207" i="8"/>
  <c r="BF208" i="8"/>
  <c r="BF211" i="8"/>
  <c r="BF212" i="8"/>
  <c r="BF218" i="8"/>
  <c r="BF219" i="8"/>
  <c r="BF221" i="8"/>
  <c r="BF223" i="8"/>
  <c r="BF227" i="8"/>
  <c r="BF230" i="8"/>
  <c r="BF243" i="8"/>
  <c r="BF245" i="8"/>
  <c r="BF247" i="8"/>
  <c r="BF252" i="8"/>
  <c r="BF254" i="8"/>
  <c r="BF131" i="8"/>
  <c r="BF135" i="8"/>
  <c r="BF136" i="8"/>
  <c r="BF140" i="8"/>
  <c r="BF143" i="8"/>
  <c r="BF144" i="8"/>
  <c r="BF152" i="8"/>
  <c r="BF153" i="8"/>
  <c r="BF158" i="8"/>
  <c r="BF160" i="8"/>
  <c r="BF162" i="8"/>
  <c r="BF163" i="8"/>
  <c r="BF166" i="8"/>
  <c r="BF168" i="8"/>
  <c r="BF187" i="8"/>
  <c r="BF191" i="8"/>
  <c r="BF196" i="8"/>
  <c r="BF198" i="8"/>
  <c r="BF202" i="8"/>
  <c r="BF203" i="8"/>
  <c r="BF205" i="8"/>
  <c r="BF206" i="8"/>
  <c r="BF220" i="8"/>
  <c r="BF222" i="8"/>
  <c r="BF228" i="8"/>
  <c r="BF239" i="8"/>
  <c r="BF241" i="8"/>
  <c r="BF242" i="8"/>
  <c r="BF244" i="8"/>
  <c r="BF251" i="8"/>
  <c r="J91" i="8"/>
  <c r="BF134" i="8"/>
  <c r="BF137" i="8"/>
  <c r="BF138" i="8"/>
  <c r="BF150" i="8"/>
  <c r="BF154" i="8"/>
  <c r="BF155" i="8"/>
  <c r="BF156" i="8"/>
  <c r="BF159" i="8"/>
  <c r="BF167" i="8"/>
  <c r="BF169" i="8"/>
  <c r="BF180" i="8"/>
  <c r="BF183" i="8"/>
  <c r="BF184" i="8"/>
  <c r="BF190" i="8"/>
  <c r="BF194" i="8"/>
  <c r="BF195" i="8"/>
  <c r="BF197" i="8"/>
  <c r="BF210" i="8"/>
  <c r="BF216" i="8"/>
  <c r="BF217" i="8"/>
  <c r="BF224" i="8"/>
  <c r="BF226" i="8"/>
  <c r="BF232" i="8"/>
  <c r="BF234" i="8"/>
  <c r="BF235" i="8"/>
  <c r="BF238" i="8"/>
  <c r="BF246" i="8"/>
  <c r="BF248" i="8"/>
  <c r="BF250" i="8"/>
  <c r="F94" i="8"/>
  <c r="BF145" i="8"/>
  <c r="BF146" i="8"/>
  <c r="BF149" i="8"/>
  <c r="BF151" i="8"/>
  <c r="BF164" i="8"/>
  <c r="BF170" i="8"/>
  <c r="BF173" i="8"/>
  <c r="BF174" i="8"/>
  <c r="BF175" i="8"/>
  <c r="BF176" i="8"/>
  <c r="BF178" i="8"/>
  <c r="BF185" i="8"/>
  <c r="BF186" i="8"/>
  <c r="BF188" i="8"/>
  <c r="BF192" i="8"/>
  <c r="BF199" i="8"/>
  <c r="BF204" i="8"/>
  <c r="BF209" i="8"/>
  <c r="BF213" i="8"/>
  <c r="BF214" i="8"/>
  <c r="BF215" i="8"/>
  <c r="BF225" i="8"/>
  <c r="BF229" i="8"/>
  <c r="BF231" i="8"/>
  <c r="BF233" i="8"/>
  <c r="BF236" i="8"/>
  <c r="BF237" i="8"/>
  <c r="BF249" i="8"/>
  <c r="BK145" i="6"/>
  <c r="J145" i="6"/>
  <c r="J103" i="6" s="1"/>
  <c r="E85" i="7"/>
  <c r="F123" i="7"/>
  <c r="BF132" i="7"/>
  <c r="BF134" i="7"/>
  <c r="BF144" i="7"/>
  <c r="BF147" i="7"/>
  <c r="BF151" i="7"/>
  <c r="BF157" i="7"/>
  <c r="BF129" i="7"/>
  <c r="BF131" i="7"/>
  <c r="BF135" i="7"/>
  <c r="BF138" i="7"/>
  <c r="BF139" i="7"/>
  <c r="BF143" i="7"/>
  <c r="BF146" i="7"/>
  <c r="BF149" i="7"/>
  <c r="BF153" i="7"/>
  <c r="BF154" i="7"/>
  <c r="BF155" i="7"/>
  <c r="BF159" i="7"/>
  <c r="BF162" i="7"/>
  <c r="BF163" i="7"/>
  <c r="BF165" i="7"/>
  <c r="BF171" i="7"/>
  <c r="J91" i="7"/>
  <c r="BF140" i="7"/>
  <c r="BF150" i="7"/>
  <c r="BF152" i="7"/>
  <c r="BF158" i="7"/>
  <c r="BF166" i="7"/>
  <c r="BF174" i="7"/>
  <c r="BF130" i="7"/>
  <c r="BF136" i="7"/>
  <c r="BF141" i="7"/>
  <c r="BF142" i="7"/>
  <c r="BF145" i="7"/>
  <c r="BF148" i="7"/>
  <c r="BF156" i="7"/>
  <c r="BF160" i="7"/>
  <c r="BF161" i="7"/>
  <c r="BF164" i="7"/>
  <c r="BF168" i="7"/>
  <c r="BF169" i="7"/>
  <c r="BF172" i="7"/>
  <c r="BF173" i="7"/>
  <c r="J148" i="5"/>
  <c r="J105" i="5"/>
  <c r="BF137" i="6"/>
  <c r="BF138" i="6"/>
  <c r="BF143" i="6"/>
  <c r="BF144" i="6"/>
  <c r="BF149" i="6"/>
  <c r="BF150" i="6"/>
  <c r="BF153" i="6"/>
  <c r="BF154" i="6"/>
  <c r="BF155" i="6"/>
  <c r="BF162" i="6"/>
  <c r="BF163" i="6"/>
  <c r="BF164" i="6"/>
  <c r="BF165" i="6"/>
  <c r="BF168" i="6"/>
  <c r="BF171" i="6"/>
  <c r="BF173" i="6"/>
  <c r="BF174" i="6"/>
  <c r="BF175" i="6"/>
  <c r="BF178" i="6"/>
  <c r="BF179" i="6"/>
  <c r="BF185" i="6"/>
  <c r="BF188" i="6"/>
  <c r="BF194" i="6"/>
  <c r="BF198" i="6"/>
  <c r="BF200" i="6"/>
  <c r="BF205" i="6"/>
  <c r="BF207" i="6"/>
  <c r="BF208" i="6"/>
  <c r="E85" i="6"/>
  <c r="J93" i="6"/>
  <c r="BF139" i="6"/>
  <c r="BF140" i="6"/>
  <c r="BF161" i="6"/>
  <c r="BF166" i="6"/>
  <c r="BF167" i="6"/>
  <c r="BF170" i="6"/>
  <c r="BF172" i="6"/>
  <c r="BF177" i="6"/>
  <c r="BF181" i="6"/>
  <c r="BF183" i="6"/>
  <c r="BF184" i="6"/>
  <c r="BF187" i="6"/>
  <c r="BF189" i="6"/>
  <c r="BF192" i="6"/>
  <c r="BF193" i="6"/>
  <c r="BF195" i="6"/>
  <c r="BF196" i="6"/>
  <c r="BF197" i="6"/>
  <c r="BF202" i="6"/>
  <c r="BF203" i="6"/>
  <c r="F96" i="6"/>
  <c r="BF135" i="6"/>
  <c r="BF136" i="6"/>
  <c r="BF141" i="6"/>
  <c r="BF142" i="6"/>
  <c r="BF147" i="6"/>
  <c r="BF148" i="6"/>
  <c r="BF151" i="6"/>
  <c r="BF152" i="6"/>
  <c r="BF157" i="6"/>
  <c r="BF158" i="6"/>
  <c r="BF159" i="6"/>
  <c r="BF160" i="6"/>
  <c r="BF176" i="6"/>
  <c r="BF182" i="6"/>
  <c r="BF186" i="6"/>
  <c r="BF190" i="6"/>
  <c r="BF191" i="6"/>
  <c r="BF199" i="6"/>
  <c r="BF204" i="6"/>
  <c r="BF206" i="6"/>
  <c r="BK138" i="4"/>
  <c r="J138" i="4"/>
  <c r="J102" i="4" s="1"/>
  <c r="J93" i="5"/>
  <c r="F96" i="5"/>
  <c r="E120" i="5"/>
  <c r="BF137" i="5"/>
  <c r="BF141" i="5"/>
  <c r="BF146" i="5"/>
  <c r="BF152" i="5"/>
  <c r="BF157" i="5"/>
  <c r="BF158" i="5"/>
  <c r="BF161" i="5"/>
  <c r="BF162" i="5"/>
  <c r="BF163" i="5"/>
  <c r="BF164" i="5"/>
  <c r="BF165" i="5"/>
  <c r="BF170" i="5"/>
  <c r="BF172" i="5"/>
  <c r="BF174" i="5"/>
  <c r="BF175" i="5"/>
  <c r="BF176" i="5"/>
  <c r="BF177" i="5"/>
  <c r="BF178" i="5"/>
  <c r="BF179" i="5"/>
  <c r="BF180" i="5"/>
  <c r="BF182" i="5"/>
  <c r="BF184" i="5"/>
  <c r="BF187" i="5"/>
  <c r="BF188" i="5"/>
  <c r="BF195" i="5"/>
  <c r="BF197" i="5"/>
  <c r="BF200" i="5"/>
  <c r="BF208" i="5"/>
  <c r="BF214" i="5"/>
  <c r="BF216" i="5"/>
  <c r="BF227" i="5"/>
  <c r="BF228" i="5"/>
  <c r="BF229" i="5"/>
  <c r="BF186" i="5"/>
  <c r="BF192" i="5"/>
  <c r="BF193" i="5"/>
  <c r="BF203" i="5"/>
  <c r="BF211" i="5"/>
  <c r="BF212" i="5"/>
  <c r="BF213" i="5"/>
  <c r="BF218" i="5"/>
  <c r="BF222" i="5"/>
  <c r="BK153" i="4"/>
  <c r="J153" i="4"/>
  <c r="J106" i="4" s="1"/>
  <c r="BF139" i="5"/>
  <c r="BF140" i="5"/>
  <c r="BF145" i="5"/>
  <c r="BF149" i="5"/>
  <c r="BF154" i="5"/>
  <c r="BF159" i="5"/>
  <c r="BF160" i="5"/>
  <c r="BF169" i="5"/>
  <c r="BF181" i="5"/>
  <c r="BF183" i="5"/>
  <c r="BF185" i="5"/>
  <c r="BF199" i="5"/>
  <c r="BF201" i="5"/>
  <c r="BF205" i="5"/>
  <c r="BF210" i="5"/>
  <c r="BF215" i="5"/>
  <c r="BF220" i="5"/>
  <c r="BF224" i="5"/>
  <c r="BF225" i="5"/>
  <c r="BF142" i="5"/>
  <c r="BF143" i="5"/>
  <c r="BF144" i="5"/>
  <c r="BF150" i="5"/>
  <c r="BF151" i="5"/>
  <c r="BF153" i="5"/>
  <c r="BF155" i="5"/>
  <c r="BF156" i="5"/>
  <c r="BF166" i="5"/>
  <c r="BF167" i="5"/>
  <c r="BF171" i="5"/>
  <c r="BF173" i="5"/>
  <c r="BF190" i="5"/>
  <c r="BF191" i="5"/>
  <c r="BF194" i="5"/>
  <c r="BF196" i="5"/>
  <c r="BF202" i="5"/>
  <c r="BF204" i="5"/>
  <c r="BF206" i="5"/>
  <c r="BF207" i="5"/>
  <c r="BF209" i="5"/>
  <c r="BF217" i="5"/>
  <c r="BF219" i="5"/>
  <c r="BF223" i="5"/>
  <c r="BK129" i="3"/>
  <c r="BK143" i="3"/>
  <c r="J143" i="3" s="1"/>
  <c r="J101" i="3" s="1"/>
  <c r="BF136" i="4"/>
  <c r="BF142" i="4"/>
  <c r="BF155" i="4"/>
  <c r="BF156" i="4"/>
  <c r="BF157" i="4"/>
  <c r="BF159" i="4"/>
  <c r="BF165" i="4"/>
  <c r="BF171" i="4"/>
  <c r="BF175" i="4"/>
  <c r="BF176" i="4"/>
  <c r="BF177" i="4"/>
  <c r="BF178" i="4"/>
  <c r="BF179" i="4"/>
  <c r="BF185" i="4"/>
  <c r="F96" i="4"/>
  <c r="BF140" i="4"/>
  <c r="BF141" i="4"/>
  <c r="BF145" i="4"/>
  <c r="BF147" i="4"/>
  <c r="BF148" i="4"/>
  <c r="J93" i="4"/>
  <c r="BF143" i="4"/>
  <c r="BF150" i="4"/>
  <c r="BF152" i="4"/>
  <c r="BF160" i="4"/>
  <c r="BF164" i="4"/>
  <c r="BF167" i="4"/>
  <c r="BF169" i="4"/>
  <c r="BF170" i="4"/>
  <c r="BF174" i="4"/>
  <c r="BF180" i="4"/>
  <c r="BF184" i="4"/>
  <c r="E85" i="4"/>
  <c r="BF137" i="4"/>
  <c r="BF149" i="4"/>
  <c r="BF151" i="4"/>
  <c r="BF158" i="4"/>
  <c r="BF161" i="4"/>
  <c r="BF162" i="4"/>
  <c r="BF163" i="4"/>
  <c r="BF166" i="4"/>
  <c r="BF168" i="4"/>
  <c r="BF172" i="4"/>
  <c r="BF173" i="4"/>
  <c r="BF181" i="4"/>
  <c r="BF186" i="4"/>
  <c r="BF188" i="4"/>
  <c r="BF189" i="4"/>
  <c r="BF190" i="4"/>
  <c r="BF191" i="4"/>
  <c r="J91" i="3"/>
  <c r="E116" i="3"/>
  <c r="BF131" i="3"/>
  <c r="BF136" i="3"/>
  <c r="BF138" i="3"/>
  <c r="BF147" i="3"/>
  <c r="BF148" i="3"/>
  <c r="BF152" i="3"/>
  <c r="BF153" i="3"/>
  <c r="BF154" i="3"/>
  <c r="BF155" i="3"/>
  <c r="BF162" i="3"/>
  <c r="BF167" i="3"/>
  <c r="BF173" i="3"/>
  <c r="BF176" i="3"/>
  <c r="BF180" i="3"/>
  <c r="BF187" i="3"/>
  <c r="BF193" i="3"/>
  <c r="BF194" i="3"/>
  <c r="BF223" i="3"/>
  <c r="BF227" i="3"/>
  <c r="BF230" i="3"/>
  <c r="BF231" i="3"/>
  <c r="BF234" i="3"/>
  <c r="BF236" i="3"/>
  <c r="BF243" i="3"/>
  <c r="BF245" i="3"/>
  <c r="BF247" i="3"/>
  <c r="BF256" i="3"/>
  <c r="BF261" i="3"/>
  <c r="BF262" i="3"/>
  <c r="BF268" i="3"/>
  <c r="F125" i="3"/>
  <c r="BF132" i="3"/>
  <c r="BF139" i="3"/>
  <c r="BF142" i="3"/>
  <c r="BF159" i="3"/>
  <c r="BF166" i="3"/>
  <c r="BF182" i="3"/>
  <c r="BF183" i="3"/>
  <c r="BF190" i="3"/>
  <c r="BF196" i="3"/>
  <c r="BF197" i="3"/>
  <c r="BF200" i="3"/>
  <c r="BF212" i="3"/>
  <c r="BF216" i="3"/>
  <c r="BF222" i="3"/>
  <c r="BF235" i="3"/>
  <c r="BF238" i="3"/>
  <c r="BF241" i="3"/>
  <c r="BF248" i="3"/>
  <c r="BF249" i="3"/>
  <c r="BF250" i="3"/>
  <c r="BF252" i="3"/>
  <c r="BF253" i="3"/>
  <c r="BF255" i="3"/>
  <c r="BF258" i="3"/>
  <c r="BF266" i="3"/>
  <c r="BF270" i="3"/>
  <c r="BF137" i="3"/>
  <c r="BF149" i="3"/>
  <c r="BF151" i="3"/>
  <c r="BF161" i="3"/>
  <c r="BF165" i="3"/>
  <c r="BF168" i="3"/>
  <c r="BF169" i="3"/>
  <c r="BF171" i="3"/>
  <c r="BF172" i="3"/>
  <c r="BF174" i="3"/>
  <c r="BF179" i="3"/>
  <c r="BF181" i="3"/>
  <c r="BF185" i="3"/>
  <c r="BF186" i="3"/>
  <c r="BF191" i="3"/>
  <c r="BF192" i="3"/>
  <c r="BF195" i="3"/>
  <c r="BF203" i="3"/>
  <c r="BF204" i="3"/>
  <c r="BF205" i="3"/>
  <c r="BF206" i="3"/>
  <c r="BF207" i="3"/>
  <c r="BF210" i="3"/>
  <c r="BF214" i="3"/>
  <c r="BF215" i="3"/>
  <c r="BF217" i="3"/>
  <c r="BF218" i="3"/>
  <c r="BF224" i="3"/>
  <c r="BF225" i="3"/>
  <c r="BF226" i="3"/>
  <c r="BF228" i="3"/>
  <c r="BF229" i="3"/>
  <c r="BF232" i="3"/>
  <c r="BF233" i="3"/>
  <c r="BF237" i="3"/>
  <c r="BF240" i="3"/>
  <c r="BF242" i="3"/>
  <c r="BF251" i="3"/>
  <c r="BF254" i="3"/>
  <c r="BF257" i="3"/>
  <c r="BF260" i="3"/>
  <c r="BF264" i="3"/>
  <c r="BF265" i="3"/>
  <c r="BF267" i="3"/>
  <c r="BF269" i="3"/>
  <c r="BF272" i="3"/>
  <c r="BF273" i="3"/>
  <c r="BF275" i="3"/>
  <c r="BF276" i="3"/>
  <c r="BF277" i="3"/>
  <c r="BF278" i="3"/>
  <c r="BF279" i="3"/>
  <c r="BF133" i="3"/>
  <c r="BF134" i="3"/>
  <c r="BF135" i="3"/>
  <c r="BF140" i="3"/>
  <c r="BF141" i="3"/>
  <c r="BF145" i="3"/>
  <c r="BF146" i="3"/>
  <c r="BF150" i="3"/>
  <c r="BF156" i="3"/>
  <c r="BF157" i="3"/>
  <c r="BF160" i="3"/>
  <c r="BF163" i="3"/>
  <c r="BF164" i="3"/>
  <c r="BF170" i="3"/>
  <c r="BF175" i="3"/>
  <c r="BF177" i="3"/>
  <c r="BF184" i="3"/>
  <c r="BF188" i="3"/>
  <c r="BF189" i="3"/>
  <c r="BF198" i="3"/>
  <c r="BF199" i="3"/>
  <c r="BF201" i="3"/>
  <c r="BF202" i="3"/>
  <c r="BF208" i="3"/>
  <c r="BF209" i="3"/>
  <c r="BF211" i="3"/>
  <c r="BF219" i="3"/>
  <c r="BF220" i="3"/>
  <c r="BF221" i="3"/>
  <c r="BF239" i="3"/>
  <c r="BF244" i="3"/>
  <c r="BF246" i="3"/>
  <c r="BF259" i="3"/>
  <c r="BF263" i="3"/>
  <c r="BF271" i="3"/>
  <c r="J91" i="2"/>
  <c r="E135" i="2"/>
  <c r="F144" i="2"/>
  <c r="BF162" i="2"/>
  <c r="BF165" i="2"/>
  <c r="BF173" i="2"/>
  <c r="BF176" i="2"/>
  <c r="BF177" i="2"/>
  <c r="BF178" i="2"/>
  <c r="BF180" i="2"/>
  <c r="BF181" i="2"/>
  <c r="BF188" i="2"/>
  <c r="BF194" i="2"/>
  <c r="BF195" i="2"/>
  <c r="BF205" i="2"/>
  <c r="BF213" i="2"/>
  <c r="BF215" i="2"/>
  <c r="BF217" i="2"/>
  <c r="BF219" i="2"/>
  <c r="BF220" i="2"/>
  <c r="BF222" i="2"/>
  <c r="BF224" i="2"/>
  <c r="BF228" i="2"/>
  <c r="BF231" i="2"/>
  <c r="BF233" i="2"/>
  <c r="BF235" i="2"/>
  <c r="BF237" i="2"/>
  <c r="BF239" i="2"/>
  <c r="BF240" i="2"/>
  <c r="BF249" i="2"/>
  <c r="BF254" i="2"/>
  <c r="BF256" i="2"/>
  <c r="BF260" i="2"/>
  <c r="BF262" i="2"/>
  <c r="BF263" i="2"/>
  <c r="BF271" i="2"/>
  <c r="BF275" i="2"/>
  <c r="BF279" i="2"/>
  <c r="BF289" i="2"/>
  <c r="BF292" i="2"/>
  <c r="BF295" i="2"/>
  <c r="BF296" i="2"/>
  <c r="BF297" i="2"/>
  <c r="BF302" i="2"/>
  <c r="BF307" i="2"/>
  <c r="BF310" i="2"/>
  <c r="BF314" i="2"/>
  <c r="BF316" i="2"/>
  <c r="BF321" i="2"/>
  <c r="BF325" i="2"/>
  <c r="BF326" i="2"/>
  <c r="BF327" i="2"/>
  <c r="BF328" i="2"/>
  <c r="BF330" i="2"/>
  <c r="BF334" i="2"/>
  <c r="BF335" i="2"/>
  <c r="BF339" i="2"/>
  <c r="BF341" i="2"/>
  <c r="BF343" i="2"/>
  <c r="BF344" i="2"/>
  <c r="BF345" i="2"/>
  <c r="BF351" i="2"/>
  <c r="BF352" i="2"/>
  <c r="BF355" i="2"/>
  <c r="BF358" i="2"/>
  <c r="BF366" i="2"/>
  <c r="BF369" i="2"/>
  <c r="BF373" i="2"/>
  <c r="BF378" i="2"/>
  <c r="BF382" i="2"/>
  <c r="BF391" i="2"/>
  <c r="BF392" i="2"/>
  <c r="BF404" i="2"/>
  <c r="BF405" i="2"/>
  <c r="BF406" i="2"/>
  <c r="BF415" i="2"/>
  <c r="BF423" i="2"/>
  <c r="BF424" i="2"/>
  <c r="BF151" i="2"/>
  <c r="BF155" i="2"/>
  <c r="BF158" i="2"/>
  <c r="BF164" i="2"/>
  <c r="BF167" i="2"/>
  <c r="BF170" i="2"/>
  <c r="BF172" i="2"/>
  <c r="BF174" i="2"/>
  <c r="BF189" i="2"/>
  <c r="BF191" i="2"/>
  <c r="BF193" i="2"/>
  <c r="BF204" i="2"/>
  <c r="BF208" i="2"/>
  <c r="BF210" i="2"/>
  <c r="BF212" i="2"/>
  <c r="BF214" i="2"/>
  <c r="BF221" i="2"/>
  <c r="BF225" i="2"/>
  <c r="BF227" i="2"/>
  <c r="BF230" i="2"/>
  <c r="BF250" i="2"/>
  <c r="BF251" i="2"/>
  <c r="BF252" i="2"/>
  <c r="BF255" i="2"/>
  <c r="BF257" i="2"/>
  <c r="BF258" i="2"/>
  <c r="BF259" i="2"/>
  <c r="BF267" i="2"/>
  <c r="BF268" i="2"/>
  <c r="BF274" i="2"/>
  <c r="BF276" i="2"/>
  <c r="BF301" i="2"/>
  <c r="BF304" i="2"/>
  <c r="BF306" i="2"/>
  <c r="BF308" i="2"/>
  <c r="BF318" i="2"/>
  <c r="BF319" i="2"/>
  <c r="BF323" i="2"/>
  <c r="BF359" i="2"/>
  <c r="BF362" i="2"/>
  <c r="BF363" i="2"/>
  <c r="BF367" i="2"/>
  <c r="BF368" i="2"/>
  <c r="BF377" i="2"/>
  <c r="BF381" i="2"/>
  <c r="BF384" i="2"/>
  <c r="BF394" i="2"/>
  <c r="BF398" i="2"/>
  <c r="BF400" i="2"/>
  <c r="BF403" i="2"/>
  <c r="BF417" i="2"/>
  <c r="BF150" i="2"/>
  <c r="BF152" i="2"/>
  <c r="BF154" i="2"/>
  <c r="BF157" i="2"/>
  <c r="BF163" i="2"/>
  <c r="BF171" i="2"/>
  <c r="BF179" i="2"/>
  <c r="BF186" i="2"/>
  <c r="BF190" i="2"/>
  <c r="BF200" i="2"/>
  <c r="BF202" i="2"/>
  <c r="BF206" i="2"/>
  <c r="BF216" i="2"/>
  <c r="BF218" i="2"/>
  <c r="BF223" i="2"/>
  <c r="BF232" i="2"/>
  <c r="BF236" i="2"/>
  <c r="BF238" i="2"/>
  <c r="BF253" i="2"/>
  <c r="BF261" i="2"/>
  <c r="BF266" i="2"/>
  <c r="BF270" i="2"/>
  <c r="BF272" i="2"/>
  <c r="BF273" i="2"/>
  <c r="BF280" i="2"/>
  <c r="BF282" i="2"/>
  <c r="BF283" i="2"/>
  <c r="BF288" i="2"/>
  <c r="BF290" i="2"/>
  <c r="BF293" i="2"/>
  <c r="BF299" i="2"/>
  <c r="BF305" i="2"/>
  <c r="BF309" i="2"/>
  <c r="BF311" i="2"/>
  <c r="BF312" i="2"/>
  <c r="BF315" i="2"/>
  <c r="BF331" i="2"/>
  <c r="BF337" i="2"/>
  <c r="BF338" i="2"/>
  <c r="BF346" i="2"/>
  <c r="BF348" i="2"/>
  <c r="BF354" i="2"/>
  <c r="BF356" i="2"/>
  <c r="BF364" i="2"/>
  <c r="BF370" i="2"/>
  <c r="BF371" i="2"/>
  <c r="BF380" i="2"/>
  <c r="BF383" i="2"/>
  <c r="BF386" i="2"/>
  <c r="BF388" i="2"/>
  <c r="BF396" i="2"/>
  <c r="BF407" i="2"/>
  <c r="BF409" i="2"/>
  <c r="BF410" i="2"/>
  <c r="BF411" i="2"/>
  <c r="BF420" i="2"/>
  <c r="BF421" i="2"/>
  <c r="BF426" i="2"/>
  <c r="BF153" i="2"/>
  <c r="BF156" i="2"/>
  <c r="BF159" i="2"/>
  <c r="BF161" i="2"/>
  <c r="BF166" i="2"/>
  <c r="BF168" i="2"/>
  <c r="BF169" i="2"/>
  <c r="BF182" i="2"/>
  <c r="BF183" i="2"/>
  <c r="BF184" i="2"/>
  <c r="BF185" i="2"/>
  <c r="BF187" i="2"/>
  <c r="BF192" i="2"/>
  <c r="BF196" i="2"/>
  <c r="BF197" i="2"/>
  <c r="BF199" i="2"/>
  <c r="BF201" i="2"/>
  <c r="BF207" i="2"/>
  <c r="BF209" i="2"/>
  <c r="BF211" i="2"/>
  <c r="BF226" i="2"/>
  <c r="BF229" i="2"/>
  <c r="BF241" i="2"/>
  <c r="BF242" i="2"/>
  <c r="BF243" i="2"/>
  <c r="BF245" i="2"/>
  <c r="BF248" i="2"/>
  <c r="BF264" i="2"/>
  <c r="BF269" i="2"/>
  <c r="BF277" i="2"/>
  <c r="BF281" i="2"/>
  <c r="BF284" i="2"/>
  <c r="BF285" i="2"/>
  <c r="BF286" i="2"/>
  <c r="BF294" i="2"/>
  <c r="BF300" i="2"/>
  <c r="BF303" i="2"/>
  <c r="BF317" i="2"/>
  <c r="BF320" i="2"/>
  <c r="BF322" i="2"/>
  <c r="BF329" i="2"/>
  <c r="BF332" i="2"/>
  <c r="BF333" i="2"/>
  <c r="BF342" i="2"/>
  <c r="BF347" i="2"/>
  <c r="BF349" i="2"/>
  <c r="BF350" i="2"/>
  <c r="BF353" i="2"/>
  <c r="BF357" i="2"/>
  <c r="BF360" i="2"/>
  <c r="BF361" i="2"/>
  <c r="BF365" i="2"/>
  <c r="BF372" i="2"/>
  <c r="BF374" i="2"/>
  <c r="BF376" i="2"/>
  <c r="BF379" i="2"/>
  <c r="BF385" i="2"/>
  <c r="BF387" i="2"/>
  <c r="BF389" i="2"/>
  <c r="BF390" i="2"/>
  <c r="BF393" i="2"/>
  <c r="BF397" i="2"/>
  <c r="BF399" i="2"/>
  <c r="BF402" i="2"/>
  <c r="BF412" i="2"/>
  <c r="BF413" i="2"/>
  <c r="BF418" i="2"/>
  <c r="BF419" i="2"/>
  <c r="F39" i="2"/>
  <c r="BD96" i="1"/>
  <c r="F35" i="3"/>
  <c r="AZ98" i="1" s="1"/>
  <c r="F37" i="3"/>
  <c r="BB98" i="1"/>
  <c r="F40" i="4"/>
  <c r="BC99" i="1" s="1"/>
  <c r="F41" i="5"/>
  <c r="BD101" i="1"/>
  <c r="F39" i="6"/>
  <c r="BB102" i="1" s="1"/>
  <c r="J35" i="7"/>
  <c r="AV103" i="1"/>
  <c r="F37" i="8"/>
  <c r="BB104" i="1" s="1"/>
  <c r="F37" i="9"/>
  <c r="BB106" i="1"/>
  <c r="F39" i="9"/>
  <c r="BD106" i="1" s="1"/>
  <c r="F37" i="11"/>
  <c r="AZ109" i="1"/>
  <c r="AZ108" i="1" s="1"/>
  <c r="AV108" i="1" s="1"/>
  <c r="J37" i="11"/>
  <c r="AV109" i="1"/>
  <c r="F39" i="12"/>
  <c r="BD110" i="1" s="1"/>
  <c r="F36" i="13"/>
  <c r="BC111" i="1"/>
  <c r="F33" i="13"/>
  <c r="AZ111" i="1" s="1"/>
  <c r="F36" i="14"/>
  <c r="BC112" i="1"/>
  <c r="F33" i="15"/>
  <c r="AZ113" i="1" s="1"/>
  <c r="F36" i="16"/>
  <c r="BC114" i="1"/>
  <c r="F33" i="17"/>
  <c r="AZ115" i="1" s="1"/>
  <c r="J33" i="18"/>
  <c r="AV116" i="1"/>
  <c r="J33" i="19"/>
  <c r="AV117" i="1" s="1"/>
  <c r="F33" i="19"/>
  <c r="AZ117" i="1"/>
  <c r="J35" i="2"/>
  <c r="AV96" i="1" s="1"/>
  <c r="J35" i="3"/>
  <c r="AV98" i="1"/>
  <c r="J37" i="4"/>
  <c r="AV99" i="1" s="1"/>
  <c r="F39" i="4"/>
  <c r="BB99" i="1"/>
  <c r="J37" i="5"/>
  <c r="AV101" i="1" s="1"/>
  <c r="F40" i="5"/>
  <c r="BC101" i="1"/>
  <c r="F37" i="6"/>
  <c r="AZ102" i="1" s="1"/>
  <c r="F39" i="7"/>
  <c r="BD103" i="1"/>
  <c r="F38" i="7"/>
  <c r="BC103" i="1" s="1"/>
  <c r="J35" i="8"/>
  <c r="AV104" i="1"/>
  <c r="J35" i="9"/>
  <c r="AV106" i="1" s="1"/>
  <c r="F38" i="9"/>
  <c r="BC106" i="1"/>
  <c r="J35" i="10"/>
  <c r="AV107" i="1" s="1"/>
  <c r="F40" i="11"/>
  <c r="BC109" i="1"/>
  <c r="BC108" i="1" s="1"/>
  <c r="AY108" i="1" s="1"/>
  <c r="F35" i="12"/>
  <c r="AZ110" i="1"/>
  <c r="F35" i="13"/>
  <c r="BB111" i="1" s="1"/>
  <c r="F33" i="14"/>
  <c r="AZ112" i="1"/>
  <c r="F36" i="15"/>
  <c r="BC113" i="1" s="1"/>
  <c r="F35" i="15"/>
  <c r="BB113" i="1"/>
  <c r="F37" i="16"/>
  <c r="BD114" i="1" s="1"/>
  <c r="F36" i="17"/>
  <c r="BC115" i="1"/>
  <c r="F36" i="18"/>
  <c r="BC116" i="1" s="1"/>
  <c r="F36" i="19"/>
  <c r="BC117" i="1"/>
  <c r="F35" i="19"/>
  <c r="BB117" i="1" s="1"/>
  <c r="AS95" i="1"/>
  <c r="AS105" i="1"/>
  <c r="F35" i="2"/>
  <c r="AZ96" i="1" s="1"/>
  <c r="F38" i="2"/>
  <c r="BC96" i="1"/>
  <c r="F37" i="4"/>
  <c r="AZ99" i="1" s="1"/>
  <c r="F41" i="4"/>
  <c r="BD99" i="1"/>
  <c r="F37" i="5"/>
  <c r="AZ101" i="1" s="1"/>
  <c r="J37" i="6"/>
  <c r="AV102" i="1"/>
  <c r="F37" i="7"/>
  <c r="BB103" i="1" s="1"/>
  <c r="F35" i="8"/>
  <c r="AZ104" i="1"/>
  <c r="F38" i="8"/>
  <c r="BC104" i="1" s="1"/>
  <c r="F38" i="10"/>
  <c r="BC107" i="1"/>
  <c r="F37" i="10"/>
  <c r="BB107" i="1" s="1"/>
  <c r="F41" i="11"/>
  <c r="BD109" i="1"/>
  <c r="BD108" i="1" s="1"/>
  <c r="J35" i="12"/>
  <c r="AV110" i="1"/>
  <c r="J33" i="13"/>
  <c r="AV111" i="1" s="1"/>
  <c r="F35" i="14"/>
  <c r="BB112" i="1"/>
  <c r="F37" i="14"/>
  <c r="BD112" i="1" s="1"/>
  <c r="J33" i="15"/>
  <c r="AV113" i="1"/>
  <c r="F33" i="16"/>
  <c r="AZ114" i="1" s="1"/>
  <c r="J33" i="16"/>
  <c r="AV114" i="1"/>
  <c r="J33" i="17"/>
  <c r="AV115" i="1" s="1"/>
  <c r="F33" i="18"/>
  <c r="AZ116" i="1"/>
  <c r="F35" i="18"/>
  <c r="BB116" i="1" s="1"/>
  <c r="F37" i="19"/>
  <c r="BD117" i="1"/>
  <c r="F37" i="2"/>
  <c r="BB96" i="1" s="1"/>
  <c r="F39" i="3"/>
  <c r="BD98" i="1"/>
  <c r="F38" i="3"/>
  <c r="BC98" i="1" s="1"/>
  <c r="F39" i="5"/>
  <c r="BB101" i="1"/>
  <c r="F41" i="6"/>
  <c r="BD102" i="1" s="1"/>
  <c r="F40" i="6"/>
  <c r="BC102" i="1"/>
  <c r="F35" i="7"/>
  <c r="AZ103" i="1" s="1"/>
  <c r="F39" i="8"/>
  <c r="BD104" i="1"/>
  <c r="F35" i="9"/>
  <c r="AZ106" i="1" s="1"/>
  <c r="F35" i="10"/>
  <c r="AZ107" i="1"/>
  <c r="F39" i="10"/>
  <c r="BD107" i="1" s="1"/>
  <c r="F39" i="11"/>
  <c r="BB109" i="1"/>
  <c r="BB108" i="1"/>
  <c r="AX108" i="1" s="1"/>
  <c r="F37" i="12"/>
  <c r="BB110" i="1"/>
  <c r="F38" i="12"/>
  <c r="BC110" i="1" s="1"/>
  <c r="F37" i="13"/>
  <c r="BD111" i="1"/>
  <c r="J33" i="14"/>
  <c r="AV112" i="1" s="1"/>
  <c r="F37" i="15"/>
  <c r="BD113" i="1"/>
  <c r="F35" i="16"/>
  <c r="BB114" i="1" s="1"/>
  <c r="F35" i="17"/>
  <c r="BB115" i="1"/>
  <c r="F37" i="17"/>
  <c r="BD115" i="1" s="1"/>
  <c r="F37" i="18"/>
  <c r="BD116" i="1"/>
  <c r="J127" i="15" l="1"/>
  <c r="J98" i="15" s="1"/>
  <c r="BK126" i="15"/>
  <c r="J126" i="15" s="1"/>
  <c r="J97" i="15" s="1"/>
  <c r="R128" i="8"/>
  <c r="J137" i="15"/>
  <c r="J99" i="15" s="1"/>
  <c r="T125" i="15"/>
  <c r="P125" i="15"/>
  <c r="AU113" i="1"/>
  <c r="T126" i="18"/>
  <c r="T125" i="18" s="1"/>
  <c r="P123" i="17"/>
  <c r="AU115" i="1"/>
  <c r="P147" i="5"/>
  <c r="P134" i="5" s="1"/>
  <c r="AU101" i="1" s="1"/>
  <c r="R124" i="16"/>
  <c r="R123" i="16"/>
  <c r="T148" i="2"/>
  <c r="T127" i="10"/>
  <c r="T126" i="10"/>
  <c r="P125" i="18"/>
  <c r="AU116" i="1" s="1"/>
  <c r="R126" i="7"/>
  <c r="T138" i="4"/>
  <c r="T134" i="4"/>
  <c r="R143" i="3"/>
  <c r="T126" i="14"/>
  <c r="P130" i="11"/>
  <c r="P129" i="11"/>
  <c r="AU109" i="1" s="1"/>
  <c r="AU108" i="1" s="1"/>
  <c r="P127" i="10"/>
  <c r="P126" i="10"/>
  <c r="AU107" i="1"/>
  <c r="P132" i="6"/>
  <c r="AU102" i="1"/>
  <c r="R147" i="5"/>
  <c r="R134" i="5"/>
  <c r="P138" i="4"/>
  <c r="P134" i="4"/>
  <c r="AU99" i="1"/>
  <c r="R127" i="14"/>
  <c r="R126" i="14" s="1"/>
  <c r="R153" i="12"/>
  <c r="P141" i="8"/>
  <c r="P128" i="8"/>
  <c r="AU104" i="1" s="1"/>
  <c r="T127" i="7"/>
  <c r="T126" i="7"/>
  <c r="R148" i="2"/>
  <c r="BK147" i="5"/>
  <c r="J147" i="5"/>
  <c r="J104" i="5"/>
  <c r="P148" i="2"/>
  <c r="P147" i="2" s="1"/>
  <c r="AU96" i="1" s="1"/>
  <c r="P126" i="14"/>
  <c r="AU112" i="1"/>
  <c r="R127" i="10"/>
  <c r="R126" i="10"/>
  <c r="T145" i="6"/>
  <c r="T132" i="6"/>
  <c r="R246" i="2"/>
  <c r="R124" i="17"/>
  <c r="R123" i="17"/>
  <c r="T129" i="12"/>
  <c r="R128" i="3"/>
  <c r="T246" i="2"/>
  <c r="P127" i="9"/>
  <c r="P126" i="9"/>
  <c r="AU106" i="1" s="1"/>
  <c r="R145" i="6"/>
  <c r="R138" i="4"/>
  <c r="P143" i="3"/>
  <c r="P128" i="3" s="1"/>
  <c r="AU98" i="1" s="1"/>
  <c r="P127" i="7"/>
  <c r="P126" i="7"/>
  <c r="AU103" i="1" s="1"/>
  <c r="T143" i="3"/>
  <c r="T128" i="3" s="1"/>
  <c r="R126" i="18"/>
  <c r="R125" i="18" s="1"/>
  <c r="P123" i="16"/>
  <c r="AU114" i="1" s="1"/>
  <c r="P129" i="12"/>
  <c r="AU110" i="1" s="1"/>
  <c r="T127" i="9"/>
  <c r="T126" i="9" s="1"/>
  <c r="T124" i="16"/>
  <c r="T123" i="16" s="1"/>
  <c r="R129" i="12"/>
  <c r="R130" i="11"/>
  <c r="R129" i="11"/>
  <c r="R132" i="6"/>
  <c r="T147" i="5"/>
  <c r="T134" i="5" s="1"/>
  <c r="R134" i="4"/>
  <c r="BK139" i="12"/>
  <c r="J139" i="12"/>
  <c r="J100" i="12" s="1"/>
  <c r="BK135" i="5"/>
  <c r="J135" i="5" s="1"/>
  <c r="J101" i="5" s="1"/>
  <c r="BK153" i="12"/>
  <c r="J153" i="12"/>
  <c r="J104" i="12" s="1"/>
  <c r="BK123" i="13"/>
  <c r="J123" i="13" s="1"/>
  <c r="J97" i="13" s="1"/>
  <c r="BK127" i="7"/>
  <c r="J127" i="7"/>
  <c r="J99" i="7" s="1"/>
  <c r="BK161" i="14"/>
  <c r="J161" i="14" s="1"/>
  <c r="J102" i="14" s="1"/>
  <c r="BK181" i="14"/>
  <c r="J181" i="14"/>
  <c r="J105" i="14" s="1"/>
  <c r="BK148" i="2"/>
  <c r="J148" i="2" s="1"/>
  <c r="J99" i="2" s="1"/>
  <c r="BK246" i="2"/>
  <c r="J246" i="2" s="1"/>
  <c r="J107" i="2" s="1"/>
  <c r="BK133" i="6"/>
  <c r="J133" i="6" s="1"/>
  <c r="J101" i="6" s="1"/>
  <c r="BK127" i="10"/>
  <c r="J127" i="10"/>
  <c r="J99" i="10" s="1"/>
  <c r="BK124" i="16"/>
  <c r="J124" i="16" s="1"/>
  <c r="J97" i="16" s="1"/>
  <c r="BK126" i="18"/>
  <c r="J126" i="18" s="1"/>
  <c r="J97" i="18" s="1"/>
  <c r="BK182" i="4"/>
  <c r="J182" i="4" s="1"/>
  <c r="J108" i="4" s="1"/>
  <c r="BK129" i="8"/>
  <c r="J129" i="8"/>
  <c r="J99" i="8" s="1"/>
  <c r="BK127" i="9"/>
  <c r="BK126" i="9" s="1"/>
  <c r="J126" i="9" s="1"/>
  <c r="J98" i="9" s="1"/>
  <c r="BK127" i="14"/>
  <c r="J127" i="14" s="1"/>
  <c r="J97" i="14" s="1"/>
  <c r="BK159" i="18"/>
  <c r="J159" i="18" s="1"/>
  <c r="J104" i="18" s="1"/>
  <c r="BK120" i="19"/>
  <c r="J120" i="19" s="1"/>
  <c r="J97" i="19" s="1"/>
  <c r="BK123" i="17"/>
  <c r="J123" i="17" s="1"/>
  <c r="J96" i="17" s="1"/>
  <c r="BK125" i="15"/>
  <c r="J125" i="15" s="1"/>
  <c r="J96" i="15" s="1"/>
  <c r="BK129" i="11"/>
  <c r="J129" i="11"/>
  <c r="J100" i="11" s="1"/>
  <c r="J141" i="8"/>
  <c r="J103" i="8" s="1"/>
  <c r="BK132" i="6"/>
  <c r="J132" i="6" s="1"/>
  <c r="J100" i="6" s="1"/>
  <c r="BK128" i="3"/>
  <c r="J128" i="3" s="1"/>
  <c r="J98" i="3" s="1"/>
  <c r="J129" i="3"/>
  <c r="J99" i="3" s="1"/>
  <c r="AS94" i="1"/>
  <c r="F36" i="3"/>
  <c r="BA98" i="1"/>
  <c r="BB97" i="1"/>
  <c r="AX97" i="1" s="1"/>
  <c r="BC97" i="1"/>
  <c r="AY97" i="1"/>
  <c r="AZ97" i="1"/>
  <c r="AV97" i="1" s="1"/>
  <c r="F38" i="4"/>
  <c r="BA99" i="1"/>
  <c r="F38" i="5"/>
  <c r="BA101" i="1"/>
  <c r="J36" i="7"/>
  <c r="AW103" i="1" s="1"/>
  <c r="AT103" i="1" s="1"/>
  <c r="J36" i="9"/>
  <c r="AW106" i="1" s="1"/>
  <c r="AT106" i="1" s="1"/>
  <c r="F36" i="10"/>
  <c r="BA107" i="1"/>
  <c r="AZ105" i="1"/>
  <c r="AV105" i="1" s="1"/>
  <c r="F36" i="12"/>
  <c r="BA110" i="1"/>
  <c r="BB105" i="1"/>
  <c r="AX105" i="1" s="1"/>
  <c r="F34" i="14"/>
  <c r="BA112" i="1"/>
  <c r="J34" i="16"/>
  <c r="AW114" i="1" s="1"/>
  <c r="AT114" i="1" s="1"/>
  <c r="J34" i="18"/>
  <c r="AW116" i="1" s="1"/>
  <c r="AT116" i="1" s="1"/>
  <c r="J36" i="2"/>
  <c r="AW96" i="1" s="1"/>
  <c r="AT96" i="1" s="1"/>
  <c r="AZ100" i="1"/>
  <c r="AV100" i="1"/>
  <c r="F38" i="6"/>
  <c r="BA102" i="1" s="1"/>
  <c r="J36" i="8"/>
  <c r="AW104" i="1"/>
  <c r="AT104" i="1" s="1"/>
  <c r="J38" i="11"/>
  <c r="AW109" i="1"/>
  <c r="AT109" i="1"/>
  <c r="BC105" i="1"/>
  <c r="AY105" i="1" s="1"/>
  <c r="BD105" i="1"/>
  <c r="J34" i="14"/>
  <c r="AW112" i="1" s="1"/>
  <c r="AT112" i="1" s="1"/>
  <c r="F34" i="16"/>
  <c r="BA114" i="1"/>
  <c r="F34" i="18"/>
  <c r="BA116" i="1" s="1"/>
  <c r="J36" i="3"/>
  <c r="AW98" i="1"/>
  <c r="AT98" i="1" s="1"/>
  <c r="BD97" i="1"/>
  <c r="J38" i="4"/>
  <c r="AW99" i="1"/>
  <c r="AT99" i="1" s="1"/>
  <c r="J38" i="5"/>
  <c r="AW101" i="1"/>
  <c r="AT101" i="1"/>
  <c r="F36" i="7"/>
  <c r="BA103" i="1" s="1"/>
  <c r="F36" i="9"/>
  <c r="BA106" i="1"/>
  <c r="J36" i="10"/>
  <c r="AW107" i="1" s="1"/>
  <c r="AT107" i="1" s="1"/>
  <c r="J36" i="12"/>
  <c r="AW110" i="1" s="1"/>
  <c r="AT110" i="1" s="1"/>
  <c r="J34" i="13"/>
  <c r="AW111" i="1"/>
  <c r="AT111" i="1" s="1"/>
  <c r="J34" i="15"/>
  <c r="AW113" i="1"/>
  <c r="AT113" i="1"/>
  <c r="J34" i="17"/>
  <c r="AW115" i="1" s="1"/>
  <c r="AT115" i="1" s="1"/>
  <c r="F34" i="19"/>
  <c r="BA117" i="1" s="1"/>
  <c r="F36" i="2"/>
  <c r="BA96" i="1"/>
  <c r="BC100" i="1"/>
  <c r="AY100" i="1" s="1"/>
  <c r="BB100" i="1"/>
  <c r="AX100" i="1"/>
  <c r="BD100" i="1"/>
  <c r="J38" i="6"/>
  <c r="AW102" i="1" s="1"/>
  <c r="AT102" i="1" s="1"/>
  <c r="F36" i="8"/>
  <c r="BA104" i="1" s="1"/>
  <c r="F38" i="11"/>
  <c r="BA109" i="1"/>
  <c r="BA108" i="1"/>
  <c r="AW108" i="1" s="1"/>
  <c r="AT108" i="1" s="1"/>
  <c r="F34" i="13"/>
  <c r="BA111" i="1"/>
  <c r="F34" i="15"/>
  <c r="BA113" i="1" s="1"/>
  <c r="F34" i="17"/>
  <c r="BA115" i="1"/>
  <c r="J34" i="19"/>
  <c r="AW117" i="1"/>
  <c r="AT117" i="1" s="1"/>
  <c r="BK134" i="4" l="1"/>
  <c r="J134" i="4" s="1"/>
  <c r="J34" i="4" s="1"/>
  <c r="AG99" i="1" s="1"/>
  <c r="BK125" i="18"/>
  <c r="J125" i="18" s="1"/>
  <c r="J30" i="18" s="1"/>
  <c r="AG116" i="1" s="1"/>
  <c r="R147" i="2"/>
  <c r="T147" i="2"/>
  <c r="BK129" i="12"/>
  <c r="J129" i="12" s="1"/>
  <c r="J32" i="12" s="1"/>
  <c r="AG110" i="1" s="1"/>
  <c r="BK122" i="13"/>
  <c r="J122" i="13"/>
  <c r="BK126" i="14"/>
  <c r="J126" i="14" s="1"/>
  <c r="J96" i="14" s="1"/>
  <c r="BK134" i="5"/>
  <c r="J134" i="5" s="1"/>
  <c r="J34" i="5" s="1"/>
  <c r="AG101" i="1" s="1"/>
  <c r="J127" i="9"/>
  <c r="J99" i="9"/>
  <c r="BK126" i="7"/>
  <c r="J126" i="7" s="1"/>
  <c r="J98" i="7" s="1"/>
  <c r="BK126" i="10"/>
  <c r="J126" i="10"/>
  <c r="J98" i="10" s="1"/>
  <c r="BK123" i="16"/>
  <c r="J123" i="16"/>
  <c r="BK147" i="2"/>
  <c r="J147" i="2" s="1"/>
  <c r="J98" i="2" s="1"/>
  <c r="BK128" i="8"/>
  <c r="J128" i="8"/>
  <c r="J32" i="8" s="1"/>
  <c r="AG104" i="1" s="1"/>
  <c r="BK119" i="19"/>
  <c r="J119" i="19"/>
  <c r="J96" i="19"/>
  <c r="AN116" i="1"/>
  <c r="J96" i="18"/>
  <c r="J39" i="18"/>
  <c r="AN99" i="1"/>
  <c r="J100" i="4"/>
  <c r="J43" i="4"/>
  <c r="AU105" i="1"/>
  <c r="AU100" i="1"/>
  <c r="J30" i="13"/>
  <c r="AG111" i="1" s="1"/>
  <c r="BA100" i="1"/>
  <c r="AW100" i="1" s="1"/>
  <c r="AT100" i="1" s="1"/>
  <c r="BC95" i="1"/>
  <c r="J30" i="17"/>
  <c r="AG115" i="1" s="1"/>
  <c r="AN115" i="1" s="1"/>
  <c r="AU97" i="1"/>
  <c r="J32" i="9"/>
  <c r="AG106" i="1" s="1"/>
  <c r="BA97" i="1"/>
  <c r="AW97" i="1"/>
  <c r="AT97" i="1"/>
  <c r="BD95" i="1"/>
  <c r="J32" i="3"/>
  <c r="AG98" i="1"/>
  <c r="AG97" i="1"/>
  <c r="AZ95" i="1"/>
  <c r="AV95" i="1"/>
  <c r="BA105" i="1"/>
  <c r="AW105" i="1"/>
  <c r="AT105" i="1" s="1"/>
  <c r="J30" i="16"/>
  <c r="AG114" i="1"/>
  <c r="J34" i="6"/>
  <c r="AG102" i="1" s="1"/>
  <c r="BB95" i="1"/>
  <c r="AX95" i="1"/>
  <c r="J34" i="11"/>
  <c r="AG109" i="1"/>
  <c r="AG108" i="1"/>
  <c r="J30" i="15"/>
  <c r="AG113" i="1" s="1"/>
  <c r="AN113" i="1" s="1"/>
  <c r="AG100" i="1" l="1"/>
  <c r="J41" i="8"/>
  <c r="J41" i="9"/>
  <c r="J43" i="5"/>
  <c r="J39" i="16"/>
  <c r="J39" i="13"/>
  <c r="J41" i="12"/>
  <c r="J100" i="5"/>
  <c r="J96" i="13"/>
  <c r="J98" i="8"/>
  <c r="J98" i="12"/>
  <c r="J96" i="16"/>
  <c r="J39" i="17"/>
  <c r="J39" i="15"/>
  <c r="J43" i="11"/>
  <c r="AN108" i="1"/>
  <c r="AN109" i="1"/>
  <c r="AN100" i="1"/>
  <c r="J43" i="6"/>
  <c r="AN102" i="1"/>
  <c r="J41" i="3"/>
  <c r="AN98" i="1"/>
  <c r="AN97" i="1"/>
  <c r="AN106" i="1"/>
  <c r="AN114" i="1"/>
  <c r="AN104" i="1"/>
  <c r="AN101" i="1"/>
  <c r="AN110" i="1"/>
  <c r="AN111" i="1"/>
  <c r="BD94" i="1"/>
  <c r="W33" i="1"/>
  <c r="AU95" i="1"/>
  <c r="AU94" i="1" s="1"/>
  <c r="J32" i="10"/>
  <c r="AG107" i="1"/>
  <c r="J30" i="14"/>
  <c r="AG112" i="1" s="1"/>
  <c r="J32" i="2"/>
  <c r="AG96" i="1"/>
  <c r="BA95" i="1"/>
  <c r="AW95" i="1" s="1"/>
  <c r="AT95" i="1" s="1"/>
  <c r="J32" i="7"/>
  <c r="AG103" i="1"/>
  <c r="AZ94" i="1"/>
  <c r="W29" i="1"/>
  <c r="BC94" i="1"/>
  <c r="AY94" i="1"/>
  <c r="J30" i="19"/>
  <c r="AG117" i="1"/>
  <c r="AY95" i="1"/>
  <c r="BB94" i="1"/>
  <c r="W31" i="1" s="1"/>
  <c r="J41" i="10" l="1"/>
  <c r="J41" i="2"/>
  <c r="J41" i="7"/>
  <c r="J39" i="19"/>
  <c r="J39" i="14"/>
  <c r="AN103" i="1"/>
  <c r="AN96" i="1"/>
  <c r="AN112" i="1"/>
  <c r="AN107" i="1"/>
  <c r="AN117" i="1"/>
  <c r="AG105" i="1"/>
  <c r="AG95" i="1"/>
  <c r="AG94" i="1" s="1"/>
  <c r="AK26" i="1" s="1"/>
  <c r="W32" i="1"/>
  <c r="AX94" i="1"/>
  <c r="BA94" i="1"/>
  <c r="AW94" i="1"/>
  <c r="AK30" i="1"/>
  <c r="AV94" i="1"/>
  <c r="AK29" i="1"/>
  <c r="AN95" i="1" l="1"/>
  <c r="AN105" i="1"/>
  <c r="AK35" i="1"/>
  <c r="W30" i="1"/>
  <c r="AT94" i="1"/>
  <c r="AN94" i="1"/>
</calcChain>
</file>

<file path=xl/sharedStrings.xml><?xml version="1.0" encoding="utf-8"?>
<sst xmlns="http://schemas.openxmlformats.org/spreadsheetml/2006/main" count="19795" uniqueCount="3631">
  <si>
    <t>Export Komplet</t>
  </si>
  <si>
    <t/>
  </si>
  <si>
    <t>2.0</t>
  </si>
  <si>
    <t>False</t>
  </si>
  <si>
    <t>{1f8484b4-8b74-4724-996c-4be475aa4b71}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</si>
  <si>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</si>
  <si>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</si>
  <si>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</si>
  <si>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</si>
  <si>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</si>
  <si>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</si>
  <si>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</si>
  <si>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</si>
  <si>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2024/087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</si>
  <si>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</si>
  <si>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</si>
  <si>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Výstavba novej budovy strediska DSS Doména</t>
  </si>
  <si>
    <t>JKSO:</t>
  </si>
  <si>
    <t>KS:</t>
  </si>
  <si>
    <t>Miesto:</t>
  </si>
  <si>
    <t>k.ú.: Ždiar nad Hronom, č.p.:1793/3</t>
  </si>
  <si>
    <t>Dátum:</t>
  </si>
  <si>
    <t>5. 4. 2024</t>
  </si>
  <si>
    <t>Objednávateľ:</t>
  </si>
  <si>
    <t>IČO:</t>
  </si>
  <si>
    <t>Zriadenie sociálnych služieb LIPA</t>
  </si>
  <si>
    <t>IČ DPH:</t>
  </si>
  <si>
    <t>Zhotoviteľ:</t>
  </si>
  <si>
    <t>Vyplň údaj</t>
  </si>
  <si>
    <t>Projektant:</t>
  </si>
  <si>
    <t>Ing. Viliam Michálek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</si>
  <si>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</si>
  <si>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</si>
  <si>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</si>
  <si>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</si>
  <si>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</si>
  <si>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</si>
  <si>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</si>
  <si>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</si>
  <si>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</si>
  <si>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</si>
  <si>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</si>
  <si>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</si>
  <si>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</si>
  <si>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</si>
  <si>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</si>
  <si>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</si>
  <si>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</si>
  <si>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</si>
  <si>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</si>
  <si>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</si>
  <si>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</si>
  <si>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</si>
  <si>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</si>
  <si>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</si>
  <si>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</si>
  <si>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</si>
  <si>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</si>
  <si>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</si>
  <si>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</si>
  <si>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</si>
  <si>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</si>
  <si>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</si>
  <si>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</si>
  <si>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</si>
  <si>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</si>
  <si>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</si>
  <si>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</si>
  <si>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</si>
  <si>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</si>
  <si>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</si>
  <si>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</si>
  <si>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</si>
  <si>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</si>
  <si>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</si>
  <si>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</si>
  <si>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</si>
  <si>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</si>
  <si>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</si>
  <si>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SO 01</t>
  </si>
  <si>
    <t>Budova strediska DSS Doména</t>
  </si>
  <si>
    <t>STA</t>
  </si>
  <si>
    <t>1</t>
  </si>
  <si>
    <t>{523b9ff3-aa6c-4aec-84df-027a480125b6}</t>
  </si>
  <si>
    <t>/</t>
  </si>
  <si>
    <t>01</t>
  </si>
  <si>
    <t>Stavebná časť + statika</t>
  </si>
  <si>
    <t>Časť</t>
  </si>
  <si>
    <t>2</t>
  </si>
  <si>
    <t>{604b76e7-7ce2-4a46-9a4d-e014dadb23e4}</t>
  </si>
  <si>
    <t>02</t>
  </si>
  <si>
    <t>Zdravotechnika</t>
  </si>
  <si>
    <t>{8ad60790-c039-4199-b147-8f0f56569daf}</t>
  </si>
  <si>
    <t>3</t>
  </si>
  <si>
    <t>###NOINSERT###</t>
  </si>
  <si>
    <t>2.1</t>
  </si>
  <si>
    <t>Rozvody vody, kanál v základoch</t>
  </si>
  <si>
    <t>{d2f14467-774a-4884-9a79-491a33dec823}</t>
  </si>
  <si>
    <t>03</t>
  </si>
  <si>
    <t>Vykurovanie</t>
  </si>
  <si>
    <t>{d25093c8-a3cb-4af9-acb9-b62366a907fd}</t>
  </si>
  <si>
    <t>3.1</t>
  </si>
  <si>
    <t>Zdroj tepla</t>
  </si>
  <si>
    <t>{397afdfd-6b24-4203-a120-be5efbcec4b6}</t>
  </si>
  <si>
    <t>3.2</t>
  </si>
  <si>
    <t>Vykurovací systém</t>
  </si>
  <si>
    <t>{a68148ed-c93a-4fcf-8c6d-89eb01a60b25}</t>
  </si>
  <si>
    <t>04</t>
  </si>
  <si>
    <t>Vzduchotechnika</t>
  </si>
  <si>
    <t>{b4d8f7d5-4388-4f98-b177-a9836b2443b6}</t>
  </si>
  <si>
    <t>05</t>
  </si>
  <si>
    <t>Elekotrinštalácia</t>
  </si>
  <si>
    <t>{02121d29-0566-4296-99ce-4bd0b36b849c}</t>
  </si>
  <si>
    <t>SO 02</t>
  </si>
  <si>
    <t>Dopravné napojenie, spevnené plochy, chodníky</t>
  </si>
  <si>
    <t>{8e9a45db-d2f4-4b38-8a6f-aec683dba402}</t>
  </si>
  <si>
    <t>02.1</t>
  </si>
  <si>
    <t>Komunikácia</t>
  </si>
  <si>
    <t>{dc53f0f5-3943-4bfe-a62d-d0698940dc28}</t>
  </si>
  <si>
    <t>02.2</t>
  </si>
  <si>
    <t>Parkovanie</t>
  </si>
  <si>
    <t>{e26b28d3-20ad-4eda-bdb8-8b3956f79528}</t>
  </si>
  <si>
    <t>02.3</t>
  </si>
  <si>
    <t>Chodníky</t>
  </si>
  <si>
    <t>{b2f7d0e0-96a2-40e2-afde-43c097cfde50}</t>
  </si>
  <si>
    <t>02.3.1</t>
  </si>
  <si>
    <t>Chodník dláždený</t>
  </si>
  <si>
    <t>{46f6dd6e-6373-4e83-a65e-0911676b4989}</t>
  </si>
  <si>
    <t>02.4</t>
  </si>
  <si>
    <t>Sadové úpray</t>
  </si>
  <si>
    <t>{9bd64412-b057-4057-919b-e8a8ef7ad5fc}</t>
  </si>
  <si>
    <t>SO 04</t>
  </si>
  <si>
    <t>NN prípojka</t>
  </si>
  <si>
    <t>{d4e44f42-8ab0-4c28-b0cf-ecdb85a39557}</t>
  </si>
  <si>
    <t>SO 05</t>
  </si>
  <si>
    <t>Vodovodná prípojka</t>
  </si>
  <si>
    <t>{b6e1d15f-b57d-40c3-900d-bd3cd10588d0}</t>
  </si>
  <si>
    <t>SO 06</t>
  </si>
  <si>
    <t>Kanalizačná prípojka</t>
  </si>
  <si>
    <t>{9c0df93b-e54a-4b5c-8767-cfd2b0a87b3c}</t>
  </si>
  <si>
    <t>SO 07</t>
  </si>
  <si>
    <t>Dažďová kanalizačná prípojka</t>
  </si>
  <si>
    <t>{08d88e34-2a5c-469f-9ea6-99c0ca308711}</t>
  </si>
  <si>
    <t>SO 08</t>
  </si>
  <si>
    <t>Požiarna nádrž</t>
  </si>
  <si>
    <t>{4e5049e1-6f0f-4e1a-b5a5-2f42e2564a1c}</t>
  </si>
  <si>
    <t>SO 09</t>
  </si>
  <si>
    <t>Oplotenie</t>
  </si>
  <si>
    <t>{5212f6eb-d8d7-4cb4-856c-ab470516fcfc}</t>
  </si>
  <si>
    <t>SO 10</t>
  </si>
  <si>
    <t>Odstránenie panelovej spevnenej plochy</t>
  </si>
  <si>
    <t>{2f7b006e-ab98-4e99-9a81-883492a8be73}</t>
  </si>
  <si>
    <t>KRYCÍ LIST ROZPOČTU</t>
  </si>
  <si>
    <t>Objekt:</t>
  </si>
  <si>
    <t>SO 01 - Budova strediska DSS Doména</t>
  </si>
  <si>
    <t>Časť:</t>
  </si>
  <si>
    <t>01 - Stavebná časť + statika</t>
  </si>
  <si>
    <t>Ing. Michal Dzugas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</si>
  <si>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</si>
  <si>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</si>
  <si>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</si>
  <si>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</si>
  <si>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</si>
  <si>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</si>
  <si>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</si>
  <si>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</si>
  <si>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</si>
  <si>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</si>
  <si>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</si>
  <si>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</si>
  <si>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</si>
  <si>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</si>
  <si>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</si>
  <si>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</si>
  <si>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</si>
  <si>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722 - Zdravotechnika - vnútorný vodovod</t>
  </si>
  <si>
    <t xml:space="preserve">    725 - Zdravotechnika - zariaďovacie predmety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</si>
  <si>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</si>
  <si>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</si>
  <si>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</si>
  <si>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</si>
  <si>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</si>
  <si>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</si>
  <si>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</si>
  <si>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776 - Podlahy povlakové</t>
  </si>
  <si>
    <t xml:space="preserve">    781 - Dokončovacie práce a obklady</t>
  </si>
  <si>
    <t xml:space="preserve">    783 - Nátery</t>
  </si>
  <si>
    <t xml:space="preserve">    784 - Dokončovacie práce - maľby</t>
  </si>
  <si>
    <t>HZS - Hodinové zúčtovacie sadzby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</si>
  <si>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</si>
  <si>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</si>
  <si>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</si>
  <si>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</si>
  <si>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</si>
  <si>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</si>
  <si>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</si>
  <si>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</si>
  <si>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</si>
  <si>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</si>
  <si>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</si>
  <si>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</si>
  <si>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</si>
  <si>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</si>
  <si>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</si>
  <si>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</si>
  <si>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</si>
  <si>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</si>
  <si>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131201103.S</t>
  </si>
  <si>
    <t>Výkop nezapaženej jamy v hornine 3, nad 1000 do 10000 m3</t>
  </si>
  <si>
    <t>m3</t>
  </si>
  <si>
    <t>4</t>
  </si>
  <si>
    <t>2112416715</t>
  </si>
  <si>
    <t>131201109.S</t>
  </si>
  <si>
    <t>Hĺbenie nezapažených jám a zárezov. Príplatok za lepivosť horniny 3</t>
  </si>
  <si>
    <t>-2014389037</t>
  </si>
  <si>
    <t>132201101.S</t>
  </si>
  <si>
    <t>Výkop ryhy do šírky 600 mm v horn.3 do 100 m3</t>
  </si>
  <si>
    <t>-492674594</t>
  </si>
  <si>
    <t>132201109.S</t>
  </si>
  <si>
    <t>Príplatok k cene za lepivosť pri hĺbení rýh šírky do 600 mm zapažených i nezapažených s urovnaním dna v hornine 3</t>
  </si>
  <si>
    <t>-672400601</t>
  </si>
  <si>
    <t>5</t>
  </si>
  <si>
    <t>162301161.S</t>
  </si>
  <si>
    <t>Vodorovné premiestnenie výkopku po nespevnenej ceste z horniny tr.1-4, nad 1000 do 10000 m3 na vzdialenosť nad 50 do 500 m</t>
  </si>
  <si>
    <t>-1273394879</t>
  </si>
  <si>
    <t>6</t>
  </si>
  <si>
    <t>162501142.S</t>
  </si>
  <si>
    <t>Vodorovné premiestnenie výkopku po spevnenej ceste z horniny tr.1-4, nad 1000 do 10000 m3 na vzdialenosť do 3000 m</t>
  </si>
  <si>
    <t>-1903356253</t>
  </si>
  <si>
    <t>7</t>
  </si>
  <si>
    <t>162501143.S</t>
  </si>
  <si>
    <t>Vodorovné premiestnenie výkopku po spevnenej ceste z horniny tr.1-4, nad 1000 do 10000 m3, príplatok k cene za každých ďalšich a začatých 1000 m</t>
  </si>
  <si>
    <t>544768582</t>
  </si>
  <si>
    <t>8</t>
  </si>
  <si>
    <t>167102102.S</t>
  </si>
  <si>
    <t>Nakladanie neuľahnutého výkopku z hornín tr.1-4 nad 1000 do 10000 m3</t>
  </si>
  <si>
    <t>-1903983568</t>
  </si>
  <si>
    <t>9</t>
  </si>
  <si>
    <t>171201203.S</t>
  </si>
  <si>
    <t>Uloženie sypaniny na skládky nad 1000 do 10000 m3</t>
  </si>
  <si>
    <t>-1632325725</t>
  </si>
  <si>
    <t>10</t>
  </si>
  <si>
    <t>182101101.S</t>
  </si>
  <si>
    <t>Svahovanie trvalých svahov v zárezoch v hornine triedy 1-4</t>
  </si>
  <si>
    <t>m2</t>
  </si>
  <si>
    <t>1143197376</t>
  </si>
  <si>
    <t>Zakladanie</t>
  </si>
  <si>
    <t>11</t>
  </si>
  <si>
    <t>215901101.S</t>
  </si>
  <si>
    <t>Zhutnenie podložia z rastlej horniny 1 až 4 pod násypy, z hornina súdržných do 92 % PS a nesúdržných</t>
  </si>
  <si>
    <t>38008207</t>
  </si>
  <si>
    <t>12</t>
  </si>
  <si>
    <t>271573001.S</t>
  </si>
  <si>
    <t>Násyp pod základové konštrukcie so zhutnením zo štrkopiesku fr.0-32 mm</t>
  </si>
  <si>
    <t>-14189431</t>
  </si>
  <si>
    <t>13</t>
  </si>
  <si>
    <t>273321411.S</t>
  </si>
  <si>
    <t>Betón základových dosiek, železový (bez výstuže), tr. C 25/30</t>
  </si>
  <si>
    <t>1442704178</t>
  </si>
  <si>
    <t>14</t>
  </si>
  <si>
    <t>273351217.S</t>
  </si>
  <si>
    <t>Debnenie stien základových dosiek, zhotovenie-tradičné</t>
  </si>
  <si>
    <t>1730383690</t>
  </si>
  <si>
    <t>15</t>
  </si>
  <si>
    <t>273351218.S</t>
  </si>
  <si>
    <t>Debnenie stien základových dosiek, odstránenie-tradičné</t>
  </si>
  <si>
    <t>1339644269</t>
  </si>
  <si>
    <t>16</t>
  </si>
  <si>
    <t>273361821.S</t>
  </si>
  <si>
    <t>Výstuž základových dosiek z ocele B500 (10505)</t>
  </si>
  <si>
    <t>t</t>
  </si>
  <si>
    <t>807380126</t>
  </si>
  <si>
    <t>17</t>
  </si>
  <si>
    <t>274271041.S</t>
  </si>
  <si>
    <t>Murivo základových pásov (m3) z betónových debniacich tvárnic s betónovou výplňou C 16/20 hrúbky 300 mm</t>
  </si>
  <si>
    <t>-2050659523</t>
  </si>
  <si>
    <t>18</t>
  </si>
  <si>
    <t>274313521.S</t>
  </si>
  <si>
    <t>Betón základových pásov, prostý tr. C 12/15 - podkladny beton</t>
  </si>
  <si>
    <t>2078297899</t>
  </si>
  <si>
    <t>19</t>
  </si>
  <si>
    <t>274321411.S</t>
  </si>
  <si>
    <t>Betón základových pásov, železový (bez výstuže), tr. C 25/30</t>
  </si>
  <si>
    <t>1186382517</t>
  </si>
  <si>
    <t>274361821.S</t>
  </si>
  <si>
    <t>Výstuž základových pásov z ocele B500 (10505)</t>
  </si>
  <si>
    <t>1874966290</t>
  </si>
  <si>
    <t>21</t>
  </si>
  <si>
    <t>275313612.S</t>
  </si>
  <si>
    <t>Betón základových pätiek, prostý tr. C 20/25</t>
  </si>
  <si>
    <t>-214334449</t>
  </si>
  <si>
    <t>22</t>
  </si>
  <si>
    <t>279100197.S</t>
  </si>
  <si>
    <t>Prestup v základoch z vláknocem. rúr, DN 200, potrubie vonk.pr. 108-141 mm - pozinkovaná tesniaca sada - jednoduchá (bez rúrky)</t>
  </si>
  <si>
    <t>ks</t>
  </si>
  <si>
    <t>1414688326</t>
  </si>
  <si>
    <t>23</t>
  </si>
  <si>
    <t>289971221.S</t>
  </si>
  <si>
    <t>Zhotovenie vrstvy z geotextílie na uprav. povrchu sklon nad 1 : 5 do 1 : 2,5 , šírky od 0 do 3 m</t>
  </si>
  <si>
    <t>-1321157524</t>
  </si>
  <si>
    <t>24</t>
  </si>
  <si>
    <t>M</t>
  </si>
  <si>
    <t>Z1237301Z05319450200</t>
  </si>
  <si>
    <t>Kokosová sieť na spevnenie svahov – Geomanet K400 EKO 400 g/m2 2×50 m [100 m2] - rola</t>
  </si>
  <si>
    <t>-1120339947</t>
  </si>
  <si>
    <t>Zvislé a kompletné konštrukcie</t>
  </si>
  <si>
    <t>25</t>
  </si>
  <si>
    <t>311275121.S</t>
  </si>
  <si>
    <t>Murivo nosné (m3) z pórobetónových tvárnic PD pevnosti P2 až P4, nad 400 do 600 kg/m3 hrúbky 250 mm</t>
  </si>
  <si>
    <t>-1304266430</t>
  </si>
  <si>
    <t>26</t>
  </si>
  <si>
    <t>311275131.S</t>
  </si>
  <si>
    <t>Murivo nosné (m3) z pórobetónových tvárnic PD pevnosti P2 až P4, nad 400 do 600 kg/m3 hrúbky 300 mm</t>
  </si>
  <si>
    <t>-1141237486</t>
  </si>
  <si>
    <t>27</t>
  </si>
  <si>
    <t>317160312.S</t>
  </si>
  <si>
    <t>Keramický preklad nosný šírky 70 mm, výšky 238 mm, dĺžky 1250 mm</t>
  </si>
  <si>
    <t>-16706098</t>
  </si>
  <si>
    <t>28</t>
  </si>
  <si>
    <t>317160313.S</t>
  </si>
  <si>
    <t>Keramický preklad nosný šírky 70 mm, výšky 238 mm, dĺžky 1500 mm</t>
  </si>
  <si>
    <t>1036605816</t>
  </si>
  <si>
    <t>29</t>
  </si>
  <si>
    <t>317160316.S</t>
  </si>
  <si>
    <t>Keramický preklad nosný šírky 70 mm, výšky 238 mm, dĺžky 2250 mm</t>
  </si>
  <si>
    <t>-1302449339</t>
  </si>
  <si>
    <t>30</t>
  </si>
  <si>
    <t>317160317.S</t>
  </si>
  <si>
    <t>Keramický preklad nosný šírky 70 mm, výšky 238 mm, dĺžky 2500 mm</t>
  </si>
  <si>
    <t>1668315968</t>
  </si>
  <si>
    <t>31</t>
  </si>
  <si>
    <t>317160318.S</t>
  </si>
  <si>
    <t>Keramický preklad nosný šírky 70 mm, výšky 238 mm, dĺžky 2750 mm</t>
  </si>
  <si>
    <t>-2100410344</t>
  </si>
  <si>
    <t>32</t>
  </si>
  <si>
    <t>317160320.S</t>
  </si>
  <si>
    <t>Keramický preklad nosný šírky 70 mm, výšky 238 mm, dĺžky 3250 mm</t>
  </si>
  <si>
    <t>-556670468</t>
  </si>
  <si>
    <t>33</t>
  </si>
  <si>
    <t>317161237.S</t>
  </si>
  <si>
    <t>Pórobetónový preklad nenosný šírky 150 mm, výšky 124 mm, dĺžky 2500 mm</t>
  </si>
  <si>
    <t>-377991829</t>
  </si>
  <si>
    <t>34</t>
  </si>
  <si>
    <t>317161314.S</t>
  </si>
  <si>
    <t>Pórobetónový preklad nenosný šírky 150 mm, výšky 249 mm, dĺžky 1250 mm</t>
  </si>
  <si>
    <t>-1359365946</t>
  </si>
  <si>
    <t>35</t>
  </si>
  <si>
    <t>317165112.S</t>
  </si>
  <si>
    <t>Podomietkový žalúziový kastlík z purenitu šírky 164 mm, výšky 249/279 mm, dĺžky 1500 mm</t>
  </si>
  <si>
    <t>1725795416</t>
  </si>
  <si>
    <t>36</t>
  </si>
  <si>
    <t>317165114.S</t>
  </si>
  <si>
    <t>Podomietkový žalúziový kastlík z purenitu šírky 164 mm, výšky 249/279 mm, dĺžky 2500 mm</t>
  </si>
  <si>
    <t>1247351292</t>
  </si>
  <si>
    <t>37</t>
  </si>
  <si>
    <t>317165115.S</t>
  </si>
  <si>
    <t>Podomietkový žalúziový kastlík z purenitu šírky 164 mm, výšky 249/279 mm, dĺžky 3000 mm</t>
  </si>
  <si>
    <t>-1526535465</t>
  </si>
  <si>
    <t>38</t>
  </si>
  <si>
    <t>317321411.S</t>
  </si>
  <si>
    <t>Betón prekladov železový (bez výstuže) tr. C 25/30</t>
  </si>
  <si>
    <t>-102210313</t>
  </si>
  <si>
    <t>39</t>
  </si>
  <si>
    <t>317351107.S</t>
  </si>
  <si>
    <t>Debnenie prekladu  vrátane podpornej konštrukcie výšky do 4 m zhotovenie</t>
  </si>
  <si>
    <t>-1862100219</t>
  </si>
  <si>
    <t>40</t>
  </si>
  <si>
    <t>317351108.S</t>
  </si>
  <si>
    <t>Debnenie prekladu  vrátane podpornej konštrukcie výšky do 4 m odstránenie</t>
  </si>
  <si>
    <t>1432280928</t>
  </si>
  <si>
    <t>41</t>
  </si>
  <si>
    <t>317361821.S</t>
  </si>
  <si>
    <t>Výstuž prekladov z ocele B500 (10505)</t>
  </si>
  <si>
    <t>743907547</t>
  </si>
  <si>
    <t>42</t>
  </si>
  <si>
    <t>331321410.S</t>
  </si>
  <si>
    <t>Betón stĺpov a pilierov hranatých, ťahadiel, rámových stojok, vzpier, železový (bez výstuže) tr. C 25/30</t>
  </si>
  <si>
    <t>1119712605</t>
  </si>
  <si>
    <t>43</t>
  </si>
  <si>
    <t>331351103.S</t>
  </si>
  <si>
    <t>Debnenie hranatých stĺpov prierezu pravouhlého štvoruholníka výšky do 4 m, zhotovenie-tradičné</t>
  </si>
  <si>
    <t>1546475208</t>
  </si>
  <si>
    <t>44</t>
  </si>
  <si>
    <t>331351104.S</t>
  </si>
  <si>
    <t>Debnenie hranatých stĺpov prierezu pravouhlého štvoruholníka výšky do 4 m, odstránenie-tradičné</t>
  </si>
  <si>
    <t>-1386707230</t>
  </si>
  <si>
    <t>45</t>
  </si>
  <si>
    <t>331361821.S</t>
  </si>
  <si>
    <t>Výstuž stĺpov, pilierov, stojok hranatých z bet. ocele B500 (10505)</t>
  </si>
  <si>
    <t>2138376774</t>
  </si>
  <si>
    <t>46</t>
  </si>
  <si>
    <t>342272051.S</t>
  </si>
  <si>
    <t>Priečky z pórobetónových tvárnic hladkých s objemovou hmotnosťou do 600 kg/m3 hrúbky 150 mm</t>
  </si>
  <si>
    <t>187704467</t>
  </si>
  <si>
    <t>Vodorovné konštrukcie</t>
  </si>
  <si>
    <t>47</t>
  </si>
  <si>
    <t>417321515.S</t>
  </si>
  <si>
    <t>Betón stužujúcich pásov a vencov železový tr. C 25/30</t>
  </si>
  <si>
    <t>128888114</t>
  </si>
  <si>
    <t>48</t>
  </si>
  <si>
    <t>417351115.S</t>
  </si>
  <si>
    <t>Debnenie bočníc stužujúcich pásov a vencov vrátane vzpier zhotovenie</t>
  </si>
  <si>
    <t>183109545</t>
  </si>
  <si>
    <t>49</t>
  </si>
  <si>
    <t>417351116.S</t>
  </si>
  <si>
    <t>Debnenie bočníc stužujúcich pásov a vencov vrátane vzpier odstránenie</t>
  </si>
  <si>
    <t>1777707808</t>
  </si>
  <si>
    <t>50</t>
  </si>
  <si>
    <t>417361821.S</t>
  </si>
  <si>
    <t>Výstuž stužujúcich pásov a vencov z betonárskej ocele B500 (10505)</t>
  </si>
  <si>
    <t>820305670</t>
  </si>
  <si>
    <t>Úpravy povrchov, podlahy, osadenie</t>
  </si>
  <si>
    <t>51</t>
  </si>
  <si>
    <t>610991111.S</t>
  </si>
  <si>
    <t>Zakrývanie výplní vnútorných okenných otvorov, predmetov a konštrukcií</t>
  </si>
  <si>
    <t>1584771391</t>
  </si>
  <si>
    <t>52</t>
  </si>
  <si>
    <t>611460303.S</t>
  </si>
  <si>
    <t>Vnútorná stierka stropov sadrová, hr. 3 mm</t>
  </si>
  <si>
    <t>-1155701428</t>
  </si>
  <si>
    <t>53</t>
  </si>
  <si>
    <t>612460121.S</t>
  </si>
  <si>
    <t>Príprava vnútorného podkladu stien penetráciou základnou</t>
  </si>
  <si>
    <t>1184346337</t>
  </si>
  <si>
    <t>54</t>
  </si>
  <si>
    <t>612460124.S</t>
  </si>
  <si>
    <t>Príprava vnútorného podkladu stien penetráciou pod omietky a nátery</t>
  </si>
  <si>
    <t>259985476</t>
  </si>
  <si>
    <t>55</t>
  </si>
  <si>
    <t>612460271.S</t>
  </si>
  <si>
    <t>Vnútorná omietka stien sadrová, hr. 3-6 mm</t>
  </si>
  <si>
    <t>-1670051753</t>
  </si>
  <si>
    <t>56</t>
  </si>
  <si>
    <t>612481119.S</t>
  </si>
  <si>
    <t>Potiahnutie vnútorných stien sklotextilnou mriežkou s celoplošným prilepením</t>
  </si>
  <si>
    <t>-770296967</t>
  </si>
  <si>
    <t>57</t>
  </si>
  <si>
    <t>620991121.S</t>
  </si>
  <si>
    <t>Zakrývanie výplní vonkajších otvorov s rámami a zárubňami, zábradlí, oplechovania, atď. zhotovené z lešenia akýmkoľvek spôsobom</t>
  </si>
  <si>
    <t>1227883754</t>
  </si>
  <si>
    <t>58</t>
  </si>
  <si>
    <t>621460124.S</t>
  </si>
  <si>
    <t>Príprava vonkajšieho podkladu podhľadov penetráciou pod omietky a nátery</t>
  </si>
  <si>
    <t>2087376464</t>
  </si>
  <si>
    <t>59</t>
  </si>
  <si>
    <t>621461052.S</t>
  </si>
  <si>
    <t>Vonkajšia omietka podhľadov pastovitá silikónová roztieraná, hr. 1,5 mm</t>
  </si>
  <si>
    <t>-335069638</t>
  </si>
  <si>
    <t>60</t>
  </si>
  <si>
    <t>621481119.S</t>
  </si>
  <si>
    <t>Potiahnutie vonkajších podhľadov sklotextilnou mriežkou s celoplošným prilepením</t>
  </si>
  <si>
    <t>-853576592</t>
  </si>
  <si>
    <t>61</t>
  </si>
  <si>
    <t>622460121.S</t>
  </si>
  <si>
    <t>Príprava vonkajšieho podkladu stien penetráciou základnou</t>
  </si>
  <si>
    <t>-1858520926</t>
  </si>
  <si>
    <t>62</t>
  </si>
  <si>
    <t>622460124.S</t>
  </si>
  <si>
    <t>Príprava vonkajšieho podkladu stien penetráciou pod omietky a nátery</t>
  </si>
  <si>
    <t>975918781</t>
  </si>
  <si>
    <t>63</t>
  </si>
  <si>
    <t>622461052.S</t>
  </si>
  <si>
    <t>Vonkajšia omietka stien pastovitá silikónová roztieraná, hr. 1,5 mm</t>
  </si>
  <si>
    <t>470985058</t>
  </si>
  <si>
    <t>64</t>
  </si>
  <si>
    <t>622461281.S</t>
  </si>
  <si>
    <t>Vonkajšia omietka stien pastovitá dekoratívna mozaiková</t>
  </si>
  <si>
    <t>-2146069581</t>
  </si>
  <si>
    <t>65</t>
  </si>
  <si>
    <t>622481119.S</t>
  </si>
  <si>
    <t>Potiahnutie vonkajších stien sklotextilnou mriežkou s celoplošným prilepením</t>
  </si>
  <si>
    <t>-1986101154</t>
  </si>
  <si>
    <t>66</t>
  </si>
  <si>
    <t>625250598.S</t>
  </si>
  <si>
    <t>Kontaktný zatepľovací systém soklovej alebo vodou namáhanej časti hr. 200 mm, zatĺkacie kotvy</t>
  </si>
  <si>
    <t>679776614</t>
  </si>
  <si>
    <t>67</t>
  </si>
  <si>
    <t>625250713.S</t>
  </si>
  <si>
    <t>Kontaktný zatepľovací systém z minerálnej vlny hr. 200 mm, skrutkovacie kotvy</t>
  </si>
  <si>
    <t>889343742</t>
  </si>
  <si>
    <t>68</t>
  </si>
  <si>
    <t>625250762.S</t>
  </si>
  <si>
    <t>Kontaktný zatepľovací systém ostenia z minerálnej vlny hr. 30 mm</t>
  </si>
  <si>
    <t>111139487</t>
  </si>
  <si>
    <t>69</t>
  </si>
  <si>
    <t>632001011.S</t>
  </si>
  <si>
    <t>Zhotovenie separačnej fólie v podlahových vrstvách z PE</t>
  </si>
  <si>
    <t>120119204</t>
  </si>
  <si>
    <t>70</t>
  </si>
  <si>
    <t>283230007500.S</t>
  </si>
  <si>
    <t>Oddeľovacia fólia na potery</t>
  </si>
  <si>
    <t>1471536401</t>
  </si>
  <si>
    <t>71</t>
  </si>
  <si>
    <t>632001021.S</t>
  </si>
  <si>
    <t>Zhotovenie okrajovej dilatačnej pásky z PE</t>
  </si>
  <si>
    <t>m</t>
  </si>
  <si>
    <t>-33857074</t>
  </si>
  <si>
    <t>72</t>
  </si>
  <si>
    <t>283320004800.S</t>
  </si>
  <si>
    <t>Okrajová dilatačná páska z PE 100/5 mm bez fólie na oddilatovanie poterov od stenových konštrukcií</t>
  </si>
  <si>
    <t>1899074548</t>
  </si>
  <si>
    <t>73</t>
  </si>
  <si>
    <t>632001051.S</t>
  </si>
  <si>
    <t>Zhotovenie jednonásobného penetračného náteru pre potery a stierky</t>
  </si>
  <si>
    <t>935345311</t>
  </si>
  <si>
    <t>74</t>
  </si>
  <si>
    <t>585520008700.S</t>
  </si>
  <si>
    <t>Penetračný náter na nasiakavé podklady pod potery, samonivelizačné hmoty a stavebné lepidlá</t>
  </si>
  <si>
    <t>kg</t>
  </si>
  <si>
    <t>-1745575670</t>
  </si>
  <si>
    <t>75</t>
  </si>
  <si>
    <t>632452221.S</t>
  </si>
  <si>
    <t>Cementový poter, pevnosti v tlaku 20 MPa, hr. 60 mm</t>
  </si>
  <si>
    <t>-1675763314</t>
  </si>
  <si>
    <t>76</t>
  </si>
  <si>
    <t>632452613.S</t>
  </si>
  <si>
    <t>Cementová samonivelizačná stierka, pevnosti v tlaku 20 MPa, hr. 5 mm</t>
  </si>
  <si>
    <t>-1950013346</t>
  </si>
  <si>
    <t>77</t>
  </si>
  <si>
    <t>642942111.S</t>
  </si>
  <si>
    <t>Osadenie oceľovej dverovej zárubne alebo rámu, plochy otvoru do 2,5 m2</t>
  </si>
  <si>
    <t>1838712516</t>
  </si>
  <si>
    <t>78</t>
  </si>
  <si>
    <t>553310001700.S</t>
  </si>
  <si>
    <t>Zárubňa oceľová šxv 300-1195x500-1970 a 2100 mm, jednodielna zamurovacia</t>
  </si>
  <si>
    <t>-888030807</t>
  </si>
  <si>
    <t>79</t>
  </si>
  <si>
    <t>648991113.S</t>
  </si>
  <si>
    <t>Osadenie parapetných dosiek z plastických a poloplast., hmôt, š. nad 200 mm</t>
  </si>
  <si>
    <t>1388079966</t>
  </si>
  <si>
    <t>80</t>
  </si>
  <si>
    <t>611560000400.S</t>
  </si>
  <si>
    <t>Parapetná doska plastová, šírka 300 mm, komôrková vnútorná, zlatý dub, mramor, mahagon, svetlý buk, orech</t>
  </si>
  <si>
    <t>1561415584</t>
  </si>
  <si>
    <t>Ostatné konštrukcie a práce-búranie</t>
  </si>
  <si>
    <t>81</t>
  </si>
  <si>
    <t>941941041.S</t>
  </si>
  <si>
    <t>Montáž lešenia ľahkého pracovného radového s podlahami šírky nad 1,00 do 1,20 m, výšky do 10 m</t>
  </si>
  <si>
    <t>816503935</t>
  </si>
  <si>
    <t>82</t>
  </si>
  <si>
    <t>941941291.S</t>
  </si>
  <si>
    <t>Príplatok za prvý a každý ďalší i začatý mesiac použitia lešenia ľahkého pracovného radového s podlahami šírky nad 1,00 do 1,20 m, výšky do 10 m</t>
  </si>
  <si>
    <t>-1136576290</t>
  </si>
  <si>
    <t>83</t>
  </si>
  <si>
    <t>941941841.S</t>
  </si>
  <si>
    <t>Demontáž lešenia ľahkého pracovného radového s podlahami šírky nad 1,00 do 1,20 m, výšky do 10 m</t>
  </si>
  <si>
    <t>400617171</t>
  </si>
  <si>
    <t>84</t>
  </si>
  <si>
    <t>941955001.S</t>
  </si>
  <si>
    <t>Lešenie ľahké pracovné pomocné, s výškou lešeňovej podlahy do 1,20 m</t>
  </si>
  <si>
    <t>1821350288</t>
  </si>
  <si>
    <t>85</t>
  </si>
  <si>
    <t>952901111.S</t>
  </si>
  <si>
    <t>Vyčistenie budov pri výške podlaží do 4 m</t>
  </si>
  <si>
    <t>-245744628</t>
  </si>
  <si>
    <t>86</t>
  </si>
  <si>
    <t>953945351.S</t>
  </si>
  <si>
    <t>Hliníkový rohový ochranný profil s integrovanou mriežkou</t>
  </si>
  <si>
    <t>-787172804</t>
  </si>
  <si>
    <t>87</t>
  </si>
  <si>
    <t>953995412.S</t>
  </si>
  <si>
    <t>Nadokenný profil s priznanou okapničkou</t>
  </si>
  <si>
    <t>1934473047</t>
  </si>
  <si>
    <t>88</t>
  </si>
  <si>
    <t>953995416.S</t>
  </si>
  <si>
    <t>Parapetný profil s integrovanou sieťovinou</t>
  </si>
  <si>
    <t>1540964821</t>
  </si>
  <si>
    <t>89</t>
  </si>
  <si>
    <t>953996121</t>
  </si>
  <si>
    <t>PCI okenný APU profil s integrovanou tkaninou</t>
  </si>
  <si>
    <t>1808600149</t>
  </si>
  <si>
    <t>99</t>
  </si>
  <si>
    <t>Presun hmôt HSV</t>
  </si>
  <si>
    <t>90</t>
  </si>
  <si>
    <t>998011001.S</t>
  </si>
  <si>
    <t>Presun hmôt pre budovy (801, 803, 812), zvislá konštr. z tehál, tvárnic, z kovu výšky do 6 m</t>
  </si>
  <si>
    <t>184863846</t>
  </si>
  <si>
    <t>PSV</t>
  </si>
  <si>
    <t>Práce a dodávky PSV</t>
  </si>
  <si>
    <t>711</t>
  </si>
  <si>
    <t>Izolácie proti vode a vlhkosti</t>
  </si>
  <si>
    <t>91</t>
  </si>
  <si>
    <t>711111001.S</t>
  </si>
  <si>
    <t>Zhotovenie izolácie proti zemnej vlhkosti vodorovná náterom penetračným za studena</t>
  </si>
  <si>
    <t>-1236171556</t>
  </si>
  <si>
    <t>92</t>
  </si>
  <si>
    <t>246170000900.S</t>
  </si>
  <si>
    <t>Lak asfaltový penetračný</t>
  </si>
  <si>
    <t>1181223669</t>
  </si>
  <si>
    <t>93</t>
  </si>
  <si>
    <t>711112001.S</t>
  </si>
  <si>
    <t>Zhotovenie  izolácie proti zemnej vlhkosti zvislá penetračným náterom za studena</t>
  </si>
  <si>
    <t>-1279966574</t>
  </si>
  <si>
    <t>94</t>
  </si>
  <si>
    <t>-1214273677</t>
  </si>
  <si>
    <t>95</t>
  </si>
  <si>
    <t>711132107.S</t>
  </si>
  <si>
    <t>Zhotovenie izolácie proti zemnej vlhkosti nopovou fóliou položenou voľne na ploche zvislej</t>
  </si>
  <si>
    <t>1885340203</t>
  </si>
  <si>
    <t>96</t>
  </si>
  <si>
    <t>283230002700.S</t>
  </si>
  <si>
    <t>Nopová HDPE fólia hrúbky 0,5 mm, výška nopu 8 mm, proti zemnej vlhkosti s radónovou ochranou, pre spodnú stavbu</t>
  </si>
  <si>
    <t>-48507586</t>
  </si>
  <si>
    <t>97</t>
  </si>
  <si>
    <t>711133001.S</t>
  </si>
  <si>
    <t>Zhotovenie izolácie proti zemnej vlhkosti PVC fóliou položenou voľne na vodorovnej ploche so zvarením spoju</t>
  </si>
  <si>
    <t>-460166347</t>
  </si>
  <si>
    <t>98</t>
  </si>
  <si>
    <t>283220000300.S</t>
  </si>
  <si>
    <t>Hydroizolačná fólia PVC-P, hr. 1,5 mm, š. 1,3 m, izolácia základov proti zemnej vlhkosti, tlakovej vode, radónu  - proti vytekaniu cementového mlieka</t>
  </si>
  <si>
    <t>-983544265</t>
  </si>
  <si>
    <t>711141559.S</t>
  </si>
  <si>
    <t>Zhotovenie  izolácie proti zemnej vlhkosti a tlakovej vode vodorovná NAIP pritavením</t>
  </si>
  <si>
    <t>-945391226</t>
  </si>
  <si>
    <t>100</t>
  </si>
  <si>
    <t>628310001000.S</t>
  </si>
  <si>
    <t>Pás asfaltový s posypom hr. 3,5 mm vystužený sklenenou rohožou</t>
  </si>
  <si>
    <t>1458955910</t>
  </si>
  <si>
    <t>101</t>
  </si>
  <si>
    <t>711142559.S</t>
  </si>
  <si>
    <t>Zhotovenie  izolácie proti zemnej vlhkosti a tlakovej vode zvislá NAIP pritavením</t>
  </si>
  <si>
    <t>166551853</t>
  </si>
  <si>
    <t>102</t>
  </si>
  <si>
    <t>-842911633</t>
  </si>
  <si>
    <t>103</t>
  </si>
  <si>
    <t>711210120.S</t>
  </si>
  <si>
    <t>Zhotovenie dvojnásobného izol. náteru pod keramické obklady v interiéri na ploche vodorovnej</t>
  </si>
  <si>
    <t>1156435235</t>
  </si>
  <si>
    <t>104</t>
  </si>
  <si>
    <t>245660000550.S</t>
  </si>
  <si>
    <t>Náter hydroizolačný tekutá vodonepriepustná membrána na báze živice</t>
  </si>
  <si>
    <t>2002097887</t>
  </si>
  <si>
    <t>105</t>
  </si>
  <si>
    <t>711210125.S</t>
  </si>
  <si>
    <t>Zhotovenie dvojnásobného izol. náteru pod keramické obklady v interiéri na ploche zvislej</t>
  </si>
  <si>
    <t>232071838</t>
  </si>
  <si>
    <t>106</t>
  </si>
  <si>
    <t>1720250070</t>
  </si>
  <si>
    <t>107</t>
  </si>
  <si>
    <t>998711201.S</t>
  </si>
  <si>
    <t>Presun hmôt pre izoláciu proti vode v objektoch výšky do 6 m</t>
  </si>
  <si>
    <t>%</t>
  </si>
  <si>
    <t>-1319373488</t>
  </si>
  <si>
    <t>712</t>
  </si>
  <si>
    <t>Izolácie striech, povlakové krytiny</t>
  </si>
  <si>
    <t>108</t>
  </si>
  <si>
    <t>712370070.S</t>
  </si>
  <si>
    <t>Zhotovenie povlakovej krytiny striech plochých do 10° PVC-P fóliou upevnenou prikotvením so zvarením spoju</t>
  </si>
  <si>
    <t>101591509</t>
  </si>
  <si>
    <t>109</t>
  </si>
  <si>
    <t>283220002000.S</t>
  </si>
  <si>
    <t>Hydroizolačná fólia PVC-P hr. 1,5 mm izolácia plochých striech</t>
  </si>
  <si>
    <t>-882635336</t>
  </si>
  <si>
    <t>110</t>
  </si>
  <si>
    <t>311970001500.S</t>
  </si>
  <si>
    <t>Vrut do dĺžky 150 mm na upevnenie do kombi dosiek</t>
  </si>
  <si>
    <t>-537568893</t>
  </si>
  <si>
    <t>111</t>
  </si>
  <si>
    <t>712973450.S</t>
  </si>
  <si>
    <t>Detaily k termoplastom všeobecne, kútový uholník z hrubopoplastovaného plechu RŠ 200 mm, ohyb 90-135°</t>
  </si>
  <si>
    <t>-1208839417</t>
  </si>
  <si>
    <t>112</t>
  </si>
  <si>
    <t>311690001000.S</t>
  </si>
  <si>
    <t>Kotviaci prvok</t>
  </si>
  <si>
    <t>292088304</t>
  </si>
  <si>
    <t>113</t>
  </si>
  <si>
    <t>712973764.S</t>
  </si>
  <si>
    <t>Detaily k termoplastom všeobecne, ukončujúci profil na stene tvaru "Z" pri ukončení z HPP rš 200 mm</t>
  </si>
  <si>
    <t>-1211598605</t>
  </si>
  <si>
    <t>114</t>
  </si>
  <si>
    <t>-1798039493</t>
  </si>
  <si>
    <t>115</t>
  </si>
  <si>
    <t>712973885.S</t>
  </si>
  <si>
    <t>Detaily k termoplastom všeobecne, oplechovanie okraja odkvapovou lištou z hrubopolpast. plechu RŠ 200 mm - K6</t>
  </si>
  <si>
    <t>-2020064237</t>
  </si>
  <si>
    <t>116</t>
  </si>
  <si>
    <t>-1410993862</t>
  </si>
  <si>
    <t>117</t>
  </si>
  <si>
    <t>712990040.S</t>
  </si>
  <si>
    <t>Položenie geotextílie vodorovne alebo zvislo na strechy ploché do 10°</t>
  </si>
  <si>
    <t>1904845979</t>
  </si>
  <si>
    <t>118</t>
  </si>
  <si>
    <t>693110002000.S</t>
  </si>
  <si>
    <t>Geotextília polypropylénová netkaná 200 g/m2</t>
  </si>
  <si>
    <t>-1721227678</t>
  </si>
  <si>
    <t>119</t>
  </si>
  <si>
    <t>998712201.S</t>
  </si>
  <si>
    <t>Presun hmôt pre izoláciu povlakovej krytiny v objektoch výšky do 6 m</t>
  </si>
  <si>
    <t>250866472</t>
  </si>
  <si>
    <t>713</t>
  </si>
  <si>
    <t>Izolácie tepelné</t>
  </si>
  <si>
    <t>120</t>
  </si>
  <si>
    <t>713111121.S</t>
  </si>
  <si>
    <t>Montáž tepelnej izolácie stropov rovných minerálnou vlnou, spodkom s úpravou viazacím drôtom</t>
  </si>
  <si>
    <t>-1910923886</t>
  </si>
  <si>
    <t>121</t>
  </si>
  <si>
    <t>631640001500.S</t>
  </si>
  <si>
    <t>Pás zo sklenej vlny hr. 200 mm, pre šikmé strechy, podkrovia, stropy a ľahké podlahy</t>
  </si>
  <si>
    <t>-91243361</t>
  </si>
  <si>
    <t>122</t>
  </si>
  <si>
    <t>713112122.S</t>
  </si>
  <si>
    <t>Montáž tepelnej izolácie stropov rovných polystyrénom, spodkom s pribitím na konštrukciu</t>
  </si>
  <si>
    <t>1485758615</t>
  </si>
  <si>
    <t>123</t>
  </si>
  <si>
    <t>283720022000.S</t>
  </si>
  <si>
    <t>Doska fasádna EPS 70 F hr. 20 mm</t>
  </si>
  <si>
    <t>-1865886338</t>
  </si>
  <si>
    <t>124</t>
  </si>
  <si>
    <t>713122121.S</t>
  </si>
  <si>
    <t>Montáž tepelnej izolácie podláh polystyrénom, kladeným voľne v dvoch vrstvách</t>
  </si>
  <si>
    <t>33812035</t>
  </si>
  <si>
    <t>125</t>
  </si>
  <si>
    <t>283720008900.S</t>
  </si>
  <si>
    <t>Doska EPS hr. 80 mm, pevnosť v tlaku 150 kPa, na zateplenie podláh a plochých striech</t>
  </si>
  <si>
    <t>-692497681</t>
  </si>
  <si>
    <t>126</t>
  </si>
  <si>
    <t>283720009000.S</t>
  </si>
  <si>
    <t>Doska EPS hr. 100 mm, pevnosť v tlaku 150 kPa, na zateplenie podláh a plochých striech</t>
  </si>
  <si>
    <t>-1132089863</t>
  </si>
  <si>
    <t>127</t>
  </si>
  <si>
    <t>998713201.S</t>
  </si>
  <si>
    <t>Presun hmôt pre izolácie tepelné v objektoch výšky do 6 m</t>
  </si>
  <si>
    <t>-2084269647</t>
  </si>
  <si>
    <t>722</t>
  </si>
  <si>
    <t>Zdravotechnika - vnútorný vodovod</t>
  </si>
  <si>
    <t>128</t>
  </si>
  <si>
    <t>722250180.S</t>
  </si>
  <si>
    <t>Montáž hasiaceho prístroja na stenu</t>
  </si>
  <si>
    <t>705728766</t>
  </si>
  <si>
    <t>129</t>
  </si>
  <si>
    <t>449170000900.S</t>
  </si>
  <si>
    <t>Prenosný hasiaci prístroj práškový P6Če 6 kg, 21A</t>
  </si>
  <si>
    <t>547054540</t>
  </si>
  <si>
    <t>130</t>
  </si>
  <si>
    <t>998722201.S</t>
  </si>
  <si>
    <t>Presun hmôt pre vnútorný vodovod v objektoch výšky do 6 m</t>
  </si>
  <si>
    <t>-1600062542</t>
  </si>
  <si>
    <t>725</t>
  </si>
  <si>
    <t>Zdravotechnika - zariaďovacie predmety</t>
  </si>
  <si>
    <t>131</t>
  </si>
  <si>
    <t>725190151.S</t>
  </si>
  <si>
    <t>Montáž sanitárnej priečky z drevotrieskových DTDL dosiek na WC a prezliekacie kabíny/boxy pre suché priestory s nerezovým kovaním</t>
  </si>
  <si>
    <t>12053956</t>
  </si>
  <si>
    <t>132</t>
  </si>
  <si>
    <t>607210000500.S</t>
  </si>
  <si>
    <t>Doska drevotriesková obojstranne laminovaná (DTDL) pre použitie v interiéri vo farbe, hrúbky 28 mm vr. dverí - viď PD</t>
  </si>
  <si>
    <t>492703722</t>
  </si>
  <si>
    <t>133</t>
  </si>
  <si>
    <t>725291114.S</t>
  </si>
  <si>
    <t>Montáž doplnkov zariadení kúpeľní a záchodov, madlá</t>
  </si>
  <si>
    <t>428243794</t>
  </si>
  <si>
    <t>134</t>
  </si>
  <si>
    <t>552380012400.S</t>
  </si>
  <si>
    <t>Madlo nerezové univerzálne pevné</t>
  </si>
  <si>
    <t>-706007157</t>
  </si>
  <si>
    <t>135</t>
  </si>
  <si>
    <t>552380012400.R</t>
  </si>
  <si>
    <t>Madlo nerezové univerzálne sklopné</t>
  </si>
  <si>
    <t>-1785325575</t>
  </si>
  <si>
    <t>136</t>
  </si>
  <si>
    <t>998725201.S</t>
  </si>
  <si>
    <t>Presun hmôt pre zariaďovacie predmety v objektoch výšky do 6 m</t>
  </si>
  <si>
    <t>1521632816</t>
  </si>
  <si>
    <t>762</t>
  </si>
  <si>
    <t>Konštrukcie tesárske</t>
  </si>
  <si>
    <t>137</t>
  </si>
  <si>
    <t>762311103.S</t>
  </si>
  <si>
    <t>Montáž kotevných želiez, príložiek, pätiek, ťahadiel, s pripojením k drevenej konštrukcii</t>
  </si>
  <si>
    <t>2066634526</t>
  </si>
  <si>
    <t>138</t>
  </si>
  <si>
    <t>762995235</t>
  </si>
  <si>
    <t>Kotevná pätka pre drevený stĺp</t>
  </si>
  <si>
    <t>1802355312</t>
  </si>
  <si>
    <t>139</t>
  </si>
  <si>
    <t>762995236</t>
  </si>
  <si>
    <t>Kotevná podpora pre krokvu</t>
  </si>
  <si>
    <t>487440370</t>
  </si>
  <si>
    <t>140</t>
  </si>
  <si>
    <t>762332120.S</t>
  </si>
  <si>
    <t>Montáž viazaných konštrukcií krovov striech z reziva priemernej plochy 120 - 224 cm2</t>
  </si>
  <si>
    <t>1083154146</t>
  </si>
  <si>
    <t>141</t>
  </si>
  <si>
    <t>605120002900.S</t>
  </si>
  <si>
    <t>Hranoly z mäkkého reziva neopracované hranené akosť I</t>
  </si>
  <si>
    <t>-1990230420</t>
  </si>
  <si>
    <t>142</t>
  </si>
  <si>
    <t>762341004.S</t>
  </si>
  <si>
    <t>Montáž debnenia jednoduchých striech, na krokvy a kontralaty z dosiek na zraz</t>
  </si>
  <si>
    <t>1209833990</t>
  </si>
  <si>
    <t>143</t>
  </si>
  <si>
    <t>605110000100.S</t>
  </si>
  <si>
    <t>Dosky a fošne z mäkkého reziva neopracované neomietané akosť I</t>
  </si>
  <si>
    <t>-344252276</t>
  </si>
  <si>
    <t>144</t>
  </si>
  <si>
    <t>762341251.S</t>
  </si>
  <si>
    <t>Montáž kontralát pre sklon do 22°</t>
  </si>
  <si>
    <t>-1333377508</t>
  </si>
  <si>
    <t>145</t>
  </si>
  <si>
    <t>2074373097</t>
  </si>
  <si>
    <t>146</t>
  </si>
  <si>
    <t>762395000.S</t>
  </si>
  <si>
    <t>Spojovacie prostriedky pre viazané konštrukcie krovov, debnenie a laťovanie, nadstrešné konštr., spádové kliny - svorky, dosky, klince, pásová oceľ, vruty</t>
  </si>
  <si>
    <t>446144344</t>
  </si>
  <si>
    <t>147</t>
  </si>
  <si>
    <t>762421312.S</t>
  </si>
  <si>
    <t>Obloženie stropov alebo strešných podhľadov z dosiek OSB skrutkovaných na pero a drážku hr. dosky 15 mm</t>
  </si>
  <si>
    <t>-2026684961</t>
  </si>
  <si>
    <t>148</t>
  </si>
  <si>
    <t>762431306.S</t>
  </si>
  <si>
    <t>Obloženie stien z dosiek OSB skrutkovaných na zraz hr. dosky 25 mm</t>
  </si>
  <si>
    <t>-1093818178</t>
  </si>
  <si>
    <t>149</t>
  </si>
  <si>
    <t>762810017.S</t>
  </si>
  <si>
    <t>Záklop stropov z dosiek OSB skrutkovaných na trámy na zraz hr. dosky 25 mm</t>
  </si>
  <si>
    <t>1291440266</t>
  </si>
  <si>
    <t>150</t>
  </si>
  <si>
    <t>998762202.S</t>
  </si>
  <si>
    <t>Presun hmôt pre konštrukcie tesárske v objektoch výšky do 12 m</t>
  </si>
  <si>
    <t>-1382683745</t>
  </si>
  <si>
    <t>763</t>
  </si>
  <si>
    <t>Konštrukcie - drevostavby</t>
  </si>
  <si>
    <t>151</t>
  </si>
  <si>
    <t>763119112.S</t>
  </si>
  <si>
    <t>Ochrana hran (rohov) uholníkom Al 50x50 mm</t>
  </si>
  <si>
    <t>1319667977</t>
  </si>
  <si>
    <t>152</t>
  </si>
  <si>
    <t>763120011.S</t>
  </si>
  <si>
    <t>Sadrokartónová inštalačná predstena pre sanitárne zariadenia, kca CD+UD, dvojito opláštená doskou impregnovanou H2 2x12,5 mm</t>
  </si>
  <si>
    <t>745318902</t>
  </si>
  <si>
    <t>153</t>
  </si>
  <si>
    <t>763132220.S</t>
  </si>
  <si>
    <t>Podhľad SDK závesný na dvojúrovňovej oceľovej podkonštrukcií CD+UD, doska protipožiarna DF 15 mm vr. parozábrany</t>
  </si>
  <si>
    <t>1666488173</t>
  </si>
  <si>
    <t>154</t>
  </si>
  <si>
    <t>763712212.S</t>
  </si>
  <si>
    <t>Montáž zvislej konštrukcie plnostenné stĺpy prierezovej plochy nad 150 do 500 cm2</t>
  </si>
  <si>
    <t>1554932145</t>
  </si>
  <si>
    <t>155</t>
  </si>
  <si>
    <t>605470000200.S</t>
  </si>
  <si>
    <t>Hranoly drevené , štvorstranne hobľované, masív, sušené 14±2%, s opracovanými spojmi, triedy 3A STN 480055, bez defektov, hniloby, hrčí vr. povrchovej úpravy</t>
  </si>
  <si>
    <t>-77095423</t>
  </si>
  <si>
    <t>156</t>
  </si>
  <si>
    <t>763732112.R</t>
  </si>
  <si>
    <t>Montáž strešnej konštrukcie z väzníkov priehradových, konštrukčnej dĺžky do 18 m vr. žeriava</t>
  </si>
  <si>
    <t>-948889758</t>
  </si>
  <si>
    <t>157</t>
  </si>
  <si>
    <t>763991091</t>
  </si>
  <si>
    <t>Drevený väznikový krov vr. pomocnej drevenej konštrukcie a kotviacich prvkov</t>
  </si>
  <si>
    <t>159159370</t>
  </si>
  <si>
    <t>158</t>
  </si>
  <si>
    <t>763783250.S</t>
  </si>
  <si>
    <t>Montáž pohľadových stropných trámov prierez. plochy do 144 cm2 z dreva sušeného, štvorstranne hobľovaného, s opracovanými spojmi</t>
  </si>
  <si>
    <t>-754499583</t>
  </si>
  <si>
    <t>159</t>
  </si>
  <si>
    <t>-614014267</t>
  </si>
  <si>
    <t>160</t>
  </si>
  <si>
    <t>998763201.S</t>
  </si>
  <si>
    <t>Presun hmôt pre drevostavby v objektoch výšky do 12 m</t>
  </si>
  <si>
    <t>-1394669745</t>
  </si>
  <si>
    <t>764</t>
  </si>
  <si>
    <t>Konštrukcie klampiarske</t>
  </si>
  <si>
    <t>161</t>
  </si>
  <si>
    <t>764171301.S</t>
  </si>
  <si>
    <t>Krytina falcovaná pozink farebný, sklon strechy do 30°</t>
  </si>
  <si>
    <t>2055847437</t>
  </si>
  <si>
    <t>162</t>
  </si>
  <si>
    <t>764172128.S</t>
  </si>
  <si>
    <t>Lapač snehu rúrkový s konzolami, sklon strechy do 30°</t>
  </si>
  <si>
    <t>1022261861</t>
  </si>
  <si>
    <t>163</t>
  </si>
  <si>
    <t>764313001.S</t>
  </si>
  <si>
    <t>Oddeľovacia štruktúrovaná rohož s integrovanou poistnou hydroizoláciou pre krytiny z pozinkovaného farbeného plechu</t>
  </si>
  <si>
    <t>74474937</t>
  </si>
  <si>
    <t>164</t>
  </si>
  <si>
    <t>764324440.R</t>
  </si>
  <si>
    <t>Oplechovanie z pozinkovaného farbeného PZf plechu, oplechovanie medzi strechami, r.š. 500 mm - K11</t>
  </si>
  <si>
    <t>405155549</t>
  </si>
  <si>
    <t>165</t>
  </si>
  <si>
    <t>764327240.S</t>
  </si>
  <si>
    <t>Oplechovanie z pozinkovaného farbeného PZf plechu, odkvapov na strechách s tvrdou krytinou r.š. 500 mm - K10</t>
  </si>
  <si>
    <t>766349926</t>
  </si>
  <si>
    <t>166</t>
  </si>
  <si>
    <t>764352423.S</t>
  </si>
  <si>
    <t>Žľaby z pozinkovaného farbeného PZf plechu, pododkvapové polkruhové r.š. 250 mm</t>
  </si>
  <si>
    <t>1536899587</t>
  </si>
  <si>
    <t>167</t>
  </si>
  <si>
    <t>764359411.S</t>
  </si>
  <si>
    <t>Kotlík kónický z pozinkovaného farbeného PZf plechu, pre rúry s priemerom do 100 mm</t>
  </si>
  <si>
    <t>-2052612027</t>
  </si>
  <si>
    <t>168</t>
  </si>
  <si>
    <t>764391440.S</t>
  </si>
  <si>
    <t>Záveterná lišta z pozinkovaného farbeného PZf plechu, r.š. 500 mm</t>
  </si>
  <si>
    <t>378644449</t>
  </si>
  <si>
    <t>169</t>
  </si>
  <si>
    <t>764410350.S</t>
  </si>
  <si>
    <t>Oplechovanie parapetov z hliníkového Al plechu, vrátane rohov r.š. 330 mm</t>
  </si>
  <si>
    <t>1937196583</t>
  </si>
  <si>
    <t>170</t>
  </si>
  <si>
    <t>764454453.S</t>
  </si>
  <si>
    <t>Zvodové rúry z pozinkovaného farbeného PZf plechu, kruhové priemer 100 mm</t>
  </si>
  <si>
    <t>-979224207</t>
  </si>
  <si>
    <t>171</t>
  </si>
  <si>
    <t>998764201.S</t>
  </si>
  <si>
    <t>Presun hmôt pre konštrukcie klampiarske v objektoch výšky do 6 m</t>
  </si>
  <si>
    <t>-1679854611</t>
  </si>
  <si>
    <t>765</t>
  </si>
  <si>
    <t>Konštrukcie - krytiny tvrdé</t>
  </si>
  <si>
    <t>172</t>
  </si>
  <si>
    <t>765353411.R</t>
  </si>
  <si>
    <t>Zastrešenie polykarbonátovou krytinou vr. líšt a doplnkov - viď PD</t>
  </si>
  <si>
    <t>-1885559737</t>
  </si>
  <si>
    <t>173</t>
  </si>
  <si>
    <t>765901611.S</t>
  </si>
  <si>
    <t>Strešná fólia paropriepustná, na plné debnenie, trieda tesnosti 6 až 4</t>
  </si>
  <si>
    <t>-1181075225</t>
  </si>
  <si>
    <t>174</t>
  </si>
  <si>
    <t>998765201.S</t>
  </si>
  <si>
    <t>Presun hmôt pre tvrdé krytiny v objektoch výšky do 6 m</t>
  </si>
  <si>
    <t>801206239</t>
  </si>
  <si>
    <t>766</t>
  </si>
  <si>
    <t>Konštrukcie stolárske</t>
  </si>
  <si>
    <t>175</t>
  </si>
  <si>
    <t>766231001.S</t>
  </si>
  <si>
    <t>Montáž stropných sklápacích schodov do vopred pripraveného otvoru</t>
  </si>
  <si>
    <t>-1163012114</t>
  </si>
  <si>
    <t>176</t>
  </si>
  <si>
    <t>612330000709.S</t>
  </si>
  <si>
    <t>Schody stropné sklápacie skladacie zateplené 600x800 mm s požiarnou odolnosťou</t>
  </si>
  <si>
    <t>-1166537031</t>
  </si>
  <si>
    <t>177</t>
  </si>
  <si>
    <t>766621351.S</t>
  </si>
  <si>
    <t>Montáž podokenného profilu z EPS s kompozitným jadrom (na odstránenie tepelného mostu) š. 315 mm</t>
  </si>
  <si>
    <t>626960400</t>
  </si>
  <si>
    <t>178</t>
  </si>
  <si>
    <t>283750013200.S</t>
  </si>
  <si>
    <t>Profil podokenný z EPS s kompozitným jadrom pre montáž okien bez tepelných mostov, š. 315 mm</t>
  </si>
  <si>
    <t>-1143138434</t>
  </si>
  <si>
    <t>179</t>
  </si>
  <si>
    <t>766621400.S</t>
  </si>
  <si>
    <t>Montáž okien plastových s hydroizolačnými páskami (exteriérová a interiérová)</t>
  </si>
  <si>
    <t>712965615</t>
  </si>
  <si>
    <t>180</t>
  </si>
  <si>
    <t>283290006100.S</t>
  </si>
  <si>
    <t>Tesniaca paropriepustná fólia polymér-flísová, š. 290 mm, dĺ. 30 m, pre tesnenie pripájacej škáry okenného rámu a muriva z exteriéru</t>
  </si>
  <si>
    <t>520113952</t>
  </si>
  <si>
    <t>181</t>
  </si>
  <si>
    <t>283290006200.S</t>
  </si>
  <si>
    <t>Tesniaca paronepriepustná fólia polymér-flísová, š. 70 mm, dĺ. 30 m, pre tesnenie pripájacej škáry okenného rámu a muriva z interiéru</t>
  </si>
  <si>
    <t>-1813225778</t>
  </si>
  <si>
    <t>182</t>
  </si>
  <si>
    <t>766101</t>
  </si>
  <si>
    <t>Plastové okno 1100x2250mm - O1</t>
  </si>
  <si>
    <t>-1477850682</t>
  </si>
  <si>
    <t>183</t>
  </si>
  <si>
    <t>766102</t>
  </si>
  <si>
    <t>Plastové okno 1100x750mm - O2</t>
  </si>
  <si>
    <t>-941810065</t>
  </si>
  <si>
    <t>184</t>
  </si>
  <si>
    <t>766103</t>
  </si>
  <si>
    <t>Plastové okno 1800x1550mm - O3</t>
  </si>
  <si>
    <t>1941572514</t>
  </si>
  <si>
    <t>185</t>
  </si>
  <si>
    <t>766104</t>
  </si>
  <si>
    <t>Plastové okno 2000x750mm - O4</t>
  </si>
  <si>
    <t>-759560684</t>
  </si>
  <si>
    <t>186</t>
  </si>
  <si>
    <t>766105</t>
  </si>
  <si>
    <t>Plastové okno 2700x2250mm - O5</t>
  </si>
  <si>
    <t>1378474127</t>
  </si>
  <si>
    <t>187</t>
  </si>
  <si>
    <t>766106</t>
  </si>
  <si>
    <t>Plastové okno 2200x2250mm - O6</t>
  </si>
  <si>
    <t>-5246892</t>
  </si>
  <si>
    <t>188</t>
  </si>
  <si>
    <t>766107</t>
  </si>
  <si>
    <t>Plastové okno 2200x2250mm - O7</t>
  </si>
  <si>
    <t>-744097292</t>
  </si>
  <si>
    <t>189</t>
  </si>
  <si>
    <t>766108</t>
  </si>
  <si>
    <t>Plastové okno 1850x2250mm - O8</t>
  </si>
  <si>
    <t>-216248205</t>
  </si>
  <si>
    <t>190</t>
  </si>
  <si>
    <t>766109</t>
  </si>
  <si>
    <t>Plastové okno 2700x2250mm - O9</t>
  </si>
  <si>
    <t>1108713210</t>
  </si>
  <si>
    <t>191</t>
  </si>
  <si>
    <t>766110</t>
  </si>
  <si>
    <t>Plastové okno 2000x1550mm - O10</t>
  </si>
  <si>
    <t>-1987963175</t>
  </si>
  <si>
    <t>192</t>
  </si>
  <si>
    <t>766111</t>
  </si>
  <si>
    <t>Plastové okno 2700x2550mm - O11</t>
  </si>
  <si>
    <t>-980564039</t>
  </si>
  <si>
    <t>193</t>
  </si>
  <si>
    <t>766641074.S</t>
  </si>
  <si>
    <t>Montáž dverí plastových na PUR penu - interierových</t>
  </si>
  <si>
    <t>-1330638912</t>
  </si>
  <si>
    <t>194</t>
  </si>
  <si>
    <t>611420091010.R</t>
  </si>
  <si>
    <t>Dvere plastové interierové 1850x2700mm</t>
  </si>
  <si>
    <t>-1767072727</t>
  </si>
  <si>
    <t>195</t>
  </si>
  <si>
    <t>611420091011.R</t>
  </si>
  <si>
    <t>Dvere plastové interierové 1750x2020mm</t>
  </si>
  <si>
    <t>1090633687</t>
  </si>
  <si>
    <t>196</t>
  </si>
  <si>
    <t>766641161.S</t>
  </si>
  <si>
    <t>Montáž dverí plastových, vchodových, 1 m obvodu dverí</t>
  </si>
  <si>
    <t>-475618050</t>
  </si>
  <si>
    <t>197</t>
  </si>
  <si>
    <t>766001</t>
  </si>
  <si>
    <t>Plastové vstupné dvere 1100x2250mm - D1,D2,D4</t>
  </si>
  <si>
    <t>139023210</t>
  </si>
  <si>
    <t>198</t>
  </si>
  <si>
    <t>766651101.S</t>
  </si>
  <si>
    <t>Montáž púzdra posuvných dverí do murovanej priečky, jedno zasúvacie púzdro pre jedno krídlo, priechod 0,6-1,2 m</t>
  </si>
  <si>
    <t>-134584966</t>
  </si>
  <si>
    <t>199</t>
  </si>
  <si>
    <t>553310013100.S</t>
  </si>
  <si>
    <t>Stavebné puzdro pre posuvné dvere, jedno zasúvacie púzdro pre jedno krídlo, čistý priechod 900 mm</t>
  </si>
  <si>
    <t>-1840704275</t>
  </si>
  <si>
    <t>200</t>
  </si>
  <si>
    <t>553420000200.S</t>
  </si>
  <si>
    <t>Systém posuvných dverí - sada pojazdov</t>
  </si>
  <si>
    <t>súb.</t>
  </si>
  <si>
    <t>-47252774</t>
  </si>
  <si>
    <t>201</t>
  </si>
  <si>
    <t>553420000300.S</t>
  </si>
  <si>
    <t>Systém posuvných dverí - vodiaca lišta (surový profil)</t>
  </si>
  <si>
    <t>765673960</t>
  </si>
  <si>
    <t>202</t>
  </si>
  <si>
    <t>766662112.S</t>
  </si>
  <si>
    <t>Montáž dverového krídla otočného jednokrídlového poldrážkového, do existujúcej zárubne, vrátane kovania</t>
  </si>
  <si>
    <t>-1575118729</t>
  </si>
  <si>
    <t>203</t>
  </si>
  <si>
    <t>549150000600.S</t>
  </si>
  <si>
    <t>Kľučka dverová a rozeta 2x, nehrdzavejúca oceľ, povrch nerez brúsený</t>
  </si>
  <si>
    <t>1774745460</t>
  </si>
  <si>
    <t>204</t>
  </si>
  <si>
    <t>611610000400.R</t>
  </si>
  <si>
    <t>Dvere vnútorné jednokrídlové, šírka 600-1000 mm,viď výpis dverí - D1,D2,D4-D15</t>
  </si>
  <si>
    <t>1488618675</t>
  </si>
  <si>
    <t>205</t>
  </si>
  <si>
    <t>766664125.S</t>
  </si>
  <si>
    <t>Montáž dverí drevených posuvných jednokrídlových, posun do puzdra</t>
  </si>
  <si>
    <t>-160264962</t>
  </si>
  <si>
    <t>206</t>
  </si>
  <si>
    <t>611610000400.S</t>
  </si>
  <si>
    <t>Dvere vnútorné jednokrídlové, šírka 600-900 mm - D16</t>
  </si>
  <si>
    <t>-1132690879</t>
  </si>
  <si>
    <t>207</t>
  </si>
  <si>
    <t>611610006300.S</t>
  </si>
  <si>
    <t>Montážny materiál pre dvere, okná</t>
  </si>
  <si>
    <t>eur</t>
  </si>
  <si>
    <t>-1590501915</t>
  </si>
  <si>
    <t>208</t>
  </si>
  <si>
    <t>998766201.S</t>
  </si>
  <si>
    <t>Presun hmot pre konštrukcie stolárske v objektoch výšky do 6 m</t>
  </si>
  <si>
    <t>-932148891</t>
  </si>
  <si>
    <t>767</t>
  </si>
  <si>
    <t>Konštrukcie doplnkové kovové</t>
  </si>
  <si>
    <t>209</t>
  </si>
  <si>
    <t>767230070.S</t>
  </si>
  <si>
    <t>Montáž madla na stenu</t>
  </si>
  <si>
    <t>-1351573866</t>
  </si>
  <si>
    <t>210</t>
  </si>
  <si>
    <t>553520003500.S</t>
  </si>
  <si>
    <t>Madlo pre kotvenie na stenu, nerezové</t>
  </si>
  <si>
    <t>-1082378189</t>
  </si>
  <si>
    <t>211</t>
  </si>
  <si>
    <t>767590215.S</t>
  </si>
  <si>
    <t>Montáž čistiacej rohože gumovo - hliníkovej na podlahu</t>
  </si>
  <si>
    <t>-1907258317</t>
  </si>
  <si>
    <t>212</t>
  </si>
  <si>
    <t>697510001000.S</t>
  </si>
  <si>
    <t>Exterierová čistiaca rohož</t>
  </si>
  <si>
    <t>-973730235</t>
  </si>
  <si>
    <t>213</t>
  </si>
  <si>
    <t>697510001100.S</t>
  </si>
  <si>
    <t>Interierová čistiaca rohož</t>
  </si>
  <si>
    <t>1843667629</t>
  </si>
  <si>
    <t>214</t>
  </si>
  <si>
    <t>767590225.S</t>
  </si>
  <si>
    <t>Montáž hliníkového rámu L k čistiacim rohožiam</t>
  </si>
  <si>
    <t>1002501437</t>
  </si>
  <si>
    <t>215</t>
  </si>
  <si>
    <t>697590000100.S</t>
  </si>
  <si>
    <t>Zápustný hliníkový rám L 25x20x3 mm, L 20x25x3 mm; L30x20x3 mm; k čistiacej rohoži</t>
  </si>
  <si>
    <t>957701897</t>
  </si>
  <si>
    <t>216</t>
  </si>
  <si>
    <t>767995101.R</t>
  </si>
  <si>
    <t>Montáž a dodávka oceľovej konštrukcie vr. kotvenia a povrchovej úpravy - stĺpy, jakle, atď</t>
  </si>
  <si>
    <t>2055099098</t>
  </si>
  <si>
    <t>217</t>
  </si>
  <si>
    <t>767999901</t>
  </si>
  <si>
    <t>D+M Ochranný pás na stenu hr. 1,0mm - viď PD</t>
  </si>
  <si>
    <t>-1686270582</t>
  </si>
  <si>
    <t>218</t>
  </si>
  <si>
    <t>767310120.S</t>
  </si>
  <si>
    <t>Montáž výlezu do šikmej strechy pre nevykurované priestory</t>
  </si>
  <si>
    <t>-59113017</t>
  </si>
  <si>
    <t>219</t>
  </si>
  <si>
    <t>611330000100.S</t>
  </si>
  <si>
    <t>Strešný výlez 600x600 mm pre šikmú strechu, pre neizolované, nevykurované priestory</t>
  </si>
  <si>
    <t>97134112</t>
  </si>
  <si>
    <t>220</t>
  </si>
  <si>
    <t>767330013.S</t>
  </si>
  <si>
    <t>Montáž svetlovodu tubusového priemeru  530-600 mm do šikmej strechy s hladkou krytinou</t>
  </si>
  <si>
    <t>1732289321</t>
  </si>
  <si>
    <t>221</t>
  </si>
  <si>
    <t>611510000600.S</t>
  </si>
  <si>
    <t>Svetlovod tubusový priemeru do 560 mm do šikmej strechy s hladkou krytinou so zvýšenou požiarnou odolnosťou s celkovou dĺžkou 2900mm</t>
  </si>
  <si>
    <t>-329549587</t>
  </si>
  <si>
    <t>222</t>
  </si>
  <si>
    <t>611510000601.S</t>
  </si>
  <si>
    <t>Svetlovod tubusový priemeru do 560 mm do šikmej strechy s hladkou krytinou so zvýšenou požiarnou odolnosťou s celkovou dĺžkou 1900mm</t>
  </si>
  <si>
    <t>410971445</t>
  </si>
  <si>
    <t>223</t>
  </si>
  <si>
    <t>767640010.R</t>
  </si>
  <si>
    <t>Montáž posuvných automatických hliníkových dverí s hydroizolačnými páskami (exteriérová a interiérová)</t>
  </si>
  <si>
    <t>-242128669</t>
  </si>
  <si>
    <t>224</t>
  </si>
  <si>
    <t>1873113444</t>
  </si>
  <si>
    <t>225</t>
  </si>
  <si>
    <t>-984578823</t>
  </si>
  <si>
    <t>226</t>
  </si>
  <si>
    <t>553410097030.R</t>
  </si>
  <si>
    <t>Dvere hliníkové automticky posuvné - 2750x2250mm - D3</t>
  </si>
  <si>
    <t>818970230</t>
  </si>
  <si>
    <t>227</t>
  </si>
  <si>
    <t>998767201.S</t>
  </si>
  <si>
    <t>Presun hmôt pre kovové stavebné doplnkové konštrukcie v objektoch výšky do 6 m</t>
  </si>
  <si>
    <t>-1040575185</t>
  </si>
  <si>
    <t>771</t>
  </si>
  <si>
    <t>Podlahy z dlaždíc</t>
  </si>
  <si>
    <t>228</t>
  </si>
  <si>
    <t>771575109</t>
  </si>
  <si>
    <t>Montáž podláh z dlaždíc keramických do tmelu vr. soklíkov</t>
  </si>
  <si>
    <t>-602618269</t>
  </si>
  <si>
    <t>229</t>
  </si>
  <si>
    <t>5976455002</t>
  </si>
  <si>
    <t xml:space="preserve">Dlaždice keramické s protišmykovým povrchom líca úprava </t>
  </si>
  <si>
    <t>1534564047</t>
  </si>
  <si>
    <t>230</t>
  </si>
  <si>
    <t>5856111950</t>
  </si>
  <si>
    <t>Škárovacia hmota</t>
  </si>
  <si>
    <t>448732351</t>
  </si>
  <si>
    <t>231</t>
  </si>
  <si>
    <t>5859482693</t>
  </si>
  <si>
    <t xml:space="preserve">Lepidlo na obklady a dlažby </t>
  </si>
  <si>
    <t>986066918</t>
  </si>
  <si>
    <t>232</t>
  </si>
  <si>
    <t>998771202.S</t>
  </si>
  <si>
    <t>Presun hmôt pre podlahy z dlaždíc v objektoch výšky nad 6 do 12 m</t>
  </si>
  <si>
    <t>119989210</t>
  </si>
  <si>
    <t>776</t>
  </si>
  <si>
    <t>Podlahy povlakové</t>
  </si>
  <si>
    <t>233</t>
  </si>
  <si>
    <t>776460011.S</t>
  </si>
  <si>
    <t>Lepenie podlahových soklov z vinylu vytiahnutím</t>
  </si>
  <si>
    <t>-1888861969</t>
  </si>
  <si>
    <t>234</t>
  </si>
  <si>
    <t>284110004000.S</t>
  </si>
  <si>
    <t>Podlaha PVC heterogénna, LVT vinylové dielce, lepená, hrúbka do 3 mm</t>
  </si>
  <si>
    <t>1658062473</t>
  </si>
  <si>
    <t>235</t>
  </si>
  <si>
    <t>776541300.S</t>
  </si>
  <si>
    <t>Lepenie povlakových podláh PVC vinyl heterogénnych LVT v dielcoch</t>
  </si>
  <si>
    <t>-1327368277</t>
  </si>
  <si>
    <t>236</t>
  </si>
  <si>
    <t>1913546185</t>
  </si>
  <si>
    <t>237</t>
  </si>
  <si>
    <t>776990105.S</t>
  </si>
  <si>
    <t>Vysávanie podkladu pred kladením povlakovýck podláh</t>
  </si>
  <si>
    <t>-957256828</t>
  </si>
  <si>
    <t>238</t>
  </si>
  <si>
    <t>998776202.S</t>
  </si>
  <si>
    <t>Presun hmôt pre podlahy povlakové v objektoch výšky nad 6 do 12 m</t>
  </si>
  <si>
    <t>-1330294970</t>
  </si>
  <si>
    <t>781</t>
  </si>
  <si>
    <t>Dokončovacie práce a obklady</t>
  </si>
  <si>
    <t>239</t>
  </si>
  <si>
    <t>781445062</t>
  </si>
  <si>
    <t>Montáž obkladov stien z obkladačiek hutných, keramických do tmelu</t>
  </si>
  <si>
    <t>-767084149</t>
  </si>
  <si>
    <t>240</t>
  </si>
  <si>
    <t>5976559000</t>
  </si>
  <si>
    <t>Obkladačky keramické glazované hladké</t>
  </si>
  <si>
    <t>-260088496</t>
  </si>
  <si>
    <t>241</t>
  </si>
  <si>
    <t>5856111950.1</t>
  </si>
  <si>
    <t>484267468</t>
  </si>
  <si>
    <t>242</t>
  </si>
  <si>
    <t>5858400020</t>
  </si>
  <si>
    <t>Lepidlo na obklady a dlažby</t>
  </si>
  <si>
    <t>225045199</t>
  </si>
  <si>
    <t>243</t>
  </si>
  <si>
    <t>998781202.S</t>
  </si>
  <si>
    <t>Presun hmôt pre obklady keramické v objektoch výšky nad 6 do 12 m</t>
  </si>
  <si>
    <t>1449244722</t>
  </si>
  <si>
    <t>783</t>
  </si>
  <si>
    <t>Nátery</t>
  </si>
  <si>
    <t>244</t>
  </si>
  <si>
    <t>783894612.S</t>
  </si>
  <si>
    <t>Náter farbami akrylátovými ekologickými riediteľnými vodou, biely náter sadrokartónových stropov 2x</t>
  </si>
  <si>
    <t>-1951660146</t>
  </si>
  <si>
    <t>784</t>
  </si>
  <si>
    <t>Dokončovacie práce - maľby</t>
  </si>
  <si>
    <t>245</t>
  </si>
  <si>
    <t>784410100</t>
  </si>
  <si>
    <t>Penetrovanie jednonásobné jemnozrnných podkladov výšky do 3, 80 m</t>
  </si>
  <si>
    <t>1998829330</t>
  </si>
  <si>
    <t>246</t>
  </si>
  <si>
    <t>784418012.S</t>
  </si>
  <si>
    <t>Zakrývanie podláh a zariadení papierom v miestnostiach alebo na schodisku</t>
  </si>
  <si>
    <t>-1665421194</t>
  </si>
  <si>
    <t>247</t>
  </si>
  <si>
    <t>784430304.S</t>
  </si>
  <si>
    <t>Vyhladenie spojov akrylátovým tmelom dvojnásobné výšky nad 3.80 m</t>
  </si>
  <si>
    <t>-440878830</t>
  </si>
  <si>
    <t>248</t>
  </si>
  <si>
    <t>784452472</t>
  </si>
  <si>
    <t xml:space="preserve">Maľby z maliarskych zmesí Primalex, Farmal, ručne nanášané tónované s bielym stropom dvojnásobné na jemnozrnný podklad výšky do 3, 80 m   </t>
  </si>
  <si>
    <t>-1132181866</t>
  </si>
  <si>
    <t>249</t>
  </si>
  <si>
    <t>784471111.S</t>
  </si>
  <si>
    <t>Bandážovanie styčných spojov šírky do 0,10 m do výšky 3,80 m</t>
  </si>
  <si>
    <t>-2020141241</t>
  </si>
  <si>
    <t>HZS</t>
  </si>
  <si>
    <t>Hodinové zúčtovacie sadzby</t>
  </si>
  <si>
    <t>250</t>
  </si>
  <si>
    <t>HZS000111.S</t>
  </si>
  <si>
    <t>Čiastočná úprava, predĺženie existujúceho hydrantového poklopu s výtyčkou pri zriadení vjazdu</t>
  </si>
  <si>
    <t>512</t>
  </si>
  <si>
    <t>-1720331055</t>
  </si>
  <si>
    <t>251</t>
  </si>
  <si>
    <t>HZS000112.S</t>
  </si>
  <si>
    <t xml:space="preserve">Stavebno montážne práce </t>
  </si>
  <si>
    <t>hod</t>
  </si>
  <si>
    <t>1975377616</t>
  </si>
  <si>
    <t>VRN</t>
  </si>
  <si>
    <t>Investičné náklady neobsiahnuté v cenách</t>
  </si>
  <si>
    <t>252</t>
  </si>
  <si>
    <t>000600011.S</t>
  </si>
  <si>
    <t xml:space="preserve">Zariadenie staveniska </t>
  </si>
  <si>
    <t>1024</t>
  </si>
  <si>
    <t>1005789109</t>
  </si>
  <si>
    <t>02 - Zdravotechnika</t>
  </si>
  <si>
    <t>Ing. Peter Antol</t>
  </si>
  <si>
    <t xml:space="preserve">    721 - Zdravotechnika - vnútorná kanalizácia</t>
  </si>
  <si>
    <t>-407059700</t>
  </si>
  <si>
    <t>974031164.S</t>
  </si>
  <si>
    <t>Vysekávanie rýh v akomkoľvek murive tehlovom na akúkoľvek maltu do hĺbky 150 mm a š. do 150 mm,  -0,04000t</t>
  </si>
  <si>
    <t>-446651276</t>
  </si>
  <si>
    <t>971035806.S</t>
  </si>
  <si>
    <t>Vrty príklepovým vrtákom do D 35 mm do stien alebo smerom dole do tehál -0.00002t</t>
  </si>
  <si>
    <t>cm</t>
  </si>
  <si>
    <t>1574323264</t>
  </si>
  <si>
    <t>971035807.S</t>
  </si>
  <si>
    <t>Vrty príklepovým vrtákom do D 42 mm do stien alebo smerom dole do tehál -0.00002t</t>
  </si>
  <si>
    <t>264051899</t>
  </si>
  <si>
    <t>971035809.S</t>
  </si>
  <si>
    <t>Vrty príklepovým vrtákom do D 52 mm do stien alebo smerom dole do tehál -0.00003t</t>
  </si>
  <si>
    <t>-1993859245</t>
  </si>
  <si>
    <t>979011131.S</t>
  </si>
  <si>
    <t>Zvislá doprava sutiny po schodoch ručne do 3,5 m</t>
  </si>
  <si>
    <t>-1373613316</t>
  </si>
  <si>
    <t>979011141.S</t>
  </si>
  <si>
    <t>Zvislá doprava sutiny po schodoch ručne, príplatok za každých ďalších 3,5 m</t>
  </si>
  <si>
    <t>-1671016279</t>
  </si>
  <si>
    <t>979082111.S</t>
  </si>
  <si>
    <t>Vnútrostavenisková doprava sutiny a vybúraných hmôt do 10 m</t>
  </si>
  <si>
    <t>2004774635</t>
  </si>
  <si>
    <t>979082121.S</t>
  </si>
  <si>
    <t>Vnútrostavenisková doprava sutiny a vybúraných hmôt za každých ďalších 5 m</t>
  </si>
  <si>
    <t>-155553452</t>
  </si>
  <si>
    <t>979081111.S</t>
  </si>
  <si>
    <t>Odvoz sutiny a vybúraných hmôt na skládku do 1 km</t>
  </si>
  <si>
    <t>-1161270502</t>
  </si>
  <si>
    <t>979081121.S</t>
  </si>
  <si>
    <t>Odvoz sutiny a vybúraných hmôt na skládku za každý ďalší 1 km</t>
  </si>
  <si>
    <t>45298197</t>
  </si>
  <si>
    <t>979089011.S</t>
  </si>
  <si>
    <t>Poplatok za skladovanie - zmiešaný stavebný odpad</t>
  </si>
  <si>
    <t>877284153</t>
  </si>
  <si>
    <t>713482131.S</t>
  </si>
  <si>
    <t>Montáž trubíc z PE, hr.30 mm,vnút.priemer do 38 mm</t>
  </si>
  <si>
    <t>405164923</t>
  </si>
  <si>
    <t>283310006200.S</t>
  </si>
  <si>
    <t>Izolačná PE trubica dxhr. 22x30 mm, rozrezaná, na izolovanie rozvodov vody, kúrenia, zdravotechniky</t>
  </si>
  <si>
    <t>-727895688</t>
  </si>
  <si>
    <t>283310006300.S</t>
  </si>
  <si>
    <t>Izolačná PE trubica dxhr. 28x30 mm, rozrezaná, na izolovanie rozvodov vody, kúrenia, zdravotechniky</t>
  </si>
  <si>
    <t>2046693212</t>
  </si>
  <si>
    <t>283310006400.S</t>
  </si>
  <si>
    <t>Izolačná PE trubica dxhr. 35x30 mm, rozrezaná, na izolovanie rozvodov vody, kúrenia, zdravotechniky</t>
  </si>
  <si>
    <t>-611306180</t>
  </si>
  <si>
    <t>713482132.S</t>
  </si>
  <si>
    <t>Montáž trubíc z PE, hr.30 mm,vnút.priemer 39-70 mm</t>
  </si>
  <si>
    <t>526133294</t>
  </si>
  <si>
    <t>283310006500.S</t>
  </si>
  <si>
    <t>Izolačná PE trubica dxhr. 42x30 mm, rozrezaná, na izolovanie rozvodov vody, kúrenia, zdravotechniky</t>
  </si>
  <si>
    <t>1192178013</t>
  </si>
  <si>
    <t>283310006700.S</t>
  </si>
  <si>
    <t>Izolačná PE trubica dxhr. 54x30 mm, rozrezaná, na izolovanie rozvodov vody, kúrenia, zdravotechniky</t>
  </si>
  <si>
    <t>653948376</t>
  </si>
  <si>
    <t>713530705.S</t>
  </si>
  <si>
    <t>Protipožiarny prestup potrubia prierez otvoru 0,005-0,01 m2 izolované protipožiarnou penou El60-120, zaplnenie prestupu 30%</t>
  </si>
  <si>
    <t>-1331108720</t>
  </si>
  <si>
    <t>2052899</t>
  </si>
  <si>
    <t>Protipožiarny plniaci tmel CFS-FIL alebo ekvivalent</t>
  </si>
  <si>
    <t>1532182235</t>
  </si>
  <si>
    <t>449410001702</t>
  </si>
  <si>
    <t>Protipožiarna manžeta CFS-C P 50/1,5", HILTI alebo ekvivalent</t>
  </si>
  <si>
    <t>-350788448</t>
  </si>
  <si>
    <t>-1712355718</t>
  </si>
  <si>
    <t>998713294.S</t>
  </si>
  <si>
    <t>Izolácie tepelné, prípl.za presun nad vymedz. najväčšiu dopravnú vzdial. do 1000 m</t>
  </si>
  <si>
    <t>-1265253343</t>
  </si>
  <si>
    <t>998713299.S</t>
  </si>
  <si>
    <t>Izolácie tepelné, prípl.za presun za každých ďalších aj začatých 1000 m nad 1000 m</t>
  </si>
  <si>
    <t>1917088542</t>
  </si>
  <si>
    <t>721</t>
  </si>
  <si>
    <t>Zdravotechnika - vnútorná kanalizácia</t>
  </si>
  <si>
    <t>721171501.S</t>
  </si>
  <si>
    <t>Potrubie z rúr PE-HD Dxt 32x3 mm odpadné prípojné vrátane tvaroviek</t>
  </si>
  <si>
    <t>-1121730277</t>
  </si>
  <si>
    <t>721171503.S</t>
  </si>
  <si>
    <t>Potrubie z rúr PE-HD Dxt 50x3 mm odpadné prípojné vrátane tvaroviek</t>
  </si>
  <si>
    <t>-335707046</t>
  </si>
  <si>
    <t>721171508.S</t>
  </si>
  <si>
    <t>Potrubie z rúr PE-HD Dxt 110x4,3 mm odpadné prípojné vrátane tvaroviek</t>
  </si>
  <si>
    <t>1331116259</t>
  </si>
  <si>
    <t>721171411.S</t>
  </si>
  <si>
    <t>Potrubie z rúr PE-HD 110/4,3 odpadné zvislé (guľová odbočka dvojitá) vrátane tvaroviek</t>
  </si>
  <si>
    <t>2022353644</t>
  </si>
  <si>
    <t>721290012.S</t>
  </si>
  <si>
    <t>Montáž privzdušňovacieho ventilu pre odpadové potrubia DN 110</t>
  </si>
  <si>
    <t>-288155419</t>
  </si>
  <si>
    <t>551610000100.S</t>
  </si>
  <si>
    <t>Privzdušňovacia hlavica DN 110, vnútorná kanalizácia, PP</t>
  </si>
  <si>
    <t>-467620932</t>
  </si>
  <si>
    <t>721174057.S</t>
  </si>
  <si>
    <t>Montáž tvarovky kanalizačného potrubia z PE-HD zváraného natupo D 110 mm</t>
  </si>
  <si>
    <t>-524946705</t>
  </si>
  <si>
    <t>286530264000.S</t>
  </si>
  <si>
    <t>Čistiaca tvarovka PE 90° s kruhovým servisným otvorom, D 110 mm</t>
  </si>
  <si>
    <t>1782335561</t>
  </si>
  <si>
    <t>721172393.S</t>
  </si>
  <si>
    <t>Montáž vetracej hlavice pre HT potrubie DN 100</t>
  </si>
  <si>
    <t>456641770</t>
  </si>
  <si>
    <t>429720001200.S</t>
  </si>
  <si>
    <t>Hlavica vetracia HT DN 100, PP systém pre rozvod vnútorného odpadu</t>
  </si>
  <si>
    <t>-249580580</t>
  </si>
  <si>
    <t>721194103.S</t>
  </si>
  <si>
    <t>Zriadenie prípojky na potrubí vyvedenie a upevnenie odpadových výpustiek D 32 mm</t>
  </si>
  <si>
    <t>1792934552</t>
  </si>
  <si>
    <t>721194105.S</t>
  </si>
  <si>
    <t>Zriadenie prípojky na potrubí vyvedenie a upevnenie odpadových výpustiek D 50 mm</t>
  </si>
  <si>
    <t>-893104955</t>
  </si>
  <si>
    <t>721194107.S</t>
  </si>
  <si>
    <t>Zriadenie prípojky na potrubí vyvedenie a upevnenie odpadových výpustiek D 75 mm</t>
  </si>
  <si>
    <t>907141893</t>
  </si>
  <si>
    <t>721194109</t>
  </si>
  <si>
    <t>Zriadenie prípojky na potrubí vyvedenie a upevnenie odpadových výpustiek D 110x2, 3</t>
  </si>
  <si>
    <t>-1269381074</t>
  </si>
  <si>
    <t>721290111</t>
  </si>
  <si>
    <t>Ostatné - skúška tesnosti kanalizácie v objektoch vodou do DN 125</t>
  </si>
  <si>
    <t>-2084658869</t>
  </si>
  <si>
    <t>721180923r</t>
  </si>
  <si>
    <t>Tvarovky nad rámec (10 % z ceny)</t>
  </si>
  <si>
    <t>233290932</t>
  </si>
  <si>
    <t>998721201.S</t>
  </si>
  <si>
    <t>Presun hmôt pre vnútornú kanalizáciu v objektoch výšky do 6 m</t>
  </si>
  <si>
    <t>-300210268</t>
  </si>
  <si>
    <t>998721294.S</t>
  </si>
  <si>
    <t>Vnútorná kanalizácia, prípl.za presun nad vymedz. najväč. dopr. vzdial. do 1000m</t>
  </si>
  <si>
    <t>-932104753</t>
  </si>
  <si>
    <t>998721299.S</t>
  </si>
  <si>
    <t>Vnútorná kanalizácia, prípl.za každých ďalších i začatých 1000 m nad 1000 m</t>
  </si>
  <si>
    <t>1976448428</t>
  </si>
  <si>
    <t>722171152.S</t>
  </si>
  <si>
    <t>Plasthliníkové potrubie v kotúčoch spájané lisovaním d 20 mm + (Kolená, T-kusy, Spojky...)</t>
  </si>
  <si>
    <t>-415685061</t>
  </si>
  <si>
    <t>722171153.S</t>
  </si>
  <si>
    <t>Plasthliníkové potrubie v kotúčoch spájané lisovaním d 26 mm + (Kolená, T-kusy, Spojky...)</t>
  </si>
  <si>
    <t>2086203374</t>
  </si>
  <si>
    <t>722171134.S</t>
  </si>
  <si>
    <t>Plasthliníkové potrubie v tyčiach spájané lisovaním d 32 mm + (Kolená, T-kusy, Spojky...)</t>
  </si>
  <si>
    <t>1481493488</t>
  </si>
  <si>
    <t>722171135.S</t>
  </si>
  <si>
    <t>Plasthliníkové potrubie v tyčiach spájané lisovaním d 40 mm + (Kolená, T-kusy, Spojky...)</t>
  </si>
  <si>
    <t>-114961119</t>
  </si>
  <si>
    <t>722171136.S</t>
  </si>
  <si>
    <t>Plasthliníkové potrubie v tyčiach spájané lisovaním d 50 mm + (Kolená, T-kusy, Spojky...)</t>
  </si>
  <si>
    <t>1426362248</t>
  </si>
  <si>
    <t>722150203.S</t>
  </si>
  <si>
    <t>Potrubie z oceľových rúrok závitových asfalt. a jutovaných bezšvíkových bežných 11 353.0, 10 004.00 DN 25</t>
  </si>
  <si>
    <t>1802948327</t>
  </si>
  <si>
    <t>722150204.S</t>
  </si>
  <si>
    <t>Potrubie z oceľových rúrok závitových asfalt. a jutovaných bezšvíkových bežných 11 353.0, 10 004.00 DN 32</t>
  </si>
  <si>
    <t>-674756729</t>
  </si>
  <si>
    <t>722150205.S</t>
  </si>
  <si>
    <t>Potrubie z oceľových rúrok závitových asfalt. a jutovaných bezšvíkových bežných 11 353.0, 10 004.00 DN 40</t>
  </si>
  <si>
    <t>372814325</t>
  </si>
  <si>
    <t>722250005</t>
  </si>
  <si>
    <t>Montáž hydrantového systému s tvarovo stálou hadicou D 25</t>
  </si>
  <si>
    <t>-1810784604</t>
  </si>
  <si>
    <t>449150003000.S</t>
  </si>
  <si>
    <t>Hydrantový systém s tvarovo stálou hadicou D 25</t>
  </si>
  <si>
    <t>-1959569527</t>
  </si>
  <si>
    <t>722220112.S</t>
  </si>
  <si>
    <t>Montáž armatúry závitovej s jedným závitom, nástenka pre výtokový ventil G 3/4</t>
  </si>
  <si>
    <t>-856250083</t>
  </si>
  <si>
    <t>197730076900.S</t>
  </si>
  <si>
    <t>Nástenka lisovacia koncová, 3/4" Fx26, PN 10, T = +120 °C, niklovaná mosadz, tesnenie EPDM</t>
  </si>
  <si>
    <t>740606571</t>
  </si>
  <si>
    <t>722221075.S</t>
  </si>
  <si>
    <t>Montáž guľového kohúta závitového rohového pre vodu G 3/4</t>
  </si>
  <si>
    <t>-103925053</t>
  </si>
  <si>
    <t>551110007800.S</t>
  </si>
  <si>
    <t>Guľový uzáver pre vodu rohový 3/4", niklovaná mosadz</t>
  </si>
  <si>
    <t>2089202380</t>
  </si>
  <si>
    <t>230203564.S</t>
  </si>
  <si>
    <t>Montáž prechodka PE/oceľ PE 100 SDR11 D 50/DN40 mm</t>
  </si>
  <si>
    <t>654834433</t>
  </si>
  <si>
    <t>286220031200.S</t>
  </si>
  <si>
    <t>Prechodka PE/oceľ PE 100 SDR 11 D/DN 50/40</t>
  </si>
  <si>
    <t>-460285458</t>
  </si>
  <si>
    <t>734224012.S</t>
  </si>
  <si>
    <t>Montáž guľového kohúta závitového G 1</t>
  </si>
  <si>
    <t>120019700</t>
  </si>
  <si>
    <t>551210044800.S</t>
  </si>
  <si>
    <t>Guľový ventil 1”, páčka chróm</t>
  </si>
  <si>
    <t>629236048</t>
  </si>
  <si>
    <t>734224018.S</t>
  </si>
  <si>
    <t>Montáž guľového kohúta závitového G 6/4</t>
  </si>
  <si>
    <t>1776560796</t>
  </si>
  <si>
    <t>551210045000.S</t>
  </si>
  <si>
    <t>Guľový ventil 1 1/2”, páčka chróm</t>
  </si>
  <si>
    <t>595541797</t>
  </si>
  <si>
    <t>722221325.S</t>
  </si>
  <si>
    <t>Montáž spätnej klapky závitovej pre vodu G 6/4</t>
  </si>
  <si>
    <t>-599409693</t>
  </si>
  <si>
    <t>551190001200.S</t>
  </si>
  <si>
    <t>Spätná klapka vodorovná závitová 6/4", PN 10, pre vodu, mosadz</t>
  </si>
  <si>
    <t>248014934</t>
  </si>
  <si>
    <t>722221380.S</t>
  </si>
  <si>
    <t>Montáž vodovodného filtra závitového G 6/4</t>
  </si>
  <si>
    <t>-596260379</t>
  </si>
  <si>
    <t>422010003300.S</t>
  </si>
  <si>
    <t>Filter závitový na vodu 6/4", FF, PN 20, mosadz</t>
  </si>
  <si>
    <t>-1149900376</t>
  </si>
  <si>
    <t>722221335.S</t>
  </si>
  <si>
    <t>Montáž potrubného oddeľovača závitového DN 40</t>
  </si>
  <si>
    <t>-615316311</t>
  </si>
  <si>
    <t>BA295S-11/2LFA</t>
  </si>
  <si>
    <t>Potrubný oddeľovač Honeywell BA295S-11/2LFA, Mosadz, 65°C, DN 40 alebo ekvivalent</t>
  </si>
  <si>
    <t>-1254250743</t>
  </si>
  <si>
    <t>733191301.S</t>
  </si>
  <si>
    <t>Tlaková skúška plastového potrubia do 32 mm</t>
  </si>
  <si>
    <t>-1945848447</t>
  </si>
  <si>
    <t>733191302.S</t>
  </si>
  <si>
    <t>Tlaková skúška plastového potrubia nad 32 do 63 mm</t>
  </si>
  <si>
    <t>-1103599708</t>
  </si>
  <si>
    <t>722290226.S</t>
  </si>
  <si>
    <t>Tlaková skúška vodovodného potrubia závitového do DN 50</t>
  </si>
  <si>
    <t>1189150100</t>
  </si>
  <si>
    <t>722290234</t>
  </si>
  <si>
    <t>Prepláchnutie a dezinfekcia vodovodného potrubia do DN 80</t>
  </si>
  <si>
    <t>-1000076316</t>
  </si>
  <si>
    <t>722231139r</t>
  </si>
  <si>
    <t>-1223567499</t>
  </si>
  <si>
    <t>-1072321650</t>
  </si>
  <si>
    <t>998722294.S</t>
  </si>
  <si>
    <t>Vodovod, prípl.za presun nad vymedz. najväčšiu dopravnú vzdialenosť do 1000m</t>
  </si>
  <si>
    <t>-1418098108</t>
  </si>
  <si>
    <t>998722299.S</t>
  </si>
  <si>
    <t>Vodovod, Prípl.za presun za každých ďalších aj začatých 1000 m nad 1000 m</t>
  </si>
  <si>
    <t>2124419320</t>
  </si>
  <si>
    <t>-666827679</t>
  </si>
  <si>
    <t>552380012700</t>
  </si>
  <si>
    <t>Madlo sklopné oblúkové sklopné</t>
  </si>
  <si>
    <t>-1147952428</t>
  </si>
  <si>
    <t>5523800127001</t>
  </si>
  <si>
    <t>Madlo sklopné oblúkové pevné</t>
  </si>
  <si>
    <t>1933109431</t>
  </si>
  <si>
    <t>725149715.S1</t>
  </si>
  <si>
    <t>Montáž predstenového systému záchodov do ľahkých stien s kovovou konštrukciou</t>
  </si>
  <si>
    <t>855290723</t>
  </si>
  <si>
    <t>552370000100.S1</t>
  </si>
  <si>
    <t>Predstenový systém pre detské závesné WC so splachovacou podomietkovou nádržou do ľahkých montovaných konštrukcií</t>
  </si>
  <si>
    <t>1847518023</t>
  </si>
  <si>
    <t>725119410.S</t>
  </si>
  <si>
    <t>Montáž záchodovej misy keramickej zavesenej s rovným odpadom</t>
  </si>
  <si>
    <t>1237820885</t>
  </si>
  <si>
    <t>642360000500.S</t>
  </si>
  <si>
    <t>Misa záchodová keramická závesná so splachovacím okruhom</t>
  </si>
  <si>
    <t>-1436889677</t>
  </si>
  <si>
    <t>725149715.S2</t>
  </si>
  <si>
    <t>Montáž predstenového systému záchodov pre imobilných do ľahkých stien s kovovou konštrukciou</t>
  </si>
  <si>
    <t>-1285419222</t>
  </si>
  <si>
    <t>552370000100.S2</t>
  </si>
  <si>
    <t>Predstenový systém pre imobilných závesné WC so splachovacou podomietkovou nádržou do ľahkých montovaných konštrukcií</t>
  </si>
  <si>
    <t>498256380</t>
  </si>
  <si>
    <t>725119410.S.1</t>
  </si>
  <si>
    <t>Montáž záchodovej misy keramickej pre imobilných zavesenej s rovným odpadom</t>
  </si>
  <si>
    <t>809423148</t>
  </si>
  <si>
    <t>642360000500.S.1</t>
  </si>
  <si>
    <t>Misa záchodová keramická závesná pre imobilných so splachovacím okruhom</t>
  </si>
  <si>
    <t>2065360064</t>
  </si>
  <si>
    <t>725291112.S</t>
  </si>
  <si>
    <t>Montáž záchodového sedadla s poklopom</t>
  </si>
  <si>
    <t>-975754209</t>
  </si>
  <si>
    <t>554330000200.S</t>
  </si>
  <si>
    <t>Záchodové sedadlo plastové s poklopom s automatickým pozvoľným sklápaním</t>
  </si>
  <si>
    <t>1544419732</t>
  </si>
  <si>
    <t>642370003860.S</t>
  </si>
  <si>
    <t>Záchodová doska s poklopom pre imobilných</t>
  </si>
  <si>
    <t>985788851</t>
  </si>
  <si>
    <t>725119109.S</t>
  </si>
  <si>
    <t xml:space="preserve">Montáž ovládacieho tlačidla </t>
  </si>
  <si>
    <t>-572061905</t>
  </si>
  <si>
    <t>6420145010r</t>
  </si>
  <si>
    <t xml:space="preserve">Ovládacie tlačidlo podomietkové pre dvojité splachovanie </t>
  </si>
  <si>
    <t>1669045045</t>
  </si>
  <si>
    <t>725333360.S</t>
  </si>
  <si>
    <t>Montáž výlevky keramickej voľne stojacej bez výtokovej armatúry</t>
  </si>
  <si>
    <t>-800446002</t>
  </si>
  <si>
    <t>642710000100.S</t>
  </si>
  <si>
    <t>Výlevka stojatá keramická s plastovou mrežou</t>
  </si>
  <si>
    <t>752965657</t>
  </si>
  <si>
    <t>725219401</t>
  </si>
  <si>
    <t>Montáž umývadla na skrutky do muriva, bez výtokovej armatúry</t>
  </si>
  <si>
    <t>448303434</t>
  </si>
  <si>
    <t>642110004300.S</t>
  </si>
  <si>
    <t>Umývadlo keramické bežný typ</t>
  </si>
  <si>
    <t>1315028248</t>
  </si>
  <si>
    <t>642210000500.S</t>
  </si>
  <si>
    <t xml:space="preserve">Umývadielko keramické </t>
  </si>
  <si>
    <t>-168424392</t>
  </si>
  <si>
    <t>6420135210R</t>
  </si>
  <si>
    <t>Umývadlo pre imobilných</t>
  </si>
  <si>
    <t>997617502</t>
  </si>
  <si>
    <t>725319112.S</t>
  </si>
  <si>
    <t>Montáž kuchynských drezov jednoduchých, hranatých s rozmerom do 600x600 mm, bez výtokových armatúr</t>
  </si>
  <si>
    <t>-119150577</t>
  </si>
  <si>
    <t>552310001200.S</t>
  </si>
  <si>
    <t>Kuchynský drez nerezový 600x600 mm na zapustenie do dosky</t>
  </si>
  <si>
    <t>446140096</t>
  </si>
  <si>
    <t>725319113.S</t>
  </si>
  <si>
    <t>Montáž kuchynských drezov jednoduchých, hranatých s rozmerom do 830x530 mm, bez výtokových armatúr</t>
  </si>
  <si>
    <t>-702110685</t>
  </si>
  <si>
    <t>552310001900.S</t>
  </si>
  <si>
    <t>Kuchynský dvojdrez nerezový na zapustenie do dosky, 830x530 mm</t>
  </si>
  <si>
    <t>990025619</t>
  </si>
  <si>
    <t>721229022.S</t>
  </si>
  <si>
    <t>Montáž podlahového odtokového žlabu dĺžky 900 mm pre montáž k stene</t>
  </si>
  <si>
    <t>119507817</t>
  </si>
  <si>
    <t>552240011500.S</t>
  </si>
  <si>
    <t>Žľab sprchový bez krytu nerezový DN 50, zvislý odtok, dĺ. 900 mm, montáž k stene</t>
  </si>
  <si>
    <t>1103969854</t>
  </si>
  <si>
    <t>725241125.S</t>
  </si>
  <si>
    <t>Montáž sprchovej vaničky akrylátovej obdĺžnikovej 1000x900 mm</t>
  </si>
  <si>
    <t>1048062846</t>
  </si>
  <si>
    <t>554230000500.S</t>
  </si>
  <si>
    <t>Sprchovacia vanička akrylátová obdĺžniková s nožičkami rozmer 1000x900 mm</t>
  </si>
  <si>
    <t>89457358</t>
  </si>
  <si>
    <t>725245104.S</t>
  </si>
  <si>
    <t>Montáž sprchových dverí do niky na vaničku, otváravé, jednokrídlové, so sklenenou výplňou, do výšky 2000 mm a šírky 1000 mm</t>
  </si>
  <si>
    <t>1914179282</t>
  </si>
  <si>
    <t>552260001600.S</t>
  </si>
  <si>
    <t>Sprchové dvere jednodielne rozmer 1000x1950 mm, 6 mm bezpečnostné sklo</t>
  </si>
  <si>
    <t>-173034650</t>
  </si>
  <si>
    <t>725829201.S</t>
  </si>
  <si>
    <t>Montáž batérie umývadlovej, drezovej a výlevkovej nástennej pákovej alebo klasickej s mechanickým ovládaním</t>
  </si>
  <si>
    <t>830629494</t>
  </si>
  <si>
    <t>551450000200.S</t>
  </si>
  <si>
    <t>Batéria umývadlová, drezová, výlevková nástenná jednopáková, chróm</t>
  </si>
  <si>
    <t>-329211418</t>
  </si>
  <si>
    <t>725829601.S</t>
  </si>
  <si>
    <t>Montáž batérie umývadlovej a drezovej stojankovej, pákovej alebo klasickej s mechanickým ovládaním</t>
  </si>
  <si>
    <t>1311692435</t>
  </si>
  <si>
    <t>551450003800.S</t>
  </si>
  <si>
    <t>Batéria umývadlová stojanková páková</t>
  </si>
  <si>
    <t>2022089195</t>
  </si>
  <si>
    <t>551450000600.S</t>
  </si>
  <si>
    <t>Batéria drezová stojanková páková</t>
  </si>
  <si>
    <t>906901643</t>
  </si>
  <si>
    <t>725849201.S</t>
  </si>
  <si>
    <t>Montáž batérie sprchovej nástennej pákovej, klasickej</t>
  </si>
  <si>
    <t>265733996</t>
  </si>
  <si>
    <t>551450002600.S</t>
  </si>
  <si>
    <t>Batéria sprchová nástenná páková</t>
  </si>
  <si>
    <t>-1114470897</t>
  </si>
  <si>
    <t>725849205.S</t>
  </si>
  <si>
    <t>Montáž batérie sprchovej nástennej, držiak sprchy s nastaviteľnou výškou sprchy</t>
  </si>
  <si>
    <t>477401072</t>
  </si>
  <si>
    <t>552260002100.S</t>
  </si>
  <si>
    <t>Sprchová sada 1000x200x100 mm, pochrómovaný plast</t>
  </si>
  <si>
    <t>-450896551</t>
  </si>
  <si>
    <t>721213006.S</t>
  </si>
  <si>
    <t>Montáž podlahového vpustu s vodorovným odtokom DN 75</t>
  </si>
  <si>
    <t>1758259918</t>
  </si>
  <si>
    <t>286630023000.S</t>
  </si>
  <si>
    <t>Podlahový vpust variabilný odtok DN 75, mriežka/krytka nerez</t>
  </si>
  <si>
    <t>770124300</t>
  </si>
  <si>
    <t>721213015.S</t>
  </si>
  <si>
    <t>Montáž podlahového vpustu s zvislým odtokom DN 110</t>
  </si>
  <si>
    <t>1746794710</t>
  </si>
  <si>
    <t>286630029100.S</t>
  </si>
  <si>
    <t>Podlahový vpust, vertikálny odtok DN 110, mriežka/krytka nerez, zápachová uzávierka</t>
  </si>
  <si>
    <t>-260637911</t>
  </si>
  <si>
    <t>725869380.S</t>
  </si>
  <si>
    <t>Montáž zápachovej uzávierky pre zariaďovacie predmety, ostatných typov do D 32 mm</t>
  </si>
  <si>
    <t>-1593190053</t>
  </si>
  <si>
    <t>551620005300.S</t>
  </si>
  <si>
    <t>Zápachová uzávierka - sifón univerzálny DN 32</t>
  </si>
  <si>
    <t>920659734</t>
  </si>
  <si>
    <t>725869302.S</t>
  </si>
  <si>
    <t>Montáž zápachovej uzávierky pre zariaďovacie predmety, umývadlovej do D 50 mm (podomietková)</t>
  </si>
  <si>
    <t>-1704759011</t>
  </si>
  <si>
    <t>551620005600.S</t>
  </si>
  <si>
    <t>Zápachová uzávierka - sifón pre umývadlá DN 50</t>
  </si>
  <si>
    <t>2002829678</t>
  </si>
  <si>
    <t>725869311.S</t>
  </si>
  <si>
    <t>Montáž zápachovej uzávierky pre zariaďovacie predmety, drezovej do D 50 mm (pre jeden drez)</t>
  </si>
  <si>
    <t>1135024279</t>
  </si>
  <si>
    <t>551620007100.S</t>
  </si>
  <si>
    <t>Zápachová uzávierka- sifón pre jednodielne drezy DN 50</t>
  </si>
  <si>
    <t>-905174544</t>
  </si>
  <si>
    <t>725869382.S</t>
  </si>
  <si>
    <t>Montáž zápachovej uzávierky pre zariaďovacie predmety, ostatných typov do D 50 mm</t>
  </si>
  <si>
    <t>-716405255</t>
  </si>
  <si>
    <t>551620005600.S1</t>
  </si>
  <si>
    <t>Zápachová uzávierka - sifón univerzálny DN 50</t>
  </si>
  <si>
    <t>-316335544</t>
  </si>
  <si>
    <t>725869340.S</t>
  </si>
  <si>
    <t>Montáž zápachovej uzávierky pre zariaďovacie predmety, sprchovej do D 50 mm</t>
  </si>
  <si>
    <t>1624413771</t>
  </si>
  <si>
    <t>551620003400.S</t>
  </si>
  <si>
    <t>Zápachová uzávierka sprchová DN 50</t>
  </si>
  <si>
    <t>2097517698</t>
  </si>
  <si>
    <t>725869323.S</t>
  </si>
  <si>
    <t>Montáž zápachovej uzávierky pre zariaďovacie predmety, pračkovej do D 50 mm (podomietkovej)</t>
  </si>
  <si>
    <t>933006261</t>
  </si>
  <si>
    <t>551620012300.S</t>
  </si>
  <si>
    <t>Zápachová uzávierka podomietková DN 50 pre pripojenie práčok a umývačiek riadu</t>
  </si>
  <si>
    <t>1309906436</t>
  </si>
  <si>
    <t>545776067</t>
  </si>
  <si>
    <t>998725294.S</t>
  </si>
  <si>
    <t>Zariaďovacie predmety, prípl.za presun nad vymedz. najväčšiu dopravnú vzdialenosť do 1000 m</t>
  </si>
  <si>
    <t>-1045613934</t>
  </si>
  <si>
    <t>998725299.S</t>
  </si>
  <si>
    <t>Zariaďovacie predmety, prípl.za každých ďalších aj začatých 1000m nad 1000 m</t>
  </si>
  <si>
    <t>-613180620</t>
  </si>
  <si>
    <t>HZS000211.S</t>
  </si>
  <si>
    <t>Montážny kotviaci a spojovací materiál</t>
  </si>
  <si>
    <t>sub</t>
  </si>
  <si>
    <t>-1447388957</t>
  </si>
  <si>
    <t>Stavebno montážne práce menej náročne, pomocné alebo manupulačné (Tr. 1) v rozsahu viac ako 8 hodín</t>
  </si>
  <si>
    <t>262144</t>
  </si>
  <si>
    <t>-2106585615</t>
  </si>
  <si>
    <t>Stavebno montážne práce náročnejšie, ucelené, obtiažne, rutinné (Tr. 2) v rozsahu viac ako 8 hodín náročnejšie</t>
  </si>
  <si>
    <t>-828863356</t>
  </si>
  <si>
    <t>HZS000113.S</t>
  </si>
  <si>
    <t>Stavebno montážne práce náročné ucelené - odborné, tvorivé remeselné (Tr. 3) v rozsahu viac ako 8 hodín</t>
  </si>
  <si>
    <t>-720669802</t>
  </si>
  <si>
    <t>HZS000114.S</t>
  </si>
  <si>
    <t>Stavebno montážne práce najnáročnejšie na odbornosť - prehliadky pracoviska a revízie (Tr. 4) v rozsahu viac ako 8 hodín</t>
  </si>
  <si>
    <t>301477849</t>
  </si>
  <si>
    <t>Úroveň 3:</t>
  </si>
  <si>
    <t>2.1 - Rozvody vody, kanál v základoch</t>
  </si>
  <si>
    <t>2 - Zakladanie</t>
  </si>
  <si>
    <t xml:space="preserve">    8 - Kanalizačné rozvody v základoch</t>
  </si>
  <si>
    <t>M - Práce a dodávky M</t>
  </si>
  <si>
    <t xml:space="preserve">    23-M - Montáže potrubia</t>
  </si>
  <si>
    <t>279100015r</t>
  </si>
  <si>
    <t>Prestup v základoch  pre kanal. a dažď.potrubia dĺžky 600 mm (po stenách polyst.10mm, zvyšok openiť pur penou)</t>
  </si>
  <si>
    <t>185935161</t>
  </si>
  <si>
    <t>279100031r</t>
  </si>
  <si>
    <t>Prestup v základoch  pre vodovo.potrubie D 110 mm dĺžky 600 mm (Sklolaminát.al PE potrubie D 110, potr.vystrediť cez dištančné objímky)</t>
  </si>
  <si>
    <t>-2079356238</t>
  </si>
  <si>
    <t>132201201.S</t>
  </si>
  <si>
    <t>Výkop ryhy šírky 600mm horn.1a2 do 100m3</t>
  </si>
  <si>
    <t>911684848</t>
  </si>
  <si>
    <t>162301101.S</t>
  </si>
  <si>
    <t>Vodorovné premiestnenie výkopku po spevnenej ceste z horniny tr.1-4, do 100 m3 na vzdialenosť do 500 m</t>
  </si>
  <si>
    <t>-936357913</t>
  </si>
  <si>
    <t>174101001.S</t>
  </si>
  <si>
    <t>Zásyp sypaninou so zhutnením jám, šachiet, rýh, zárezov alebo okolo objektov do 100 m3</t>
  </si>
  <si>
    <t>-24384360</t>
  </si>
  <si>
    <t>175101102.S</t>
  </si>
  <si>
    <t>Obsyp potrubia sypaninou z vhodných hornín 1 až 4 s prehodením sypaniny</t>
  </si>
  <si>
    <t>-1527779250</t>
  </si>
  <si>
    <t>451541111.S</t>
  </si>
  <si>
    <t>Lôžko pod potrubie, stoky a drobné objekty, v otvorenom výkope zo štrkodrvy 0-63 mm</t>
  </si>
  <si>
    <t>636575778</t>
  </si>
  <si>
    <t>Kanalizačné rozvody v základoch</t>
  </si>
  <si>
    <t>871211004.S</t>
  </si>
  <si>
    <t>Montáž vodovodného potrubia z dvojvsrtvového PE 100 SDR11/PN16 zváraných natupo D 50x4,6 mm</t>
  </si>
  <si>
    <t>1797751888</t>
  </si>
  <si>
    <t>286130033600.S</t>
  </si>
  <si>
    <t>Rúra HDPE na vodu PE100 PN16 SDR11 50x4,6x100 m</t>
  </si>
  <si>
    <t>-1388686647</t>
  </si>
  <si>
    <t>286530020300.S</t>
  </si>
  <si>
    <t>Koleno 90° na tupo PE 100, na vodu, plyn a kanalizáciu, SDR 11 D 50 mm</t>
  </si>
  <si>
    <t>1630609534</t>
  </si>
  <si>
    <t>892372111.S</t>
  </si>
  <si>
    <t>Zabezpečenie koncov vodovodného potrubia pri tlakových skúškach DN do 300</t>
  </si>
  <si>
    <t>-160635843</t>
  </si>
  <si>
    <t>892241111.S</t>
  </si>
  <si>
    <t>Ostatné práce na rúrovom vedení, tlakové skúšky vodovodného potrubia DN do 80</t>
  </si>
  <si>
    <t>1137743333</t>
  </si>
  <si>
    <t>722290234.S</t>
  </si>
  <si>
    <t>1151911478</t>
  </si>
  <si>
    <t>721171109.S</t>
  </si>
  <si>
    <t>Potrubie z PVC - U odpadové ležaté hrdlové D 110 mm vrátane tvaroviek</t>
  </si>
  <si>
    <t>-1938267636</t>
  </si>
  <si>
    <t>721171110.S</t>
  </si>
  <si>
    <t>Potrubie z PVC - U odpadové ležaté hrdlové D 125 mm vrátane tvaroviek</t>
  </si>
  <si>
    <t>134769012</t>
  </si>
  <si>
    <t>230204013.S</t>
  </si>
  <si>
    <t>Montáž kanalizačnej PP redukcie DN 75/50</t>
  </si>
  <si>
    <t>816389381</t>
  </si>
  <si>
    <t>286530095200.S</t>
  </si>
  <si>
    <t>Redukcia PP, DN 75/50 hladká pre gravitačnú kanalizáciu</t>
  </si>
  <si>
    <t>256</t>
  </si>
  <si>
    <t>557531779</t>
  </si>
  <si>
    <t>230204019.S</t>
  </si>
  <si>
    <t>Montáž kanalizačnej PP redukcie DN 110/75</t>
  </si>
  <si>
    <t>-311448058</t>
  </si>
  <si>
    <t>286530119900.S</t>
  </si>
  <si>
    <t>Redukcia excentrická pre kanalizačné potrubie, D 110/75 mm</t>
  </si>
  <si>
    <t>-986551020</t>
  </si>
  <si>
    <t>877274048.S</t>
  </si>
  <si>
    <t>Montáž kanalizačnej PP redukcie DN 125/110</t>
  </si>
  <si>
    <t>-372250745</t>
  </si>
  <si>
    <t>286540083300.S</t>
  </si>
  <si>
    <t>Redukcia PP, DN 125/110 hladká pre gravitačnú kanalizáciu</t>
  </si>
  <si>
    <t>1820121399</t>
  </si>
  <si>
    <t>877324050.S</t>
  </si>
  <si>
    <t>Montáž kanalizačnej PP redukcie DN 160/110</t>
  </si>
  <si>
    <t>-214635630</t>
  </si>
  <si>
    <t>286540083400.S</t>
  </si>
  <si>
    <t>Redukcia PP, DN 160/110 hladká pre gravitačnú kanalizáciu</t>
  </si>
  <si>
    <t>-1901488640</t>
  </si>
  <si>
    <t>877324052.S</t>
  </si>
  <si>
    <t>Montáž kanalizačnej PP redukcie DN 160/125</t>
  </si>
  <si>
    <t>-1913689785</t>
  </si>
  <si>
    <t>286540083500.S</t>
  </si>
  <si>
    <t>Redukcia PP, DN 160/125 hladká pre gravitačnú kanalizáciu</t>
  </si>
  <si>
    <t>1563826170</t>
  </si>
  <si>
    <t>721172357.S</t>
  </si>
  <si>
    <t>Montáž čistiaceho kusu HT potrubia DN 100</t>
  </si>
  <si>
    <t>70332694</t>
  </si>
  <si>
    <t>286540019100.S</t>
  </si>
  <si>
    <t>Čistiaci kus HT DN 100, PP systém pre beztlakový rozvod vnútorného odpadu</t>
  </si>
  <si>
    <t>509921953</t>
  </si>
  <si>
    <t>721172360.S</t>
  </si>
  <si>
    <t>Montáž čistiaceho kusu potrubia DN 125</t>
  </si>
  <si>
    <t>455130088</t>
  </si>
  <si>
    <t>286540019200.S</t>
  </si>
  <si>
    <t>Čistiaci kus DN 125, PP systém pre beztlakový rozvod vnútorného odpadu</t>
  </si>
  <si>
    <t>-597737304</t>
  </si>
  <si>
    <t>721290111.S</t>
  </si>
  <si>
    <t>1348764580</t>
  </si>
  <si>
    <t>894421111.S1</t>
  </si>
  <si>
    <t xml:space="preserve">Zriadenie šachty betónovej </t>
  </si>
  <si>
    <t>1081358018</t>
  </si>
  <si>
    <t>592240000100</t>
  </si>
  <si>
    <t>Šachtové dno, Prefa Brno PVS 136/106/10 D alebo ekvivalent</t>
  </si>
  <si>
    <t>318477712</t>
  </si>
  <si>
    <t>592240000500</t>
  </si>
  <si>
    <t xml:space="preserve">Šachtová skúž, Prefa Brno PVS 120/90/50 SK1 alebo ekvivalent </t>
  </si>
  <si>
    <t>-749520509</t>
  </si>
  <si>
    <t>592240000600.S</t>
  </si>
  <si>
    <t>Zákrytová doska, Prefa Brno PVS 136/106/10 ZD1 alebo ekvivalent</t>
  </si>
  <si>
    <t>-213387172</t>
  </si>
  <si>
    <t>899104111.S</t>
  </si>
  <si>
    <t>Osadenie poklopu polyuretánového pachotesného</t>
  </si>
  <si>
    <t>1118745186</t>
  </si>
  <si>
    <t>593850000300.S</t>
  </si>
  <si>
    <t>Šachtový poklop, vodotesný, pachotesný, uzamykateľný  AD 60 alebo ekvivalent</t>
  </si>
  <si>
    <t>1888791570</t>
  </si>
  <si>
    <t>721172339r</t>
  </si>
  <si>
    <t>2084750278</t>
  </si>
  <si>
    <t>Presun hmôt pre kanalizáciu v objektoch výšky do 6 m</t>
  </si>
  <si>
    <t>-830851099</t>
  </si>
  <si>
    <t>Kanalizácia, prípl.za presun nad vymedz. najväč. dopr. vzdial. do 1000m</t>
  </si>
  <si>
    <t>-163380048</t>
  </si>
  <si>
    <t>Kanalizácia, prípl.za každých ďalších i začatých 1000 m nad 1000 m</t>
  </si>
  <si>
    <t>-1197589942</t>
  </si>
  <si>
    <t>Práce a dodávky M</t>
  </si>
  <si>
    <t>23-M</t>
  </si>
  <si>
    <t>Montáže potrubia</t>
  </si>
  <si>
    <t>230230121.S</t>
  </si>
  <si>
    <t>Príprava na tlakovú skúšku vzduchom a vodou do 0,6 MPa</t>
  </si>
  <si>
    <t>úsek</t>
  </si>
  <si>
    <t>-91785376</t>
  </si>
  <si>
    <t>230230004.S</t>
  </si>
  <si>
    <t>Hlavná tlaková skúška vodou do DN 125</t>
  </si>
  <si>
    <t>454758954</t>
  </si>
  <si>
    <t>230230016.S</t>
  </si>
  <si>
    <t>Hlavná tlaková skúška vzduchom 0, 6 MPa do DN 50</t>
  </si>
  <si>
    <t>-645042715</t>
  </si>
  <si>
    <t>1124706684</t>
  </si>
  <si>
    <t>769215065</t>
  </si>
  <si>
    <t>1954494506</t>
  </si>
  <si>
    <t>-530498311</t>
  </si>
  <si>
    <t>03 - Vykurovanie</t>
  </si>
  <si>
    <t>3.1 - Zdroj tepla</t>
  </si>
  <si>
    <t>713 - Izolácie tepelné</t>
  </si>
  <si>
    <t xml:space="preserve">    731 - Ústredné kúrenie - kotolne</t>
  </si>
  <si>
    <t xml:space="preserve">    732 - Ústredné kúrenie, strojovne</t>
  </si>
  <si>
    <t xml:space="preserve">    733 - Ústredné kúrenie - rozvodné potrubie</t>
  </si>
  <si>
    <t xml:space="preserve">    734 - Ústredné kúrenie, armatúry.</t>
  </si>
  <si>
    <t>OST - Ostatné</t>
  </si>
  <si>
    <t>612401191</t>
  </si>
  <si>
    <t>Stavebné vysprávky</t>
  </si>
  <si>
    <t>h</t>
  </si>
  <si>
    <t>-746840168</t>
  </si>
  <si>
    <t>969324784</t>
  </si>
  <si>
    <t>1021295467</t>
  </si>
  <si>
    <t>230409574</t>
  </si>
  <si>
    <t>-190376852</t>
  </si>
  <si>
    <t>-913411986</t>
  </si>
  <si>
    <t>1246907143</t>
  </si>
  <si>
    <t>675396997</t>
  </si>
  <si>
    <t>-217697927</t>
  </si>
  <si>
    <t>731</t>
  </si>
  <si>
    <t>Ústredné kúrenie - kotolne</t>
  </si>
  <si>
    <t>732460010.S</t>
  </si>
  <si>
    <t xml:space="preserve">Montáž tepelného čerpadla </t>
  </si>
  <si>
    <t>712324924</t>
  </si>
  <si>
    <t>Z015216</t>
  </si>
  <si>
    <t>Tepelné čerpadlo Viessmann Vitocal 200-S AWB-E 201.D10 alebo ekvivalent</t>
  </si>
  <si>
    <t>-1060643092</t>
  </si>
  <si>
    <t>ZK02945</t>
  </si>
  <si>
    <t>Inštalačná sada s medenými rúrami 10/16 alebo ekvivalent</t>
  </si>
  <si>
    <t>-1263807449</t>
  </si>
  <si>
    <t>ZK04097</t>
  </si>
  <si>
    <t>Výhrevný pás pre vaňu kondenzátu 1,2m alebo ekvivalent</t>
  </si>
  <si>
    <t>728359002</t>
  </si>
  <si>
    <t>7172173</t>
  </si>
  <si>
    <t>Komunikačný modul LON alebo ekvivalent</t>
  </si>
  <si>
    <t>-99005232</t>
  </si>
  <si>
    <t>7172174</t>
  </si>
  <si>
    <t>Komunikačný modul LON MW1/MW2 alebo ekvivalent</t>
  </si>
  <si>
    <t>455953260</t>
  </si>
  <si>
    <t>7143495</t>
  </si>
  <si>
    <t>Spojovací kábel LON pre výmenu dát medzi reguláciami alebo ekvivalent</t>
  </si>
  <si>
    <t>-708231447</t>
  </si>
  <si>
    <t>7143497</t>
  </si>
  <si>
    <t>Koncový odpor (2ks) alebo ekvivalent</t>
  </si>
  <si>
    <t>bal</t>
  </si>
  <si>
    <t>-287072439</t>
  </si>
  <si>
    <t>7438702</t>
  </si>
  <si>
    <t>Ponorný snímač teploty NTC 10k Ohm alebo ekvivalent</t>
  </si>
  <si>
    <t>-1650244094</t>
  </si>
  <si>
    <t>7426463</t>
  </si>
  <si>
    <t>Snímač príložný NTC 10 kOhm, dĺžka 5,8 m, s konektorom  pre Vitotronic typu HK1B, HK1B alebo Vitotronic 300-K typu MW2B, VIESSMANN alebo ekvivalent</t>
  </si>
  <si>
    <t>949777084</t>
  </si>
  <si>
    <t>ZK02941</t>
  </si>
  <si>
    <t>Rozširovacia sada pre VO so zmiešavačom alebo ekvivalent</t>
  </si>
  <si>
    <t>-462480072</t>
  </si>
  <si>
    <t>Z008341</t>
  </si>
  <si>
    <t>Diaľkové ovládanie pre jeden vykurovací okruh Viessmann Vitotrol 200-A alebo ekvivalent</t>
  </si>
  <si>
    <t>-764151962</t>
  </si>
  <si>
    <t>ZK05914</t>
  </si>
  <si>
    <t>Teplonosné médium Tyfocor (30 litrov)</t>
  </si>
  <si>
    <t>-524622256</t>
  </si>
  <si>
    <t>731291080.S</t>
  </si>
  <si>
    <t>Montáž rýchlomontážnej sady s 3-cestným zmiešavačom DN 32</t>
  </si>
  <si>
    <t>1719497628</t>
  </si>
  <si>
    <t>7741080</t>
  </si>
  <si>
    <t>RMS Viessmann M32 DN32 Alpha2.1 32-60 alebo ekvivalent</t>
  </si>
  <si>
    <t>1720697212</t>
  </si>
  <si>
    <t>7199567</t>
  </si>
  <si>
    <t>Servomotor SR10 230V/50Hz alebo ekvivalent</t>
  </si>
  <si>
    <t>-437954795</t>
  </si>
  <si>
    <t>998731201.S</t>
  </si>
  <si>
    <t>Presun hmôt pre kotolne umiestnené vo výške (hĺbke) do 6 m</t>
  </si>
  <si>
    <t>2092409004</t>
  </si>
  <si>
    <t>998731294.S</t>
  </si>
  <si>
    <t>Kotolne, prípl.za presun nad vymedz. najväčšiu dopravnú vzdialenosť do 1000 m</t>
  </si>
  <si>
    <t>1992081400</t>
  </si>
  <si>
    <t>998731299.S</t>
  </si>
  <si>
    <t>Kotolne, prípl.za presun za každých ďaľších aj začatých 1000 m nad 1000 m</t>
  </si>
  <si>
    <t>-337975117</t>
  </si>
  <si>
    <t>732</t>
  </si>
  <si>
    <t>Ústredné kúrenie, strojovne</t>
  </si>
  <si>
    <t>732111404.S</t>
  </si>
  <si>
    <t xml:space="preserve">Montáž rozdeľovača a zberača združeného </t>
  </si>
  <si>
    <t>-1404370126</t>
  </si>
  <si>
    <t>7741068</t>
  </si>
  <si>
    <t>Mosadzný rozdeľovač Viessmann DN32 2-násobný alebo ekvivalent</t>
  </si>
  <si>
    <t>-1692670166</t>
  </si>
  <si>
    <t>7011090</t>
  </si>
  <si>
    <t>Upevnenie pre rozdeľovač DN25/DN32 alebo ekvivalent</t>
  </si>
  <si>
    <t>1326576828</t>
  </si>
  <si>
    <t>732219240.S</t>
  </si>
  <si>
    <t>Montáž zásobníkového ohrievača vody pre ohrev pitnej vody objem do 400 l</t>
  </si>
  <si>
    <t>2075277043</t>
  </si>
  <si>
    <t>Z021899</t>
  </si>
  <si>
    <t>Zásobník TPV Viessmann Vitocell 100-W CVWA 390l alebo ekvivalent</t>
  </si>
  <si>
    <t>-1484888466</t>
  </si>
  <si>
    <t>732351000.S</t>
  </si>
  <si>
    <t>Montáž akumulačného zásobníka vykurovacej vody v spojení so solár. systémami, tepel. čerpadlami a kotlami na pevné palivo objem do 400 l</t>
  </si>
  <si>
    <t>-1562227569</t>
  </si>
  <si>
    <t>Z002884</t>
  </si>
  <si>
    <t>Akumulačný zásobník Vitocell 100-E typ SVP 400l alebo ekvivalent</t>
  </si>
  <si>
    <t>1507285496</t>
  </si>
  <si>
    <t>732331003.S</t>
  </si>
  <si>
    <t>Montáž expanznej nádoby tlak do 6 bar s membránou 10l</t>
  </si>
  <si>
    <t>-1325264691</t>
  </si>
  <si>
    <t>484620001800.S</t>
  </si>
  <si>
    <t>Nádoba expanzná s vakom pre solárne systémy, objem 10 l, 10 bar</t>
  </si>
  <si>
    <t>76412566</t>
  </si>
  <si>
    <t>732331018.S</t>
  </si>
  <si>
    <t>Montáž expanznej nádoby tlak do 6 bar s membránou 80 l</t>
  </si>
  <si>
    <t>1928017294</t>
  </si>
  <si>
    <t>484630005650.S</t>
  </si>
  <si>
    <t>Nádoba expanzná s membránou 80 l, D 441 mm, v 558 mm, pripojenie R 1", 6 bar/1,5 bar, šedá</t>
  </si>
  <si>
    <t>-28224532</t>
  </si>
  <si>
    <t>484630012600</t>
  </si>
  <si>
    <t>Ventil so zaistením R3/4 pre N 25-50, na kontrolu, údržbu a výmenu expanzných nádob, VIESSMANN alebo ekvivalent</t>
  </si>
  <si>
    <t>-664060454</t>
  </si>
  <si>
    <t>9565673</t>
  </si>
  <si>
    <t>Uzatvárací ventill 1" -1" PN10 alebo ekvivalent</t>
  </si>
  <si>
    <t>1422443963</t>
  </si>
  <si>
    <t>732331910.S</t>
  </si>
  <si>
    <t>Montáž chemickej úpravy vody dopojenie, spustenie</t>
  </si>
  <si>
    <t>-1151458424</t>
  </si>
  <si>
    <t>7938283.1</t>
  </si>
  <si>
    <t>Úpravňa vody Aquaset 500-N alebo ekvivalent</t>
  </si>
  <si>
    <t>894407580</t>
  </si>
  <si>
    <t>7419725</t>
  </si>
  <si>
    <t>Soľ pre obnovu 25kg alebo ekvivalent</t>
  </si>
  <si>
    <t>-1139760249</t>
  </si>
  <si>
    <t>551180000100.S</t>
  </si>
  <si>
    <t>Ostatné prepoj. a kotviace tvarovky a prvky dopojenia úpravne vody</t>
  </si>
  <si>
    <t>1767955872</t>
  </si>
  <si>
    <t>998732201.S</t>
  </si>
  <si>
    <t>Presun hmôt pre strojovne v objektoch výšky do 6 m</t>
  </si>
  <si>
    <t>1914102725</t>
  </si>
  <si>
    <t>998732294.S</t>
  </si>
  <si>
    <t>Strojovne, prípl.za presun nad vymedz. najväčšiu dopravnú vzdialenosť do 1000 m</t>
  </si>
  <si>
    <t>1783177901</t>
  </si>
  <si>
    <t>998732299.S</t>
  </si>
  <si>
    <t>Strojovne, prípl.za presun za každých ďaľších i začatých 1000 m nad 1000 m</t>
  </si>
  <si>
    <t>-1268216624</t>
  </si>
  <si>
    <t>733</t>
  </si>
  <si>
    <t>Ústredné kúrenie - rozvodné potrubie</t>
  </si>
  <si>
    <t>733151060.S</t>
  </si>
  <si>
    <t>Potrubie z medených rúrok tvrdých spájaných mäkkou spájkou D 35/1,5 mm</t>
  </si>
  <si>
    <t>242790883</t>
  </si>
  <si>
    <t>733151063.S</t>
  </si>
  <si>
    <t>Potrubie z medených rúrok tvrdých spájaných mäkkou spájkou D 42/1,5 mm</t>
  </si>
  <si>
    <t>-791319000</t>
  </si>
  <si>
    <t>733151066.S</t>
  </si>
  <si>
    <t>Potrubie z medených rúrok tvrdých spájaných mäkkou spájkou D 54/2,0 mm</t>
  </si>
  <si>
    <t>509064990</t>
  </si>
  <si>
    <t>733191201.S</t>
  </si>
  <si>
    <t>Tlaková skúška medeného potrubia do D 35 mm</t>
  </si>
  <si>
    <t>232627226</t>
  </si>
  <si>
    <t>733191202.S</t>
  </si>
  <si>
    <t>Tlaková skúška medeného potrubia nad 35 do 64 mm</t>
  </si>
  <si>
    <t>-1885555048</t>
  </si>
  <si>
    <t>998733201.S</t>
  </si>
  <si>
    <t>Presun hmôt pre rozvody potrubia v objektoch výšky do 6 m</t>
  </si>
  <si>
    <t>627725595</t>
  </si>
  <si>
    <t>998733294.S</t>
  </si>
  <si>
    <t>Rozvody potrubia, prípl.za presun nad vymedz. najväčšiu dopravnú vzdial. do 1000 m</t>
  </si>
  <si>
    <t>-2023865198</t>
  </si>
  <si>
    <t>998733299.S</t>
  </si>
  <si>
    <t>Rozvody potrubia, prípl.za presun za každých ďaľších i začatých 1000 m nad 1000 m</t>
  </si>
  <si>
    <t>856999448</t>
  </si>
  <si>
    <t>734</t>
  </si>
  <si>
    <t>Ústredné kúrenie, armatúry.</t>
  </si>
  <si>
    <t>722270106.S</t>
  </si>
  <si>
    <t>Montáž odkaľovača 1 1/4"</t>
  </si>
  <si>
    <t>-183015558</t>
  </si>
  <si>
    <t>ZK04657</t>
  </si>
  <si>
    <t>Odkalovač Vitotrap s izoláciou 1 1/4" alebo ekvivalent</t>
  </si>
  <si>
    <t>-466499309</t>
  </si>
  <si>
    <t>734222104.S</t>
  </si>
  <si>
    <t>Montáž 3-cestného prepínacieho ventilu DN 25</t>
  </si>
  <si>
    <t>643218553</t>
  </si>
  <si>
    <t>ZK02928</t>
  </si>
  <si>
    <t>Viessmann 3-cestný prepínací ventil DN25 alebo ekvivalent</t>
  </si>
  <si>
    <t>-1848758442</t>
  </si>
  <si>
    <t>734213250.S</t>
  </si>
  <si>
    <t>Montáž ventilu odvzdušňovacieho závitového automatického G 1/2</t>
  </si>
  <si>
    <t>760488442</t>
  </si>
  <si>
    <t>551210009500.S</t>
  </si>
  <si>
    <t>Ventil odvzdušňovací automatický, 1/2"</t>
  </si>
  <si>
    <t>-1747632449</t>
  </si>
  <si>
    <t>734224015.S</t>
  </si>
  <si>
    <t>Montáž guľového kohúta závitového G 5/4</t>
  </si>
  <si>
    <t>1732143725</t>
  </si>
  <si>
    <t>551210044900.S</t>
  </si>
  <si>
    <t>Guľový ventil 1 1/4”, páčka chróm</t>
  </si>
  <si>
    <t>-1202145717</t>
  </si>
  <si>
    <t>364716778</t>
  </si>
  <si>
    <t>-76031691</t>
  </si>
  <si>
    <t>734224021.S</t>
  </si>
  <si>
    <t>Montáž guľového kohúta závitového G 2</t>
  </si>
  <si>
    <t>-1452789190</t>
  </si>
  <si>
    <t>551210045100.S</t>
  </si>
  <si>
    <t>Guľový ventil 2”, páčka chróm</t>
  </si>
  <si>
    <t>1731542617</t>
  </si>
  <si>
    <t>722221320.S</t>
  </si>
  <si>
    <t>Montáž spätnej klapky závitovej pre vodu G 5/4</t>
  </si>
  <si>
    <t>-122630009</t>
  </si>
  <si>
    <t>551190001100.S</t>
  </si>
  <si>
    <t>Spätná klapka vodorovná závitová 5/4", PN 10, pre vodu, mosadz</t>
  </si>
  <si>
    <t>-668527484</t>
  </si>
  <si>
    <t>722221175.S</t>
  </si>
  <si>
    <t>Montáž poistného ventilu závitového pre vodu G 3/4</t>
  </si>
  <si>
    <t>-631450503</t>
  </si>
  <si>
    <t>551210021600.S</t>
  </si>
  <si>
    <t>Ventil poistný pre kúrenie 3/4”, PN 10, mosadz</t>
  </si>
  <si>
    <t>281485598</t>
  </si>
  <si>
    <t>722229101.S</t>
  </si>
  <si>
    <t>Montáž ventilu vypúšťacieho, plniaceho, DN 15</t>
  </si>
  <si>
    <t>238978666</t>
  </si>
  <si>
    <t>1697804</t>
  </si>
  <si>
    <t>Guľový kohút vypúšťací DN 15</t>
  </si>
  <si>
    <t>-775242002</t>
  </si>
  <si>
    <t>734291112</t>
  </si>
  <si>
    <t>Tvarovky nad rámec (10% z ceny)</t>
  </si>
  <si>
    <t>197860755</t>
  </si>
  <si>
    <t>998734201.S</t>
  </si>
  <si>
    <t>Presun hmôt pre armatúry v objektoch výšky do 6 m</t>
  </si>
  <si>
    <t>-345688602</t>
  </si>
  <si>
    <t>998734294.S</t>
  </si>
  <si>
    <t>Armatúry, prípl.za presun nad vymedz. najväčšiu dopravnú vzdialenosť do 1000 m</t>
  </si>
  <si>
    <t>-204964636</t>
  </si>
  <si>
    <t>998734299.S</t>
  </si>
  <si>
    <t>Armatúry, prípl.za presun za každých ďaľších i začatých 1000 m nad 1000 m</t>
  </si>
  <si>
    <t>-477857958</t>
  </si>
  <si>
    <t>-117945824</t>
  </si>
  <si>
    <t>-1474583339</t>
  </si>
  <si>
    <t>2086776402</t>
  </si>
  <si>
    <t>-900927030</t>
  </si>
  <si>
    <t>OST</t>
  </si>
  <si>
    <t>Ostatné</t>
  </si>
  <si>
    <t>HZS-0061</t>
  </si>
  <si>
    <t>Dopojenie chladiaceho okruhu</t>
  </si>
  <si>
    <t>-1249510914</t>
  </si>
  <si>
    <t>HZS000214.3</t>
  </si>
  <si>
    <t>Uvedenie do prevádzky zariadení+obhliadka</t>
  </si>
  <si>
    <t>-1830497843</t>
  </si>
  <si>
    <t>HZS-0071</t>
  </si>
  <si>
    <t>Skúšobná vykurovacia prevádzka (3*24h)</t>
  </si>
  <si>
    <t>-727499484</t>
  </si>
  <si>
    <t>3.2 - Vykurovací systém</t>
  </si>
  <si>
    <t xml:space="preserve">    733 - Ústredné kúrenie, rozvodné potrubie</t>
  </si>
  <si>
    <t xml:space="preserve">    735 - Ústredné kúrenie, vykurovacie telesá</t>
  </si>
  <si>
    <t>974032124.S</t>
  </si>
  <si>
    <t>Vysekanie rýh v stenách a priečkach z dutých tehál a tvárnic do hĺbky 30 mm a š. do 150 mmn,  -0,00700t</t>
  </si>
  <si>
    <t>-1603366425</t>
  </si>
  <si>
    <t>356653927</t>
  </si>
  <si>
    <t>-403077706</t>
  </si>
  <si>
    <t>744120405</t>
  </si>
  <si>
    <t>-1491804601</t>
  </si>
  <si>
    <t>1654201345</t>
  </si>
  <si>
    <t>1192280863</t>
  </si>
  <si>
    <t>-911702749</t>
  </si>
  <si>
    <t>Poplatok za skládku - zmiešaný stavebný odpad</t>
  </si>
  <si>
    <t>570501587</t>
  </si>
  <si>
    <t>976084111.S</t>
  </si>
  <si>
    <t>1481964411</t>
  </si>
  <si>
    <t>545368982</t>
  </si>
  <si>
    <t>1370543421</t>
  </si>
  <si>
    <t>746059282</t>
  </si>
  <si>
    <t>-2146135625</t>
  </si>
  <si>
    <t>-739494091</t>
  </si>
  <si>
    <t>849276219</t>
  </si>
  <si>
    <t>-685474984</t>
  </si>
  <si>
    <t>-1951075765</t>
  </si>
  <si>
    <t>1775215659</t>
  </si>
  <si>
    <t>Ústredné kúrenie, rozvodné potrubie</t>
  </si>
  <si>
    <t>722171114</t>
  </si>
  <si>
    <t>Plasthliníkové potrubie Ivar ALPEX-DUO v kotúčoch spájané lisovaním dxt 26x3 mm + (T-kusy, Koelná, Spojky...) alebo ekvivalent</t>
  </si>
  <si>
    <t>-395095432</t>
  </si>
  <si>
    <t>722171115</t>
  </si>
  <si>
    <t>Plasthliníkové potrubie Ivar ALPEX-DUO v kotúčoch spájané lisovaním dxt 32x3 mm + (T-kusy, Koelná, Spojky...) alebo ekvivalent</t>
  </si>
  <si>
    <t>-1261472650</t>
  </si>
  <si>
    <t>722171116</t>
  </si>
  <si>
    <t>Plasthliníkové potrubie Ivar ALPEX-DUO v tyčiach spájané lisovaním dxt 40x3,5 mm + (T-kusy, Koelná, Spojky...) alebo ekvivalent</t>
  </si>
  <si>
    <t>-2010720961</t>
  </si>
  <si>
    <t>722171117</t>
  </si>
  <si>
    <t>Plasthliníkové potrubie Ivar ALPEX-DUO v tyčiach spájané lisovaním dxt 50x4,0 mm + (T-kusy, Koelná, Spojky...) alebo ekvivalent</t>
  </si>
  <si>
    <t>-49345541</t>
  </si>
  <si>
    <t>733167436.S</t>
  </si>
  <si>
    <t>Montáž zverného šróbenia D 17 mm</t>
  </si>
  <si>
    <t>524145532</t>
  </si>
  <si>
    <t>500682</t>
  </si>
  <si>
    <t xml:space="preserve">Zverné šróbenie - na potrubie PEX - 17x2 PEX-EK, IVAR.TP 4410 alebo ekvivalent </t>
  </si>
  <si>
    <t>-856186867</t>
  </si>
  <si>
    <t>1163907216</t>
  </si>
  <si>
    <t>-1626015589</t>
  </si>
  <si>
    <t>733167212.1</t>
  </si>
  <si>
    <t>-758785648</t>
  </si>
  <si>
    <t>1808092719</t>
  </si>
  <si>
    <t>1509368450</t>
  </si>
  <si>
    <t>21407569</t>
  </si>
  <si>
    <t>734223150.S</t>
  </si>
  <si>
    <t>Montáž vyvažovacieho ventilu priameho pre kúrenie DN 15</t>
  </si>
  <si>
    <t>-1638886011</t>
  </si>
  <si>
    <t>787012</t>
  </si>
  <si>
    <t>Vyvažovací ventil - 1/2"; Kv 1,75, IVAR.CIM 787 alebo ekvivalent</t>
  </si>
  <si>
    <t>51799058</t>
  </si>
  <si>
    <t>734223152.S</t>
  </si>
  <si>
    <t>Montáž vyvažovacieho ventilu priameho pre kúrenie DN 20</t>
  </si>
  <si>
    <t>668362252</t>
  </si>
  <si>
    <t>787034</t>
  </si>
  <si>
    <t>Vyvažovací ventil - 3/4"; Kv 2,87, IVAR.CIM 787 alebo ekvivalent</t>
  </si>
  <si>
    <t>-1697382702</t>
  </si>
  <si>
    <t>734223154.S</t>
  </si>
  <si>
    <t>Montáž vyvažovacieho ventilu priameho pre kúrenie DN 25</t>
  </si>
  <si>
    <t>-1324402057</t>
  </si>
  <si>
    <t>787100</t>
  </si>
  <si>
    <t>Vyvažovací ventil - 1"; Kv 4,08, IVAR.CIM 787 alebo ekvivalent</t>
  </si>
  <si>
    <t>2140386150</t>
  </si>
  <si>
    <t>HZS000211r</t>
  </si>
  <si>
    <t>788845311</t>
  </si>
  <si>
    <t>1472123536</t>
  </si>
  <si>
    <t>1738920151</t>
  </si>
  <si>
    <t>1038870097</t>
  </si>
  <si>
    <t>735</t>
  </si>
  <si>
    <t>Ústredné kúrenie, vykurovacie telesá</t>
  </si>
  <si>
    <t>735191910.S</t>
  </si>
  <si>
    <t>Napustenie vody do vykurovacieho systému vrátane potrubia o v. pl. vykurovacích telies</t>
  </si>
  <si>
    <t>l</t>
  </si>
  <si>
    <t>496128143</t>
  </si>
  <si>
    <t>735311206.S</t>
  </si>
  <si>
    <t>Montáž podlahového vykurovania</t>
  </si>
  <si>
    <t>2107144935</t>
  </si>
  <si>
    <t>SOLOTOP</t>
  </si>
  <si>
    <t>Systémová hydroizolačná fólia - 1400x800mm (1,12m2) - 145,60m2/130ks, IVAR.SOLOTOP alebo ekvivalent</t>
  </si>
  <si>
    <t>690969653</t>
  </si>
  <si>
    <t>71317535</t>
  </si>
  <si>
    <t>Potrubie PEX - 17x2; PN6-T=+90° C, PN10-T=+60° C - 120m, IVAR.PE-Xa  alebo ekvivalent</t>
  </si>
  <si>
    <t>-2128801581</t>
  </si>
  <si>
    <t>PPA50</t>
  </si>
  <si>
    <t>Fixačná príchytka na potrubie - 50mm; priama, IVAR.PPA alebo ekvivalent</t>
  </si>
  <si>
    <t>492268407</t>
  </si>
  <si>
    <t>247710002200</t>
  </si>
  <si>
    <t>Lepiaca páska hr. 5 cm, dĺžka kotúča 132 m  alebo ekvivalent</t>
  </si>
  <si>
    <t>589595162</t>
  </si>
  <si>
    <t>DP50</t>
  </si>
  <si>
    <t>Obvodový dilatačný pás - samolepiaci s fóliou - tl. 10; š. 160mm - 50/250m, IVAR.DP 50 alebo ekvivalent</t>
  </si>
  <si>
    <t>1464088908</t>
  </si>
  <si>
    <t>79818203</t>
  </si>
  <si>
    <t>Ochranná trubka - čierna - 50m, IVAR.HK 1620 alebo ekvivalent</t>
  </si>
  <si>
    <t>628627829</t>
  </si>
  <si>
    <t>PL10</t>
  </si>
  <si>
    <t>Plastifikátor - 10kg, IVAR.PL 10  alebo ekvivalent</t>
  </si>
  <si>
    <t>-158602330</t>
  </si>
  <si>
    <t>735311560.S</t>
  </si>
  <si>
    <t>Montáž zostavy rozdeľovač / zberač na stenu typ 7 cestný</t>
  </si>
  <si>
    <t>109501300</t>
  </si>
  <si>
    <t>553975</t>
  </si>
  <si>
    <t>Zostava rozdeľovač/zberač- pre podlahové vykurovanie - skriňa  P-KLASIK 3 - 1"xEK; 7cestný; mosadz , IVAR.CS 553 VP alebo ekvivalent</t>
  </si>
  <si>
    <t>-1880519329</t>
  </si>
  <si>
    <t>735311570.S</t>
  </si>
  <si>
    <t>Montáž zostavy rozdeľovač / zberač na stenu typ 8 cestný</t>
  </si>
  <si>
    <t>664315290</t>
  </si>
  <si>
    <t>553976</t>
  </si>
  <si>
    <t>Zostava rozdeľovač/zberač- pre podlahové vykurovanie - skriňa  P-KLASIK 3 - 1"xEK; 8cestný; mosadz , IVAR.CS 553 VP alebo ekvivalent</t>
  </si>
  <si>
    <t>825406385</t>
  </si>
  <si>
    <t>735311610.S</t>
  </si>
  <si>
    <t>Montáž zostavy rozdeľovač / zberač na stenu typ 11 cestný</t>
  </si>
  <si>
    <t>-1911168827</t>
  </si>
  <si>
    <t>553979</t>
  </si>
  <si>
    <t>Zostava rozdeľovač/zberač- pre podlahové vykurovanie - skriňa  P-KLASIK 4 - 1"xEK; 11cestný; mosadz , IVAR.CS 553 VP alebo ekvivalent</t>
  </si>
  <si>
    <t>-734544678</t>
  </si>
  <si>
    <t>735311620.S</t>
  </si>
  <si>
    <t>Montáž zostavy rozdeľovač / zberač na stenu typ 12 cestný</t>
  </si>
  <si>
    <t>1810363798</t>
  </si>
  <si>
    <t>553980</t>
  </si>
  <si>
    <t>Zostava rozdeľovač/zberač- pre podlahové vykurovanie - skriňa  P-KLASIK 4 - 1"xEK; 12cestný; mosadz , IVAR.CS 553 VP alebo ekvivalent</t>
  </si>
  <si>
    <t>-1805165676</t>
  </si>
  <si>
    <t>998735201.S</t>
  </si>
  <si>
    <t>Presun hmôt pre vykurovacie telesá v objektoch výšky do 6 m</t>
  </si>
  <si>
    <t>1268220233</t>
  </si>
  <si>
    <t>998735294.S</t>
  </si>
  <si>
    <t>Vykurovacie telesá, prípl.za presun nad vymedz. najväčšiu dopr. vzdial. do 1000 m</t>
  </si>
  <si>
    <t>-1613174598</t>
  </si>
  <si>
    <t>998735299.S</t>
  </si>
  <si>
    <t>Vykurovacie zariadenia a ich súčasti, prípl.za presun za každých ďaľších i začatých 1000 m nad 1000 m</t>
  </si>
  <si>
    <t>-914777246</t>
  </si>
  <si>
    <t>HZS000315.S</t>
  </si>
  <si>
    <t>Montážny a kotviaci materiál</t>
  </si>
  <si>
    <t>-222981559</t>
  </si>
  <si>
    <t>HZS000213</t>
  </si>
  <si>
    <t>Uvedenie technológie a zariadení do prevádzky</t>
  </si>
  <si>
    <t>1120060647</t>
  </si>
  <si>
    <t>HZS000312</t>
  </si>
  <si>
    <t>Skúšobná prevádzka vykurovacieho systému, vyregulovanie</t>
  </si>
  <si>
    <t>-751874574</t>
  </si>
  <si>
    <t>-635257212</t>
  </si>
  <si>
    <t>-315926086</t>
  </si>
  <si>
    <t>1239217905</t>
  </si>
  <si>
    <t>1608845620</t>
  </si>
  <si>
    <t>04 - Vzduchotechnika</t>
  </si>
  <si>
    <t xml:space="preserve">    769 - Montáže vzduchotechnických zariadení</t>
  </si>
  <si>
    <t>36-M - Montáž prev.,mer. a regul.zariadení</t>
  </si>
  <si>
    <t>713483020.S</t>
  </si>
  <si>
    <t>Montáž technickej izolácie samolepiacej rohože hr. 25 mm na potrubia s tvarovanou plochou</t>
  </si>
  <si>
    <t>1936693578</t>
  </si>
  <si>
    <t>283320004600.S</t>
  </si>
  <si>
    <t>Izolačný pás hr. 25 mm, izolácia zo syntetického kaučuku a AL fóliou</t>
  </si>
  <si>
    <t>1798005983</t>
  </si>
  <si>
    <t>713530025.S</t>
  </si>
  <si>
    <t>Tmelenie v požiarnych deliacich konštrukciách silikónovým protipožiarnym tmelom El90-180, výplň TI</t>
  </si>
  <si>
    <t>1831357910</t>
  </si>
  <si>
    <t>449410002710.S</t>
  </si>
  <si>
    <t>Protipožiarny silikónový tmel, objem 310 ml, zabezpečuje dilatácie protipožiarnych spojov a prestupov potrubí</t>
  </si>
  <si>
    <t>-519453974</t>
  </si>
  <si>
    <t>721175015.S</t>
  </si>
  <si>
    <t xml:space="preserve">Montáž zápachového uzáveru (sifónu) </t>
  </si>
  <si>
    <t>1567018789</t>
  </si>
  <si>
    <t>UNR700100819</t>
  </si>
  <si>
    <t>DFLK 100 vnější kryt s odvodem kondenzátu</t>
  </si>
  <si>
    <t>1345487013</t>
  </si>
  <si>
    <t>UNR700100810</t>
  </si>
  <si>
    <t>DFLK 160 vnější kryt s odvodem kondenzátu</t>
  </si>
  <si>
    <t>-1662003909</t>
  </si>
  <si>
    <t>769</t>
  </si>
  <si>
    <t>Montáže vzduchotechnických zariadení</t>
  </si>
  <si>
    <t>769011000.S</t>
  </si>
  <si>
    <t>Montáž ventilátora malého axiálneho, pripojenie d100</t>
  </si>
  <si>
    <t>1482929767</t>
  </si>
  <si>
    <t>429110004700</t>
  </si>
  <si>
    <t>Ventilátor malý, axiálny DECOR 100 Design CZR, IPX4, ELEKTRODESIGN alebo ekvivalent</t>
  </si>
  <si>
    <t>-1143164305</t>
  </si>
  <si>
    <t>769011015.S</t>
  </si>
  <si>
    <t>Montáž ventilátora malého axiálneho, pripojenie d160</t>
  </si>
  <si>
    <t>16119398</t>
  </si>
  <si>
    <t>429110005200</t>
  </si>
  <si>
    <t>Ventilátor malý, axiálny DECOR 300 Design CZR, IPX4, ELEKTRODESIGN alebo ekvivalent</t>
  </si>
  <si>
    <t>-1017013818</t>
  </si>
  <si>
    <t>769011130r</t>
  </si>
  <si>
    <t>Montáž lokálnej rekuperačnej jednotky</t>
  </si>
  <si>
    <t>1874505534</t>
  </si>
  <si>
    <t>3599551r</t>
  </si>
  <si>
    <t>Stenová rekuperačná jednotka, inVENTer typ iV14-MaxAir Corner alebo ekvivalent</t>
  </si>
  <si>
    <t>-1253250865</t>
  </si>
  <si>
    <t>769021000.S</t>
  </si>
  <si>
    <t>Montáž spiro potrubia do DN 100</t>
  </si>
  <si>
    <t>-700127637</t>
  </si>
  <si>
    <t>429810000200.S</t>
  </si>
  <si>
    <t>Potrubie kruhové spiro DN 100, dĺžka 1000 mm</t>
  </si>
  <si>
    <t>-712201169</t>
  </si>
  <si>
    <t>769021006.S</t>
  </si>
  <si>
    <t>Montáž spiro potrubia DN 160-180</t>
  </si>
  <si>
    <t>-1153789307</t>
  </si>
  <si>
    <t>429810000500.S</t>
  </si>
  <si>
    <t>Potrubie kruhové spiro DN 160, dĺžka 1000 mm</t>
  </si>
  <si>
    <t>1355144084</t>
  </si>
  <si>
    <t>769021133.S</t>
  </si>
  <si>
    <t>Montáž hygienickej ohybnej Al hadice priemeru 102 mm</t>
  </si>
  <si>
    <t>1174968586</t>
  </si>
  <si>
    <t>429840005700.S</t>
  </si>
  <si>
    <t>Hadica ohybná hygienická, hliníková mikrobiálne ošetrená d 102 mm, veľmi odolná</t>
  </si>
  <si>
    <t>-1914827506</t>
  </si>
  <si>
    <t>769021142.S</t>
  </si>
  <si>
    <t>Montáž hygienickej ohybnej Al hadice priemeru 160 mm</t>
  </si>
  <si>
    <t>1472999303</t>
  </si>
  <si>
    <t>429840006000.S</t>
  </si>
  <si>
    <t>Hadica ohybná hygienická, hliníková mikrobiálne ošetrená d 160 mm, veľmi odolná</t>
  </si>
  <si>
    <t>-1450677353</t>
  </si>
  <si>
    <t>769021322.S</t>
  </si>
  <si>
    <t>Montáž kolena 90° na spiro potrubie DN 160-250</t>
  </si>
  <si>
    <t>1777458796</t>
  </si>
  <si>
    <t>429850008100.S</t>
  </si>
  <si>
    <t>Koleno 90˚ DN 160 pre kruhové spiro potrubie</t>
  </si>
  <si>
    <t>302930061</t>
  </si>
  <si>
    <t>769021382.S</t>
  </si>
  <si>
    <t>Montáž prechodu symetrického na spiro potrubie DN 150-200</t>
  </si>
  <si>
    <t>1262207500</t>
  </si>
  <si>
    <t>429850018100.S</t>
  </si>
  <si>
    <t>Prechod symetrický DN 160/160 pre kruhové spiro potrubie</t>
  </si>
  <si>
    <t>-1236519389</t>
  </si>
  <si>
    <t>769021442.S</t>
  </si>
  <si>
    <t>Montáž nadstavca kruhového na kruhové potrubie DN 80-140</t>
  </si>
  <si>
    <t>-1213348009</t>
  </si>
  <si>
    <t>429850024300.S</t>
  </si>
  <si>
    <t>Nadstavec kruhový DN 100/100 pre kruhové spiro potrubie</t>
  </si>
  <si>
    <t>-817555745</t>
  </si>
  <si>
    <t>769021445.S</t>
  </si>
  <si>
    <t>Montáž nadstavca kruhového na kruhové potrubie DN 150-200</t>
  </si>
  <si>
    <t>-853349563</t>
  </si>
  <si>
    <t>429850024700.S</t>
  </si>
  <si>
    <t>Nadstavec kruhový DN 160/100 pre kruhové spiro potrubie</t>
  </si>
  <si>
    <t>2112690306</t>
  </si>
  <si>
    <t>429850024800.S</t>
  </si>
  <si>
    <t>Nadstavec kruhový DN 160/160 pre kruhové spiro potrubie</t>
  </si>
  <si>
    <t>-1071277072</t>
  </si>
  <si>
    <t>769021529.S</t>
  </si>
  <si>
    <t>Montáž samoťahovej hlavice do priemeru 140 mm</t>
  </si>
  <si>
    <t>-742571539</t>
  </si>
  <si>
    <t>429720025500.S</t>
  </si>
  <si>
    <t>Hlavica samoťahová pozinkovaná, priemer 100 mm</t>
  </si>
  <si>
    <t>-1024290546</t>
  </si>
  <si>
    <t>769021532.S</t>
  </si>
  <si>
    <t>Montáž samoťahovej hlavice priemeru 160-200 mm</t>
  </si>
  <si>
    <t>-834755334</t>
  </si>
  <si>
    <t>429720025900.S</t>
  </si>
  <si>
    <t>Hlavica samoťahová pozinkovaná, priemer 160 mm</t>
  </si>
  <si>
    <t>-1845180962</t>
  </si>
  <si>
    <t>769071290.S</t>
  </si>
  <si>
    <t>Montáž závesu kruhového a štvorhranného vzduchotechnického potrubia</t>
  </si>
  <si>
    <t>1785727882</t>
  </si>
  <si>
    <t>386544</t>
  </si>
  <si>
    <t>Záves VZT rozvodu</t>
  </si>
  <si>
    <t>1358289012</t>
  </si>
  <si>
    <t>36-M</t>
  </si>
  <si>
    <t>Montáž prev.,mer. a regul.zariadení</t>
  </si>
  <si>
    <t>360410052r</t>
  </si>
  <si>
    <t>Montáž regulátora otáčok</t>
  </si>
  <si>
    <t>-525811362</t>
  </si>
  <si>
    <t>186964r</t>
  </si>
  <si>
    <t>Regulátor stenovej rekuperácie sMove s4 alebo ekvivalent</t>
  </si>
  <si>
    <t>1850015402</t>
  </si>
  <si>
    <t>843551444</t>
  </si>
  <si>
    <t>HZS-0051</t>
  </si>
  <si>
    <t xml:space="preserve">Zaregulovanie VZT + kompletácia, revízna správa, zaškolenie obsluhy   </t>
  </si>
  <si>
    <t>-491766404</t>
  </si>
  <si>
    <t>Kompletné vyskúšanie systému</t>
  </si>
  <si>
    <t>1397974428</t>
  </si>
  <si>
    <t>Skúšobná v prevádzka</t>
  </si>
  <si>
    <t>1013510323</t>
  </si>
  <si>
    <t>05 - Elekotrinštalácia</t>
  </si>
  <si>
    <t xml:space="preserve">    21-M - Elektromontáže</t>
  </si>
  <si>
    <t xml:space="preserve">    22-M - Montáže oznamovacích a zabezpečovacích zariadení</t>
  </si>
  <si>
    <t>612403399</t>
  </si>
  <si>
    <t>Hrubá výplň rýh na stenách akoukoľvek maltou, akejkoľvek šírky ryhy</t>
  </si>
  <si>
    <t>1812417533</t>
  </si>
  <si>
    <t>974029121</t>
  </si>
  <si>
    <t>Vysekanie rýh v murive do hĺbky 30 mm a š. do 30 mm,  -0,00200t</t>
  </si>
  <si>
    <t>-105608735</t>
  </si>
  <si>
    <t>1682064879</t>
  </si>
  <si>
    <t>1340116035</t>
  </si>
  <si>
    <t>-556287234</t>
  </si>
  <si>
    <t>-996996974</t>
  </si>
  <si>
    <t>979089012.S</t>
  </si>
  <si>
    <t>Poplatok za skládku - betón, tehly, dlaždice (17 01) ostatné</t>
  </si>
  <si>
    <t>908958466</t>
  </si>
  <si>
    <t>-1455373172</t>
  </si>
  <si>
    <t>21-M</t>
  </si>
  <si>
    <t>Elektromontáže</t>
  </si>
  <si>
    <t>210010027.S</t>
  </si>
  <si>
    <t>Rúrka ohybná elektroinštalačná z PVC typ FXP 32, uložená pevne</t>
  </si>
  <si>
    <t>1431282567</t>
  </si>
  <si>
    <t>345710009300.S</t>
  </si>
  <si>
    <t>Rúrka ohybná vlnitá pancierová so strednou mechanickou odolnosťou z PVC-U, D 32</t>
  </si>
  <si>
    <t>1139679609</t>
  </si>
  <si>
    <t>345710018000.S</t>
  </si>
  <si>
    <t>Spojka nasúvacia z PVC pre elektroinštal. rúrky, D 32 mm</t>
  </si>
  <si>
    <t>1404518306</t>
  </si>
  <si>
    <t>210010313.S</t>
  </si>
  <si>
    <t>Krabica (KU 125) odbočná s viečkom, bez zapojenia, štvorcová</t>
  </si>
  <si>
    <t>-1246670321</t>
  </si>
  <si>
    <t>345410000500.S</t>
  </si>
  <si>
    <t>Krabica odbočná z PVC s viečkom pod omietku KU 125</t>
  </si>
  <si>
    <t>-1791944016</t>
  </si>
  <si>
    <t>210010321</t>
  </si>
  <si>
    <t>Krabica (1903, KR 68) odbočná s viečkom, svorkovnicou vrátane zapojenia, kruhová</t>
  </si>
  <si>
    <t>-1717137036</t>
  </si>
  <si>
    <t>345410002600</t>
  </si>
  <si>
    <t>Krabica univerzálna z PVC s viečkom a svorkovnicou pod omietku KU 68-1903, Dxh 73x42 mm</t>
  </si>
  <si>
    <t>1764017999</t>
  </si>
  <si>
    <t>210010364.S</t>
  </si>
  <si>
    <t>Krabica pancierová z PVC, 167x167x78 mm, IP 54 vrátane ukončenia káblov a zapojenia vodičov</t>
  </si>
  <si>
    <t>1000289154</t>
  </si>
  <si>
    <t>345410008400.S</t>
  </si>
  <si>
    <t>Krabica rozvodna ACEDUR IP 54</t>
  </si>
  <si>
    <t>773354257</t>
  </si>
  <si>
    <t>345610004920.S</t>
  </si>
  <si>
    <t>Svorkovnica S-96, z PA</t>
  </si>
  <si>
    <t>1327181887</t>
  </si>
  <si>
    <t>210110041</t>
  </si>
  <si>
    <t>Spínač polozapustený a zapustený vrátane zapojenia jednopólový - radenie 1</t>
  </si>
  <si>
    <t>-499943642</t>
  </si>
  <si>
    <t>345340004500</t>
  </si>
  <si>
    <t xml:space="preserve">Prístroj spínača </t>
  </si>
  <si>
    <t>-1725347547</t>
  </si>
  <si>
    <t>345350001500</t>
  </si>
  <si>
    <t xml:space="preserve">Kryt spínača tlačidlový </t>
  </si>
  <si>
    <t>299124944</t>
  </si>
  <si>
    <t>345350002300</t>
  </si>
  <si>
    <t xml:space="preserve">Rámček  1-násobný </t>
  </si>
  <si>
    <t>267182967</t>
  </si>
  <si>
    <t>210110041.S</t>
  </si>
  <si>
    <t>-483434745</t>
  </si>
  <si>
    <t>345340004500.S</t>
  </si>
  <si>
    <t>Prístroj spínača, radenie 1, IP54</t>
  </si>
  <si>
    <t>232193535</t>
  </si>
  <si>
    <t>345350001500.S</t>
  </si>
  <si>
    <t>Kryt spínača</t>
  </si>
  <si>
    <t>-1885370568</t>
  </si>
  <si>
    <t>345350002300.S</t>
  </si>
  <si>
    <t>Rámček 1-násobný</t>
  </si>
  <si>
    <t>-1454093487</t>
  </si>
  <si>
    <t>210110043</t>
  </si>
  <si>
    <t xml:space="preserve">Spínač polozapustený a zapustený vrátane zapojenia sériový prep.stried. - radenie 5 </t>
  </si>
  <si>
    <t>1180827480</t>
  </si>
  <si>
    <t>345330003300</t>
  </si>
  <si>
    <t>Prístroj prepínača  radenie 5</t>
  </si>
  <si>
    <t>18723</t>
  </si>
  <si>
    <t>345350001800</t>
  </si>
  <si>
    <t xml:space="preserve">Kryt spínača delený </t>
  </si>
  <si>
    <t>-390167209</t>
  </si>
  <si>
    <t>581428931</t>
  </si>
  <si>
    <t>210110043.S</t>
  </si>
  <si>
    <t>Spínač polozapustený a zapustený vrátane zapojenia sériový - radenie 5</t>
  </si>
  <si>
    <t>1963086741</t>
  </si>
  <si>
    <t>345340007955.S</t>
  </si>
  <si>
    <t>Spínač sériový polozapustený a zapustený, radenie č.5, IP54</t>
  </si>
  <si>
    <t>-1865423913</t>
  </si>
  <si>
    <t>345350004320.S</t>
  </si>
  <si>
    <t>Rámik jednoduchý pre spínače a zásuvky</t>
  </si>
  <si>
    <t>-2023841711</t>
  </si>
  <si>
    <t>210110045</t>
  </si>
  <si>
    <t>Spínač polozapustený a zapustený vrátane zapojenia stried.prep.- radenie 6</t>
  </si>
  <si>
    <t>-811793874</t>
  </si>
  <si>
    <t>345330003000</t>
  </si>
  <si>
    <t>Prístroj prepínača radenie 6</t>
  </si>
  <si>
    <t>-1950800455</t>
  </si>
  <si>
    <t>345350001700</t>
  </si>
  <si>
    <t>-49944698</t>
  </si>
  <si>
    <t>1057020692</t>
  </si>
  <si>
    <t>210110046</t>
  </si>
  <si>
    <t>Spínač polozapustený a zapustený vrátane zapojenia krížový prep.- radenie 7</t>
  </si>
  <si>
    <t>-1817130955</t>
  </si>
  <si>
    <t>345330003100</t>
  </si>
  <si>
    <t>Prístroj prepínača radenie 7</t>
  </si>
  <si>
    <t>1557248177</t>
  </si>
  <si>
    <t>933029557</t>
  </si>
  <si>
    <t>-735492085</t>
  </si>
  <si>
    <t>210111004.S</t>
  </si>
  <si>
    <t>Zásuvka vstavaná 230 V / 16A vrátane zapojenia, vyhotovenie 3P</t>
  </si>
  <si>
    <t>137338627</t>
  </si>
  <si>
    <t>345540004300.S</t>
  </si>
  <si>
    <t>Zásuvka  230 V,16 A,IP 54</t>
  </si>
  <si>
    <t>-863573720</t>
  </si>
  <si>
    <t>210111032</t>
  </si>
  <si>
    <t>Domová zásuvka v krabici pre vonkajšie prostredie 10/16 A 250 V 2P + Z 2 x zapojenie</t>
  </si>
  <si>
    <t>260711264</t>
  </si>
  <si>
    <t>345510005601</t>
  </si>
  <si>
    <t>Zásuvka dvojita 16A,230V, IP20</t>
  </si>
  <si>
    <t>410972534</t>
  </si>
  <si>
    <t>210111042</t>
  </si>
  <si>
    <t>Zásuvka s plochými kontaktmi v krabici pre prostredie obyč., 48 V, 250 V, 400 V, 10 A 2P + Z</t>
  </si>
  <si>
    <t>3919263</t>
  </si>
  <si>
    <t>345540009100</t>
  </si>
  <si>
    <t>Zásuvka 400V,16A,IP54</t>
  </si>
  <si>
    <t>1332570822</t>
  </si>
  <si>
    <t>210160293</t>
  </si>
  <si>
    <t>Montáž a dodávka rozvádzača RH s prístrojmi - podľa PD</t>
  </si>
  <si>
    <t>432234816</t>
  </si>
  <si>
    <t>210160294</t>
  </si>
  <si>
    <t>Montáž a dodávka rozvádzača R1 s prístrojmi - podľa PD</t>
  </si>
  <si>
    <t>1801426265</t>
  </si>
  <si>
    <t>210201011</t>
  </si>
  <si>
    <t>Montáž a zapojenie svietidla nástenného</t>
  </si>
  <si>
    <t>1725057927</t>
  </si>
  <si>
    <t>348120001201</t>
  </si>
  <si>
    <t>Svietidlo nastené LED 25W,230V,IP43</t>
  </si>
  <si>
    <t>216380986</t>
  </si>
  <si>
    <t>348120001202</t>
  </si>
  <si>
    <t>Svietidlo nastené LED 25W,230V,IP20</t>
  </si>
  <si>
    <t>-216315515</t>
  </si>
  <si>
    <t>210201510.S</t>
  </si>
  <si>
    <t>Montáž a zapojenie svietidla 1x svetelný zdroj, núdzového, LED - núdzový režim</t>
  </si>
  <si>
    <t>-1700064809</t>
  </si>
  <si>
    <t>348150000600.S</t>
  </si>
  <si>
    <t xml:space="preserve">LED svietidlo núdzové </t>
  </si>
  <si>
    <t>811005797</t>
  </si>
  <si>
    <t>210203051</t>
  </si>
  <si>
    <t>Montáž a zapojenie svietidla stropného</t>
  </si>
  <si>
    <t>-309437963</t>
  </si>
  <si>
    <t>348130002400</t>
  </si>
  <si>
    <t>Svietidlo stropné LED 25W,230V,IP43</t>
  </si>
  <si>
    <t>-653664222</t>
  </si>
  <si>
    <t>348130002401</t>
  </si>
  <si>
    <t>Svietidlo stropné LED 25W,230V,IP20</t>
  </si>
  <si>
    <t>1928411645</t>
  </si>
  <si>
    <t>348130002402</t>
  </si>
  <si>
    <t>Svietidlo stropné LED 36W,230V,IP20 dl. 1200mm</t>
  </si>
  <si>
    <t>1639623068</t>
  </si>
  <si>
    <t>210220030.S</t>
  </si>
  <si>
    <t>Hlavná uzemnovacia prípojnica</t>
  </si>
  <si>
    <t>66238526</t>
  </si>
  <si>
    <t>345410000200.S</t>
  </si>
  <si>
    <t>Krabica odbočná z PVC s viečkom pod omietku KO 100 E</t>
  </si>
  <si>
    <t>824372896</t>
  </si>
  <si>
    <t>345610005000.S</t>
  </si>
  <si>
    <t>-1541018523</t>
  </si>
  <si>
    <t>210220800.S</t>
  </si>
  <si>
    <t>Uzemňovacie vedenie na povrchu AlMgSi drôt zvodový Ø 8-10 mm</t>
  </si>
  <si>
    <t>2102269320</t>
  </si>
  <si>
    <t>354410064200.S</t>
  </si>
  <si>
    <t>Drôt bleskozvodový zliatina AlMgSi, d 8 mm, Al</t>
  </si>
  <si>
    <t>-981323258</t>
  </si>
  <si>
    <t>210222002.S</t>
  </si>
  <si>
    <t>Uzemňovacie vedenie na povrchu FeZn do 120 mm2, pre vonkajšie práce</t>
  </si>
  <si>
    <t>1573150186</t>
  </si>
  <si>
    <t>354410058800.S</t>
  </si>
  <si>
    <t>Pásovina uzemňovacia FeZn 30 x 4 mm</t>
  </si>
  <si>
    <t>-1882400624</t>
  </si>
  <si>
    <t>210222102</t>
  </si>
  <si>
    <t>Podpery vedenia FeZn na vrchol krovu PV15 A-F +UNI, pre vonkajšie práce</t>
  </si>
  <si>
    <t>440269272</t>
  </si>
  <si>
    <t>354410033000</t>
  </si>
  <si>
    <t>Podpera vedenia FeZn na vrchol krovu označenie PV 15 A</t>
  </si>
  <si>
    <t>-819676103</t>
  </si>
  <si>
    <t>210222110</t>
  </si>
  <si>
    <t>Podpery vedenia FeZn pod krytinu na svahu PV12-13, pre vonkajšie práce</t>
  </si>
  <si>
    <t>-912220716</t>
  </si>
  <si>
    <t>354410032700</t>
  </si>
  <si>
    <t>Podpera vedenia FeZn pod škridľovú strechu označenie PV 12</t>
  </si>
  <si>
    <t>2096805472</t>
  </si>
  <si>
    <t>210222204</t>
  </si>
  <si>
    <t>Zachytávacia tyč FeZn bez osadenia a s osadením JP10-30, pre vonkajšie práce</t>
  </si>
  <si>
    <t>-47774499</t>
  </si>
  <si>
    <t>354410023100</t>
  </si>
  <si>
    <t>Tyč zachytávacia FeZn na upevnenie do muriva označenie JP 15</t>
  </si>
  <si>
    <t>597837394</t>
  </si>
  <si>
    <t>210222243</t>
  </si>
  <si>
    <t>Svorka FeZn spojovacia SS, pre vonkajšie práce</t>
  </si>
  <si>
    <t>1856468846</t>
  </si>
  <si>
    <t>354410003400</t>
  </si>
  <si>
    <t>Svorka FeZn spojovacia označenie SS 2 skrutky s príložkou</t>
  </si>
  <si>
    <t>432262732</t>
  </si>
  <si>
    <t>210222246</t>
  </si>
  <si>
    <t>Svorka FeZn na odkvapový žľab SO, pre vonkajšie práce</t>
  </si>
  <si>
    <t>796295432</t>
  </si>
  <si>
    <t>354410004200</t>
  </si>
  <si>
    <t>Svorka FeZn odkvapová označenie SO</t>
  </si>
  <si>
    <t>1178996152</t>
  </si>
  <si>
    <t>210222247</t>
  </si>
  <si>
    <t>Svorka FeZn skúšobná SZ, pre vonkajšie práce</t>
  </si>
  <si>
    <t>682067452</t>
  </si>
  <si>
    <t>354410004300</t>
  </si>
  <si>
    <t>Svorka FeZn skúšobná označenie SZ</t>
  </si>
  <si>
    <t>1221326712</t>
  </si>
  <si>
    <t>210222280</t>
  </si>
  <si>
    <t>Uzemňovacia tyč FeZn ZT, pre vonkajšie práce</t>
  </si>
  <si>
    <t>1250353954</t>
  </si>
  <si>
    <t>354410055700</t>
  </si>
  <si>
    <t>Tyč uzemňovacia FeZn označenie ZT 2 m</t>
  </si>
  <si>
    <t>1157070041</t>
  </si>
  <si>
    <t>210800101.S</t>
  </si>
  <si>
    <t>Kábel medený uložený voľne CYKY 450/750 V 2x1,5</t>
  </si>
  <si>
    <t>-1514283727</t>
  </si>
  <si>
    <t>341110000100.S</t>
  </si>
  <si>
    <t>Kábel medený CYKY-J 2x1,5 mm2</t>
  </si>
  <si>
    <t>1464295048</t>
  </si>
  <si>
    <t>210800107</t>
  </si>
  <si>
    <t>Kábel medený uložený voľne CYKY 450/750 V 3x1,5</t>
  </si>
  <si>
    <t>-1719760341</t>
  </si>
  <si>
    <t>KPE000000672</t>
  </si>
  <si>
    <t xml:space="preserve">Kábel pevný CYKYLo-J 3x1,5 </t>
  </si>
  <si>
    <t>2070348827</t>
  </si>
  <si>
    <t>KPE000000493</t>
  </si>
  <si>
    <t>Kábel pevný CYKYLo-O 3x1,5</t>
  </si>
  <si>
    <t>47305183</t>
  </si>
  <si>
    <t>210800107.S</t>
  </si>
  <si>
    <t>-998349167</t>
  </si>
  <si>
    <t>341110000700.S</t>
  </si>
  <si>
    <t>Kábel medený CYKY-O 3x1,5 mm2</t>
  </si>
  <si>
    <t>-2130685481</t>
  </si>
  <si>
    <t>210800108</t>
  </si>
  <si>
    <t>Kábel medený uložený voľne CYKY 450/750 V 3x2,5</t>
  </si>
  <si>
    <t>-34189107</t>
  </si>
  <si>
    <t>341110000801</t>
  </si>
  <si>
    <t>Kábel medený CYKYLo-J 3x2,5</t>
  </si>
  <si>
    <t>938340760</t>
  </si>
  <si>
    <t>210800108.S</t>
  </si>
  <si>
    <t>885082109</t>
  </si>
  <si>
    <t>341110000800.S</t>
  </si>
  <si>
    <t>Kábel medený CYKY-j 3x2,5 mm2</t>
  </si>
  <si>
    <t>536038840</t>
  </si>
  <si>
    <t>210800119.S</t>
  </si>
  <si>
    <t>Kábel medený uložený voľne CYKY 450/750 V 5x1,5</t>
  </si>
  <si>
    <t>-592178705</t>
  </si>
  <si>
    <t>341110001900.S</t>
  </si>
  <si>
    <t>Kábel medený CYKY-J 5x1,5 mm2</t>
  </si>
  <si>
    <t>92918815</t>
  </si>
  <si>
    <t>210800120.S</t>
  </si>
  <si>
    <t>Kábel medený uložený voľne CYKY 450/750 V 5x2,5</t>
  </si>
  <si>
    <t>-1905381142</t>
  </si>
  <si>
    <t>341110002000.S</t>
  </si>
  <si>
    <t>Kábel medený CYKY-J 5x2,5 mm2</t>
  </si>
  <si>
    <t>524045867</t>
  </si>
  <si>
    <t>210800121.S</t>
  </si>
  <si>
    <t>Kábel medený uložený voľne CYKY 450/750 V 5x4</t>
  </si>
  <si>
    <t>84245046</t>
  </si>
  <si>
    <t>341110002100.S</t>
  </si>
  <si>
    <t>Kábel medený CYKY-J 5x4 mm2</t>
  </si>
  <si>
    <t>1701820018</t>
  </si>
  <si>
    <t>210800123.S</t>
  </si>
  <si>
    <t>Kábel medený uložený voľne CYKY 450/750 V 5x10</t>
  </si>
  <si>
    <t>673793554</t>
  </si>
  <si>
    <t>341110002300.S</t>
  </si>
  <si>
    <t>Kábel medený CYKY-J 5x10 mm2</t>
  </si>
  <si>
    <t>-321608096</t>
  </si>
  <si>
    <t>210800613</t>
  </si>
  <si>
    <t>Vodič medený uložený voľne H07V-K (CYA)  450/750 V 6</t>
  </si>
  <si>
    <t>1693478462</t>
  </si>
  <si>
    <t>341310009100</t>
  </si>
  <si>
    <t>Vodič medený flexibilný H07V-K 6 mm2</t>
  </si>
  <si>
    <t>1089929611</t>
  </si>
  <si>
    <t>210800615</t>
  </si>
  <si>
    <t>Vodič medený uložený voľne H07V-K (CYA)  450/750 V 16</t>
  </si>
  <si>
    <t>1116655702</t>
  </si>
  <si>
    <t>341310009300</t>
  </si>
  <si>
    <t>Vodič medený flexibilný H07V-K 16 mm2</t>
  </si>
  <si>
    <t>-1261348280</t>
  </si>
  <si>
    <t>210802107.S</t>
  </si>
  <si>
    <t>Kábel medený uložený voľne LíYY 3x0,75</t>
  </si>
  <si>
    <t>1074875409</t>
  </si>
  <si>
    <t>K00012759</t>
  </si>
  <si>
    <t>Kábel LiYY 3x0,75 mm2</t>
  </si>
  <si>
    <t>1679932262</t>
  </si>
  <si>
    <t>PPV000116</t>
  </si>
  <si>
    <t>Drobný inštalačný materiál a práca</t>
  </si>
  <si>
    <t>-1259897773</t>
  </si>
  <si>
    <t>22-M</t>
  </si>
  <si>
    <t>Montáže oznamovacích a zabezpečovacích zariadení</t>
  </si>
  <si>
    <t>220490043.S</t>
  </si>
  <si>
    <t>Montáž a dodávka telefónneho bytového zariadenia-hlasitá, zapojenie,vyskúš.a vysvetlenie manipuláci</t>
  </si>
  <si>
    <t>153873083</t>
  </si>
  <si>
    <t>220511002.S</t>
  </si>
  <si>
    <t>Montáž zásuvky 2xRJ45 pod omietku</t>
  </si>
  <si>
    <t>696204308</t>
  </si>
  <si>
    <t>383150002100.S</t>
  </si>
  <si>
    <t>Zásuvkový modul 2xRJ45/s, Cat.5e</t>
  </si>
  <si>
    <t>2137771920</t>
  </si>
  <si>
    <t>220511021.S</t>
  </si>
  <si>
    <t>Zapojenie zásuvky 2xRJ45</t>
  </si>
  <si>
    <t>-253556139</t>
  </si>
  <si>
    <t>220511031.S</t>
  </si>
  <si>
    <t>Kábel v rúrkach - internet +TV</t>
  </si>
  <si>
    <t>1736201257</t>
  </si>
  <si>
    <t>341230000800.S</t>
  </si>
  <si>
    <t>Kábel medený dátový UTP 4x2x0,5 mm2</t>
  </si>
  <si>
    <t>1204255666</t>
  </si>
  <si>
    <t>220512130.S</t>
  </si>
  <si>
    <t>Značenie zásuviek</t>
  </si>
  <si>
    <t>-536724014</t>
  </si>
  <si>
    <t>220512199.S</t>
  </si>
  <si>
    <t>RACK skriňa s príslušenstvom a internetovým pripojením</t>
  </si>
  <si>
    <t>96296647</t>
  </si>
  <si>
    <t>220733040.S</t>
  </si>
  <si>
    <t>Montáž a inštalácia TV zásuvky</t>
  </si>
  <si>
    <t>623376287</t>
  </si>
  <si>
    <t>384270000100.S</t>
  </si>
  <si>
    <t>Zásuvka TV koncová</t>
  </si>
  <si>
    <t>1292447155</t>
  </si>
  <si>
    <t>220960416.R</t>
  </si>
  <si>
    <t>Montáž tlačidla CENTRAL STOP</t>
  </si>
  <si>
    <t>1921892372</t>
  </si>
  <si>
    <t>35899000100R</t>
  </si>
  <si>
    <t>CENTRAL STOP</t>
  </si>
  <si>
    <t>203327596</t>
  </si>
  <si>
    <t>HZS000114</t>
  </si>
  <si>
    <t>Revízna správa</t>
  </si>
  <si>
    <t>699265339</t>
  </si>
  <si>
    <t>SO 02 - Dopravné napojenie, spevnené plochy, chodníky</t>
  </si>
  <si>
    <t>02.1 - Komunikácia</t>
  </si>
  <si>
    <t>Žiar nad Hronom</t>
  </si>
  <si>
    <t>Zariadenie sociálnych služieb Lipa, Žiar nad Hrono</t>
  </si>
  <si>
    <t>Ing. Viliam Michálek, PhD, Strečno</t>
  </si>
  <si>
    <t>Ing. Milan Sirotiak</t>
  </si>
  <si>
    <t xml:space="preserve">    5 - Komunikácie</t>
  </si>
  <si>
    <t>113107112.S</t>
  </si>
  <si>
    <t>Odstránenie krytu v ploche do 200 m2 z kameniva ťaženého, hr.100 do 200 mm,  -0,24000t</t>
  </si>
  <si>
    <t>1841620889</t>
  </si>
  <si>
    <t>113107141.S</t>
  </si>
  <si>
    <t>Odstránenie krytu v ploche do 200 m2 asfaltového, hr. vrstvy do 50 mm,  -0,12500t</t>
  </si>
  <si>
    <t>567820553</t>
  </si>
  <si>
    <t>113107142.S</t>
  </si>
  <si>
    <t>Odstránenie krytu asfaltového v ploche do 200 m2, hr. nad 50 do 100 mm,  -0,25000t</t>
  </si>
  <si>
    <t>1165601824</t>
  </si>
  <si>
    <t>121101112.S</t>
  </si>
  <si>
    <t>Odstránenie ornice s premiestn. na hromady, so zložením na vzdialenosť do 100 m a do 1000 m3</t>
  </si>
  <si>
    <t>-377061530</t>
  </si>
  <si>
    <t>131201102.S</t>
  </si>
  <si>
    <t>Výkop nezapaženej jamy v hornine 3, nad 100 do 1000 m3</t>
  </si>
  <si>
    <t>-1282151397</t>
  </si>
  <si>
    <t>-1629088320</t>
  </si>
  <si>
    <t>132101101.S</t>
  </si>
  <si>
    <t>Výkop ryhy do šírky 600 mm v horn.1a2 do 100 m3</t>
  </si>
  <si>
    <t>2029846378</t>
  </si>
  <si>
    <t>162301121.S</t>
  </si>
  <si>
    <t>Vodorovné premiestnenie výkopku po spevnenej ceste z horniny tr.1-4, nad 100 do 1000 m3 na vzdialenosť nad 50 do 500 m</t>
  </si>
  <si>
    <t>1796412836</t>
  </si>
  <si>
    <t>162501122.S</t>
  </si>
  <si>
    <t>Vodorovné premiestnenie výkopku po spevnenej ceste z horniny tr.1-4, nad 100 do 1000 m3 na vzdialenosť do 3000 m</t>
  </si>
  <si>
    <t>-666614373</t>
  </si>
  <si>
    <t>162501123.S</t>
  </si>
  <si>
    <t>Vodorovné premiestnenie výkopku po spevnenej ceste z horniny tr.1-4, nad 100 do 1000 m3, príplatok k cene za každých ďalšich a začatých 1000 m</t>
  </si>
  <si>
    <t>1041417210</t>
  </si>
  <si>
    <t>167101101.S</t>
  </si>
  <si>
    <t>Nakladanie neuľahnutého výkopku z hornín tr.1-4 do 100 m3</t>
  </si>
  <si>
    <t>-1015869644</t>
  </si>
  <si>
    <t>171201201.S</t>
  </si>
  <si>
    <t>Uloženie sypaniny na skládky do 100 m3</t>
  </si>
  <si>
    <t>-1598443052</t>
  </si>
  <si>
    <t>171201202.S</t>
  </si>
  <si>
    <t>Uloženie sypaniny na skládky nad 100 do 1000 m3</t>
  </si>
  <si>
    <t>-69540423</t>
  </si>
  <si>
    <t>175101201.S</t>
  </si>
  <si>
    <t>Obsyp objektov sypaninou z vhodných hornín 1 až 4 bez prehodenia sypaniny</t>
  </si>
  <si>
    <t>267294423</t>
  </si>
  <si>
    <t>583410004400.S</t>
  </si>
  <si>
    <t>Štrkodrva frakcia 0-63 mm</t>
  </si>
  <si>
    <t>-1535289121</t>
  </si>
  <si>
    <t>181101102.S</t>
  </si>
  <si>
    <t>Úprava pláne v zárezoch v hornine 1-4 so zhutnením</t>
  </si>
  <si>
    <t>411546923</t>
  </si>
  <si>
    <t>181301102.S</t>
  </si>
  <si>
    <t>Rozprestretie ornice v rovine, plocha do 500 m2, hr.do 150 mm</t>
  </si>
  <si>
    <t>-2061525412</t>
  </si>
  <si>
    <t>181301302.S</t>
  </si>
  <si>
    <t>Rozprestretie ornice na svahu do sklonu 1:5, plocha do 500 m2, hr. do 150 mm</t>
  </si>
  <si>
    <t>997397581</t>
  </si>
  <si>
    <t>-2044118191</t>
  </si>
  <si>
    <t>211971110.S</t>
  </si>
  <si>
    <t>Zhotovenie opláštenia výplne z geotextílie, v ryhe alebo v záreze so stenami šikmými o skl. do 1:2,5</t>
  </si>
  <si>
    <t>211085284</t>
  </si>
  <si>
    <t>693110002900.S</t>
  </si>
  <si>
    <t>Geotextília polypropylénová netkaná 250 g/m2</t>
  </si>
  <si>
    <t>448838496</t>
  </si>
  <si>
    <t>212752127.S</t>
  </si>
  <si>
    <t>Trativody z flexodrenážnych rúr DN 160</t>
  </si>
  <si>
    <t>489786662</t>
  </si>
  <si>
    <t>289971211</t>
  </si>
  <si>
    <t>Zhotovenie vrstvy z geotextílie na upravenom povrchu sklon do 1 : 5 , šírky od 0 do 3 m</t>
  </si>
  <si>
    <t>-1661344413</t>
  </si>
  <si>
    <t>693110004710R</t>
  </si>
  <si>
    <t>Geotextília netkaná proti ropným látkam REO Fb 1,2x10 m, 400 g/m2</t>
  </si>
  <si>
    <t>-2091218544</t>
  </si>
  <si>
    <t>Komunikácie</t>
  </si>
  <si>
    <t>564762113.S</t>
  </si>
  <si>
    <t>Podklad alebo kryt z kameniva hrubého drveného veľ. 32-63 mm (vibr.štrk) po zhut.hr. 220 mm</t>
  </si>
  <si>
    <t>54717465</t>
  </si>
  <si>
    <t>564851111.S</t>
  </si>
  <si>
    <t>Podklad zo štrkodrviny fr. 0-32 s rozprestretím a zhutnením, po zhutnení hr. 150 mm</t>
  </si>
  <si>
    <t>2111449496</t>
  </si>
  <si>
    <t>567122114.S</t>
  </si>
  <si>
    <t>Podklad z kameniva stmeleného cementom s rozprestretím a zhutnením, CBGM C 8/10 (C 6/8), po zhutnení hr. 150 mm</t>
  </si>
  <si>
    <t>-1082343712</t>
  </si>
  <si>
    <t>577144211.S</t>
  </si>
  <si>
    <t>Asfaltový betón vrstva obrusná AC 11 O v pruhu š. do 3 m z nemodifik. asfaltu tr. I, po zhutnení hr. 50 mm</t>
  </si>
  <si>
    <t>2037288439</t>
  </si>
  <si>
    <t>577174411.S</t>
  </si>
  <si>
    <t>Asfaltový betón vrstva ložná AC 22 L v pruhu š. do 3 m z nemodifik. asfaltu tr. I, po zhutnení hr. 80 mm</t>
  </si>
  <si>
    <t>1170753443</t>
  </si>
  <si>
    <t>596811313.S</t>
  </si>
  <si>
    <t>Kladenie betónovej dlažby s vyplnením škár do lôžka z kameniva, veľ. do 0,09 m2 plochy nad 300 m2. škárovanie kremičitým pieskom</t>
  </si>
  <si>
    <t>-12619379</t>
  </si>
  <si>
    <t>592460011700P3</t>
  </si>
  <si>
    <t>Dlažba betónová drenážna EKOgreen, rozmer 200x200x80 mm,</t>
  </si>
  <si>
    <t>1063437528</t>
  </si>
  <si>
    <t>914001111.S</t>
  </si>
  <si>
    <t>Osadenie a montáž cestnej zvislej dopravnej značky na stĺpik, stĺp, konzolu alebo objekt</t>
  </si>
  <si>
    <t>2043968582</t>
  </si>
  <si>
    <t>404490008400.S</t>
  </si>
  <si>
    <t>Stĺpik Zn, d 60 mm/1 bm, pre dopravné značky</t>
  </si>
  <si>
    <t>-1874075855</t>
  </si>
  <si>
    <t>404440000100.S</t>
  </si>
  <si>
    <t>Úchyt na stĺpik, d 60 mm, križový, Zn</t>
  </si>
  <si>
    <t>10830339</t>
  </si>
  <si>
    <t>404490008600.S</t>
  </si>
  <si>
    <t>Krytka stĺpika, d 60 mm, plastová</t>
  </si>
  <si>
    <t>1010085858</t>
  </si>
  <si>
    <t>404410033920</t>
  </si>
  <si>
    <t>Regulačná značka ZDZ 202 "Stoj, daj prednosť v jazde", Zn lisovaná, V1-600 x 600 mm, RA2, P3, E2, SP1</t>
  </si>
  <si>
    <t>1025174770</t>
  </si>
  <si>
    <t>914812111.S</t>
  </si>
  <si>
    <t>Montáž dočasnej dopravnej značky samostatnej základnej</t>
  </si>
  <si>
    <t>-955581314</t>
  </si>
  <si>
    <t>404410180284</t>
  </si>
  <si>
    <t>Všeobecná dodatková tabuľa ZDZ 509-53 V2RA2 "Spresňujúce informácie (k značke 101: stavebná premávka)", rozmer 330x600 mm, Zn lisovaná, P3, E2, SP1</t>
  </si>
  <si>
    <t>1701998650</t>
  </si>
  <si>
    <t>404410180402</t>
  </si>
  <si>
    <t>Všeobecná dodatková tabuľa ZDZ 507-121 V2RA2 "Neplatí pre (vozidlá stavby)", rozmer 450x600 mm, Zn lisovaná, P3, E2, SP1</t>
  </si>
  <si>
    <t>-717690202</t>
  </si>
  <si>
    <t>404410034677</t>
  </si>
  <si>
    <t>Regulačná značka ZDZ 210-32 "Prikázaný smer jazdy (priamo alebo vpravo)", Zn lisovaná, V1 - kruh 420 mm, RA2, P3, E2, SP1</t>
  </si>
  <si>
    <t>-528790756</t>
  </si>
  <si>
    <t>914812211.S</t>
  </si>
  <si>
    <t xml:space="preserve">Montáž dočasnej dopravnej značky kompletnej základnej 101; 321; 231; 202; 215; 114; 131; </t>
  </si>
  <si>
    <t>-1383519213</t>
  </si>
  <si>
    <t>404410211400.S</t>
  </si>
  <si>
    <t>Kompletná dopravná značka základného rozmeru 900 mm vrátane podstavca a stĺpa</t>
  </si>
  <si>
    <t>73800150</t>
  </si>
  <si>
    <t>915716125.S</t>
  </si>
  <si>
    <t>Vodorovné dopravné značenie striekané farbou čiar hrubých súvislých, farba biela retroreflexná šírky 300 mm</t>
  </si>
  <si>
    <t>292581947</t>
  </si>
  <si>
    <t>915716133.S</t>
  </si>
  <si>
    <t>Vodorovné dopravné značenie striekané farbou čiar tenkých prerušovaných, farba biela základná šírky 150 mm</t>
  </si>
  <si>
    <t>1804330749</t>
  </si>
  <si>
    <t>915721222.S</t>
  </si>
  <si>
    <t>Vodorovné dopravné značenie striekané farbou prechodov pre chodcov, šípky, symboly a pod., žltá retroreflexná</t>
  </si>
  <si>
    <t>433430497</t>
  </si>
  <si>
    <t>915791111.S</t>
  </si>
  <si>
    <t>Predznačenie pre značenie striekané farbou z náterových hmôt deliace čiary, vodiace prúžky</t>
  </si>
  <si>
    <t>125579806</t>
  </si>
  <si>
    <t>915791112.S</t>
  </si>
  <si>
    <t>Predznačenie pre vodorovné značenie striekané farbou alebo vykonávané z náterových hmôt</t>
  </si>
  <si>
    <t>-1566052090</t>
  </si>
  <si>
    <t>915911111.S</t>
  </si>
  <si>
    <t>Montáž dočasnej dopravnej zábrany Z2 reflexnej</t>
  </si>
  <si>
    <t>-1081393529</t>
  </si>
  <si>
    <t>404450003500</t>
  </si>
  <si>
    <t>Zariadenie dopravné (Zábrana na označenie uzávierky) reflexná, rozmer 1000x200 mm, pre dočasné dopravné značenie</t>
  </si>
  <si>
    <t>1756339422</t>
  </si>
  <si>
    <t>915912211.S</t>
  </si>
  <si>
    <t>Montáž dočasnej dopravnej smerovej dosky základnej Z4</t>
  </si>
  <si>
    <t>-375808887</t>
  </si>
  <si>
    <t>404450006000.S</t>
  </si>
  <si>
    <t>Zariadenie dopravné - Smerová alebo vodiaca doska Z4, rozmer 300x1225 mm, obojstranná, plastová</t>
  </si>
  <si>
    <t>-202243131</t>
  </si>
  <si>
    <t>917862112.S</t>
  </si>
  <si>
    <t>Osadenie chodník. obrubníka betónového stojatého do lôžka z betónu prosteho tr. C 16/20 s bočnou oporou</t>
  </si>
  <si>
    <t>-862023983</t>
  </si>
  <si>
    <t>592170000900.S</t>
  </si>
  <si>
    <t>Obrubník cestný bez skosenia rovný, lxšxv 1000x150x260 mm</t>
  </si>
  <si>
    <t>1251281801</t>
  </si>
  <si>
    <t>592170001000.S</t>
  </si>
  <si>
    <t>Obrubník cestný, lxšxv 1000x150x260 mm</t>
  </si>
  <si>
    <t>1432131061</t>
  </si>
  <si>
    <t>918101112.S</t>
  </si>
  <si>
    <t>Lôžko pod obrubníky, krajníky alebo obruby z dlažobných kociek z betónu prostého tr. C 16/20</t>
  </si>
  <si>
    <t>-303901638</t>
  </si>
  <si>
    <t>919726221P</t>
  </si>
  <si>
    <t>Tesnenie prcovných škár samolepiacou bitumenovou páskou</t>
  </si>
  <si>
    <t>-258054816</t>
  </si>
  <si>
    <t>2835500186P</t>
  </si>
  <si>
    <t>Tesniaci páska Dunaflex 40x4 mm</t>
  </si>
  <si>
    <t>414187087</t>
  </si>
  <si>
    <t>919726541</t>
  </si>
  <si>
    <t xml:space="preserve">Tesnenie škár zálievkou za studena </t>
  </si>
  <si>
    <t>835875407</t>
  </si>
  <si>
    <t>919735111.S</t>
  </si>
  <si>
    <t>Rezanie existujúceho asfaltového krytu alebo podkladu hĺbky do 50 mm</t>
  </si>
  <si>
    <t>-1087329301</t>
  </si>
  <si>
    <t>919735112.S</t>
  </si>
  <si>
    <t>Rezanie existujúceho asfaltového krytu alebo podkladu hĺbky nad 50 do 100 mm</t>
  </si>
  <si>
    <t>-1575038098</t>
  </si>
  <si>
    <t>935141724.S</t>
  </si>
  <si>
    <t>Osadenie odvodňovacieho vláknobetónového žľabu plytkého s ochrannou hranou, svetlej šírky 150 mm a s roštom triedy D 400</t>
  </si>
  <si>
    <t>380348663</t>
  </si>
  <si>
    <t>592270117650</t>
  </si>
  <si>
    <t>Odvodňovací žľab Faserfix KS 150, rám z pozinkovanej ocele, typ 150 F, bez spádu dna, lxšxv 1000x210x150 mm, HAURATON</t>
  </si>
  <si>
    <t>-1896305701</t>
  </si>
  <si>
    <t>592270118450.S</t>
  </si>
  <si>
    <t>Liatinový kryt lxšxv 500x199x20 mm, štrbiny 132x18 mm, tr. zaťaženia D 400, k odvodňovaciemu žľabu z vláknobetónu s ochrannou hranou svetlej šírky 150 mm</t>
  </si>
  <si>
    <t>-557921159</t>
  </si>
  <si>
    <t>592270119100</t>
  </si>
  <si>
    <t>Čelná stena plná z pozinkovanej ocele, typ 150F, šxv 210x150 mm, k odvodňovaciemu žľabu Faserfix KS 150, HAURATON</t>
  </si>
  <si>
    <t>-721572256</t>
  </si>
  <si>
    <t>935141792.S</t>
  </si>
  <si>
    <t>Osadenie vpustu pre odvodňovací vláknobetónový žľab s ochrannou hranou svetlej šírky 150 mm</t>
  </si>
  <si>
    <t>1497216350</t>
  </si>
  <si>
    <t>592270119000</t>
  </si>
  <si>
    <t>Odtokový vpust s pozinkovaným košom na nečistoty, lxšxv 500x210x600 mm, k odvodňovaciemu žľabu Faserfix KS 150, HAURATON</t>
  </si>
  <si>
    <t>-406757641</t>
  </si>
  <si>
    <t>966006211.S</t>
  </si>
  <si>
    <t>Odstránenie (demontáž) zvislej dopravnej značky zo stĺpov, stĺpikov alebo konzol,  -0,00400t</t>
  </si>
  <si>
    <t>1694787337</t>
  </si>
  <si>
    <t>966812111.S</t>
  </si>
  <si>
    <t>Demontáž dočasnej dopravnej značky samostatnej základnej</t>
  </si>
  <si>
    <t>-2111023676</t>
  </si>
  <si>
    <t>966812211.S</t>
  </si>
  <si>
    <t>Demontáž dočasnej dopravnej značky kompletnej základnej</t>
  </si>
  <si>
    <t>-1439635375</t>
  </si>
  <si>
    <t>966821111.S</t>
  </si>
  <si>
    <t xml:space="preserve">Demontáž dočasnej dopravnej zábrany Z2 reflexnej </t>
  </si>
  <si>
    <t>-824866529</t>
  </si>
  <si>
    <t>966822211.S</t>
  </si>
  <si>
    <t>Demontáž dočasnej dopravnej smerovej dosky základnej Z4</t>
  </si>
  <si>
    <t>-62156619</t>
  </si>
  <si>
    <t>979084212.S</t>
  </si>
  <si>
    <t>Vodorovná doprava vybúraných hmôt po suchu s naložením a so zložením na vzdialenosť do 50 m</t>
  </si>
  <si>
    <t>-957723630</t>
  </si>
  <si>
    <t>979084216.S</t>
  </si>
  <si>
    <t>Vodorovná doprava vybúraných hmôt po suchu bez naloženia, ale so zložením na vzdialenosť do 5 km</t>
  </si>
  <si>
    <t>552809562</t>
  </si>
  <si>
    <t>979087213.S</t>
  </si>
  <si>
    <t>Nakladanie na dopravné prostriedky pre vodorovnú dopravu vybúraných hmôt</t>
  </si>
  <si>
    <t>-145125046</t>
  </si>
  <si>
    <t>979089212.S</t>
  </si>
  <si>
    <t>Poplatok za skládku - bitúmenové zmesi, uholný decht, dechtové výrobky (17 03 ), ostatné</t>
  </si>
  <si>
    <t>13792948</t>
  </si>
  <si>
    <t>998223011.S</t>
  </si>
  <si>
    <t>Presun hmôt pre pozemné komunikácie s krytom dláždeným (822 2.3, 822 5.3) akejkoľvek dĺžky objektu</t>
  </si>
  <si>
    <t>-1742433217</t>
  </si>
  <si>
    <t>02.2 - Parkovanie</t>
  </si>
  <si>
    <t>121101111.S</t>
  </si>
  <si>
    <t>Odstránenie ornice s vodor. premiestn. na hromady, so zložením na vzdialenosť do 100 m a do 100m3</t>
  </si>
  <si>
    <t>-1939202682</t>
  </si>
  <si>
    <t>131201101.S</t>
  </si>
  <si>
    <t>Výkop nezapaženej jamy v hornine 3, do 100 m3</t>
  </si>
  <si>
    <t>-7898949</t>
  </si>
  <si>
    <t>2132028113</t>
  </si>
  <si>
    <t>162301111.S</t>
  </si>
  <si>
    <t>Vodorovné premiestnenie výkopku po nespevnenej ceste z horniny tr.1-4, do 100 m3 na vzdialenosť nad 50 do 500 m</t>
  </si>
  <si>
    <t>1896073310</t>
  </si>
  <si>
    <t>162501132.S</t>
  </si>
  <si>
    <t>Vodorovné premiestnenie výkopku po nespevnenej ceste z horniny tr.1-4, nad 100 do 1000 m3 na vzdialenosť do 3000 m</t>
  </si>
  <si>
    <t>606550986</t>
  </si>
  <si>
    <t>-2087830950</t>
  </si>
  <si>
    <t>1287757364</t>
  </si>
  <si>
    <t>175427547</t>
  </si>
  <si>
    <t>-1955446042</t>
  </si>
  <si>
    <t>-459050200</t>
  </si>
  <si>
    <t>-1905750310</t>
  </si>
  <si>
    <t>1262556192</t>
  </si>
  <si>
    <t>-2056368837</t>
  </si>
  <si>
    <t>183974669</t>
  </si>
  <si>
    <t>29872881</t>
  </si>
  <si>
    <t>969141196</t>
  </si>
  <si>
    <t>1140019134</t>
  </si>
  <si>
    <t>466214592</t>
  </si>
  <si>
    <t>171906256</t>
  </si>
  <si>
    <t>316552216</t>
  </si>
  <si>
    <t>-2112454292</t>
  </si>
  <si>
    <t>404410037576</t>
  </si>
  <si>
    <t>Regulačná značka ZDZ 272-10 "Parkovanie (šikmo/pozdĺžne,vpravo-začiatok,vľavo-koniec)", Zn lisovaná, V2 - 600x600 mm, RA2, P3, E2, SP1</t>
  </si>
  <si>
    <t>83091055</t>
  </si>
  <si>
    <t>404410037577</t>
  </si>
  <si>
    <t>Regulačná značka ZDZ 272-20 "Parkovanie (šikmo/pozdĺžne,vpravo-koniec,vľavo-začiatok)", Zn lisovaná, V2 - 600x600 mm, RA2, P3, E2, SP1</t>
  </si>
  <si>
    <t>49240131</t>
  </si>
  <si>
    <t>404410037575</t>
  </si>
  <si>
    <t>Regulačná značka ZDZ 272 "Parkovanie", Zn lisovaná, V2 - 600 x 600 mm, RA2, P3, E2, SP1</t>
  </si>
  <si>
    <t>-1676336862</t>
  </si>
  <si>
    <t>914001211.S</t>
  </si>
  <si>
    <t>Montáž cestnej zvislej dopravnej značky základnej veľkosti do 1 m2 objímkami na stĺpiky alebo konzoly</t>
  </si>
  <si>
    <t>2064452778</t>
  </si>
  <si>
    <t>-908774386</t>
  </si>
  <si>
    <t>404410180246</t>
  </si>
  <si>
    <t>Všeobecná dodatková tabuľa ZDZ 506-86 V2RA2 "Platí pre (osoby so zdravotným postihnutím)", rozmer 330x600 mm, Zn lisovaná, P3, E2, SP1</t>
  </si>
  <si>
    <t>941491993</t>
  </si>
  <si>
    <t>404410179018</t>
  </si>
  <si>
    <t>Všeobecná dodatková tabuľa ZDZ 506-142r3V1RA1 "Platí pre (zákazníci vyznač.obchodníka-3 riadky)", rozmer 420x420 mm, Zn lisovaná,P3, E2, SP1</t>
  </si>
  <si>
    <t>1732212246</t>
  </si>
  <si>
    <t>915716122.S</t>
  </si>
  <si>
    <t>Vodorovné dopravné značenie striekané farbou čiar tenkých súvislých, farba biela retroreflexná šírky 120 mm</t>
  </si>
  <si>
    <t>1213173388</t>
  </si>
  <si>
    <t>915721212.S</t>
  </si>
  <si>
    <t>Vodorovné dopravné značenie striekané farbou prechodov pre chodcov, šípky, symboly a pod., biela retroreflexná</t>
  </si>
  <si>
    <t>-1640371279</t>
  </si>
  <si>
    <t>957596635</t>
  </si>
  <si>
    <t>-1459112266</t>
  </si>
  <si>
    <t>-674321595</t>
  </si>
  <si>
    <t>1583298868</t>
  </si>
  <si>
    <t>1328893548</t>
  </si>
  <si>
    <t>-600353511</t>
  </si>
  <si>
    <t>-1167244378</t>
  </si>
  <si>
    <t>02.3 - Chodníky</t>
  </si>
  <si>
    <t>02.3.1 - Chodník dláždený</t>
  </si>
  <si>
    <t>131101102.S</t>
  </si>
  <si>
    <t>Výkop nezapaženej jamy v hornine 1-2, nad 100 do 1000 m3</t>
  </si>
  <si>
    <t>646524268</t>
  </si>
  <si>
    <t>564752114.S</t>
  </si>
  <si>
    <t>Podklad alebo kryt z kameniva hrubého drveného veľ. 32-63 mm (vibr.štrk) po zhut.hr. 180 mm</t>
  </si>
  <si>
    <t>567123114P</t>
  </si>
  <si>
    <t>Podklad z kameniva stmeleného cementom, s rozprestrenm a zhutnením CBGM C 5/6, po zhutnení hr. 120 mm</t>
  </si>
  <si>
    <t>596911144.S</t>
  </si>
  <si>
    <t>Kladenie betónovej zámkovej dlažby komunikácií pre peších hr. 60 mm pre peších nad 300 m2 so zriadením lôžka z kameniva hr. 30 mm</t>
  </si>
  <si>
    <t>592460017300</t>
  </si>
  <si>
    <t>Dlažba betónová SEMMELROCK CITYTOP systémová s fázou, rozmer 100x100 až 300x300x60 mm, sivá</t>
  </si>
  <si>
    <t>916561112.S</t>
  </si>
  <si>
    <t>Osadenie záhonového alebo parkového obrubníka betón., do lôžka z bet. pros. tr. C 16/20 s bočnou oporou</t>
  </si>
  <si>
    <t>592170001800</t>
  </si>
  <si>
    <t>Obrubník parkový, lxšxv 1000x50x200 mm, sivá</t>
  </si>
  <si>
    <t>02.4 - Sadové úpray</t>
  </si>
  <si>
    <t>D3 - Výsadba</t>
  </si>
  <si>
    <t>D4 - Ostatné práce</t>
  </si>
  <si>
    <t xml:space="preserve">    D5 - Materiál</t>
  </si>
  <si>
    <t xml:space="preserve">    D6 - Vzrastlé stromy</t>
  </si>
  <si>
    <t xml:space="preserve">    D7 - Navrhované kry /živý plot/</t>
  </si>
  <si>
    <t>D3</t>
  </si>
  <si>
    <t>Výsadba</t>
  </si>
  <si>
    <t>K.10</t>
  </si>
  <si>
    <t>Hĺbenie jamiek pre výsadbu rastlín so 100% výmenou pôdy  v rov. al. na svahu do 1:5 v objeme nad 0,4 do 1,0 m3 (stromy)</t>
  </si>
  <si>
    <t>-252365590</t>
  </si>
  <si>
    <t>K.11</t>
  </si>
  <si>
    <t>Vysadenie drevín s balom v rovine - do pr.balu 60 cm</t>
  </si>
  <si>
    <t>17581641</t>
  </si>
  <si>
    <t>K.12</t>
  </si>
  <si>
    <t>Hnojenie pôdy s rozdelením k jednotlivým rastlinám - Silvamix</t>
  </si>
  <si>
    <t>1834223899</t>
  </si>
  <si>
    <t>K.13</t>
  </si>
  <si>
    <t>Zakotvenie dreviny kotviacim sytémom -KSB-Z1 KOTVOS</t>
  </si>
  <si>
    <t>-1160593495</t>
  </si>
  <si>
    <t>K.14</t>
  </si>
  <si>
    <t>Hĺbenie jamiek pre výsadbu rastlín bez výmeny pôdy  v rov. al. na svahu do 1:5 v objeme do 0,4 m3 (kry)</t>
  </si>
  <si>
    <t>-1816782312</t>
  </si>
  <si>
    <t>K.15</t>
  </si>
  <si>
    <t>Vysadenie drevín s balom v rovine - do pr.balu 40 cm (kry)</t>
  </si>
  <si>
    <t>-641374</t>
  </si>
  <si>
    <t>K.4</t>
  </si>
  <si>
    <t>Plošná úprava terénu pri nerovnostiach 100-150 mm v rov. al. na svahu do 1:5</t>
  </si>
  <si>
    <t>-893049806</t>
  </si>
  <si>
    <t>K.6</t>
  </si>
  <si>
    <t>Obrobenie pôdy hrabaním v rov. al. na svahu do 1:5</t>
  </si>
  <si>
    <t>-1268542740</t>
  </si>
  <si>
    <t>D4</t>
  </si>
  <si>
    <t>Ostatné práce</t>
  </si>
  <si>
    <t>K.18</t>
  </si>
  <si>
    <t>Zaliatie rastlín vodou, plochy nad 20 m2</t>
  </si>
  <si>
    <t>-1001294517</t>
  </si>
  <si>
    <t>K.19</t>
  </si>
  <si>
    <t>Osadenie mulčovacej netkanej textílie na svahu do 1:5</t>
  </si>
  <si>
    <t>1313590471</t>
  </si>
  <si>
    <t>K.20</t>
  </si>
  <si>
    <t>Mulčovanie rastlín v rovine</t>
  </si>
  <si>
    <t>-1799017781</t>
  </si>
  <si>
    <t>D5</t>
  </si>
  <si>
    <t>Materiál</t>
  </si>
  <si>
    <t>m.2</t>
  </si>
  <si>
    <t>Geotextília 50g/m2</t>
  </si>
  <si>
    <t>3554359</t>
  </si>
  <si>
    <t>m.4</t>
  </si>
  <si>
    <t>Okrasný štrk /mulčovanie rastlín/ andezit 8 – 16</t>
  </si>
  <si>
    <t>-1130784257</t>
  </si>
  <si>
    <t>m.6</t>
  </si>
  <si>
    <t>Dodávka vody</t>
  </si>
  <si>
    <t>550312369</t>
  </si>
  <si>
    <t>m.7</t>
  </si>
  <si>
    <t>Priepustný záhradnícky substrát /kvalitná ornica/</t>
  </si>
  <si>
    <t>1355642723</t>
  </si>
  <si>
    <t>m.9</t>
  </si>
  <si>
    <t>Ornica /pod trávnik/</t>
  </si>
  <si>
    <t>-1893091536</t>
  </si>
  <si>
    <t>D6</t>
  </si>
  <si>
    <t>Vzrastlé stromy</t>
  </si>
  <si>
    <t>m.11</t>
  </si>
  <si>
    <t>Ginkgo biloba 18 – 20</t>
  </si>
  <si>
    <t>486174879</t>
  </si>
  <si>
    <t>D7</t>
  </si>
  <si>
    <t>Navrhované kry /živý plot/</t>
  </si>
  <si>
    <t>m.12</t>
  </si>
  <si>
    <t>Carpinus betulus 80 – 100 /98 bm/</t>
  </si>
  <si>
    <t>1388345245</t>
  </si>
  <si>
    <t>1384859046</t>
  </si>
  <si>
    <t>541718995</t>
  </si>
  <si>
    <t>162501112.S</t>
  </si>
  <si>
    <t>Vodorovné premiestnenie výkopku po nespevnenej ceste z horniny tr.1-4, do 100 m3 na vzdialenosť do 3000 m</t>
  </si>
  <si>
    <t>1113292</t>
  </si>
  <si>
    <t>271903969</t>
  </si>
  <si>
    <t>174201102.S</t>
  </si>
  <si>
    <t>Zásyp sypaninou bez zhutnenia jám, šachiet, rýh, zárezov alebo okolo objektov nad 100 do 1000 m3</t>
  </si>
  <si>
    <t>3532590</t>
  </si>
  <si>
    <t>-1855464458</t>
  </si>
  <si>
    <t>211571121.S</t>
  </si>
  <si>
    <t>Výplň odvodňovacieho rebra alebo trativodu do rýh s úpravou povrchu výplne kamenivom drobným ťaženým</t>
  </si>
  <si>
    <t>-324734090</t>
  </si>
  <si>
    <t>1448506079</t>
  </si>
  <si>
    <t>269465963</t>
  </si>
  <si>
    <t>212312111.S</t>
  </si>
  <si>
    <t>Lôžko pre trativod z betónu prostého</t>
  </si>
  <si>
    <t>-598803380</t>
  </si>
  <si>
    <t>212532111.S</t>
  </si>
  <si>
    <t>Lôžko pre trativod z kameniva hrubého drveného frakcie 16-32 mm</t>
  </si>
  <si>
    <t>841068269</t>
  </si>
  <si>
    <t>212756245.S</t>
  </si>
  <si>
    <t>Montáž trativodu z drenážnych rúr PVC, bez lôžka, SN 8, DN 250</t>
  </si>
  <si>
    <t>1797434970</t>
  </si>
  <si>
    <t>286120013000.S</t>
  </si>
  <si>
    <t>Plnostenná drenážna PVC rúra DN 250, SN 8, perforovaná</t>
  </si>
  <si>
    <t>-775302678</t>
  </si>
  <si>
    <t>998231311.S</t>
  </si>
  <si>
    <t>Presun hmôt pre sadovnícke a krajinárske úpravy do 5000 m vodorovne bez zvislého presunu</t>
  </si>
  <si>
    <t>1817183693</t>
  </si>
  <si>
    <t>SO 04 - NN prípojka</t>
  </si>
  <si>
    <t xml:space="preserve">    46-M - Zemné práce vykonávané pri externých montážnych prácach</t>
  </si>
  <si>
    <t xml:space="preserve">    95-M - Revízie</t>
  </si>
  <si>
    <t>210010164.S</t>
  </si>
  <si>
    <t>Rúrka tuhá elektroinštalačná z HDPE, D 110 uložená voľne</t>
  </si>
  <si>
    <t>1063146074</t>
  </si>
  <si>
    <t>286130072900.S</t>
  </si>
  <si>
    <t>Chránička tuhá dvojplášťová korugovaná DN 110, HDPE</t>
  </si>
  <si>
    <t>-1774011566</t>
  </si>
  <si>
    <t>286530130100.S</t>
  </si>
  <si>
    <t>Spojka nasúvacia 02110 pre korudované elektroinštal. rúrky z HDPE, D 110 mm</t>
  </si>
  <si>
    <t>-438434973</t>
  </si>
  <si>
    <t>210192729.S</t>
  </si>
  <si>
    <t>Zapojenie a kompletáž v rozvádzači</t>
  </si>
  <si>
    <t>-198255547</t>
  </si>
  <si>
    <t>210193006.S</t>
  </si>
  <si>
    <t>Rozpájacia a istiaca plastová skriňa pilierová</t>
  </si>
  <si>
    <t>-2062798027</t>
  </si>
  <si>
    <t>357110005300.S</t>
  </si>
  <si>
    <t>Skriňa rozpájacia a istiaca, plastová, pilierová</t>
  </si>
  <si>
    <t>1914036769</t>
  </si>
  <si>
    <t>210220001.S</t>
  </si>
  <si>
    <t>Uzemňovacie vedenie na povrchu FeZn drôt zvodový Ø 8-10</t>
  </si>
  <si>
    <t>155863111</t>
  </si>
  <si>
    <t>354410054800.S</t>
  </si>
  <si>
    <t>Drôt bleskozvodový FeZn, d 10 mm</t>
  </si>
  <si>
    <t>2042517247</t>
  </si>
  <si>
    <t>210220002.S</t>
  </si>
  <si>
    <t>Uzemňovacie vedenie na povrchu FeZn páska uzemňovacia do 120 mm2</t>
  </si>
  <si>
    <t>-304791828</t>
  </si>
  <si>
    <t>326377490</t>
  </si>
  <si>
    <t>210220243.S</t>
  </si>
  <si>
    <t>Svorka FeZn spojovacia SS</t>
  </si>
  <si>
    <t>-1194624206</t>
  </si>
  <si>
    <t>354410003400.S</t>
  </si>
  <si>
    <t>-1275430690</t>
  </si>
  <si>
    <t>1316950172</t>
  </si>
  <si>
    <t>-1264702766</t>
  </si>
  <si>
    <t>210810096.S</t>
  </si>
  <si>
    <t>Kábel medený silový uložený voľne 1-CYKY 0,6/1 kV 5x25 pre vonkajšie práce</t>
  </si>
  <si>
    <t>-1402188569</t>
  </si>
  <si>
    <t>341110006500.S</t>
  </si>
  <si>
    <t>Kábel medený 1-CYKY-J 5x25 mm2</t>
  </si>
  <si>
    <t>-359734213</t>
  </si>
  <si>
    <t>210902481.S</t>
  </si>
  <si>
    <t>Kábel hliníkový silový, uložený v rúrke NAYY 0,6/1 kV 4x25 pre vonkajšie práce</t>
  </si>
  <si>
    <t>-1986017817</t>
  </si>
  <si>
    <t>341110034000.S</t>
  </si>
  <si>
    <t>Kábel hliníkový NAYY-JNS 4x25 mm2 RE</t>
  </si>
  <si>
    <t>-1198920391</t>
  </si>
  <si>
    <t>220270328.S</t>
  </si>
  <si>
    <t>Vodič (lano) silnoprúdový CY, CYA 25,0 uložený do rúrkovodu alebo líšt,bez ukončenia a zapojenia</t>
  </si>
  <si>
    <t>746298185</t>
  </si>
  <si>
    <t>46-M</t>
  </si>
  <si>
    <t>Zemné práce vykonávané pri externých montážnych prácach</t>
  </si>
  <si>
    <t>460200163.S</t>
  </si>
  <si>
    <t>Hĺbenie káblovej ryhy ručne 35 cm širokej a 80 cm hlbokej, v zemine triedy 3</t>
  </si>
  <si>
    <t>984427956</t>
  </si>
  <si>
    <t>460420021.S</t>
  </si>
  <si>
    <t>Zriadenie, rekonšt. káblového lôžka z piesku bez zakrytia, v ryhe šír. do 65 cm, hrúbky vrstvy 5 cm</t>
  </si>
  <si>
    <t>2143937237</t>
  </si>
  <si>
    <t>583110000300.S</t>
  </si>
  <si>
    <t>Drvina vápencová frakcia 0-4 mm</t>
  </si>
  <si>
    <t>-128867986</t>
  </si>
  <si>
    <t>460490012.S</t>
  </si>
  <si>
    <t>Rozvinutie a uloženie výstražnej fólie z PE do ryhy, šírka do 33 cm</t>
  </si>
  <si>
    <t>-998650576</t>
  </si>
  <si>
    <t>283230008000.S</t>
  </si>
  <si>
    <t>Výstražná fóla PE, š. 300, farba červená</t>
  </si>
  <si>
    <t>-925111367</t>
  </si>
  <si>
    <t>460560163.S</t>
  </si>
  <si>
    <t>Ručný zásyp nezap. káblovej ryhy bez zhutn. zeminy, 35 cm širokej, 80 cm hlbokej v zemine tr. 3</t>
  </si>
  <si>
    <t>738679632</t>
  </si>
  <si>
    <t>460620013.S</t>
  </si>
  <si>
    <t>Proviz. úprava terénu v zemine tr. 3, aby nerovnosti terénu neboli väčšie ako 2 cm od vodor.hladiny</t>
  </si>
  <si>
    <t>1259014345</t>
  </si>
  <si>
    <t>95-M</t>
  </si>
  <si>
    <t>Revízie</t>
  </si>
  <si>
    <t>950101002.S</t>
  </si>
  <si>
    <t>Revízia NN prípojky</t>
  </si>
  <si>
    <t>1962573397</t>
  </si>
  <si>
    <t>Nešpecifikované práce</t>
  </si>
  <si>
    <t>-69710605</t>
  </si>
  <si>
    <t>SO 05 - Vodovodná prípojka</t>
  </si>
  <si>
    <t xml:space="preserve">    8 - Rúrové vedenie</t>
  </si>
  <si>
    <t xml:space="preserve">    722 - Vodomerná zostava</t>
  </si>
  <si>
    <t>-879846355</t>
  </si>
  <si>
    <t>1583754995</t>
  </si>
  <si>
    <t>Výkop ryhy šírky 600-2000mm horn.3 do 100m3</t>
  </si>
  <si>
    <t>605778787</t>
  </si>
  <si>
    <t>132201209.S</t>
  </si>
  <si>
    <t>Príplatok k cenám za lepivosť pri hĺbení rýh š. nad 600 do 2 000 mm zapaž. i nezapažených, s urovnaním dna v hornine 3</t>
  </si>
  <si>
    <t>1775149506</t>
  </si>
  <si>
    <t>162501102.S</t>
  </si>
  <si>
    <t>Vodorovné premiestnenie výkopku po spevnenej ceste z horniny tr.1-4, do 100 m3 na vzdialenosť do 3000 m</t>
  </si>
  <si>
    <t>-2121143874</t>
  </si>
  <si>
    <t>162501105.S</t>
  </si>
  <si>
    <t>Vodorovné premiestnenie výkopku po spevnenej ceste z horniny tr.1-4, do 100 m3, príplatok k cene za každých ďalšich a začatých 1000 m</t>
  </si>
  <si>
    <t>481076802</t>
  </si>
  <si>
    <t>-1047474032</t>
  </si>
  <si>
    <t>432035138</t>
  </si>
  <si>
    <t>583310002700.S</t>
  </si>
  <si>
    <t>Štrkopiesok frakcia 0-8 mm</t>
  </si>
  <si>
    <t>-1455095695</t>
  </si>
  <si>
    <t>220198489</t>
  </si>
  <si>
    <t>Rúrové vedenie</t>
  </si>
  <si>
    <t>524714010</t>
  </si>
  <si>
    <t>1210379903</t>
  </si>
  <si>
    <t>510682096</t>
  </si>
  <si>
    <t>891269111.S</t>
  </si>
  <si>
    <t>Montáž navrtávacieho pásu s ventilom menovitého tlaku 1 MPa na potr. z rúr liat., oceľ., plast., DN 100</t>
  </si>
  <si>
    <t>1346202852</t>
  </si>
  <si>
    <t>551180001700.S</t>
  </si>
  <si>
    <t>Navrtávaci pás uzáverový DN 100 - 5/4" až 2" na vodu, z tvárnej liatiny pre liatinové a oceľové potrubie</t>
  </si>
  <si>
    <t>-148316706</t>
  </si>
  <si>
    <t>891211111.S</t>
  </si>
  <si>
    <t>Montáž vodovodného posúvača s osadením zemnej súpravy (bez poklopov) DN 50</t>
  </si>
  <si>
    <t>1798939918</t>
  </si>
  <si>
    <t>422210005300</t>
  </si>
  <si>
    <t>Posúvač s prírubami, typ E3, z liatiny DN 50, PN 25 na vodu, 4010E35025, HAWLE alebo ekvivalent</t>
  </si>
  <si>
    <t>1072290286</t>
  </si>
  <si>
    <t>422210001600.S</t>
  </si>
  <si>
    <t xml:space="preserve">Zemná súprava posúvačová </t>
  </si>
  <si>
    <t>1404165358</t>
  </si>
  <si>
    <t>899101111.S</t>
  </si>
  <si>
    <t>Osadenie poklopu liatinového a oceľového vrátane rámu hmotn. do 50 kg</t>
  </si>
  <si>
    <t>-212026993</t>
  </si>
  <si>
    <t>552410000400.S</t>
  </si>
  <si>
    <t>Poklop uličný tuhý pre armatúry domovej prípojky, ťažký, šedá liatina GG 200 bitúmenovaná</t>
  </si>
  <si>
    <t>-1522815846</t>
  </si>
  <si>
    <t>893301001.S</t>
  </si>
  <si>
    <t>Osadenie vodomernej šachty železobetónovej, hmotnosti do 3 t</t>
  </si>
  <si>
    <t>1623149981</t>
  </si>
  <si>
    <t>1200900</t>
  </si>
  <si>
    <t>Vodomerná šachta 1200x900, KLARTEC alebo ekvivalent</t>
  </si>
  <si>
    <t>-857239617</t>
  </si>
  <si>
    <t>877313121r</t>
  </si>
  <si>
    <t>Tvarovky nad rámec ( 10% z ceny)</t>
  </si>
  <si>
    <t>1198423863</t>
  </si>
  <si>
    <t>899721111.S</t>
  </si>
  <si>
    <t xml:space="preserve">Vyhľadávací vodič </t>
  </si>
  <si>
    <t>578194906</t>
  </si>
  <si>
    <t>892273111.S</t>
  </si>
  <si>
    <t>Preplach a dezinfekcia vodovodného potrubia DN do 125</t>
  </si>
  <si>
    <t>690689570</t>
  </si>
  <si>
    <t>899721131.S</t>
  </si>
  <si>
    <t>Označenie vodovodného potrubia bielou výstražnou fóliou</t>
  </si>
  <si>
    <t>1664311886</t>
  </si>
  <si>
    <t>892271111.S</t>
  </si>
  <si>
    <t>Ostatné práce na rúrovom vedení, tlakové skúšky vodovodného potrubia do DN 100</t>
  </si>
  <si>
    <t>22632230</t>
  </si>
  <si>
    <t>998276101.S</t>
  </si>
  <si>
    <t>Presun hmôt pre rúrové vedenie hĺbené z rúr z plast., hmôt alebo sklolamin. v otvorenom výkope</t>
  </si>
  <si>
    <t>684881697</t>
  </si>
  <si>
    <t>998276115.S</t>
  </si>
  <si>
    <t>Príplatok k cenám za zväčšený presun pre rúrové vedenie hĺbené z rúr z plast., hmôt alebo sklolamin. nad vymedzenú najväčšiu dopravnú vzdialenosť do 1000 m</t>
  </si>
  <si>
    <t>80782</t>
  </si>
  <si>
    <t>Vodomerná zostava</t>
  </si>
  <si>
    <t>-1364894513</t>
  </si>
  <si>
    <t>863509759</t>
  </si>
  <si>
    <t>-583883750</t>
  </si>
  <si>
    <t>1503887962</t>
  </si>
  <si>
    <t>722263420.S</t>
  </si>
  <si>
    <t>Montáž vodomeru závitového jednovtokového mokrobežných G 6/4</t>
  </si>
  <si>
    <t>-1517090242</t>
  </si>
  <si>
    <t>388240000100.S</t>
  </si>
  <si>
    <t>Vodomer domový M100 KN ARTIST Q3=16 L=300mm. DN40 R 6/4" (závit G2") PN 16 T50 alebo ekvivalent</t>
  </si>
  <si>
    <t>499069343</t>
  </si>
  <si>
    <t>757355223</t>
  </si>
  <si>
    <t>-306544718</t>
  </si>
  <si>
    <t>-770788953</t>
  </si>
  <si>
    <t>-1789049468</t>
  </si>
  <si>
    <t>Montáž ventilu vypúšťacieho, plniaceho, G 1/2</t>
  </si>
  <si>
    <t>-904559849</t>
  </si>
  <si>
    <t>551110011200.S</t>
  </si>
  <si>
    <t>Guľový uzáver vypúšťací s páčkou, 1/2" M, mosadz</t>
  </si>
  <si>
    <t>375467378</t>
  </si>
  <si>
    <t>286220031600.S</t>
  </si>
  <si>
    <t>-2139449789</t>
  </si>
  <si>
    <t>1448110503</t>
  </si>
  <si>
    <t>1910520436</t>
  </si>
  <si>
    <t>1764618501</t>
  </si>
  <si>
    <t>-271852705</t>
  </si>
  <si>
    <t>HZS000314.S</t>
  </si>
  <si>
    <t>Prenájom žeriavu</t>
  </si>
  <si>
    <t>-232266468</t>
  </si>
  <si>
    <t>230170013.S</t>
  </si>
  <si>
    <t xml:space="preserve">Skúška tesnosti potrubia podľa STN 13 0020 do DN 100 </t>
  </si>
  <si>
    <t>-25202731</t>
  </si>
  <si>
    <t>SO 06 - Kanalizačná prípojka</t>
  </si>
  <si>
    <t xml:space="preserve">      4 - Vodorovné konštrukcie</t>
  </si>
  <si>
    <t>1886687073</t>
  </si>
  <si>
    <t>505504326</t>
  </si>
  <si>
    <t>1595466689</t>
  </si>
  <si>
    <t>1135093414</t>
  </si>
  <si>
    <t>-961619692</t>
  </si>
  <si>
    <t>94667379</t>
  </si>
  <si>
    <t>-1796939377</t>
  </si>
  <si>
    <t>-1935206161</t>
  </si>
  <si>
    <t>-2007303974</t>
  </si>
  <si>
    <t>1589536434</t>
  </si>
  <si>
    <t>386941200.S</t>
  </si>
  <si>
    <t>Montáž odlučovačov tukov a olejov polyetylenových, prietok do 2 l/s</t>
  </si>
  <si>
    <t>-1445930847</t>
  </si>
  <si>
    <t>KLLT1</t>
  </si>
  <si>
    <t>Lapač tukov KL LT 1, KLARTEC alebo ekvivalent</t>
  </si>
  <si>
    <t>1385975329</t>
  </si>
  <si>
    <t>871315542.S</t>
  </si>
  <si>
    <t>Potrubie kanalizačné PVC-U gravitačné hladké plnostenné SN 8 DN 160 vrátane tvaroviek</t>
  </si>
  <si>
    <t>-1336743929</t>
  </si>
  <si>
    <t>877441251.S</t>
  </si>
  <si>
    <t>Montáž prechodu/pripojenia na betónové potrubie DN 400</t>
  </si>
  <si>
    <t>-576111587</t>
  </si>
  <si>
    <t>11760211600</t>
  </si>
  <si>
    <t>AWADOCK KG/PVC - betón/kamenina, DN/OD 160, 110mm, REHAU alebo ekvivalent</t>
  </si>
  <si>
    <t>-1268509960</t>
  </si>
  <si>
    <t>894810000.S</t>
  </si>
  <si>
    <t>Montáž PP revíznej kanalizačnej šachty priemeru 425 mm do výšky šachty 2 m s plastovým poklopom</t>
  </si>
  <si>
    <t>910994947</t>
  </si>
  <si>
    <t>286610032600.S</t>
  </si>
  <si>
    <t>Šachtové dno prietočné DN 160x0°-90°, ku kanalizačnej revíznej šachte 425 mm, PP</t>
  </si>
  <si>
    <t>-1736266733</t>
  </si>
  <si>
    <t>286610033200.S</t>
  </si>
  <si>
    <t>Šachtové dno s prítokom DN 160-T, ku kanalizačnej revíznej šachte 425 mm, PP</t>
  </si>
  <si>
    <t>1952790139</t>
  </si>
  <si>
    <t>286610044600.S</t>
  </si>
  <si>
    <t>Vlnovcová šachtová rúra kanalizačná 425 mm, dĺžka 2 m, PP</t>
  </si>
  <si>
    <t>1456795620</t>
  </si>
  <si>
    <t>286610044900.S</t>
  </si>
  <si>
    <t>Teleskopická rúra s tesnením, ku kanalizačnej revíznej šachte 425 mm, dĺžka 375 mm, PVC-U</t>
  </si>
  <si>
    <t>2091909822</t>
  </si>
  <si>
    <t>286610045800.S</t>
  </si>
  <si>
    <t>Spojka šachtovej rúry ku kanalizačnej revíznej šachte 425 mm, PP</t>
  </si>
  <si>
    <t>1912501199</t>
  </si>
  <si>
    <t>286620000600.S</t>
  </si>
  <si>
    <t>Plastový PP poklop tr. zaťaženia A15, 425 mm na vlnovcovú šachtovú rúru</t>
  </si>
  <si>
    <t>1130598090</t>
  </si>
  <si>
    <t>286710035800.S</t>
  </si>
  <si>
    <t>Gumové tesnenie šachtovej rúry 425 mm ku kanalizačnej revíznej šachte 425 mm</t>
  </si>
  <si>
    <t>826319197</t>
  </si>
  <si>
    <t>894810006.S</t>
  </si>
  <si>
    <t>Montáž PP revíznej kanalizačnej šachty priemeru 600 mm do výšky šachty 2 m s plastovým poklopom</t>
  </si>
  <si>
    <t>-216787706</t>
  </si>
  <si>
    <t>286610036100.S</t>
  </si>
  <si>
    <t>Šachtové dno prietočné DN 160x0°-60°, ku kanalizačnej revíznej šachte 600 mm, PP</t>
  </si>
  <si>
    <t>291553979</t>
  </si>
  <si>
    <t>286610045400.S</t>
  </si>
  <si>
    <t>Vlnovcová šachtová rúra kanalizačná 1000 mm, dĺžka 3,6 m, PP</t>
  </si>
  <si>
    <t>-1730221593</t>
  </si>
  <si>
    <t>286610045900.S</t>
  </si>
  <si>
    <t>Teleskopický adaptér DN 400 ku kanalizačnej revíznej šachte 600 mm, PVC-U</t>
  </si>
  <si>
    <t>-1769761559</t>
  </si>
  <si>
    <t>286620001100.S</t>
  </si>
  <si>
    <t>Plastový poklop tr. zaťaženia A15, 600 mm na šachtové rúry</t>
  </si>
  <si>
    <t>968333625</t>
  </si>
  <si>
    <t>286620001200.S</t>
  </si>
  <si>
    <t>Tesnenie z PVC k plastovému poklopu tr. zaťaženia A15, 600 mm</t>
  </si>
  <si>
    <t>920035034</t>
  </si>
  <si>
    <t>286710035900.S</t>
  </si>
  <si>
    <t>Gumové tesnenie šachtovej rúry 600 mm ku kanalizačnej revíznej šachte 600 mm</t>
  </si>
  <si>
    <t>-1658746350</t>
  </si>
  <si>
    <t>-1348041703</t>
  </si>
  <si>
    <t>892351000.S</t>
  </si>
  <si>
    <t>Skúška tesnosti kanalizácie do D 200 mm</t>
  </si>
  <si>
    <t>-360123403</t>
  </si>
  <si>
    <t>899721112.S</t>
  </si>
  <si>
    <t>Vyhľadávací vodič na potrubí PVC DN nad 150</t>
  </si>
  <si>
    <t>1792526465</t>
  </si>
  <si>
    <t>899721132.S</t>
  </si>
  <si>
    <t>Označenie kanalizačného potrubia hnedou výstražnou fóliou</t>
  </si>
  <si>
    <t>824063015</t>
  </si>
  <si>
    <t>971056016.S</t>
  </si>
  <si>
    <t>Jadrové vrty diamantovými korunkami do D 170 mm do stien - železobetónových -0,00054t</t>
  </si>
  <si>
    <t>-1679049866</t>
  </si>
  <si>
    <t>1035429795</t>
  </si>
  <si>
    <t>1045322758</t>
  </si>
  <si>
    <t>1940655174</t>
  </si>
  <si>
    <t>532344116</t>
  </si>
  <si>
    <t>596441750</t>
  </si>
  <si>
    <t>1002941205</t>
  </si>
  <si>
    <t>-367860518</t>
  </si>
  <si>
    <t>-1021242493</t>
  </si>
  <si>
    <t>SO 07 - Dažďová kanalizačná prípojka</t>
  </si>
  <si>
    <t>23-M - Montáže potrubia</t>
  </si>
  <si>
    <t>210110086.S</t>
  </si>
  <si>
    <t>Zhotovenie vsakovacieho vrtu DN 200 komplet (odhad)</t>
  </si>
  <si>
    <t>1081633652</t>
  </si>
  <si>
    <t>1073897344</t>
  </si>
  <si>
    <t>-591762855</t>
  </si>
  <si>
    <t>706168894</t>
  </si>
  <si>
    <t>24266730</t>
  </si>
  <si>
    <t>2114534228</t>
  </si>
  <si>
    <t>-1536243446</t>
  </si>
  <si>
    <t>881829878</t>
  </si>
  <si>
    <t>60119323</t>
  </si>
  <si>
    <t>2109454850</t>
  </si>
  <si>
    <t>-880456743</t>
  </si>
  <si>
    <t>29172381</t>
  </si>
  <si>
    <t>721171112.S</t>
  </si>
  <si>
    <t>Potrubie z PVC - U odpadové ležaté hrdlové D 160 mm vrátane tvaroviek</t>
  </si>
  <si>
    <t>-899109918</t>
  </si>
  <si>
    <t>721171113.S</t>
  </si>
  <si>
    <t>Potrubie z PVC - U odpadové ležaté hrdlové D 200 mm vrátane tvaroviek</t>
  </si>
  <si>
    <t>284364902</t>
  </si>
  <si>
    <t>894170033.S</t>
  </si>
  <si>
    <t>Montáž filtračno-usadzovacej šachty DN600, výška 2000 mm</t>
  </si>
  <si>
    <t>1174014944</t>
  </si>
  <si>
    <t>286610047600.S</t>
  </si>
  <si>
    <t>Filtračno-usadzovacia šachta, DN 600, výška 2000 mm</t>
  </si>
  <si>
    <t>-817845071</t>
  </si>
  <si>
    <t>894170112.S</t>
  </si>
  <si>
    <t>Osadenie podzemnej plastovej nádrže na dažďovú vodu od 8000 do 10000 l</t>
  </si>
  <si>
    <t>1270888371</t>
  </si>
  <si>
    <t>A520092D3</t>
  </si>
  <si>
    <t>ELCU-10000l KOMPLET DTRON plastová nádoba na využitie dažďovej vody *AD*, IVAR.RAIN BASIC CU-10000 KOMPLET alebo ekvivalent</t>
  </si>
  <si>
    <t>-112202188</t>
  </si>
  <si>
    <t>178247132</t>
  </si>
  <si>
    <t>Šachtové dno prietočné DN 125x0°-90°, ku kanalizačnej revíznej šachte 425 mm, PP</t>
  </si>
  <si>
    <t>-1959828712</t>
  </si>
  <si>
    <t>286610032900.S</t>
  </si>
  <si>
    <t>1795857083</t>
  </si>
  <si>
    <t>286610033300.S</t>
  </si>
  <si>
    <t>Šachtové dno s prítokom DN 200-T, ku kanalizačnej revíznej šachte 425 mm, PP</t>
  </si>
  <si>
    <t>-1097508215</t>
  </si>
  <si>
    <t>480945354</t>
  </si>
  <si>
    <t>551350484</t>
  </si>
  <si>
    <t>-390924643</t>
  </si>
  <si>
    <t>548829569</t>
  </si>
  <si>
    <t>-179571988</t>
  </si>
  <si>
    <t>895970000.S</t>
  </si>
  <si>
    <t xml:space="preserve">Montáž vsakovacích blokov + opláštenie </t>
  </si>
  <si>
    <t>551908077</t>
  </si>
  <si>
    <t>286650000300.S</t>
  </si>
  <si>
    <t>Vsakovací objekt: Vsakovací blok EKODREN DB 60, počet blokov 132, rozmer bloku 600x600x600 mm, rozmer VO 3,6m x 6,6 m 1,2 m pre vsakovanie dažďovej vody, PP alebo ekvivalent</t>
  </si>
  <si>
    <t>132757658</t>
  </si>
  <si>
    <t>Z1234280824519020120</t>
  </si>
  <si>
    <t>Geotextília Ekodren PP-Profi (m2) alebo ekvivalent</t>
  </si>
  <si>
    <t>-1569530342</t>
  </si>
  <si>
    <t>429720001300.S</t>
  </si>
  <si>
    <t>Odvetrávacia hlavica DN 160, Ekodren alebo ekvivalent</t>
  </si>
  <si>
    <t>-39789183</t>
  </si>
  <si>
    <t>286650001300.S</t>
  </si>
  <si>
    <t>Filtračná prepážka do betónovej šachty DN 1000</t>
  </si>
  <si>
    <t>-1256006488</t>
  </si>
  <si>
    <t>895991121.S</t>
  </si>
  <si>
    <t>Montáž lapača strešných nečistôt</t>
  </si>
  <si>
    <t>1652859641</t>
  </si>
  <si>
    <t>286630055700.S</t>
  </si>
  <si>
    <t>Univerzálny lapač strešných splavenín DN 125, PP, priamy</t>
  </si>
  <si>
    <t>-1907788270</t>
  </si>
  <si>
    <t>992611290</t>
  </si>
  <si>
    <t>230230006.S</t>
  </si>
  <si>
    <t>Predbežná tlaková skúška vodou do DN 200</t>
  </si>
  <si>
    <t>450171441</t>
  </si>
  <si>
    <t>-901027648</t>
  </si>
  <si>
    <t>305789278</t>
  </si>
  <si>
    <t>-523054963</t>
  </si>
  <si>
    <t>-871625030</t>
  </si>
  <si>
    <t>-1702737944</t>
  </si>
  <si>
    <t>HZS000211.S1</t>
  </si>
  <si>
    <t xml:space="preserve">Doprava </t>
  </si>
  <si>
    <t>-135439130</t>
  </si>
  <si>
    <t>533599149</t>
  </si>
  <si>
    <t>-808035760</t>
  </si>
  <si>
    <t>1918193588</t>
  </si>
  <si>
    <t>1627702344</t>
  </si>
  <si>
    <t>2058994230</t>
  </si>
  <si>
    <t>SO 08 - Požiarna nádrž</t>
  </si>
  <si>
    <t>722 - Vodomerná zostava</t>
  </si>
  <si>
    <t>-871220429</t>
  </si>
  <si>
    <t>1768585725</t>
  </si>
  <si>
    <t>475051490</t>
  </si>
  <si>
    <t>434529427</t>
  </si>
  <si>
    <t>-541063056</t>
  </si>
  <si>
    <t>-1118924580</t>
  </si>
  <si>
    <t>-1121100746</t>
  </si>
  <si>
    <t>1057820404</t>
  </si>
  <si>
    <t>171201201</t>
  </si>
  <si>
    <t>-2081435256</t>
  </si>
  <si>
    <t>Odvoz sypaniny na skládku do 1 km</t>
  </si>
  <si>
    <t>1407605171</t>
  </si>
  <si>
    <t>Odvoz sypaniny na skládku za každý ďalší 1 km</t>
  </si>
  <si>
    <t>-118343016</t>
  </si>
  <si>
    <t>1253684873</t>
  </si>
  <si>
    <t>2006604579</t>
  </si>
  <si>
    <t>871171112.S</t>
  </si>
  <si>
    <t>Montáž vodovodného potrubia z dvojvsrtvového PE 100 SDR11, SDR17 zváraných elektrotvarovkami D 32x3,0 mm</t>
  </si>
  <si>
    <t>1503870387</t>
  </si>
  <si>
    <t>286130033400.S</t>
  </si>
  <si>
    <t>Rúra HDPE na vodu PE100 PN16 SDR11 32x3,0x100 m</t>
  </si>
  <si>
    <t>-1785273891</t>
  </si>
  <si>
    <t>891219111.S</t>
  </si>
  <si>
    <t>Montáž navrtávacieho pásu s ventilom menovitého tlaku 1 MPa na potrubí z rúr liat., oceľ., plast. DN 50</t>
  </si>
  <si>
    <t>-865206841</t>
  </si>
  <si>
    <t>551180004400.S</t>
  </si>
  <si>
    <t>Navrtávaci pás D 50 - 1" pri utesňovaní navrtávok vodovodného potrubia z PE a PVC</t>
  </si>
  <si>
    <t>924829176</t>
  </si>
  <si>
    <t>891181111.S</t>
  </si>
  <si>
    <t>Montáž vodovodného posúvača v otvorenom výkope s osadením zemnej súpravy (bez poklopov) DN 40</t>
  </si>
  <si>
    <t>-1191442537</t>
  </si>
  <si>
    <t>422210000100.S</t>
  </si>
  <si>
    <t>Posúvač uzatvárací DN 40, liatinový, PN 6</t>
  </si>
  <si>
    <t>478264433</t>
  </si>
  <si>
    <t>422210001700.S</t>
  </si>
  <si>
    <t>Zemná súprava posúvačová Y 1020 D 40 mm</t>
  </si>
  <si>
    <t>1737090670</t>
  </si>
  <si>
    <t>899401112.S</t>
  </si>
  <si>
    <t>Osadenie poklopu liatinového posúvačového</t>
  </si>
  <si>
    <t>-1081027147</t>
  </si>
  <si>
    <t>-590544193</t>
  </si>
  <si>
    <t>893301003.S</t>
  </si>
  <si>
    <t>Osadenie vodomernej šachty železobetónovej, hmotnosti nad 6 do 9 t</t>
  </si>
  <si>
    <t>1086886732</t>
  </si>
  <si>
    <t>KLPN22</t>
  </si>
  <si>
    <t>Požiarna nádrž KL PN 22, KLARTEC alebo ekvivalent</t>
  </si>
  <si>
    <t>-124166951</t>
  </si>
  <si>
    <t>-1604107657</t>
  </si>
  <si>
    <t>892233111.S</t>
  </si>
  <si>
    <t>Preplach a dezinfekcia vodovodného potrubia DN od 40 do 70</t>
  </si>
  <si>
    <t>-1162809029</t>
  </si>
  <si>
    <t>892241111</t>
  </si>
  <si>
    <t>2083030581</t>
  </si>
  <si>
    <t>-957154605</t>
  </si>
  <si>
    <t>-560837854</t>
  </si>
  <si>
    <t>722130219.S</t>
  </si>
  <si>
    <t>Potrubie z oceľových rúr pozink. bezšvíkových bežných-11 353.0, 10 004.0 zvarov. bežných-11 343.00 DN 100</t>
  </si>
  <si>
    <t>-918764350</t>
  </si>
  <si>
    <t>722250151.S</t>
  </si>
  <si>
    <t>Montáž požiarneho prechodu A 110/Rd 130</t>
  </si>
  <si>
    <t>-374557067</t>
  </si>
  <si>
    <t>449180000800.S</t>
  </si>
  <si>
    <t xml:space="preserve">Prechod A 110/Rd130 vnútorný  </t>
  </si>
  <si>
    <t>-768004631</t>
  </si>
  <si>
    <t>727110112.S</t>
  </si>
  <si>
    <t>Montáž kolena oceľového pozinkového pre priemyselné potrubie D 110 mm</t>
  </si>
  <si>
    <t>-733508275</t>
  </si>
  <si>
    <t>316160000860.S</t>
  </si>
  <si>
    <t>Koleno pozinkované s hrdlom bez tesnenia DN 100/87°</t>
  </si>
  <si>
    <t>75811512</t>
  </si>
  <si>
    <t>722250140.S</t>
  </si>
  <si>
    <t>Montáž zaslepovacieho viečka pre požiarne hadice B 110</t>
  </si>
  <si>
    <t>1797895744</t>
  </si>
  <si>
    <t>449180000300.S</t>
  </si>
  <si>
    <t>Viečko zaslepovacie A110 Al</t>
  </si>
  <si>
    <t>-2025523617</t>
  </si>
  <si>
    <t>722250150.S</t>
  </si>
  <si>
    <t>Montáž požiarneho sacieho koša A 110</t>
  </si>
  <si>
    <t>1902667088</t>
  </si>
  <si>
    <t>449180002200.S</t>
  </si>
  <si>
    <t>Sací kôš A 110 s klapkou, vnútorný závit</t>
  </si>
  <si>
    <t>944246714</t>
  </si>
  <si>
    <t>-579617316</t>
  </si>
  <si>
    <t>HZS000212.S</t>
  </si>
  <si>
    <t>Stavebno montážne práce náročnejšie, ucelené, obtiažne, rutinné (Tr. 2) v rozsahu viac ako 4 a menej ako 8 hodín</t>
  </si>
  <si>
    <t>1977380928</t>
  </si>
  <si>
    <t>HZS000313.S</t>
  </si>
  <si>
    <t>Stavebno montážne práce náročné ucelené - odborné, tvorivé remeselné (Tr. 3) v rozsahu menej ako 4 hodiny</t>
  </si>
  <si>
    <t>1464653387</t>
  </si>
  <si>
    <t>Stavebno montážne práce najnáročnejšie na odbornosť - prehliadky pracoviska a revízie (Tr. 4) v rozsahu menej ako 4 hodiny</t>
  </si>
  <si>
    <t>1459721006</t>
  </si>
  <si>
    <t>SO 09 - Oplotenie</t>
  </si>
  <si>
    <t>526909700</t>
  </si>
  <si>
    <t>1678355612</t>
  </si>
  <si>
    <t>-426559828</t>
  </si>
  <si>
    <t>171203112.S</t>
  </si>
  <si>
    <t>Uloženie a hrubé rozhrnutie výkopku bez zhutnenia na svahu nad 1:5 do 1:2</t>
  </si>
  <si>
    <t>232312014</t>
  </si>
  <si>
    <t>183102133.S</t>
  </si>
  <si>
    <t>Hĺbenie jamky na svahu nad 1:5-1:2 , objemu nad 0,02 do 0,05 m3</t>
  </si>
  <si>
    <t>-889109947</t>
  </si>
  <si>
    <t>274313612.S</t>
  </si>
  <si>
    <t>Betón základových pásov, prostý tr. C 20/25</t>
  </si>
  <si>
    <t>-2029937587</t>
  </si>
  <si>
    <t>318271007.S</t>
  </si>
  <si>
    <t>Zhotovenie oplotenia z betónových tvárnic hr. 200 mm s betónovou výplňou</t>
  </si>
  <si>
    <t>1114109037</t>
  </si>
  <si>
    <t>592330008000.S</t>
  </si>
  <si>
    <t>Plotová tvárnica betónová, 400x200x200 mm</t>
  </si>
  <si>
    <t>-508004294</t>
  </si>
  <si>
    <t>318271051.S</t>
  </si>
  <si>
    <t>Zhotovenie krycej platne priebežnej pre oplotenie z betónových tvárnic 400x260x55 mm</t>
  </si>
  <si>
    <t>-362344759</t>
  </si>
  <si>
    <t>592330008800.S</t>
  </si>
  <si>
    <t>Plotová krycia platňa betónová, priebežná strieška, 400x260x55 mm</t>
  </si>
  <si>
    <t>-573235330</t>
  </si>
  <si>
    <t>318271071.S</t>
  </si>
  <si>
    <t>Výstuž pre oplotenie z betónových tvárnic s betónovou výplňou</t>
  </si>
  <si>
    <t>1500801218</t>
  </si>
  <si>
    <t>338171122.S</t>
  </si>
  <si>
    <t>Osadzovanie stĺpika oceľového plotového výšky nad 2 m so zabetónovaním do vopred vykopaných dier</t>
  </si>
  <si>
    <t>-1145357626</t>
  </si>
  <si>
    <t>553510022000.S</t>
  </si>
  <si>
    <t>Stĺpik, d 38 mm, výška 2,2 m, výška pletiva 1,8 m, pozinkovaný s PVC čiapkou, pre pletivo v rolkách</t>
  </si>
  <si>
    <t>-1380426074</t>
  </si>
  <si>
    <t>338172112.S</t>
  </si>
  <si>
    <t>Osadzovanie vzpery oceľovej plotovej so zabetónovaním do vopred vykopaných dier</t>
  </si>
  <si>
    <t>-392283966</t>
  </si>
  <si>
    <t>553510022400.S</t>
  </si>
  <si>
    <t>Vzpera, d 38 mm, výška 2,5 m, výška pletiva 2 m, pozinkovaná, pre pletivo v rolkách</t>
  </si>
  <si>
    <t>1789685106</t>
  </si>
  <si>
    <t>998151111.S</t>
  </si>
  <si>
    <t xml:space="preserve">Presun hmôt </t>
  </si>
  <si>
    <t>-1458601763</t>
  </si>
  <si>
    <t>767658205.S</t>
  </si>
  <si>
    <t xml:space="preserve">Montáž samonosnej posuvnej teleskopickej brány pre šírku prejazdu 6,8 m </t>
  </si>
  <si>
    <t>-2011364519</t>
  </si>
  <si>
    <t>553510015400.R</t>
  </si>
  <si>
    <t>Teleskopická posuvná brána dvojdielna 6800x1500mm - viď PD</t>
  </si>
  <si>
    <t>-1478547349</t>
  </si>
  <si>
    <t>767911130.S</t>
  </si>
  <si>
    <t>Montáž oplotenia strojového pletiva, s výškou nad 1,6 m</t>
  </si>
  <si>
    <t>-1072944814</t>
  </si>
  <si>
    <t>313290002800.S</t>
  </si>
  <si>
    <t>Pletivo pozinkované pletené štvorhranné, oko 60 mm, drôt d 2 mm, vxl 1,8x25 m, bez napínacieho drôtu</t>
  </si>
  <si>
    <t>185238429</t>
  </si>
  <si>
    <t>767912130.S</t>
  </si>
  <si>
    <t>Montáž napínacieho drôtu</t>
  </si>
  <si>
    <t>934468608</t>
  </si>
  <si>
    <t>156140002500.S</t>
  </si>
  <si>
    <t>Drôt napínací pozinkovaný d 3,5 mm, dĺžka 78 m</t>
  </si>
  <si>
    <t>-1079558114</t>
  </si>
  <si>
    <t>553510009300.S</t>
  </si>
  <si>
    <t>Napinák PVC (biely, zelený) pre napínanie pletiva s napínacím drôtom</t>
  </si>
  <si>
    <t>141606088</t>
  </si>
  <si>
    <t>767920210.S</t>
  </si>
  <si>
    <t>Montáž vrát a vrátok k oploteniu osadzovaných na stĺpiky oceľové, s plochou jednotlivo do 2 m2</t>
  </si>
  <si>
    <t>-1962591398</t>
  </si>
  <si>
    <t>767909001</t>
  </si>
  <si>
    <t>Bránička pre pešícj 900x1500mm - viď PD</t>
  </si>
  <si>
    <t>193529282</t>
  </si>
  <si>
    <t>532630160</t>
  </si>
  <si>
    <t>210290784.S</t>
  </si>
  <si>
    <t>Montáž automatického pohonu na posuvnú bránu do 400 kg</t>
  </si>
  <si>
    <t>-1369258506</t>
  </si>
  <si>
    <t>359210002000.S</t>
  </si>
  <si>
    <t>Elektrický pohon na posuvnú bránu hmotnosti do 400 kg</t>
  </si>
  <si>
    <t>-1121327248</t>
  </si>
  <si>
    <t>359210003400.S</t>
  </si>
  <si>
    <t>Stĺpik na fotobunku pre elektrické brány</t>
  </si>
  <si>
    <t>933563068</t>
  </si>
  <si>
    <t>SO 10 - Odstránenie panelovej spevnenej plochy</t>
  </si>
  <si>
    <t>113106241.S</t>
  </si>
  <si>
    <t>Rozoberanie vozovky a plochy z panelov so škárami zaliatymi asfaltovou alebo cementovou maltou,  -0,40800t</t>
  </si>
  <si>
    <t>-1721832203</t>
  </si>
  <si>
    <t>903435072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</si>
</sst>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7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0"/>
      <name val="Arial CE"/>
      <family val="2"/>
      <charset val="238"/>
    </font>
    <font>
      <sz val="10"/>
      <color rgb="FFFFFFFF"/>
      <name val="Arial CE"/>
      <family val="2"/>
      <charset val="238"/>
    </font>
    <font>
      <b/>
      <sz val="10"/>
      <color rgb="FFFFFFFF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0"/>
      <color rgb="FF00336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3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center"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167" fontId="34" fillId="3" borderId="22" xfId="0" applyNumberFormat="1" applyFont="1" applyFill="1" applyBorder="1" applyAlignment="1" applyProtection="1">
      <alignment vertical="center"/>
      <protection locked="0"/>
    </xf>
    <xf numFmtId="0" fontId="34" fillId="3" borderId="19" xfId="0" applyFont="1" applyFill="1" applyBorder="1" applyAlignment="1" applyProtection="1">
      <alignment horizontal="left" vertical="center"/>
      <protection locked="0"/>
    </xf>
    <xf numFmtId="0" fontId="34" fillId="0" borderId="20" xfId="0" applyFont="1" applyBorder="1" applyAlignment="1">
      <alignment horizontal="center" vertical="center"/>
    </xf>
    <xf numFmtId="0" fontId="21" fillId="6" borderId="22" xfId="0" applyFont="1" applyFill="1" applyBorder="1" applyAlignment="1" applyProtection="1">
      <alignment horizontal="center" vertical="center"/>
      <protection locked="0"/>
    </xf>
    <xf numFmtId="49" fontId="21" fillId="6" borderId="22" xfId="0" applyNumberFormat="1" applyFont="1" applyFill="1" applyBorder="1" applyAlignment="1" applyProtection="1">
      <alignment horizontal="left" vertical="center" wrapText="1"/>
      <protection locked="0"/>
    </xf>
    <xf numFmtId="0" fontId="21" fillId="6" borderId="22" xfId="0" applyFont="1" applyFill="1" applyBorder="1" applyAlignment="1" applyProtection="1">
      <alignment horizontal="left" vertical="center" wrapText="1"/>
      <protection locked="0"/>
    </xf>
    <xf numFmtId="0" fontId="21" fillId="6" borderId="22" xfId="0" applyFont="1" applyFill="1" applyBorder="1" applyAlignment="1" applyProtection="1">
      <alignment horizontal="center" vertical="center" wrapText="1"/>
      <protection locked="0"/>
    </xf>
    <xf numFmtId="167" fontId="21" fillId="6" borderId="22" xfId="0" applyNumberFormat="1" applyFont="1" applyFill="1" applyBorder="1" applyAlignment="1" applyProtection="1">
      <alignment vertical="center"/>
      <protection locked="0"/>
    </xf>
    <xf numFmtId="4" fontId="21" fillId="6" borderId="22" xfId="0" applyNumberFormat="1" applyFont="1" applyFill="1" applyBorder="1" applyAlignment="1" applyProtection="1">
      <alignment vertical="center"/>
      <protection locked="0"/>
    </xf>
    <xf numFmtId="0" fontId="34" fillId="6" borderId="22" xfId="0" applyFont="1" applyFill="1" applyBorder="1" applyAlignment="1" applyProtection="1">
      <alignment horizontal="center" vertical="center"/>
      <protection locked="0"/>
    </xf>
    <xf numFmtId="49" fontId="34" fillId="6" borderId="22" xfId="0" applyNumberFormat="1" applyFont="1" applyFill="1" applyBorder="1" applyAlignment="1" applyProtection="1">
      <alignment horizontal="left" vertical="center" wrapText="1"/>
      <protection locked="0"/>
    </xf>
    <xf numFmtId="0" fontId="34" fillId="6" borderId="22" xfId="0" applyFont="1" applyFill="1" applyBorder="1" applyAlignment="1" applyProtection="1">
      <alignment horizontal="left" vertical="center" wrapText="1"/>
      <protection locked="0"/>
    </xf>
    <xf numFmtId="0" fontId="34" fillId="6" borderId="22" xfId="0" applyFont="1" applyFill="1" applyBorder="1" applyAlignment="1" applyProtection="1">
      <alignment horizontal="center" vertical="center" wrapText="1"/>
      <protection locked="0"/>
    </xf>
    <xf numFmtId="167" fontId="34" fillId="6" borderId="22" xfId="0" applyNumberFormat="1" applyFont="1" applyFill="1" applyBorder="1" applyAlignment="1" applyProtection="1">
      <alignment vertical="center"/>
      <protection locked="0"/>
    </xf>
    <xf numFmtId="4" fontId="34" fillId="6" borderId="22" xfId="0" applyNumberFormat="1" applyFont="1" applyFill="1" applyBorder="1" applyAlignment="1" applyProtection="1">
      <alignment vertical="center"/>
      <protection locked="0"/>
    </xf>
    <xf numFmtId="0" fontId="25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right"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19"/>
  <sheetViews>
    <sheetView showGridLines="0" topLeftCell="A79" workbookViewId="0">
      <selection activeCell="BE102" sqref="BE102"/>
    </sheetView>
  </sheetViews>
  <sheetFormatPr defaultRowHeight="10.199999999999999" x14ac:dyDescent="0.2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71093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x14ac:dyDescent="0.2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7.049999999999997" customHeight="1" x14ac:dyDescent="0.2">
      <c r="AR2" s="198" t="s">
        <v>5</v>
      </c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S2" s="13" t="s">
        <v>6</v>
      </c>
      <c r="BT2" s="13" t="s">
        <v>7</v>
      </c>
    </row>
    <row r="3" spans="1:74" ht="7.0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5.05" customHeight="1" x14ac:dyDescent="0.2">
      <c r="B4" s="16"/>
      <c r="D4" s="17" t="s">
        <v>8</v>
      </c>
      <c r="AR4" s="16"/>
      <c r="AS4" s="18" t="s">
        <v>9</v>
      </c>
      <c r="BE4" s="19" t="s">
        <v>10</v>
      </c>
      <c r="BS4" s="13" t="s">
        <v>11</v>
      </c>
    </row>
    <row r="5" spans="1:74" ht="12" customHeight="1" x14ac:dyDescent="0.2">
      <c r="B5" s="16"/>
      <c r="D5" s="20" t="s">
        <v>12</v>
      </c>
      <c r="K5" s="203" t="s">
        <v>13</v>
      </c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R5" s="16"/>
      <c r="BE5" s="200" t="s">
        <v>14</v>
      </c>
      <c r="BS5" s="13" t="s">
        <v>6</v>
      </c>
    </row>
    <row r="6" spans="1:74" ht="37.049999999999997" customHeight="1" x14ac:dyDescent="0.2">
      <c r="B6" s="16"/>
      <c r="D6" s="22" t="s">
        <v>15</v>
      </c>
      <c r="K6" s="204" t="s">
        <v>16</v>
      </c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R6" s="16"/>
      <c r="BE6" s="201"/>
      <c r="BS6" s="13" t="s">
        <v>6</v>
      </c>
    </row>
    <row r="7" spans="1:74" ht="12" customHeight="1" x14ac:dyDescent="0.2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E7" s="201"/>
      <c r="BS7" s="13" t="s">
        <v>6</v>
      </c>
    </row>
    <row r="8" spans="1:74" ht="12" customHeight="1" x14ac:dyDescent="0.2">
      <c r="B8" s="16"/>
      <c r="D8" s="23" t="s">
        <v>19</v>
      </c>
      <c r="K8" s="21" t="s">
        <v>20</v>
      </c>
      <c r="AK8" s="23" t="s">
        <v>21</v>
      </c>
      <c r="AN8" s="24" t="s">
        <v>22</v>
      </c>
      <c r="AR8" s="16"/>
      <c r="BE8" s="201"/>
      <c r="BS8" s="13" t="s">
        <v>6</v>
      </c>
    </row>
    <row r="9" spans="1:74" ht="14.4" customHeight="1" x14ac:dyDescent="0.2">
      <c r="B9" s="16"/>
      <c r="AR9" s="16"/>
      <c r="BE9" s="201"/>
      <c r="BS9" s="13" t="s">
        <v>6</v>
      </c>
    </row>
    <row r="10" spans="1:74" ht="12" customHeight="1" x14ac:dyDescent="0.2">
      <c r="B10" s="16"/>
      <c r="D10" s="23" t="s">
        <v>23</v>
      </c>
      <c r="AK10" s="23" t="s">
        <v>24</v>
      </c>
      <c r="AN10" s="21" t="s">
        <v>1</v>
      </c>
      <c r="AR10" s="16"/>
      <c r="BE10" s="201"/>
      <c r="BS10" s="13" t="s">
        <v>6</v>
      </c>
    </row>
    <row r="11" spans="1:74" ht="18.45" customHeight="1" x14ac:dyDescent="0.2">
      <c r="B11" s="16"/>
      <c r="E11" s="21" t="s">
        <v>25</v>
      </c>
      <c r="AK11" s="23" t="s">
        <v>26</v>
      </c>
      <c r="AN11" s="21" t="s">
        <v>1</v>
      </c>
      <c r="AR11" s="16"/>
      <c r="BE11" s="201"/>
      <c r="BS11" s="13" t="s">
        <v>6</v>
      </c>
    </row>
    <row r="12" spans="1:74" ht="7.05" customHeight="1" x14ac:dyDescent="0.2">
      <c r="B12" s="16"/>
      <c r="AR12" s="16"/>
      <c r="BE12" s="201"/>
      <c r="BS12" s="13" t="s">
        <v>6</v>
      </c>
    </row>
    <row r="13" spans="1:74" ht="12" customHeight="1" x14ac:dyDescent="0.2">
      <c r="B13" s="16"/>
      <c r="D13" s="23" t="s">
        <v>27</v>
      </c>
      <c r="AK13" s="23" t="s">
        <v>24</v>
      </c>
      <c r="AN13" s="25" t="s">
        <v>28</v>
      </c>
      <c r="AR13" s="16"/>
      <c r="BE13" s="201"/>
      <c r="BS13" s="13" t="s">
        <v>6</v>
      </c>
    </row>
    <row r="14" spans="1:74" ht="13.2" x14ac:dyDescent="0.2">
      <c r="B14" s="16"/>
      <c r="E14" s="205" t="s">
        <v>28</v>
      </c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3" t="s">
        <v>26</v>
      </c>
      <c r="AN14" s="25" t="s">
        <v>28</v>
      </c>
      <c r="AR14" s="16"/>
      <c r="BE14" s="201"/>
      <c r="BS14" s="13" t="s">
        <v>6</v>
      </c>
    </row>
    <row r="15" spans="1:74" ht="7.05" customHeight="1" x14ac:dyDescent="0.2">
      <c r="B15" s="16"/>
      <c r="AR15" s="16"/>
      <c r="BE15" s="201"/>
      <c r="BS15" s="13" t="s">
        <v>3</v>
      </c>
    </row>
    <row r="16" spans="1:74" ht="12" customHeight="1" x14ac:dyDescent="0.2">
      <c r="B16" s="16"/>
      <c r="D16" s="23" t="s">
        <v>29</v>
      </c>
      <c r="AK16" s="23" t="s">
        <v>24</v>
      </c>
      <c r="AN16" s="21" t="s">
        <v>1</v>
      </c>
      <c r="AR16" s="16"/>
      <c r="BE16" s="201"/>
      <c r="BS16" s="13" t="s">
        <v>3</v>
      </c>
    </row>
    <row r="17" spans="2:71" ht="18.45" customHeight="1" x14ac:dyDescent="0.2">
      <c r="B17" s="16"/>
      <c r="E17" s="21" t="s">
        <v>30</v>
      </c>
      <c r="AK17" s="23" t="s">
        <v>26</v>
      </c>
      <c r="AN17" s="21" t="s">
        <v>1</v>
      </c>
      <c r="AR17" s="16"/>
      <c r="BE17" s="201"/>
      <c r="BS17" s="13" t="s">
        <v>31</v>
      </c>
    </row>
    <row r="18" spans="2:71" ht="7.05" customHeight="1" x14ac:dyDescent="0.2">
      <c r="B18" s="16"/>
      <c r="AR18" s="16"/>
      <c r="BE18" s="201"/>
      <c r="BS18" s="13" t="s">
        <v>6</v>
      </c>
    </row>
    <row r="19" spans="2:71" ht="12" customHeight="1" x14ac:dyDescent="0.2">
      <c r="B19" s="16"/>
      <c r="D19" s="23" t="s">
        <v>32</v>
      </c>
      <c r="AK19" s="23" t="s">
        <v>24</v>
      </c>
      <c r="AN19" s="21" t="s">
        <v>1</v>
      </c>
      <c r="AR19" s="16"/>
      <c r="BE19" s="201"/>
      <c r="BS19" s="13" t="s">
        <v>6</v>
      </c>
    </row>
    <row r="20" spans="2:71" ht="18.45" customHeight="1" x14ac:dyDescent="0.2">
      <c r="B20" s="16"/>
      <c r="E20" s="21" t="s">
        <v>33</v>
      </c>
      <c r="AK20" s="23" t="s">
        <v>26</v>
      </c>
      <c r="AN20" s="21" t="s">
        <v>1</v>
      </c>
      <c r="AR20" s="16"/>
      <c r="BE20" s="201"/>
      <c r="BS20" s="13" t="s">
        <v>31</v>
      </c>
    </row>
    <row r="21" spans="2:71" ht="7.05" customHeight="1" x14ac:dyDescent="0.2">
      <c r="B21" s="16"/>
      <c r="AR21" s="16"/>
      <c r="BE21" s="201"/>
    </row>
    <row r="22" spans="2:71" ht="12" customHeight="1" x14ac:dyDescent="0.2">
      <c r="B22" s="16"/>
      <c r="D22" s="23" t="s">
        <v>34</v>
      </c>
      <c r="AR22" s="16"/>
      <c r="BE22" s="201"/>
    </row>
    <row r="23" spans="2:71" ht="16.5" customHeight="1" x14ac:dyDescent="0.2">
      <c r="B23" s="16"/>
      <c r="E23" s="207" t="s">
        <v>1</v>
      </c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R23" s="16"/>
      <c r="BE23" s="201"/>
    </row>
    <row r="24" spans="2:71" ht="7.05" customHeight="1" x14ac:dyDescent="0.2">
      <c r="B24" s="16"/>
      <c r="AR24" s="16"/>
      <c r="BE24" s="201"/>
    </row>
    <row r="25" spans="2:71" ht="7.05" customHeight="1" x14ac:dyDescent="0.2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201"/>
    </row>
    <row r="26" spans="2:71" s="1" customFormat="1" ht="25.95" customHeight="1" x14ac:dyDescent="0.2">
      <c r="B26" s="28"/>
      <c r="D26" s="29" t="s">
        <v>35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208">
        <f>ROUND(AG94,2)</f>
        <v>0</v>
      </c>
      <c r="AL26" s="209"/>
      <c r="AM26" s="209"/>
      <c r="AN26" s="209"/>
      <c r="AO26" s="209"/>
      <c r="AR26" s="28"/>
      <c r="BE26" s="201"/>
    </row>
    <row r="27" spans="2:71" s="1" customFormat="1" ht="7.05" customHeight="1" x14ac:dyDescent="0.2">
      <c r="B27" s="28"/>
      <c r="AR27" s="28"/>
      <c r="BE27" s="201"/>
    </row>
    <row r="28" spans="2:71" s="1" customFormat="1" ht="13.2" x14ac:dyDescent="0.2">
      <c r="B28" s="28"/>
      <c r="L28" s="210" t="s">
        <v>36</v>
      </c>
      <c r="M28" s="210"/>
      <c r="N28" s="210"/>
      <c r="O28" s="210"/>
      <c r="P28" s="210"/>
      <c r="W28" s="210" t="s">
        <v>37</v>
      </c>
      <c r="X28" s="210"/>
      <c r="Y28" s="210"/>
      <c r="Z28" s="210"/>
      <c r="AA28" s="210"/>
      <c r="AB28" s="210"/>
      <c r="AC28" s="210"/>
      <c r="AD28" s="210"/>
      <c r="AE28" s="210"/>
      <c r="AK28" s="210" t="s">
        <v>38</v>
      </c>
      <c r="AL28" s="210"/>
      <c r="AM28" s="210"/>
      <c r="AN28" s="210"/>
      <c r="AO28" s="210"/>
      <c r="AR28" s="28"/>
      <c r="BE28" s="201"/>
    </row>
    <row r="29" spans="2:71" s="2" customFormat="1" ht="14.4" customHeight="1" x14ac:dyDescent="0.2">
      <c r="B29" s="32"/>
      <c r="D29" s="23" t="s">
        <v>39</v>
      </c>
      <c r="F29" s="33" t="s">
        <v>40</v>
      </c>
      <c r="L29" s="213">
        <v>0.2</v>
      </c>
      <c r="M29" s="212"/>
      <c r="N29" s="212"/>
      <c r="O29" s="212"/>
      <c r="P29" s="212"/>
      <c r="Q29" s="34"/>
      <c r="R29" s="34"/>
      <c r="S29" s="34"/>
      <c r="T29" s="34"/>
      <c r="U29" s="34"/>
      <c r="V29" s="34"/>
      <c r="W29" s="211">
        <f>ROUND(AZ94, 2)</f>
        <v>0</v>
      </c>
      <c r="X29" s="212"/>
      <c r="Y29" s="212"/>
      <c r="Z29" s="212"/>
      <c r="AA29" s="212"/>
      <c r="AB29" s="212"/>
      <c r="AC29" s="212"/>
      <c r="AD29" s="212"/>
      <c r="AE29" s="212"/>
      <c r="AF29" s="34"/>
      <c r="AG29" s="34"/>
      <c r="AH29" s="34"/>
      <c r="AI29" s="34"/>
      <c r="AJ29" s="34"/>
      <c r="AK29" s="211">
        <f>ROUND(AV94, 2)</f>
        <v>0</v>
      </c>
      <c r="AL29" s="212"/>
      <c r="AM29" s="212"/>
      <c r="AN29" s="212"/>
      <c r="AO29" s="212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202"/>
    </row>
    <row r="30" spans="2:71" s="2" customFormat="1" ht="14.4" customHeight="1" x14ac:dyDescent="0.2">
      <c r="B30" s="32"/>
      <c r="F30" s="33" t="s">
        <v>41</v>
      </c>
      <c r="L30" s="213">
        <v>0.2</v>
      </c>
      <c r="M30" s="212"/>
      <c r="N30" s="212"/>
      <c r="O30" s="212"/>
      <c r="P30" s="212"/>
      <c r="Q30" s="34"/>
      <c r="R30" s="34"/>
      <c r="S30" s="34"/>
      <c r="T30" s="34"/>
      <c r="U30" s="34"/>
      <c r="V30" s="34"/>
      <c r="W30" s="211">
        <f>ROUND(BA94, 2)</f>
        <v>0</v>
      </c>
      <c r="X30" s="212"/>
      <c r="Y30" s="212"/>
      <c r="Z30" s="212"/>
      <c r="AA30" s="212"/>
      <c r="AB30" s="212"/>
      <c r="AC30" s="212"/>
      <c r="AD30" s="212"/>
      <c r="AE30" s="212"/>
      <c r="AF30" s="34"/>
      <c r="AG30" s="34"/>
      <c r="AH30" s="34"/>
      <c r="AI30" s="34"/>
      <c r="AJ30" s="34"/>
      <c r="AK30" s="211">
        <f>ROUND(AW94, 2)</f>
        <v>0</v>
      </c>
      <c r="AL30" s="212"/>
      <c r="AM30" s="212"/>
      <c r="AN30" s="212"/>
      <c r="AO30" s="212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202"/>
    </row>
    <row r="31" spans="2:71" s="2" customFormat="1" ht="14.4" hidden="1" customHeight="1" x14ac:dyDescent="0.2">
      <c r="B31" s="32"/>
      <c r="F31" s="23" t="s">
        <v>42</v>
      </c>
      <c r="L31" s="216">
        <v>0.2</v>
      </c>
      <c r="M31" s="215"/>
      <c r="N31" s="215"/>
      <c r="O31" s="215"/>
      <c r="P31" s="215"/>
      <c r="W31" s="214">
        <f>ROUND(BB94, 2)</f>
        <v>0</v>
      </c>
      <c r="X31" s="215"/>
      <c r="Y31" s="215"/>
      <c r="Z31" s="215"/>
      <c r="AA31" s="215"/>
      <c r="AB31" s="215"/>
      <c r="AC31" s="215"/>
      <c r="AD31" s="215"/>
      <c r="AE31" s="215"/>
      <c r="AK31" s="214">
        <v>0</v>
      </c>
      <c r="AL31" s="215"/>
      <c r="AM31" s="215"/>
      <c r="AN31" s="215"/>
      <c r="AO31" s="215"/>
      <c r="AR31" s="32"/>
      <c r="BE31" s="202"/>
    </row>
    <row r="32" spans="2:71" s="2" customFormat="1" ht="14.4" hidden="1" customHeight="1" x14ac:dyDescent="0.2">
      <c r="B32" s="32"/>
      <c r="F32" s="23" t="s">
        <v>43</v>
      </c>
      <c r="L32" s="216">
        <v>0.2</v>
      </c>
      <c r="M32" s="215"/>
      <c r="N32" s="215"/>
      <c r="O32" s="215"/>
      <c r="P32" s="215"/>
      <c r="W32" s="214">
        <f>ROUND(BC94, 2)</f>
        <v>0</v>
      </c>
      <c r="X32" s="215"/>
      <c r="Y32" s="215"/>
      <c r="Z32" s="215"/>
      <c r="AA32" s="215"/>
      <c r="AB32" s="215"/>
      <c r="AC32" s="215"/>
      <c r="AD32" s="215"/>
      <c r="AE32" s="215"/>
      <c r="AK32" s="214">
        <v>0</v>
      </c>
      <c r="AL32" s="215"/>
      <c r="AM32" s="215"/>
      <c r="AN32" s="215"/>
      <c r="AO32" s="215"/>
      <c r="AR32" s="32"/>
      <c r="BE32" s="202"/>
    </row>
    <row r="33" spans="2:57" s="2" customFormat="1" ht="14.4" hidden="1" customHeight="1" x14ac:dyDescent="0.2">
      <c r="B33" s="32"/>
      <c r="F33" s="33" t="s">
        <v>44</v>
      </c>
      <c r="L33" s="213">
        <v>0</v>
      </c>
      <c r="M33" s="212"/>
      <c r="N33" s="212"/>
      <c r="O33" s="212"/>
      <c r="P33" s="212"/>
      <c r="Q33" s="34"/>
      <c r="R33" s="34"/>
      <c r="S33" s="34"/>
      <c r="T33" s="34"/>
      <c r="U33" s="34"/>
      <c r="V33" s="34"/>
      <c r="W33" s="211">
        <f>ROUND(BD94, 2)</f>
        <v>0</v>
      </c>
      <c r="X33" s="212"/>
      <c r="Y33" s="212"/>
      <c r="Z33" s="212"/>
      <c r="AA33" s="212"/>
      <c r="AB33" s="212"/>
      <c r="AC33" s="212"/>
      <c r="AD33" s="212"/>
      <c r="AE33" s="212"/>
      <c r="AF33" s="34"/>
      <c r="AG33" s="34"/>
      <c r="AH33" s="34"/>
      <c r="AI33" s="34"/>
      <c r="AJ33" s="34"/>
      <c r="AK33" s="211">
        <v>0</v>
      </c>
      <c r="AL33" s="212"/>
      <c r="AM33" s="212"/>
      <c r="AN33" s="212"/>
      <c r="AO33" s="212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202"/>
    </row>
    <row r="34" spans="2:57" s="1" customFormat="1" ht="7.05" customHeight="1" x14ac:dyDescent="0.2">
      <c r="B34" s="28"/>
      <c r="AR34" s="28"/>
      <c r="BE34" s="201"/>
    </row>
    <row r="35" spans="2:57" s="1" customFormat="1" ht="25.95" customHeight="1" x14ac:dyDescent="0.2">
      <c r="B35" s="28"/>
      <c r="C35" s="36"/>
      <c r="D35" s="37" t="s">
        <v>45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46</v>
      </c>
      <c r="U35" s="38"/>
      <c r="V35" s="38"/>
      <c r="W35" s="38"/>
      <c r="X35" s="197" t="s">
        <v>47</v>
      </c>
      <c r="Y35" s="195"/>
      <c r="Z35" s="195"/>
      <c r="AA35" s="195"/>
      <c r="AB35" s="195"/>
      <c r="AC35" s="38"/>
      <c r="AD35" s="38"/>
      <c r="AE35" s="38"/>
      <c r="AF35" s="38"/>
      <c r="AG35" s="38"/>
      <c r="AH35" s="38"/>
      <c r="AI35" s="38"/>
      <c r="AJ35" s="38"/>
      <c r="AK35" s="194">
        <f>SUM(AK26:AK33)</f>
        <v>0</v>
      </c>
      <c r="AL35" s="195"/>
      <c r="AM35" s="195"/>
      <c r="AN35" s="195"/>
      <c r="AO35" s="196"/>
      <c r="AP35" s="36"/>
      <c r="AQ35" s="36"/>
      <c r="AR35" s="28"/>
    </row>
    <row r="36" spans="2:57" s="1" customFormat="1" ht="7.05" customHeight="1" x14ac:dyDescent="0.2">
      <c r="B36" s="28"/>
      <c r="AR36" s="28"/>
    </row>
    <row r="37" spans="2:57" s="1" customFormat="1" ht="14.4" customHeight="1" x14ac:dyDescent="0.2">
      <c r="B37" s="28"/>
      <c r="AR37" s="28"/>
    </row>
    <row r="38" spans="2:57" ht="14.4" customHeight="1" x14ac:dyDescent="0.2">
      <c r="B38" s="16"/>
      <c r="AR38" s="16"/>
    </row>
    <row r="39" spans="2:57" ht="14.4" customHeight="1" x14ac:dyDescent="0.2">
      <c r="B39" s="16"/>
      <c r="AR39" s="16"/>
    </row>
    <row r="40" spans="2:57" ht="14.4" customHeight="1" x14ac:dyDescent="0.2">
      <c r="B40" s="16"/>
      <c r="AR40" s="16"/>
    </row>
    <row r="41" spans="2:57" ht="14.4" customHeight="1" x14ac:dyDescent="0.2">
      <c r="B41" s="16"/>
      <c r="AR41" s="16"/>
    </row>
    <row r="42" spans="2:57" ht="14.4" customHeight="1" x14ac:dyDescent="0.2">
      <c r="B42" s="16"/>
      <c r="AR42" s="16"/>
    </row>
    <row r="43" spans="2:57" ht="14.4" customHeight="1" x14ac:dyDescent="0.2">
      <c r="B43" s="16"/>
      <c r="AR43" s="16"/>
    </row>
    <row r="44" spans="2:57" ht="14.4" customHeight="1" x14ac:dyDescent="0.2">
      <c r="B44" s="16"/>
      <c r="AR44" s="16"/>
    </row>
    <row r="45" spans="2:57" ht="14.4" customHeight="1" x14ac:dyDescent="0.2">
      <c r="B45" s="16"/>
      <c r="AR45" s="16"/>
    </row>
    <row r="46" spans="2:57" ht="14.4" customHeight="1" x14ac:dyDescent="0.2">
      <c r="B46" s="16"/>
      <c r="AR46" s="16"/>
    </row>
    <row r="47" spans="2:57" ht="14.4" customHeight="1" x14ac:dyDescent="0.2">
      <c r="B47" s="16"/>
      <c r="AR47" s="16"/>
    </row>
    <row r="48" spans="2:57" ht="14.4" customHeight="1" x14ac:dyDescent="0.2">
      <c r="B48" s="16"/>
      <c r="AR48" s="16"/>
    </row>
    <row r="49" spans="2:44" s="1" customFormat="1" ht="14.4" customHeight="1" x14ac:dyDescent="0.2">
      <c r="B49" s="28"/>
      <c r="D49" s="40" t="s">
        <v>48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49</v>
      </c>
      <c r="AI49" s="41"/>
      <c r="AJ49" s="41"/>
      <c r="AK49" s="41"/>
      <c r="AL49" s="41"/>
      <c r="AM49" s="41"/>
      <c r="AN49" s="41"/>
      <c r="AO49" s="41"/>
      <c r="AR49" s="28"/>
    </row>
    <row r="50" spans="2:44" x14ac:dyDescent="0.2">
      <c r="B50" s="16"/>
      <c r="AR50" s="16"/>
    </row>
    <row r="51" spans="2:44" x14ac:dyDescent="0.2">
      <c r="B51" s="16"/>
      <c r="AR51" s="16"/>
    </row>
    <row r="52" spans="2:44" x14ac:dyDescent="0.2">
      <c r="B52" s="16"/>
      <c r="AR52" s="16"/>
    </row>
    <row r="53" spans="2:44" x14ac:dyDescent="0.2">
      <c r="B53" s="16"/>
      <c r="AR53" s="16"/>
    </row>
    <row r="54" spans="2:44" x14ac:dyDescent="0.2">
      <c r="B54" s="16"/>
      <c r="AR54" s="16"/>
    </row>
    <row r="55" spans="2:44" x14ac:dyDescent="0.2">
      <c r="B55" s="16"/>
      <c r="AR55" s="16"/>
    </row>
    <row r="56" spans="2:44" x14ac:dyDescent="0.2">
      <c r="B56" s="16"/>
      <c r="AR56" s="16"/>
    </row>
    <row r="57" spans="2:44" x14ac:dyDescent="0.2">
      <c r="B57" s="16"/>
      <c r="AR57" s="16"/>
    </row>
    <row r="58" spans="2:44" x14ac:dyDescent="0.2">
      <c r="B58" s="16"/>
      <c r="AR58" s="16"/>
    </row>
    <row r="59" spans="2:44" x14ac:dyDescent="0.2">
      <c r="B59" s="16"/>
      <c r="AR59" s="16"/>
    </row>
    <row r="60" spans="2:44" s="1" customFormat="1" ht="13.2" x14ac:dyDescent="0.2">
      <c r="B60" s="28"/>
      <c r="D60" s="42" t="s">
        <v>50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51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50</v>
      </c>
      <c r="AI60" s="30"/>
      <c r="AJ60" s="30"/>
      <c r="AK60" s="30"/>
      <c r="AL60" s="30"/>
      <c r="AM60" s="42" t="s">
        <v>51</v>
      </c>
      <c r="AN60" s="30"/>
      <c r="AO60" s="30"/>
      <c r="AR60" s="28"/>
    </row>
    <row r="61" spans="2:44" x14ac:dyDescent="0.2">
      <c r="B61" s="16"/>
      <c r="AR61" s="16"/>
    </row>
    <row r="62" spans="2:44" x14ac:dyDescent="0.2">
      <c r="B62" s="16"/>
      <c r="AR62" s="16"/>
    </row>
    <row r="63" spans="2:44" x14ac:dyDescent="0.2">
      <c r="B63" s="16"/>
      <c r="AR63" s="16"/>
    </row>
    <row r="64" spans="2:44" s="1" customFormat="1" ht="13.2" x14ac:dyDescent="0.2">
      <c r="B64" s="28"/>
      <c r="D64" s="40" t="s">
        <v>52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53</v>
      </c>
      <c r="AI64" s="41"/>
      <c r="AJ64" s="41"/>
      <c r="AK64" s="41"/>
      <c r="AL64" s="41"/>
      <c r="AM64" s="41"/>
      <c r="AN64" s="41"/>
      <c r="AO64" s="41"/>
      <c r="AR64" s="28"/>
    </row>
    <row r="65" spans="2:44" x14ac:dyDescent="0.2">
      <c r="B65" s="16"/>
      <c r="AR65" s="16"/>
    </row>
    <row r="66" spans="2:44" x14ac:dyDescent="0.2">
      <c r="B66" s="16"/>
      <c r="AR66" s="16"/>
    </row>
    <row r="67" spans="2:44" x14ac:dyDescent="0.2">
      <c r="B67" s="16"/>
      <c r="AR67" s="16"/>
    </row>
    <row r="68" spans="2:44" x14ac:dyDescent="0.2">
      <c r="B68" s="16"/>
      <c r="AR68" s="16"/>
    </row>
    <row r="69" spans="2:44" x14ac:dyDescent="0.2">
      <c r="B69" s="16"/>
      <c r="AR69" s="16"/>
    </row>
    <row r="70" spans="2:44" x14ac:dyDescent="0.2">
      <c r="B70" s="16"/>
      <c r="AR70" s="16"/>
    </row>
    <row r="71" spans="2:44" x14ac:dyDescent="0.2">
      <c r="B71" s="16"/>
      <c r="AR71" s="16"/>
    </row>
    <row r="72" spans="2:44" x14ac:dyDescent="0.2">
      <c r="B72" s="16"/>
      <c r="AR72" s="16"/>
    </row>
    <row r="73" spans="2:44" x14ac:dyDescent="0.2">
      <c r="B73" s="16"/>
      <c r="AR73" s="16"/>
    </row>
    <row r="74" spans="2:44" x14ac:dyDescent="0.2">
      <c r="B74" s="16"/>
      <c r="AR74" s="16"/>
    </row>
    <row r="75" spans="2:44" s="1" customFormat="1" ht="13.2" x14ac:dyDescent="0.2">
      <c r="B75" s="28"/>
      <c r="D75" s="42" t="s">
        <v>50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51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50</v>
      </c>
      <c r="AI75" s="30"/>
      <c r="AJ75" s="30"/>
      <c r="AK75" s="30"/>
      <c r="AL75" s="30"/>
      <c r="AM75" s="42" t="s">
        <v>51</v>
      </c>
      <c r="AN75" s="30"/>
      <c r="AO75" s="30"/>
      <c r="AR75" s="28"/>
    </row>
    <row r="76" spans="2:44" s="1" customFormat="1" x14ac:dyDescent="0.2">
      <c r="B76" s="28"/>
      <c r="AR76" s="28"/>
    </row>
    <row r="77" spans="2:44" s="1" customFormat="1" ht="7.0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7.0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5.05" customHeight="1" x14ac:dyDescent="0.2">
      <c r="B82" s="28"/>
      <c r="C82" s="17" t="s">
        <v>54</v>
      </c>
      <c r="AR82" s="28"/>
    </row>
    <row r="83" spans="1:91" s="1" customFormat="1" ht="7.05" customHeight="1" x14ac:dyDescent="0.2">
      <c r="B83" s="28"/>
      <c r="AR83" s="28"/>
    </row>
    <row r="84" spans="1:91" s="3" customFormat="1" ht="12" customHeight="1" x14ac:dyDescent="0.2">
      <c r="B84" s="47"/>
      <c r="C84" s="23" t="s">
        <v>12</v>
      </c>
      <c r="L84" s="3" t="str">
        <f>K5</f>
        <v>2024/087</v>
      </c>
      <c r="AR84" s="47"/>
    </row>
    <row r="85" spans="1:91" s="4" customFormat="1" ht="37.049999999999997" customHeight="1" x14ac:dyDescent="0.2">
      <c r="B85" s="48"/>
      <c r="C85" s="49" t="s">
        <v>15</v>
      </c>
      <c r="L85" s="229" t="str">
        <f>K6</f>
        <v>Výstavba novej budovy strediska DSS Doména</v>
      </c>
      <c r="M85" s="230"/>
      <c r="N85" s="230"/>
      <c r="O85" s="230"/>
      <c r="P85" s="230"/>
      <c r="Q85" s="230"/>
      <c r="R85" s="230"/>
      <c r="S85" s="230"/>
      <c r="T85" s="230"/>
      <c r="U85" s="230"/>
      <c r="V85" s="230"/>
      <c r="W85" s="230"/>
      <c r="X85" s="230"/>
      <c r="Y85" s="230"/>
      <c r="Z85" s="230"/>
      <c r="AA85" s="230"/>
      <c r="AB85" s="230"/>
      <c r="AC85" s="230"/>
      <c r="AD85" s="230"/>
      <c r="AE85" s="230"/>
      <c r="AF85" s="230"/>
      <c r="AG85" s="230"/>
      <c r="AH85" s="230"/>
      <c r="AI85" s="230"/>
      <c r="AJ85" s="230"/>
      <c r="AK85" s="230"/>
      <c r="AL85" s="230"/>
      <c r="AM85" s="230"/>
      <c r="AN85" s="230"/>
      <c r="AO85" s="230"/>
      <c r="AR85" s="48"/>
    </row>
    <row r="86" spans="1:91" s="1" customFormat="1" ht="7.05" customHeight="1" x14ac:dyDescent="0.2">
      <c r="B86" s="28"/>
      <c r="AR86" s="28"/>
    </row>
    <row r="87" spans="1:91" s="1" customFormat="1" ht="12" customHeight="1" x14ac:dyDescent="0.2">
      <c r="B87" s="28"/>
      <c r="C87" s="23" t="s">
        <v>19</v>
      </c>
      <c r="L87" s="50" t="str">
        <f>IF(K8="","",K8)</f>
        <v>k.ú.: Ždiar nad Hronom, č.p.:1793/3</v>
      </c>
      <c r="AI87" s="23" t="s">
        <v>21</v>
      </c>
      <c r="AM87" s="231" t="str">
        <f>IF(AN8= "","",AN8)</f>
        <v>5. 4. 2024</v>
      </c>
      <c r="AN87" s="231"/>
      <c r="AR87" s="28"/>
    </row>
    <row r="88" spans="1:91" s="1" customFormat="1" ht="7.05" customHeight="1" x14ac:dyDescent="0.2">
      <c r="B88" s="28"/>
      <c r="AR88" s="28"/>
    </row>
    <row r="89" spans="1:91" s="1" customFormat="1" ht="15.15" customHeight="1" x14ac:dyDescent="0.2">
      <c r="B89" s="28"/>
      <c r="C89" s="23" t="s">
        <v>23</v>
      </c>
      <c r="L89" s="3" t="str">
        <f>IF(E11= "","",E11)</f>
        <v>Zriadenie sociálnych služieb LIPA</v>
      </c>
      <c r="AI89" s="23" t="s">
        <v>29</v>
      </c>
      <c r="AM89" s="221" t="str">
        <f>IF(E17="","",E17)</f>
        <v>Ing. Viliam Michálek</v>
      </c>
      <c r="AN89" s="222"/>
      <c r="AO89" s="222"/>
      <c r="AP89" s="222"/>
      <c r="AR89" s="28"/>
      <c r="AS89" s="217" t="s">
        <v>55</v>
      </c>
      <c r="AT89" s="218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15" customHeight="1" x14ac:dyDescent="0.2">
      <c r="B90" s="28"/>
      <c r="C90" s="23" t="s">
        <v>27</v>
      </c>
      <c r="L90" s="3" t="str">
        <f>IF(E14= "Vyplň údaj","",E14)</f>
        <v/>
      </c>
      <c r="AI90" s="23" t="s">
        <v>32</v>
      </c>
      <c r="AM90" s="221" t="str">
        <f>IF(E20="","",E20)</f>
        <v xml:space="preserve"> </v>
      </c>
      <c r="AN90" s="222"/>
      <c r="AO90" s="222"/>
      <c r="AP90" s="222"/>
      <c r="AR90" s="28"/>
      <c r="AS90" s="219"/>
      <c r="AT90" s="220"/>
      <c r="BD90" s="55"/>
    </row>
    <row r="91" spans="1:91" s="1" customFormat="1" ht="10.8" customHeight="1" x14ac:dyDescent="0.2">
      <c r="B91" s="28"/>
      <c r="AR91" s="28"/>
      <c r="AS91" s="219"/>
      <c r="AT91" s="220"/>
      <c r="BD91" s="55"/>
    </row>
    <row r="92" spans="1:91" s="1" customFormat="1" ht="29.25" customHeight="1" x14ac:dyDescent="0.2">
      <c r="B92" s="28"/>
      <c r="C92" s="232" t="s">
        <v>56</v>
      </c>
      <c r="D92" s="224"/>
      <c r="E92" s="224"/>
      <c r="F92" s="224"/>
      <c r="G92" s="224"/>
      <c r="H92" s="56"/>
      <c r="I92" s="223" t="s">
        <v>57</v>
      </c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6" t="s">
        <v>58</v>
      </c>
      <c r="AH92" s="224"/>
      <c r="AI92" s="224"/>
      <c r="AJ92" s="224"/>
      <c r="AK92" s="224"/>
      <c r="AL92" s="224"/>
      <c r="AM92" s="224"/>
      <c r="AN92" s="223" t="s">
        <v>59</v>
      </c>
      <c r="AO92" s="224"/>
      <c r="AP92" s="225"/>
      <c r="AQ92" s="57" t="s">
        <v>60</v>
      </c>
      <c r="AR92" s="28"/>
      <c r="AS92" s="58" t="s">
        <v>61</v>
      </c>
      <c r="AT92" s="59" t="s">
        <v>62</v>
      </c>
      <c r="AU92" s="59" t="s">
        <v>63</v>
      </c>
      <c r="AV92" s="59" t="s">
        <v>64</v>
      </c>
      <c r="AW92" s="59" t="s">
        <v>65</v>
      </c>
      <c r="AX92" s="59" t="s">
        <v>66</v>
      </c>
      <c r="AY92" s="59" t="s">
        <v>67</v>
      </c>
      <c r="AZ92" s="59" t="s">
        <v>68</v>
      </c>
      <c r="BA92" s="59" t="s">
        <v>69</v>
      </c>
      <c r="BB92" s="59" t="s">
        <v>70</v>
      </c>
      <c r="BC92" s="59" t="s">
        <v>71</v>
      </c>
      <c r="BD92" s="60" t="s">
        <v>72</v>
      </c>
    </row>
    <row r="93" spans="1:91" s="1" customFormat="1" ht="10.8" customHeight="1" x14ac:dyDescent="0.2">
      <c r="B93" s="28"/>
      <c r="AR93" s="28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" customHeight="1" x14ac:dyDescent="0.2">
      <c r="B94" s="62"/>
      <c r="C94" s="63" t="s">
        <v>73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27">
        <f>ROUND(AG95+AG105+SUM(AG111:AG117),2)</f>
        <v>0</v>
      </c>
      <c r="AH94" s="227"/>
      <c r="AI94" s="227"/>
      <c r="AJ94" s="227"/>
      <c r="AK94" s="227"/>
      <c r="AL94" s="227"/>
      <c r="AM94" s="227"/>
      <c r="AN94" s="228">
        <f t="shared" ref="AN94:AN117" si="0">SUM(AG94,AT94)</f>
        <v>0</v>
      </c>
      <c r="AO94" s="228"/>
      <c r="AP94" s="228"/>
      <c r="AQ94" s="66" t="s">
        <v>1</v>
      </c>
      <c r="AR94" s="62"/>
      <c r="AS94" s="67">
        <f>ROUND(AS95+AS105+SUM(AS111:AS117),2)</f>
        <v>0</v>
      </c>
      <c r="AT94" s="68">
        <f t="shared" ref="AT94:AT117" si="1">ROUND(SUM(AV94:AW94),2)</f>
        <v>0</v>
      </c>
      <c r="AU94" s="69">
        <f>ROUND(AU95+AU105+SUM(AU111:AU117),5)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ROUND(AZ95+AZ105+SUM(AZ111:AZ117),2)</f>
        <v>0</v>
      </c>
      <c r="BA94" s="68">
        <f>ROUND(BA95+BA105+SUM(BA111:BA117),2)</f>
        <v>0</v>
      </c>
      <c r="BB94" s="68">
        <f>ROUND(BB95+BB105+SUM(BB111:BB117),2)</f>
        <v>0</v>
      </c>
      <c r="BC94" s="68">
        <f>ROUND(BC95+BC105+SUM(BC111:BC117),2)</f>
        <v>0</v>
      </c>
      <c r="BD94" s="70">
        <f>ROUND(BD95+BD105+SUM(BD111:BD117),2)</f>
        <v>0</v>
      </c>
      <c r="BS94" s="71" t="s">
        <v>74</v>
      </c>
      <c r="BT94" s="71" t="s">
        <v>75</v>
      </c>
      <c r="BU94" s="72" t="s">
        <v>76</v>
      </c>
      <c r="BV94" s="71" t="s">
        <v>77</v>
      </c>
      <c r="BW94" s="71" t="s">
        <v>4</v>
      </c>
      <c r="BX94" s="71" t="s">
        <v>78</v>
      </c>
      <c r="CL94" s="71" t="s">
        <v>1</v>
      </c>
    </row>
    <row r="95" spans="1:91" s="6" customFormat="1" ht="16.5" customHeight="1" x14ac:dyDescent="0.2">
      <c r="B95" s="73"/>
      <c r="C95" s="74"/>
      <c r="D95" s="186" t="s">
        <v>79</v>
      </c>
      <c r="E95" s="186"/>
      <c r="F95" s="186"/>
      <c r="G95" s="186"/>
      <c r="H95" s="186"/>
      <c r="I95" s="75"/>
      <c r="J95" s="186" t="s">
        <v>80</v>
      </c>
      <c r="K95" s="186"/>
      <c r="L95" s="186"/>
      <c r="M95" s="186"/>
      <c r="N95" s="186"/>
      <c r="O95" s="186"/>
      <c r="P95" s="186"/>
      <c r="Q95" s="186"/>
      <c r="R95" s="186"/>
      <c r="S95" s="186"/>
      <c r="T95" s="186"/>
      <c r="U95" s="186"/>
      <c r="V95" s="186"/>
      <c r="W95" s="186"/>
      <c r="X95" s="186"/>
      <c r="Y95" s="186"/>
      <c r="Z95" s="186"/>
      <c r="AA95" s="186"/>
      <c r="AB95" s="186"/>
      <c r="AC95" s="186"/>
      <c r="AD95" s="186"/>
      <c r="AE95" s="186"/>
      <c r="AF95" s="186"/>
      <c r="AG95" s="192">
        <f>ROUND(AG96+AG97+AG100+AG103+AG104,2)</f>
        <v>0</v>
      </c>
      <c r="AH95" s="189"/>
      <c r="AI95" s="189"/>
      <c r="AJ95" s="189"/>
      <c r="AK95" s="189"/>
      <c r="AL95" s="189"/>
      <c r="AM95" s="189"/>
      <c r="AN95" s="188">
        <f t="shared" si="0"/>
        <v>0</v>
      </c>
      <c r="AO95" s="189"/>
      <c r="AP95" s="189"/>
      <c r="AQ95" s="76" t="s">
        <v>81</v>
      </c>
      <c r="AR95" s="73"/>
      <c r="AS95" s="77">
        <f>ROUND(AS96+AS97+AS100+AS103+AS104,2)</f>
        <v>0</v>
      </c>
      <c r="AT95" s="78">
        <f t="shared" si="1"/>
        <v>0</v>
      </c>
      <c r="AU95" s="79">
        <f>ROUND(AU96+AU97+AU100+AU103+AU104,5)</f>
        <v>0</v>
      </c>
      <c r="AV95" s="78">
        <f>ROUND(AZ95*L29,2)</f>
        <v>0</v>
      </c>
      <c r="AW95" s="78">
        <f>ROUND(BA95*L30,2)</f>
        <v>0</v>
      </c>
      <c r="AX95" s="78">
        <f>ROUND(BB95*L29,2)</f>
        <v>0</v>
      </c>
      <c r="AY95" s="78">
        <f>ROUND(BC95*L30,2)</f>
        <v>0</v>
      </c>
      <c r="AZ95" s="78">
        <f>ROUND(AZ96+AZ97+AZ100+AZ103+AZ104,2)</f>
        <v>0</v>
      </c>
      <c r="BA95" s="78">
        <f>ROUND(BA96+BA97+BA100+BA103+BA104,2)</f>
        <v>0</v>
      </c>
      <c r="BB95" s="78">
        <f>ROUND(BB96+BB97+BB100+BB103+BB104,2)</f>
        <v>0</v>
      </c>
      <c r="BC95" s="78">
        <f>ROUND(BC96+BC97+BC100+BC103+BC104,2)</f>
        <v>0</v>
      </c>
      <c r="BD95" s="80">
        <f>ROUND(BD96+BD97+BD100+BD103+BD104,2)</f>
        <v>0</v>
      </c>
      <c r="BS95" s="81" t="s">
        <v>74</v>
      </c>
      <c r="BT95" s="81" t="s">
        <v>82</v>
      </c>
      <c r="BU95" s="81" t="s">
        <v>76</v>
      </c>
      <c r="BV95" s="81" t="s">
        <v>77</v>
      </c>
      <c r="BW95" s="81" t="s">
        <v>83</v>
      </c>
      <c r="BX95" s="81" t="s">
        <v>4</v>
      </c>
      <c r="CL95" s="81" t="s">
        <v>1</v>
      </c>
      <c r="CM95" s="81" t="s">
        <v>75</v>
      </c>
    </row>
    <row r="96" spans="1:91" s="3" customFormat="1" ht="16.5" customHeight="1" x14ac:dyDescent="0.2">
      <c r="A96" s="82" t="s">
        <v>84</v>
      </c>
      <c r="B96" s="47"/>
      <c r="C96" s="9"/>
      <c r="D96" s="9"/>
      <c r="E96" s="187" t="s">
        <v>85</v>
      </c>
      <c r="F96" s="187"/>
      <c r="G96" s="187"/>
      <c r="H96" s="187"/>
      <c r="I96" s="187"/>
      <c r="J96" s="9"/>
      <c r="K96" s="187" t="s">
        <v>86</v>
      </c>
      <c r="L96" s="187"/>
      <c r="M96" s="187"/>
      <c r="N96" s="187"/>
      <c r="O96" s="187"/>
      <c r="P96" s="187"/>
      <c r="Q96" s="187"/>
      <c r="R96" s="187"/>
      <c r="S96" s="187"/>
      <c r="T96" s="187"/>
      <c r="U96" s="187"/>
      <c r="V96" s="187"/>
      <c r="W96" s="187"/>
      <c r="X96" s="187"/>
      <c r="Y96" s="187"/>
      <c r="Z96" s="187"/>
      <c r="AA96" s="187"/>
      <c r="AB96" s="187"/>
      <c r="AC96" s="187"/>
      <c r="AD96" s="187"/>
      <c r="AE96" s="187"/>
      <c r="AF96" s="187"/>
      <c r="AG96" s="190">
        <f>'01 - Stavebná časť + statika'!J32</f>
        <v>0</v>
      </c>
      <c r="AH96" s="191"/>
      <c r="AI96" s="191"/>
      <c r="AJ96" s="191"/>
      <c r="AK96" s="191"/>
      <c r="AL96" s="191"/>
      <c r="AM96" s="191"/>
      <c r="AN96" s="190">
        <f t="shared" si="0"/>
        <v>0</v>
      </c>
      <c r="AO96" s="191"/>
      <c r="AP96" s="191"/>
      <c r="AQ96" s="83" t="s">
        <v>87</v>
      </c>
      <c r="AR96" s="47"/>
      <c r="AS96" s="84">
        <v>0</v>
      </c>
      <c r="AT96" s="85">
        <f t="shared" si="1"/>
        <v>0</v>
      </c>
      <c r="AU96" s="86">
        <f>'01 - Stavebná časť + statika'!P147</f>
        <v>0</v>
      </c>
      <c r="AV96" s="85">
        <f>'01 - Stavebná časť + statika'!J35</f>
        <v>0</v>
      </c>
      <c r="AW96" s="85">
        <f>'01 - Stavebná časť + statika'!J36</f>
        <v>0</v>
      </c>
      <c r="AX96" s="85">
        <f>'01 - Stavebná časť + statika'!J37</f>
        <v>0</v>
      </c>
      <c r="AY96" s="85">
        <f>'01 - Stavebná časť + statika'!J38</f>
        <v>0</v>
      </c>
      <c r="AZ96" s="85">
        <f>'01 - Stavebná časť + statika'!F35</f>
        <v>0</v>
      </c>
      <c r="BA96" s="85">
        <f>'01 - Stavebná časť + statika'!F36</f>
        <v>0</v>
      </c>
      <c r="BB96" s="85">
        <f>'01 - Stavebná časť + statika'!F37</f>
        <v>0</v>
      </c>
      <c r="BC96" s="85">
        <f>'01 - Stavebná časť + statika'!F38</f>
        <v>0</v>
      </c>
      <c r="BD96" s="87">
        <f>'01 - Stavebná časť + statika'!F39</f>
        <v>0</v>
      </c>
      <c r="BT96" s="21" t="s">
        <v>88</v>
      </c>
      <c r="BV96" s="21" t="s">
        <v>77</v>
      </c>
      <c r="BW96" s="21" t="s">
        <v>89</v>
      </c>
      <c r="BX96" s="21" t="s">
        <v>83</v>
      </c>
      <c r="CL96" s="21" t="s">
        <v>1</v>
      </c>
    </row>
    <row r="97" spans="1:91" s="3" customFormat="1" ht="16.5" customHeight="1" x14ac:dyDescent="0.2">
      <c r="B97" s="47"/>
      <c r="C97" s="9"/>
      <c r="D97" s="9"/>
      <c r="E97" s="187" t="s">
        <v>90</v>
      </c>
      <c r="F97" s="187"/>
      <c r="G97" s="187"/>
      <c r="H97" s="187"/>
      <c r="I97" s="187"/>
      <c r="J97" s="9"/>
      <c r="K97" s="187" t="s">
        <v>91</v>
      </c>
      <c r="L97" s="187"/>
      <c r="M97" s="187"/>
      <c r="N97" s="187"/>
      <c r="O97" s="187"/>
      <c r="P97" s="187"/>
      <c r="Q97" s="187"/>
      <c r="R97" s="187"/>
      <c r="S97" s="187"/>
      <c r="T97" s="187"/>
      <c r="U97" s="187"/>
      <c r="V97" s="187"/>
      <c r="W97" s="187"/>
      <c r="X97" s="187"/>
      <c r="Y97" s="187"/>
      <c r="Z97" s="187"/>
      <c r="AA97" s="187"/>
      <c r="AB97" s="187"/>
      <c r="AC97" s="187"/>
      <c r="AD97" s="187"/>
      <c r="AE97" s="187"/>
      <c r="AF97" s="187"/>
      <c r="AG97" s="193">
        <f>ROUND(SUM(AG98:AG99),2)</f>
        <v>0</v>
      </c>
      <c r="AH97" s="191"/>
      <c r="AI97" s="191"/>
      <c r="AJ97" s="191"/>
      <c r="AK97" s="191"/>
      <c r="AL97" s="191"/>
      <c r="AM97" s="191"/>
      <c r="AN97" s="190">
        <f t="shared" si="0"/>
        <v>0</v>
      </c>
      <c r="AO97" s="191"/>
      <c r="AP97" s="191"/>
      <c r="AQ97" s="83" t="s">
        <v>87</v>
      </c>
      <c r="AR97" s="47"/>
      <c r="AS97" s="84">
        <f>ROUND(SUM(AS98:AS99),2)</f>
        <v>0</v>
      </c>
      <c r="AT97" s="85">
        <f t="shared" si="1"/>
        <v>0</v>
      </c>
      <c r="AU97" s="86">
        <f>ROUND(SUM(AU98:AU99),5)</f>
        <v>0</v>
      </c>
      <c r="AV97" s="85">
        <f>ROUND(AZ97*L29,2)</f>
        <v>0</v>
      </c>
      <c r="AW97" s="85">
        <f>ROUND(BA97*L30,2)</f>
        <v>0</v>
      </c>
      <c r="AX97" s="85">
        <f>ROUND(BB97*L29,2)</f>
        <v>0</v>
      </c>
      <c r="AY97" s="85">
        <f>ROUND(BC97*L30,2)</f>
        <v>0</v>
      </c>
      <c r="AZ97" s="85">
        <f>ROUND(SUM(AZ98:AZ99),2)</f>
        <v>0</v>
      </c>
      <c r="BA97" s="85">
        <f>ROUND(SUM(BA98:BA99),2)</f>
        <v>0</v>
      </c>
      <c r="BB97" s="85">
        <f>ROUND(SUM(BB98:BB99),2)</f>
        <v>0</v>
      </c>
      <c r="BC97" s="85">
        <f>ROUND(SUM(BC98:BC99),2)</f>
        <v>0</v>
      </c>
      <c r="BD97" s="87">
        <f>ROUND(SUM(BD98:BD99),2)</f>
        <v>0</v>
      </c>
      <c r="BS97" s="21" t="s">
        <v>74</v>
      </c>
      <c r="BT97" s="21" t="s">
        <v>88</v>
      </c>
      <c r="BV97" s="21" t="s">
        <v>77</v>
      </c>
      <c r="BW97" s="21" t="s">
        <v>92</v>
      </c>
      <c r="BX97" s="21" t="s">
        <v>83</v>
      </c>
      <c r="CL97" s="21" t="s">
        <v>1</v>
      </c>
    </row>
    <row r="98" spans="1:91" s="3" customFormat="1" ht="16.5" customHeight="1" x14ac:dyDescent="0.2">
      <c r="A98" s="82" t="s">
        <v>84</v>
      </c>
      <c r="B98" s="47"/>
      <c r="C98" s="9"/>
      <c r="D98" s="9"/>
      <c r="E98" s="9"/>
      <c r="F98" s="187" t="s">
        <v>90</v>
      </c>
      <c r="G98" s="187"/>
      <c r="H98" s="187"/>
      <c r="I98" s="187"/>
      <c r="J98" s="187"/>
      <c r="K98" s="9"/>
      <c r="L98" s="187" t="s">
        <v>91</v>
      </c>
      <c r="M98" s="187"/>
      <c r="N98" s="187"/>
      <c r="O98" s="187"/>
      <c r="P98" s="187"/>
      <c r="Q98" s="187"/>
      <c r="R98" s="187"/>
      <c r="S98" s="187"/>
      <c r="T98" s="187"/>
      <c r="U98" s="187"/>
      <c r="V98" s="187"/>
      <c r="W98" s="187"/>
      <c r="X98" s="187"/>
      <c r="Y98" s="187"/>
      <c r="Z98" s="187"/>
      <c r="AA98" s="187"/>
      <c r="AB98" s="187"/>
      <c r="AC98" s="187"/>
      <c r="AD98" s="187"/>
      <c r="AE98" s="187"/>
      <c r="AF98" s="187"/>
      <c r="AG98" s="190">
        <f>'02 - Zdravotechnika'!J32</f>
        <v>0</v>
      </c>
      <c r="AH98" s="191"/>
      <c r="AI98" s="191"/>
      <c r="AJ98" s="191"/>
      <c r="AK98" s="191"/>
      <c r="AL98" s="191"/>
      <c r="AM98" s="191"/>
      <c r="AN98" s="190">
        <f t="shared" si="0"/>
        <v>0</v>
      </c>
      <c r="AO98" s="191"/>
      <c r="AP98" s="191"/>
      <c r="AQ98" s="83" t="s">
        <v>87</v>
      </c>
      <c r="AR98" s="47"/>
      <c r="AS98" s="84">
        <v>0</v>
      </c>
      <c r="AT98" s="85">
        <f t="shared" si="1"/>
        <v>0</v>
      </c>
      <c r="AU98" s="86">
        <f>'02 - Zdravotechnika'!P128</f>
        <v>0</v>
      </c>
      <c r="AV98" s="85">
        <f>'02 - Zdravotechnika'!J35</f>
        <v>0</v>
      </c>
      <c r="AW98" s="85">
        <f>'02 - Zdravotechnika'!J36</f>
        <v>0</v>
      </c>
      <c r="AX98" s="85">
        <f>'02 - Zdravotechnika'!J37</f>
        <v>0</v>
      </c>
      <c r="AY98" s="85">
        <f>'02 - Zdravotechnika'!J38</f>
        <v>0</v>
      </c>
      <c r="AZ98" s="85">
        <f>'02 - Zdravotechnika'!F35</f>
        <v>0</v>
      </c>
      <c r="BA98" s="85">
        <f>'02 - Zdravotechnika'!F36</f>
        <v>0</v>
      </c>
      <c r="BB98" s="85">
        <f>'02 - Zdravotechnika'!F37</f>
        <v>0</v>
      </c>
      <c r="BC98" s="85">
        <f>'02 - Zdravotechnika'!F38</f>
        <v>0</v>
      </c>
      <c r="BD98" s="87">
        <f>'02 - Zdravotechnika'!F39</f>
        <v>0</v>
      </c>
      <c r="BT98" s="21" t="s">
        <v>93</v>
      </c>
      <c r="BU98" s="21" t="s">
        <v>94</v>
      </c>
      <c r="BV98" s="21" t="s">
        <v>77</v>
      </c>
      <c r="BW98" s="21" t="s">
        <v>92</v>
      </c>
      <c r="BX98" s="21" t="s">
        <v>83</v>
      </c>
      <c r="CL98" s="21" t="s">
        <v>1</v>
      </c>
    </row>
    <row r="99" spans="1:91" s="3" customFormat="1" ht="16.5" customHeight="1" x14ac:dyDescent="0.2">
      <c r="A99" s="82" t="s">
        <v>84</v>
      </c>
      <c r="B99" s="47"/>
      <c r="C99" s="9"/>
      <c r="D99" s="9"/>
      <c r="E99" s="9"/>
      <c r="F99" s="187" t="s">
        <v>95</v>
      </c>
      <c r="G99" s="187"/>
      <c r="H99" s="187"/>
      <c r="I99" s="187"/>
      <c r="J99" s="187"/>
      <c r="K99" s="9"/>
      <c r="L99" s="187" t="s">
        <v>96</v>
      </c>
      <c r="M99" s="187"/>
      <c r="N99" s="187"/>
      <c r="O99" s="187"/>
      <c r="P99" s="187"/>
      <c r="Q99" s="187"/>
      <c r="R99" s="187"/>
      <c r="S99" s="187"/>
      <c r="T99" s="187"/>
      <c r="U99" s="187"/>
      <c r="V99" s="187"/>
      <c r="W99" s="187"/>
      <c r="X99" s="187"/>
      <c r="Y99" s="187"/>
      <c r="Z99" s="187"/>
      <c r="AA99" s="187"/>
      <c r="AB99" s="187"/>
      <c r="AC99" s="187"/>
      <c r="AD99" s="187"/>
      <c r="AE99" s="187"/>
      <c r="AF99" s="187"/>
      <c r="AG99" s="190">
        <f>'2.1 - Rozvody vody, kanál...'!J34</f>
        <v>0</v>
      </c>
      <c r="AH99" s="191"/>
      <c r="AI99" s="191"/>
      <c r="AJ99" s="191"/>
      <c r="AK99" s="191"/>
      <c r="AL99" s="191"/>
      <c r="AM99" s="191"/>
      <c r="AN99" s="190">
        <f t="shared" si="0"/>
        <v>0</v>
      </c>
      <c r="AO99" s="191"/>
      <c r="AP99" s="191"/>
      <c r="AQ99" s="83" t="s">
        <v>87</v>
      </c>
      <c r="AR99" s="47"/>
      <c r="AS99" s="84">
        <v>0</v>
      </c>
      <c r="AT99" s="85">
        <f t="shared" si="1"/>
        <v>0</v>
      </c>
      <c r="AU99" s="86">
        <f>'2.1 - Rozvody vody, kanál...'!P134</f>
        <v>0</v>
      </c>
      <c r="AV99" s="85">
        <f>'2.1 - Rozvody vody, kanál...'!J37</f>
        <v>0</v>
      </c>
      <c r="AW99" s="85">
        <f>'2.1 - Rozvody vody, kanál...'!J38</f>
        <v>0</v>
      </c>
      <c r="AX99" s="85">
        <f>'2.1 - Rozvody vody, kanál...'!J39</f>
        <v>0</v>
      </c>
      <c r="AY99" s="85">
        <f>'2.1 - Rozvody vody, kanál...'!J40</f>
        <v>0</v>
      </c>
      <c r="AZ99" s="85">
        <f>'2.1 - Rozvody vody, kanál...'!F37</f>
        <v>0</v>
      </c>
      <c r="BA99" s="85">
        <f>'2.1 - Rozvody vody, kanál...'!F38</f>
        <v>0</v>
      </c>
      <c r="BB99" s="85">
        <f>'2.1 - Rozvody vody, kanál...'!F39</f>
        <v>0</v>
      </c>
      <c r="BC99" s="85">
        <f>'2.1 - Rozvody vody, kanál...'!F40</f>
        <v>0</v>
      </c>
      <c r="BD99" s="87">
        <f>'2.1 - Rozvody vody, kanál...'!F41</f>
        <v>0</v>
      </c>
      <c r="BT99" s="21" t="s">
        <v>93</v>
      </c>
      <c r="BV99" s="21" t="s">
        <v>77</v>
      </c>
      <c r="BW99" s="21" t="s">
        <v>97</v>
      </c>
      <c r="BX99" s="21" t="s">
        <v>92</v>
      </c>
      <c r="CL99" s="21" t="s">
        <v>1</v>
      </c>
    </row>
    <row r="100" spans="1:91" s="3" customFormat="1" ht="16.5" customHeight="1" x14ac:dyDescent="0.2">
      <c r="B100" s="47"/>
      <c r="C100" s="9"/>
      <c r="D100" s="9"/>
      <c r="E100" s="187" t="s">
        <v>98</v>
      </c>
      <c r="F100" s="187"/>
      <c r="G100" s="187"/>
      <c r="H100" s="187"/>
      <c r="I100" s="187"/>
      <c r="J100" s="9"/>
      <c r="K100" s="187" t="s">
        <v>99</v>
      </c>
      <c r="L100" s="187"/>
      <c r="M100" s="187"/>
      <c r="N100" s="187"/>
      <c r="O100" s="187"/>
      <c r="P100" s="187"/>
      <c r="Q100" s="187"/>
      <c r="R100" s="187"/>
      <c r="S100" s="187"/>
      <c r="T100" s="187"/>
      <c r="U100" s="187"/>
      <c r="V100" s="187"/>
      <c r="W100" s="187"/>
      <c r="X100" s="187"/>
      <c r="Y100" s="187"/>
      <c r="Z100" s="187"/>
      <c r="AA100" s="187"/>
      <c r="AB100" s="187"/>
      <c r="AC100" s="187"/>
      <c r="AD100" s="187"/>
      <c r="AE100" s="187"/>
      <c r="AF100" s="187"/>
      <c r="AG100" s="193">
        <f>ROUND(SUM(AG101:AG102),2)</f>
        <v>0</v>
      </c>
      <c r="AH100" s="191"/>
      <c r="AI100" s="191"/>
      <c r="AJ100" s="191"/>
      <c r="AK100" s="191"/>
      <c r="AL100" s="191"/>
      <c r="AM100" s="191"/>
      <c r="AN100" s="190">
        <f t="shared" si="0"/>
        <v>0</v>
      </c>
      <c r="AO100" s="191"/>
      <c r="AP100" s="191"/>
      <c r="AQ100" s="83" t="s">
        <v>87</v>
      </c>
      <c r="AR100" s="47"/>
      <c r="AS100" s="84">
        <f>ROUND(SUM(AS101:AS102),2)</f>
        <v>0</v>
      </c>
      <c r="AT100" s="85">
        <f t="shared" si="1"/>
        <v>0</v>
      </c>
      <c r="AU100" s="86">
        <f>ROUND(SUM(AU101:AU102),5)</f>
        <v>0</v>
      </c>
      <c r="AV100" s="85">
        <f>ROUND(AZ100*L29,2)</f>
        <v>0</v>
      </c>
      <c r="AW100" s="85">
        <f>ROUND(BA100*L30,2)</f>
        <v>0</v>
      </c>
      <c r="AX100" s="85">
        <f>ROUND(BB100*L29,2)</f>
        <v>0</v>
      </c>
      <c r="AY100" s="85">
        <f>ROUND(BC100*L30,2)</f>
        <v>0</v>
      </c>
      <c r="AZ100" s="85">
        <f>ROUND(SUM(AZ101:AZ102),2)</f>
        <v>0</v>
      </c>
      <c r="BA100" s="85">
        <f>ROUND(SUM(BA101:BA102),2)</f>
        <v>0</v>
      </c>
      <c r="BB100" s="85">
        <f>ROUND(SUM(BB101:BB102),2)</f>
        <v>0</v>
      </c>
      <c r="BC100" s="85">
        <f>ROUND(SUM(BC101:BC102),2)</f>
        <v>0</v>
      </c>
      <c r="BD100" s="87">
        <f>ROUND(SUM(BD101:BD102),2)</f>
        <v>0</v>
      </c>
      <c r="BS100" s="21" t="s">
        <v>74</v>
      </c>
      <c r="BT100" s="21" t="s">
        <v>88</v>
      </c>
      <c r="BU100" s="21" t="s">
        <v>76</v>
      </c>
      <c r="BV100" s="21" t="s">
        <v>77</v>
      </c>
      <c r="BW100" s="21" t="s">
        <v>100</v>
      </c>
      <c r="BX100" s="21" t="s">
        <v>83</v>
      </c>
      <c r="CL100" s="21" t="s">
        <v>1</v>
      </c>
    </row>
    <row r="101" spans="1:91" s="3" customFormat="1" ht="16.5" customHeight="1" x14ac:dyDescent="0.2">
      <c r="A101" s="82" t="s">
        <v>84</v>
      </c>
      <c r="B101" s="47"/>
      <c r="C101" s="9"/>
      <c r="D101" s="9"/>
      <c r="E101" s="9"/>
      <c r="F101" s="187" t="s">
        <v>101</v>
      </c>
      <c r="G101" s="187"/>
      <c r="H101" s="187"/>
      <c r="I101" s="187"/>
      <c r="J101" s="187"/>
      <c r="K101" s="9"/>
      <c r="L101" s="187" t="s">
        <v>102</v>
      </c>
      <c r="M101" s="187"/>
      <c r="N101" s="187"/>
      <c r="O101" s="187"/>
      <c r="P101" s="187"/>
      <c r="Q101" s="187"/>
      <c r="R101" s="187"/>
      <c r="S101" s="187"/>
      <c r="T101" s="187"/>
      <c r="U101" s="187"/>
      <c r="V101" s="187"/>
      <c r="W101" s="187"/>
      <c r="X101" s="187"/>
      <c r="Y101" s="187"/>
      <c r="Z101" s="187"/>
      <c r="AA101" s="187"/>
      <c r="AB101" s="187"/>
      <c r="AC101" s="187"/>
      <c r="AD101" s="187"/>
      <c r="AE101" s="187"/>
      <c r="AF101" s="187"/>
      <c r="AG101" s="190">
        <f>'3.1 - Zdroj tepla'!J34</f>
        <v>0</v>
      </c>
      <c r="AH101" s="191"/>
      <c r="AI101" s="191"/>
      <c r="AJ101" s="191"/>
      <c r="AK101" s="191"/>
      <c r="AL101" s="191"/>
      <c r="AM101" s="191"/>
      <c r="AN101" s="190">
        <f t="shared" si="0"/>
        <v>0</v>
      </c>
      <c r="AO101" s="191"/>
      <c r="AP101" s="191"/>
      <c r="AQ101" s="83" t="s">
        <v>87</v>
      </c>
      <c r="AR101" s="47"/>
      <c r="AS101" s="84">
        <v>0</v>
      </c>
      <c r="AT101" s="85">
        <f t="shared" si="1"/>
        <v>0</v>
      </c>
      <c r="AU101" s="86">
        <f>'3.1 - Zdroj tepla'!P134</f>
        <v>0</v>
      </c>
      <c r="AV101" s="85">
        <f>'3.1 - Zdroj tepla'!J37</f>
        <v>0</v>
      </c>
      <c r="AW101" s="85">
        <f>'3.1 - Zdroj tepla'!J38</f>
        <v>0</v>
      </c>
      <c r="AX101" s="85">
        <f>'3.1 - Zdroj tepla'!J39</f>
        <v>0</v>
      </c>
      <c r="AY101" s="85">
        <f>'3.1 - Zdroj tepla'!J40</f>
        <v>0</v>
      </c>
      <c r="AZ101" s="85">
        <f>'3.1 - Zdroj tepla'!F37</f>
        <v>0</v>
      </c>
      <c r="BA101" s="85">
        <f>'3.1 - Zdroj tepla'!F38</f>
        <v>0</v>
      </c>
      <c r="BB101" s="85">
        <f>'3.1 - Zdroj tepla'!F39</f>
        <v>0</v>
      </c>
      <c r="BC101" s="85">
        <f>'3.1 - Zdroj tepla'!F40</f>
        <v>0</v>
      </c>
      <c r="BD101" s="87">
        <f>'3.1 - Zdroj tepla'!F41</f>
        <v>0</v>
      </c>
      <c r="BT101" s="21" t="s">
        <v>93</v>
      </c>
      <c r="BV101" s="21" t="s">
        <v>77</v>
      </c>
      <c r="BW101" s="21" t="s">
        <v>103</v>
      </c>
      <c r="BX101" s="21" t="s">
        <v>100</v>
      </c>
      <c r="CL101" s="21" t="s">
        <v>33</v>
      </c>
    </row>
    <row r="102" spans="1:91" s="3" customFormat="1" ht="16.5" customHeight="1" x14ac:dyDescent="0.2">
      <c r="A102" s="82" t="s">
        <v>84</v>
      </c>
      <c r="B102" s="47"/>
      <c r="C102" s="9"/>
      <c r="D102" s="9"/>
      <c r="E102" s="9"/>
      <c r="F102" s="187" t="s">
        <v>104</v>
      </c>
      <c r="G102" s="187"/>
      <c r="H102" s="187"/>
      <c r="I102" s="187"/>
      <c r="J102" s="187"/>
      <c r="K102" s="9"/>
      <c r="L102" s="187" t="s">
        <v>105</v>
      </c>
      <c r="M102" s="187"/>
      <c r="N102" s="187"/>
      <c r="O102" s="187"/>
      <c r="P102" s="187"/>
      <c r="Q102" s="187"/>
      <c r="R102" s="187"/>
      <c r="S102" s="187"/>
      <c r="T102" s="187"/>
      <c r="U102" s="187"/>
      <c r="V102" s="187"/>
      <c r="W102" s="187"/>
      <c r="X102" s="187"/>
      <c r="Y102" s="187"/>
      <c r="Z102" s="187"/>
      <c r="AA102" s="187"/>
      <c r="AB102" s="187"/>
      <c r="AC102" s="187"/>
      <c r="AD102" s="187"/>
      <c r="AE102" s="187"/>
      <c r="AF102" s="187"/>
      <c r="AG102" s="190">
        <f>'3.2 - Vykurovací systém'!J34</f>
        <v>0</v>
      </c>
      <c r="AH102" s="191"/>
      <c r="AI102" s="191"/>
      <c r="AJ102" s="191"/>
      <c r="AK102" s="191"/>
      <c r="AL102" s="191"/>
      <c r="AM102" s="191"/>
      <c r="AN102" s="190">
        <f t="shared" si="0"/>
        <v>0</v>
      </c>
      <c r="AO102" s="191"/>
      <c r="AP102" s="191"/>
      <c r="AQ102" s="83" t="s">
        <v>87</v>
      </c>
      <c r="AR102" s="47"/>
      <c r="AS102" s="84">
        <v>0</v>
      </c>
      <c r="AT102" s="85">
        <f t="shared" si="1"/>
        <v>0</v>
      </c>
      <c r="AU102" s="86">
        <f>'3.2 - Vykurovací systém'!P132</f>
        <v>0</v>
      </c>
      <c r="AV102" s="85">
        <f>'3.2 - Vykurovací systém'!J37</f>
        <v>0</v>
      </c>
      <c r="AW102" s="85">
        <f>'3.2 - Vykurovací systém'!J38</f>
        <v>0</v>
      </c>
      <c r="AX102" s="85">
        <f>'3.2 - Vykurovací systém'!J39</f>
        <v>0</v>
      </c>
      <c r="AY102" s="85">
        <f>'3.2 - Vykurovací systém'!J40</f>
        <v>0</v>
      </c>
      <c r="AZ102" s="85">
        <f>'3.2 - Vykurovací systém'!F37</f>
        <v>0</v>
      </c>
      <c r="BA102" s="85">
        <f>'3.2 - Vykurovací systém'!F38</f>
        <v>0</v>
      </c>
      <c r="BB102" s="85">
        <f>'3.2 - Vykurovací systém'!F39</f>
        <v>0</v>
      </c>
      <c r="BC102" s="85">
        <f>'3.2 - Vykurovací systém'!F40</f>
        <v>0</v>
      </c>
      <c r="BD102" s="87">
        <f>'3.2 - Vykurovací systém'!F41</f>
        <v>0</v>
      </c>
      <c r="BT102" s="21" t="s">
        <v>93</v>
      </c>
      <c r="BV102" s="21" t="s">
        <v>77</v>
      </c>
      <c r="BW102" s="21" t="s">
        <v>106</v>
      </c>
      <c r="BX102" s="21" t="s">
        <v>100</v>
      </c>
      <c r="CL102" s="21" t="s">
        <v>1</v>
      </c>
    </row>
    <row r="103" spans="1:91" s="3" customFormat="1" ht="16.5" customHeight="1" x14ac:dyDescent="0.2">
      <c r="A103" s="82" t="s">
        <v>84</v>
      </c>
      <c r="B103" s="47"/>
      <c r="C103" s="9"/>
      <c r="D103" s="9"/>
      <c r="E103" s="187" t="s">
        <v>107</v>
      </c>
      <c r="F103" s="187"/>
      <c r="G103" s="187"/>
      <c r="H103" s="187"/>
      <c r="I103" s="187"/>
      <c r="J103" s="9"/>
      <c r="K103" s="187" t="s">
        <v>108</v>
      </c>
      <c r="L103" s="187"/>
      <c r="M103" s="187"/>
      <c r="N103" s="187"/>
      <c r="O103" s="187"/>
      <c r="P103" s="187"/>
      <c r="Q103" s="187"/>
      <c r="R103" s="187"/>
      <c r="S103" s="187"/>
      <c r="T103" s="187"/>
      <c r="U103" s="187"/>
      <c r="V103" s="187"/>
      <c r="W103" s="187"/>
      <c r="X103" s="187"/>
      <c r="Y103" s="187"/>
      <c r="Z103" s="187"/>
      <c r="AA103" s="187"/>
      <c r="AB103" s="187"/>
      <c r="AC103" s="187"/>
      <c r="AD103" s="187"/>
      <c r="AE103" s="187"/>
      <c r="AF103" s="187"/>
      <c r="AG103" s="190">
        <f>'04 - Vzduchotechnika'!J32</f>
        <v>0</v>
      </c>
      <c r="AH103" s="191"/>
      <c r="AI103" s="191"/>
      <c r="AJ103" s="191"/>
      <c r="AK103" s="191"/>
      <c r="AL103" s="191"/>
      <c r="AM103" s="191"/>
      <c r="AN103" s="190">
        <f t="shared" si="0"/>
        <v>0</v>
      </c>
      <c r="AO103" s="191"/>
      <c r="AP103" s="191"/>
      <c r="AQ103" s="83" t="s">
        <v>87</v>
      </c>
      <c r="AR103" s="47"/>
      <c r="AS103" s="84">
        <v>0</v>
      </c>
      <c r="AT103" s="85">
        <f t="shared" si="1"/>
        <v>0</v>
      </c>
      <c r="AU103" s="86">
        <f>'04 - Vzduchotechnika'!P126</f>
        <v>0</v>
      </c>
      <c r="AV103" s="85">
        <f>'04 - Vzduchotechnika'!J35</f>
        <v>0</v>
      </c>
      <c r="AW103" s="85">
        <f>'04 - Vzduchotechnika'!J36</f>
        <v>0</v>
      </c>
      <c r="AX103" s="85">
        <f>'04 - Vzduchotechnika'!J37</f>
        <v>0</v>
      </c>
      <c r="AY103" s="85">
        <f>'04 - Vzduchotechnika'!J38</f>
        <v>0</v>
      </c>
      <c r="AZ103" s="85">
        <f>'04 - Vzduchotechnika'!F35</f>
        <v>0</v>
      </c>
      <c r="BA103" s="85">
        <f>'04 - Vzduchotechnika'!F36</f>
        <v>0</v>
      </c>
      <c r="BB103" s="85">
        <f>'04 - Vzduchotechnika'!F37</f>
        <v>0</v>
      </c>
      <c r="BC103" s="85">
        <f>'04 - Vzduchotechnika'!F38</f>
        <v>0</v>
      </c>
      <c r="BD103" s="87">
        <f>'04 - Vzduchotechnika'!F39</f>
        <v>0</v>
      </c>
      <c r="BT103" s="21" t="s">
        <v>88</v>
      </c>
      <c r="BV103" s="21" t="s">
        <v>77</v>
      </c>
      <c r="BW103" s="21" t="s">
        <v>109</v>
      </c>
      <c r="BX103" s="21" t="s">
        <v>83</v>
      </c>
      <c r="CL103" s="21" t="s">
        <v>1</v>
      </c>
    </row>
    <row r="104" spans="1:91" s="3" customFormat="1" ht="16.5" customHeight="1" x14ac:dyDescent="0.2">
      <c r="A104" s="82" t="s">
        <v>84</v>
      </c>
      <c r="B104" s="47"/>
      <c r="C104" s="9"/>
      <c r="D104" s="9"/>
      <c r="E104" s="187" t="s">
        <v>110</v>
      </c>
      <c r="F104" s="187"/>
      <c r="G104" s="187"/>
      <c r="H104" s="187"/>
      <c r="I104" s="187"/>
      <c r="J104" s="9"/>
      <c r="K104" s="187" t="s">
        <v>111</v>
      </c>
      <c r="L104" s="187"/>
      <c r="M104" s="187"/>
      <c r="N104" s="187"/>
      <c r="O104" s="187"/>
      <c r="P104" s="187"/>
      <c r="Q104" s="187"/>
      <c r="R104" s="187"/>
      <c r="S104" s="187"/>
      <c r="T104" s="187"/>
      <c r="U104" s="187"/>
      <c r="V104" s="187"/>
      <c r="W104" s="187"/>
      <c r="X104" s="187"/>
      <c r="Y104" s="187"/>
      <c r="Z104" s="187"/>
      <c r="AA104" s="187"/>
      <c r="AB104" s="187"/>
      <c r="AC104" s="187"/>
      <c r="AD104" s="187"/>
      <c r="AE104" s="187"/>
      <c r="AF104" s="187"/>
      <c r="AG104" s="190">
        <f>'05 - Elekotrinštalácia'!J32</f>
        <v>0</v>
      </c>
      <c r="AH104" s="191"/>
      <c r="AI104" s="191"/>
      <c r="AJ104" s="191"/>
      <c r="AK104" s="191"/>
      <c r="AL104" s="191"/>
      <c r="AM104" s="191"/>
      <c r="AN104" s="190">
        <f t="shared" si="0"/>
        <v>0</v>
      </c>
      <c r="AO104" s="191"/>
      <c r="AP104" s="191"/>
      <c r="AQ104" s="83" t="s">
        <v>87</v>
      </c>
      <c r="AR104" s="47"/>
      <c r="AS104" s="84">
        <v>0</v>
      </c>
      <c r="AT104" s="85">
        <f t="shared" si="1"/>
        <v>0</v>
      </c>
      <c r="AU104" s="86">
        <f>'05 - Elekotrinštalácia'!P128</f>
        <v>0</v>
      </c>
      <c r="AV104" s="85">
        <f>'05 - Elekotrinštalácia'!J35</f>
        <v>0</v>
      </c>
      <c r="AW104" s="85">
        <f>'05 - Elekotrinštalácia'!J36</f>
        <v>0</v>
      </c>
      <c r="AX104" s="85">
        <f>'05 - Elekotrinštalácia'!J37</f>
        <v>0</v>
      </c>
      <c r="AY104" s="85">
        <f>'05 - Elekotrinštalácia'!J38</f>
        <v>0</v>
      </c>
      <c r="AZ104" s="85">
        <f>'05 - Elekotrinštalácia'!F35</f>
        <v>0</v>
      </c>
      <c r="BA104" s="85">
        <f>'05 - Elekotrinštalácia'!F36</f>
        <v>0</v>
      </c>
      <c r="BB104" s="85">
        <f>'05 - Elekotrinštalácia'!F37</f>
        <v>0</v>
      </c>
      <c r="BC104" s="85">
        <f>'05 - Elekotrinštalácia'!F38</f>
        <v>0</v>
      </c>
      <c r="BD104" s="87">
        <f>'05 - Elekotrinštalácia'!F39</f>
        <v>0</v>
      </c>
      <c r="BT104" s="21" t="s">
        <v>88</v>
      </c>
      <c r="BV104" s="21" t="s">
        <v>77</v>
      </c>
      <c r="BW104" s="21" t="s">
        <v>112</v>
      </c>
      <c r="BX104" s="21" t="s">
        <v>83</v>
      </c>
      <c r="CL104" s="21" t="s">
        <v>1</v>
      </c>
    </row>
    <row r="105" spans="1:91" s="6" customFormat="1" ht="24.75" customHeight="1" x14ac:dyDescent="0.2">
      <c r="B105" s="73"/>
      <c r="C105" s="74"/>
      <c r="D105" s="186" t="s">
        <v>113</v>
      </c>
      <c r="E105" s="186"/>
      <c r="F105" s="186"/>
      <c r="G105" s="186"/>
      <c r="H105" s="186"/>
      <c r="I105" s="75"/>
      <c r="J105" s="186" t="s">
        <v>114</v>
      </c>
      <c r="K105" s="186"/>
      <c r="L105" s="186"/>
      <c r="M105" s="186"/>
      <c r="N105" s="186"/>
      <c r="O105" s="186"/>
      <c r="P105" s="186"/>
      <c r="Q105" s="186"/>
      <c r="R105" s="186"/>
      <c r="S105" s="186"/>
      <c r="T105" s="186"/>
      <c r="U105" s="186"/>
      <c r="V105" s="186"/>
      <c r="W105" s="186"/>
      <c r="X105" s="186"/>
      <c r="Y105" s="186"/>
      <c r="Z105" s="186"/>
      <c r="AA105" s="186"/>
      <c r="AB105" s="186"/>
      <c r="AC105" s="186"/>
      <c r="AD105" s="186"/>
      <c r="AE105" s="186"/>
      <c r="AF105" s="186"/>
      <c r="AG105" s="192">
        <f>ROUND(AG106+AG107+AG108+AG110,2)</f>
        <v>0</v>
      </c>
      <c r="AH105" s="189"/>
      <c r="AI105" s="189"/>
      <c r="AJ105" s="189"/>
      <c r="AK105" s="189"/>
      <c r="AL105" s="189"/>
      <c r="AM105" s="189"/>
      <c r="AN105" s="188">
        <f t="shared" si="0"/>
        <v>0</v>
      </c>
      <c r="AO105" s="189"/>
      <c r="AP105" s="189"/>
      <c r="AQ105" s="76" t="s">
        <v>81</v>
      </c>
      <c r="AR105" s="73"/>
      <c r="AS105" s="77">
        <f>ROUND(AS106+AS107+AS108+AS110,2)</f>
        <v>0</v>
      </c>
      <c r="AT105" s="78">
        <f t="shared" si="1"/>
        <v>0</v>
      </c>
      <c r="AU105" s="79">
        <f>ROUND(AU106+AU107+AU108+AU110,5)</f>
        <v>0</v>
      </c>
      <c r="AV105" s="78">
        <f>ROUND(AZ105*L29,2)</f>
        <v>0</v>
      </c>
      <c r="AW105" s="78">
        <f>ROUND(BA105*L30,2)</f>
        <v>0</v>
      </c>
      <c r="AX105" s="78">
        <f>ROUND(BB105*L29,2)</f>
        <v>0</v>
      </c>
      <c r="AY105" s="78">
        <f>ROUND(BC105*L30,2)</f>
        <v>0</v>
      </c>
      <c r="AZ105" s="78">
        <f>ROUND(AZ106+AZ107+AZ108+AZ110,2)</f>
        <v>0</v>
      </c>
      <c r="BA105" s="78">
        <f>ROUND(BA106+BA107+BA108+BA110,2)</f>
        <v>0</v>
      </c>
      <c r="BB105" s="78">
        <f>ROUND(BB106+BB107+BB108+BB110,2)</f>
        <v>0</v>
      </c>
      <c r="BC105" s="78">
        <f>ROUND(BC106+BC107+BC108+BC110,2)</f>
        <v>0</v>
      </c>
      <c r="BD105" s="80">
        <f>ROUND(BD106+BD107+BD108+BD110,2)</f>
        <v>0</v>
      </c>
      <c r="BS105" s="81" t="s">
        <v>74</v>
      </c>
      <c r="BT105" s="81" t="s">
        <v>82</v>
      </c>
      <c r="BU105" s="81" t="s">
        <v>76</v>
      </c>
      <c r="BV105" s="81" t="s">
        <v>77</v>
      </c>
      <c r="BW105" s="81" t="s">
        <v>115</v>
      </c>
      <c r="BX105" s="81" t="s">
        <v>4</v>
      </c>
      <c r="CL105" s="81" t="s">
        <v>1</v>
      </c>
      <c r="CM105" s="81" t="s">
        <v>75</v>
      </c>
    </row>
    <row r="106" spans="1:91" s="3" customFormat="1" ht="16.5" customHeight="1" x14ac:dyDescent="0.2">
      <c r="A106" s="82" t="s">
        <v>84</v>
      </c>
      <c r="B106" s="47"/>
      <c r="C106" s="9"/>
      <c r="D106" s="9"/>
      <c r="E106" s="187" t="s">
        <v>116</v>
      </c>
      <c r="F106" s="187"/>
      <c r="G106" s="187"/>
      <c r="H106" s="187"/>
      <c r="I106" s="187"/>
      <c r="J106" s="9"/>
      <c r="K106" s="187" t="s">
        <v>117</v>
      </c>
      <c r="L106" s="187"/>
      <c r="M106" s="187"/>
      <c r="N106" s="187"/>
      <c r="O106" s="187"/>
      <c r="P106" s="187"/>
      <c r="Q106" s="187"/>
      <c r="R106" s="187"/>
      <c r="S106" s="187"/>
      <c r="T106" s="187"/>
      <c r="U106" s="187"/>
      <c r="V106" s="187"/>
      <c r="W106" s="187"/>
      <c r="X106" s="187"/>
      <c r="Y106" s="187"/>
      <c r="Z106" s="187"/>
      <c r="AA106" s="187"/>
      <c r="AB106" s="187"/>
      <c r="AC106" s="187"/>
      <c r="AD106" s="187"/>
      <c r="AE106" s="187"/>
      <c r="AF106" s="187"/>
      <c r="AG106" s="190">
        <f>'02.1 - Komunikácia'!J32</f>
        <v>0</v>
      </c>
      <c r="AH106" s="191"/>
      <c r="AI106" s="191"/>
      <c r="AJ106" s="191"/>
      <c r="AK106" s="191"/>
      <c r="AL106" s="191"/>
      <c r="AM106" s="191"/>
      <c r="AN106" s="190">
        <f t="shared" si="0"/>
        <v>0</v>
      </c>
      <c r="AO106" s="191"/>
      <c r="AP106" s="191"/>
      <c r="AQ106" s="83" t="s">
        <v>87</v>
      </c>
      <c r="AR106" s="47"/>
      <c r="AS106" s="84">
        <v>0</v>
      </c>
      <c r="AT106" s="85">
        <f t="shared" si="1"/>
        <v>0</v>
      </c>
      <c r="AU106" s="86">
        <f>'02.1 - Komunikácia'!P126</f>
        <v>0</v>
      </c>
      <c r="AV106" s="85">
        <f>'02.1 - Komunikácia'!J35</f>
        <v>0</v>
      </c>
      <c r="AW106" s="85">
        <f>'02.1 - Komunikácia'!J36</f>
        <v>0</v>
      </c>
      <c r="AX106" s="85">
        <f>'02.1 - Komunikácia'!J37</f>
        <v>0</v>
      </c>
      <c r="AY106" s="85">
        <f>'02.1 - Komunikácia'!J38</f>
        <v>0</v>
      </c>
      <c r="AZ106" s="85">
        <f>'02.1 - Komunikácia'!F35</f>
        <v>0</v>
      </c>
      <c r="BA106" s="85">
        <f>'02.1 - Komunikácia'!F36</f>
        <v>0</v>
      </c>
      <c r="BB106" s="85">
        <f>'02.1 - Komunikácia'!F37</f>
        <v>0</v>
      </c>
      <c r="BC106" s="85">
        <f>'02.1 - Komunikácia'!F38</f>
        <v>0</v>
      </c>
      <c r="BD106" s="87">
        <f>'02.1 - Komunikácia'!F39</f>
        <v>0</v>
      </c>
      <c r="BT106" s="21" t="s">
        <v>88</v>
      </c>
      <c r="BV106" s="21" t="s">
        <v>77</v>
      </c>
      <c r="BW106" s="21" t="s">
        <v>118</v>
      </c>
      <c r="BX106" s="21" t="s">
        <v>115</v>
      </c>
      <c r="CL106" s="21" t="s">
        <v>1</v>
      </c>
    </row>
    <row r="107" spans="1:91" s="3" customFormat="1" ht="16.5" customHeight="1" x14ac:dyDescent="0.2">
      <c r="A107" s="82" t="s">
        <v>84</v>
      </c>
      <c r="B107" s="47"/>
      <c r="C107" s="9"/>
      <c r="D107" s="9"/>
      <c r="E107" s="187" t="s">
        <v>119</v>
      </c>
      <c r="F107" s="187"/>
      <c r="G107" s="187"/>
      <c r="H107" s="187"/>
      <c r="I107" s="187"/>
      <c r="J107" s="9"/>
      <c r="K107" s="187" t="s">
        <v>120</v>
      </c>
      <c r="L107" s="187"/>
      <c r="M107" s="187"/>
      <c r="N107" s="187"/>
      <c r="O107" s="187"/>
      <c r="P107" s="187"/>
      <c r="Q107" s="187"/>
      <c r="R107" s="187"/>
      <c r="S107" s="187"/>
      <c r="T107" s="187"/>
      <c r="U107" s="187"/>
      <c r="V107" s="187"/>
      <c r="W107" s="187"/>
      <c r="X107" s="187"/>
      <c r="Y107" s="187"/>
      <c r="Z107" s="187"/>
      <c r="AA107" s="187"/>
      <c r="AB107" s="187"/>
      <c r="AC107" s="187"/>
      <c r="AD107" s="187"/>
      <c r="AE107" s="187"/>
      <c r="AF107" s="187"/>
      <c r="AG107" s="190">
        <f>'02.2 - Parkovanie'!J32</f>
        <v>0</v>
      </c>
      <c r="AH107" s="191"/>
      <c r="AI107" s="191"/>
      <c r="AJ107" s="191"/>
      <c r="AK107" s="191"/>
      <c r="AL107" s="191"/>
      <c r="AM107" s="191"/>
      <c r="AN107" s="190">
        <f t="shared" si="0"/>
        <v>0</v>
      </c>
      <c r="AO107" s="191"/>
      <c r="AP107" s="191"/>
      <c r="AQ107" s="83" t="s">
        <v>87</v>
      </c>
      <c r="AR107" s="47"/>
      <c r="AS107" s="84">
        <v>0</v>
      </c>
      <c r="AT107" s="85">
        <f t="shared" si="1"/>
        <v>0</v>
      </c>
      <c r="AU107" s="86">
        <f>'02.2 - Parkovanie'!P126</f>
        <v>0</v>
      </c>
      <c r="AV107" s="85">
        <f>'02.2 - Parkovanie'!J35</f>
        <v>0</v>
      </c>
      <c r="AW107" s="85">
        <f>'02.2 - Parkovanie'!J36</f>
        <v>0</v>
      </c>
      <c r="AX107" s="85">
        <f>'02.2 - Parkovanie'!J37</f>
        <v>0</v>
      </c>
      <c r="AY107" s="85">
        <f>'02.2 - Parkovanie'!J38</f>
        <v>0</v>
      </c>
      <c r="AZ107" s="85">
        <f>'02.2 - Parkovanie'!F35</f>
        <v>0</v>
      </c>
      <c r="BA107" s="85">
        <f>'02.2 - Parkovanie'!F36</f>
        <v>0</v>
      </c>
      <c r="BB107" s="85">
        <f>'02.2 - Parkovanie'!F37</f>
        <v>0</v>
      </c>
      <c r="BC107" s="85">
        <f>'02.2 - Parkovanie'!F38</f>
        <v>0</v>
      </c>
      <c r="BD107" s="87">
        <f>'02.2 - Parkovanie'!F39</f>
        <v>0</v>
      </c>
      <c r="BT107" s="21" t="s">
        <v>88</v>
      </c>
      <c r="BV107" s="21" t="s">
        <v>77</v>
      </c>
      <c r="BW107" s="21" t="s">
        <v>121</v>
      </c>
      <c r="BX107" s="21" t="s">
        <v>115</v>
      </c>
      <c r="CL107" s="21" t="s">
        <v>1</v>
      </c>
    </row>
    <row r="108" spans="1:91" s="3" customFormat="1" ht="16.5" customHeight="1" x14ac:dyDescent="0.2">
      <c r="B108" s="47"/>
      <c r="C108" s="9"/>
      <c r="D108" s="9"/>
      <c r="E108" s="187" t="s">
        <v>122</v>
      </c>
      <c r="F108" s="187"/>
      <c r="G108" s="187"/>
      <c r="H108" s="187"/>
      <c r="I108" s="187"/>
      <c r="J108" s="9"/>
      <c r="K108" s="187" t="s">
        <v>123</v>
      </c>
      <c r="L108" s="187"/>
      <c r="M108" s="187"/>
      <c r="N108" s="187"/>
      <c r="O108" s="187"/>
      <c r="P108" s="187"/>
      <c r="Q108" s="187"/>
      <c r="R108" s="187"/>
      <c r="S108" s="187"/>
      <c r="T108" s="187"/>
      <c r="U108" s="187"/>
      <c r="V108" s="187"/>
      <c r="W108" s="187"/>
      <c r="X108" s="187"/>
      <c r="Y108" s="187"/>
      <c r="Z108" s="187"/>
      <c r="AA108" s="187"/>
      <c r="AB108" s="187"/>
      <c r="AC108" s="187"/>
      <c r="AD108" s="187"/>
      <c r="AE108" s="187"/>
      <c r="AF108" s="187"/>
      <c r="AG108" s="193">
        <f>ROUND(AG109,2)</f>
        <v>0</v>
      </c>
      <c r="AH108" s="191"/>
      <c r="AI108" s="191"/>
      <c r="AJ108" s="191"/>
      <c r="AK108" s="191"/>
      <c r="AL108" s="191"/>
      <c r="AM108" s="191"/>
      <c r="AN108" s="190">
        <f t="shared" si="0"/>
        <v>0</v>
      </c>
      <c r="AO108" s="191"/>
      <c r="AP108" s="191"/>
      <c r="AQ108" s="83" t="s">
        <v>87</v>
      </c>
      <c r="AR108" s="47"/>
      <c r="AS108" s="84">
        <f>ROUND(AS109,2)</f>
        <v>0</v>
      </c>
      <c r="AT108" s="85">
        <f t="shared" si="1"/>
        <v>0</v>
      </c>
      <c r="AU108" s="86">
        <f>ROUND(AU109,5)</f>
        <v>0</v>
      </c>
      <c r="AV108" s="85">
        <f>ROUND(AZ108*L29,2)</f>
        <v>0</v>
      </c>
      <c r="AW108" s="85">
        <f>ROUND(BA108*L30,2)</f>
        <v>0</v>
      </c>
      <c r="AX108" s="85">
        <f>ROUND(BB108*L29,2)</f>
        <v>0</v>
      </c>
      <c r="AY108" s="85">
        <f>ROUND(BC108*L30,2)</f>
        <v>0</v>
      </c>
      <c r="AZ108" s="85">
        <f>ROUND(AZ109,2)</f>
        <v>0</v>
      </c>
      <c r="BA108" s="85">
        <f>ROUND(BA109,2)</f>
        <v>0</v>
      </c>
      <c r="BB108" s="85">
        <f>ROUND(BB109,2)</f>
        <v>0</v>
      </c>
      <c r="BC108" s="85">
        <f>ROUND(BC109,2)</f>
        <v>0</v>
      </c>
      <c r="BD108" s="87">
        <f>ROUND(BD109,2)</f>
        <v>0</v>
      </c>
      <c r="BS108" s="21" t="s">
        <v>74</v>
      </c>
      <c r="BT108" s="21" t="s">
        <v>88</v>
      </c>
      <c r="BU108" s="21" t="s">
        <v>76</v>
      </c>
      <c r="BV108" s="21" t="s">
        <v>77</v>
      </c>
      <c r="BW108" s="21" t="s">
        <v>124</v>
      </c>
      <c r="BX108" s="21" t="s">
        <v>115</v>
      </c>
      <c r="CL108" s="21" t="s">
        <v>1</v>
      </c>
    </row>
    <row r="109" spans="1:91" s="3" customFormat="1" ht="16.5" customHeight="1" x14ac:dyDescent="0.2">
      <c r="A109" s="82" t="s">
        <v>84</v>
      </c>
      <c r="B109" s="47"/>
      <c r="C109" s="9"/>
      <c r="D109" s="9"/>
      <c r="E109" s="9"/>
      <c r="F109" s="187" t="s">
        <v>125</v>
      </c>
      <c r="G109" s="187"/>
      <c r="H109" s="187"/>
      <c r="I109" s="187"/>
      <c r="J109" s="187"/>
      <c r="K109" s="9"/>
      <c r="L109" s="187" t="s">
        <v>126</v>
      </c>
      <c r="M109" s="187"/>
      <c r="N109" s="187"/>
      <c r="O109" s="187"/>
      <c r="P109" s="187"/>
      <c r="Q109" s="187"/>
      <c r="R109" s="187"/>
      <c r="S109" s="187"/>
      <c r="T109" s="187"/>
      <c r="U109" s="187"/>
      <c r="V109" s="187"/>
      <c r="W109" s="187"/>
      <c r="X109" s="187"/>
      <c r="Y109" s="187"/>
      <c r="Z109" s="187"/>
      <c r="AA109" s="187"/>
      <c r="AB109" s="187"/>
      <c r="AC109" s="187"/>
      <c r="AD109" s="187"/>
      <c r="AE109" s="187"/>
      <c r="AF109" s="187"/>
      <c r="AG109" s="190">
        <f>'02.3.1 - Chodník dláždený'!J34</f>
        <v>0</v>
      </c>
      <c r="AH109" s="191"/>
      <c r="AI109" s="191"/>
      <c r="AJ109" s="191"/>
      <c r="AK109" s="191"/>
      <c r="AL109" s="191"/>
      <c r="AM109" s="191"/>
      <c r="AN109" s="190">
        <f t="shared" si="0"/>
        <v>0</v>
      </c>
      <c r="AO109" s="191"/>
      <c r="AP109" s="191"/>
      <c r="AQ109" s="83" t="s">
        <v>87</v>
      </c>
      <c r="AR109" s="47"/>
      <c r="AS109" s="84">
        <v>0</v>
      </c>
      <c r="AT109" s="85">
        <f t="shared" si="1"/>
        <v>0</v>
      </c>
      <c r="AU109" s="86">
        <f>'02.3.1 - Chodník dláždený'!P129</f>
        <v>0</v>
      </c>
      <c r="AV109" s="85">
        <f>'02.3.1 - Chodník dláždený'!J37</f>
        <v>0</v>
      </c>
      <c r="AW109" s="85">
        <f>'02.3.1 - Chodník dláždený'!J38</f>
        <v>0</v>
      </c>
      <c r="AX109" s="85">
        <f>'02.3.1 - Chodník dláždený'!J39</f>
        <v>0</v>
      </c>
      <c r="AY109" s="85">
        <f>'02.3.1 - Chodník dláždený'!J40</f>
        <v>0</v>
      </c>
      <c r="AZ109" s="85">
        <f>'02.3.1 - Chodník dláždený'!F37</f>
        <v>0</v>
      </c>
      <c r="BA109" s="85">
        <f>'02.3.1 - Chodník dláždený'!F38</f>
        <v>0</v>
      </c>
      <c r="BB109" s="85">
        <f>'02.3.1 - Chodník dláždený'!F39</f>
        <v>0</v>
      </c>
      <c r="BC109" s="85">
        <f>'02.3.1 - Chodník dláždený'!F40</f>
        <v>0</v>
      </c>
      <c r="BD109" s="87">
        <f>'02.3.1 - Chodník dláždený'!F41</f>
        <v>0</v>
      </c>
      <c r="BT109" s="21" t="s">
        <v>93</v>
      </c>
      <c r="BV109" s="21" t="s">
        <v>77</v>
      </c>
      <c r="BW109" s="21" t="s">
        <v>127</v>
      </c>
      <c r="BX109" s="21" t="s">
        <v>124</v>
      </c>
      <c r="CL109" s="21" t="s">
        <v>1</v>
      </c>
    </row>
    <row r="110" spans="1:91" s="3" customFormat="1" ht="16.5" customHeight="1" x14ac:dyDescent="0.2">
      <c r="A110" s="82" t="s">
        <v>84</v>
      </c>
      <c r="B110" s="47"/>
      <c r="C110" s="9"/>
      <c r="D110" s="9"/>
      <c r="E110" s="187" t="s">
        <v>128</v>
      </c>
      <c r="F110" s="187"/>
      <c r="G110" s="187"/>
      <c r="H110" s="187"/>
      <c r="I110" s="187"/>
      <c r="J110" s="9"/>
      <c r="K110" s="187" t="s">
        <v>129</v>
      </c>
      <c r="L110" s="187"/>
      <c r="M110" s="187"/>
      <c r="N110" s="187"/>
      <c r="O110" s="187"/>
      <c r="P110" s="187"/>
      <c r="Q110" s="187"/>
      <c r="R110" s="187"/>
      <c r="S110" s="187"/>
      <c r="T110" s="187"/>
      <c r="U110" s="187"/>
      <c r="V110" s="187"/>
      <c r="W110" s="187"/>
      <c r="X110" s="187"/>
      <c r="Y110" s="187"/>
      <c r="Z110" s="187"/>
      <c r="AA110" s="187"/>
      <c r="AB110" s="187"/>
      <c r="AC110" s="187"/>
      <c r="AD110" s="187"/>
      <c r="AE110" s="187"/>
      <c r="AF110" s="187"/>
      <c r="AG110" s="190">
        <f>'02.4 - Sadové úpray'!J32</f>
        <v>0</v>
      </c>
      <c r="AH110" s="191"/>
      <c r="AI110" s="191"/>
      <c r="AJ110" s="191"/>
      <c r="AK110" s="191"/>
      <c r="AL110" s="191"/>
      <c r="AM110" s="191"/>
      <c r="AN110" s="190">
        <f t="shared" si="0"/>
        <v>0</v>
      </c>
      <c r="AO110" s="191"/>
      <c r="AP110" s="191"/>
      <c r="AQ110" s="83" t="s">
        <v>87</v>
      </c>
      <c r="AR110" s="47"/>
      <c r="AS110" s="84">
        <v>0</v>
      </c>
      <c r="AT110" s="85">
        <f t="shared" si="1"/>
        <v>0</v>
      </c>
      <c r="AU110" s="86">
        <f>'02.4 - Sadové úpray'!P129</f>
        <v>0</v>
      </c>
      <c r="AV110" s="85">
        <f>'02.4 - Sadové úpray'!J35</f>
        <v>0</v>
      </c>
      <c r="AW110" s="85">
        <f>'02.4 - Sadové úpray'!J36</f>
        <v>0</v>
      </c>
      <c r="AX110" s="85">
        <f>'02.4 - Sadové úpray'!J37</f>
        <v>0</v>
      </c>
      <c r="AY110" s="85">
        <f>'02.4 - Sadové úpray'!J38</f>
        <v>0</v>
      </c>
      <c r="AZ110" s="85">
        <f>'02.4 - Sadové úpray'!F35</f>
        <v>0</v>
      </c>
      <c r="BA110" s="85">
        <f>'02.4 - Sadové úpray'!F36</f>
        <v>0</v>
      </c>
      <c r="BB110" s="85">
        <f>'02.4 - Sadové úpray'!F37</f>
        <v>0</v>
      </c>
      <c r="BC110" s="85">
        <f>'02.4 - Sadové úpray'!F38</f>
        <v>0</v>
      </c>
      <c r="BD110" s="87">
        <f>'02.4 - Sadové úpray'!F39</f>
        <v>0</v>
      </c>
      <c r="BT110" s="21" t="s">
        <v>88</v>
      </c>
      <c r="BV110" s="21" t="s">
        <v>77</v>
      </c>
      <c r="BW110" s="21" t="s">
        <v>130</v>
      </c>
      <c r="BX110" s="21" t="s">
        <v>115</v>
      </c>
      <c r="CL110" s="21" t="s">
        <v>1</v>
      </c>
    </row>
    <row r="111" spans="1:91" s="6" customFormat="1" ht="16.5" customHeight="1" x14ac:dyDescent="0.2">
      <c r="A111" s="82" t="s">
        <v>84</v>
      </c>
      <c r="B111" s="73"/>
      <c r="C111" s="74"/>
      <c r="D111" s="186" t="s">
        <v>131</v>
      </c>
      <c r="E111" s="186"/>
      <c r="F111" s="186"/>
      <c r="G111" s="186"/>
      <c r="H111" s="186"/>
      <c r="I111" s="75"/>
      <c r="J111" s="186" t="s">
        <v>132</v>
      </c>
      <c r="K111" s="186"/>
      <c r="L111" s="186"/>
      <c r="M111" s="186"/>
      <c r="N111" s="186"/>
      <c r="O111" s="186"/>
      <c r="P111" s="186"/>
      <c r="Q111" s="186"/>
      <c r="R111" s="186"/>
      <c r="S111" s="186"/>
      <c r="T111" s="186"/>
      <c r="U111" s="186"/>
      <c r="V111" s="186"/>
      <c r="W111" s="186"/>
      <c r="X111" s="186"/>
      <c r="Y111" s="186"/>
      <c r="Z111" s="186"/>
      <c r="AA111" s="186"/>
      <c r="AB111" s="186"/>
      <c r="AC111" s="186"/>
      <c r="AD111" s="186"/>
      <c r="AE111" s="186"/>
      <c r="AF111" s="186"/>
      <c r="AG111" s="188">
        <f>'SO 04 - NN prípojka'!J30</f>
        <v>0</v>
      </c>
      <c r="AH111" s="189"/>
      <c r="AI111" s="189"/>
      <c r="AJ111" s="189"/>
      <c r="AK111" s="189"/>
      <c r="AL111" s="189"/>
      <c r="AM111" s="189"/>
      <c r="AN111" s="188">
        <f t="shared" si="0"/>
        <v>0</v>
      </c>
      <c r="AO111" s="189"/>
      <c r="AP111" s="189"/>
      <c r="AQ111" s="76" t="s">
        <v>81</v>
      </c>
      <c r="AR111" s="73"/>
      <c r="AS111" s="77">
        <v>0</v>
      </c>
      <c r="AT111" s="78">
        <f t="shared" si="1"/>
        <v>0</v>
      </c>
      <c r="AU111" s="79">
        <f>'SO 04 - NN prípojka'!P122</f>
        <v>0</v>
      </c>
      <c r="AV111" s="78">
        <f>'SO 04 - NN prípojka'!J33</f>
        <v>0</v>
      </c>
      <c r="AW111" s="78">
        <f>'SO 04 - NN prípojka'!J34</f>
        <v>0</v>
      </c>
      <c r="AX111" s="78">
        <f>'SO 04 - NN prípojka'!J35</f>
        <v>0</v>
      </c>
      <c r="AY111" s="78">
        <f>'SO 04 - NN prípojka'!J36</f>
        <v>0</v>
      </c>
      <c r="AZ111" s="78">
        <f>'SO 04 - NN prípojka'!F33</f>
        <v>0</v>
      </c>
      <c r="BA111" s="78">
        <f>'SO 04 - NN prípojka'!F34</f>
        <v>0</v>
      </c>
      <c r="BB111" s="78">
        <f>'SO 04 - NN prípojka'!F35</f>
        <v>0</v>
      </c>
      <c r="BC111" s="78">
        <f>'SO 04 - NN prípojka'!F36</f>
        <v>0</v>
      </c>
      <c r="BD111" s="80">
        <f>'SO 04 - NN prípojka'!F37</f>
        <v>0</v>
      </c>
      <c r="BT111" s="81" t="s">
        <v>82</v>
      </c>
      <c r="BV111" s="81" t="s">
        <v>77</v>
      </c>
      <c r="BW111" s="81" t="s">
        <v>133</v>
      </c>
      <c r="BX111" s="81" t="s">
        <v>4</v>
      </c>
      <c r="CL111" s="81" t="s">
        <v>1</v>
      </c>
      <c r="CM111" s="81" t="s">
        <v>75</v>
      </c>
    </row>
    <row r="112" spans="1:91" s="6" customFormat="1" ht="16.5" customHeight="1" x14ac:dyDescent="0.2">
      <c r="A112" s="82" t="s">
        <v>84</v>
      </c>
      <c r="B112" s="73"/>
      <c r="C112" s="74"/>
      <c r="D112" s="186" t="s">
        <v>134</v>
      </c>
      <c r="E112" s="186"/>
      <c r="F112" s="186"/>
      <c r="G112" s="186"/>
      <c r="H112" s="186"/>
      <c r="I112" s="75"/>
      <c r="J112" s="186" t="s">
        <v>135</v>
      </c>
      <c r="K112" s="186"/>
      <c r="L112" s="186"/>
      <c r="M112" s="186"/>
      <c r="N112" s="186"/>
      <c r="O112" s="186"/>
      <c r="P112" s="186"/>
      <c r="Q112" s="186"/>
      <c r="R112" s="186"/>
      <c r="S112" s="186"/>
      <c r="T112" s="186"/>
      <c r="U112" s="186"/>
      <c r="V112" s="186"/>
      <c r="W112" s="186"/>
      <c r="X112" s="186"/>
      <c r="Y112" s="186"/>
      <c r="Z112" s="186"/>
      <c r="AA112" s="186"/>
      <c r="AB112" s="186"/>
      <c r="AC112" s="186"/>
      <c r="AD112" s="186"/>
      <c r="AE112" s="186"/>
      <c r="AF112" s="186"/>
      <c r="AG112" s="188">
        <f>'SO 05 - Vodovodná prípojka'!J30</f>
        <v>0</v>
      </c>
      <c r="AH112" s="189"/>
      <c r="AI112" s="189"/>
      <c r="AJ112" s="189"/>
      <c r="AK112" s="189"/>
      <c r="AL112" s="189"/>
      <c r="AM112" s="189"/>
      <c r="AN112" s="188">
        <f t="shared" si="0"/>
        <v>0</v>
      </c>
      <c r="AO112" s="189"/>
      <c r="AP112" s="189"/>
      <c r="AQ112" s="76" t="s">
        <v>81</v>
      </c>
      <c r="AR112" s="73"/>
      <c r="AS112" s="77">
        <v>0</v>
      </c>
      <c r="AT112" s="78">
        <f t="shared" si="1"/>
        <v>0</v>
      </c>
      <c r="AU112" s="79">
        <f>'SO 05 - Vodovodná prípojka'!P126</f>
        <v>0</v>
      </c>
      <c r="AV112" s="78">
        <f>'SO 05 - Vodovodná prípojka'!J33</f>
        <v>0</v>
      </c>
      <c r="AW112" s="78">
        <f>'SO 05 - Vodovodná prípojka'!J34</f>
        <v>0</v>
      </c>
      <c r="AX112" s="78">
        <f>'SO 05 - Vodovodná prípojka'!J35</f>
        <v>0</v>
      </c>
      <c r="AY112" s="78">
        <f>'SO 05 - Vodovodná prípojka'!J36</f>
        <v>0</v>
      </c>
      <c r="AZ112" s="78">
        <f>'SO 05 - Vodovodná prípojka'!F33</f>
        <v>0</v>
      </c>
      <c r="BA112" s="78">
        <f>'SO 05 - Vodovodná prípojka'!F34</f>
        <v>0</v>
      </c>
      <c r="BB112" s="78">
        <f>'SO 05 - Vodovodná prípojka'!F35</f>
        <v>0</v>
      </c>
      <c r="BC112" s="78">
        <f>'SO 05 - Vodovodná prípojka'!F36</f>
        <v>0</v>
      </c>
      <c r="BD112" s="80">
        <f>'SO 05 - Vodovodná prípojka'!F37</f>
        <v>0</v>
      </c>
      <c r="BT112" s="81" t="s">
        <v>82</v>
      </c>
      <c r="BV112" s="81" t="s">
        <v>77</v>
      </c>
      <c r="BW112" s="81" t="s">
        <v>136</v>
      </c>
      <c r="BX112" s="81" t="s">
        <v>4</v>
      </c>
      <c r="CL112" s="81" t="s">
        <v>33</v>
      </c>
      <c r="CM112" s="81" t="s">
        <v>75</v>
      </c>
    </row>
    <row r="113" spans="1:91" s="6" customFormat="1" ht="16.5" customHeight="1" x14ac:dyDescent="0.2">
      <c r="A113" s="82" t="s">
        <v>84</v>
      </c>
      <c r="B113" s="73"/>
      <c r="C113" s="74"/>
      <c r="D113" s="186" t="s">
        <v>137</v>
      </c>
      <c r="E113" s="186"/>
      <c r="F113" s="186"/>
      <c r="G113" s="186"/>
      <c r="H113" s="186"/>
      <c r="I113" s="75"/>
      <c r="J113" s="186" t="s">
        <v>138</v>
      </c>
      <c r="K113" s="186"/>
      <c r="L113" s="186"/>
      <c r="M113" s="186"/>
      <c r="N113" s="186"/>
      <c r="O113" s="186"/>
      <c r="P113" s="186"/>
      <c r="Q113" s="186"/>
      <c r="R113" s="186"/>
      <c r="S113" s="186"/>
      <c r="T113" s="186"/>
      <c r="U113" s="186"/>
      <c r="V113" s="186"/>
      <c r="W113" s="186"/>
      <c r="X113" s="186"/>
      <c r="Y113" s="186"/>
      <c r="Z113" s="186"/>
      <c r="AA113" s="186"/>
      <c r="AB113" s="186"/>
      <c r="AC113" s="186"/>
      <c r="AD113" s="186"/>
      <c r="AE113" s="186"/>
      <c r="AF113" s="186"/>
      <c r="AG113" s="188">
        <f>'SO 06 - Kanalizačná prípojka'!J30</f>
        <v>0</v>
      </c>
      <c r="AH113" s="189"/>
      <c r="AI113" s="189"/>
      <c r="AJ113" s="189"/>
      <c r="AK113" s="189"/>
      <c r="AL113" s="189"/>
      <c r="AM113" s="189"/>
      <c r="AN113" s="188">
        <f t="shared" si="0"/>
        <v>0</v>
      </c>
      <c r="AO113" s="189"/>
      <c r="AP113" s="189"/>
      <c r="AQ113" s="76" t="s">
        <v>81</v>
      </c>
      <c r="AR113" s="73"/>
      <c r="AS113" s="77">
        <v>0</v>
      </c>
      <c r="AT113" s="78">
        <f t="shared" si="1"/>
        <v>0</v>
      </c>
      <c r="AU113" s="79">
        <f>'SO 06 - Kanalizačná prípojka'!P125</f>
        <v>0</v>
      </c>
      <c r="AV113" s="78">
        <f>'SO 06 - Kanalizačná prípojka'!J33</f>
        <v>0</v>
      </c>
      <c r="AW113" s="78">
        <f>'SO 06 - Kanalizačná prípojka'!J34</f>
        <v>0</v>
      </c>
      <c r="AX113" s="78">
        <f>'SO 06 - Kanalizačná prípojka'!J35</f>
        <v>0</v>
      </c>
      <c r="AY113" s="78">
        <f>'SO 06 - Kanalizačná prípojka'!J36</f>
        <v>0</v>
      </c>
      <c r="AZ113" s="78">
        <f>'SO 06 - Kanalizačná prípojka'!F33</f>
        <v>0</v>
      </c>
      <c r="BA113" s="78">
        <f>'SO 06 - Kanalizačná prípojka'!F34</f>
        <v>0</v>
      </c>
      <c r="BB113" s="78">
        <f>'SO 06 - Kanalizačná prípojka'!F35</f>
        <v>0</v>
      </c>
      <c r="BC113" s="78">
        <f>'SO 06 - Kanalizačná prípojka'!F36</f>
        <v>0</v>
      </c>
      <c r="BD113" s="80">
        <f>'SO 06 - Kanalizačná prípojka'!F37</f>
        <v>0</v>
      </c>
      <c r="BT113" s="81" t="s">
        <v>82</v>
      </c>
      <c r="BV113" s="81" t="s">
        <v>77</v>
      </c>
      <c r="BW113" s="81" t="s">
        <v>139</v>
      </c>
      <c r="BX113" s="81" t="s">
        <v>4</v>
      </c>
      <c r="CL113" s="81" t="s">
        <v>33</v>
      </c>
      <c r="CM113" s="81" t="s">
        <v>75</v>
      </c>
    </row>
    <row r="114" spans="1:91" s="6" customFormat="1" ht="16.5" customHeight="1" x14ac:dyDescent="0.2">
      <c r="A114" s="82" t="s">
        <v>84</v>
      </c>
      <c r="B114" s="73"/>
      <c r="C114" s="74"/>
      <c r="D114" s="186" t="s">
        <v>140</v>
      </c>
      <c r="E114" s="186"/>
      <c r="F114" s="186"/>
      <c r="G114" s="186"/>
      <c r="H114" s="186"/>
      <c r="I114" s="75"/>
      <c r="J114" s="186" t="s">
        <v>141</v>
      </c>
      <c r="K114" s="186"/>
      <c r="L114" s="186"/>
      <c r="M114" s="186"/>
      <c r="N114" s="186"/>
      <c r="O114" s="186"/>
      <c r="P114" s="186"/>
      <c r="Q114" s="186"/>
      <c r="R114" s="186"/>
      <c r="S114" s="186"/>
      <c r="T114" s="186"/>
      <c r="U114" s="186"/>
      <c r="V114" s="186"/>
      <c r="W114" s="186"/>
      <c r="X114" s="186"/>
      <c r="Y114" s="186"/>
      <c r="Z114" s="186"/>
      <c r="AA114" s="186"/>
      <c r="AB114" s="186"/>
      <c r="AC114" s="186"/>
      <c r="AD114" s="186"/>
      <c r="AE114" s="186"/>
      <c r="AF114" s="186"/>
      <c r="AG114" s="188">
        <f>'SO 07 - Dažďová kanalizač...'!J30</f>
        <v>0</v>
      </c>
      <c r="AH114" s="189"/>
      <c r="AI114" s="189"/>
      <c r="AJ114" s="189"/>
      <c r="AK114" s="189"/>
      <c r="AL114" s="189"/>
      <c r="AM114" s="189"/>
      <c r="AN114" s="188">
        <f t="shared" si="0"/>
        <v>0</v>
      </c>
      <c r="AO114" s="189"/>
      <c r="AP114" s="189"/>
      <c r="AQ114" s="76" t="s">
        <v>81</v>
      </c>
      <c r="AR114" s="73"/>
      <c r="AS114" s="77">
        <v>0</v>
      </c>
      <c r="AT114" s="78">
        <f t="shared" si="1"/>
        <v>0</v>
      </c>
      <c r="AU114" s="79">
        <f>'SO 07 - Dažďová kanalizač...'!P123</f>
        <v>0</v>
      </c>
      <c r="AV114" s="78">
        <f>'SO 07 - Dažďová kanalizač...'!J33</f>
        <v>0</v>
      </c>
      <c r="AW114" s="78">
        <f>'SO 07 - Dažďová kanalizač...'!J34</f>
        <v>0</v>
      </c>
      <c r="AX114" s="78">
        <f>'SO 07 - Dažďová kanalizač...'!J35</f>
        <v>0</v>
      </c>
      <c r="AY114" s="78">
        <f>'SO 07 - Dažďová kanalizač...'!J36</f>
        <v>0</v>
      </c>
      <c r="AZ114" s="78">
        <f>'SO 07 - Dažďová kanalizač...'!F33</f>
        <v>0</v>
      </c>
      <c r="BA114" s="78">
        <f>'SO 07 - Dažďová kanalizač...'!F34</f>
        <v>0</v>
      </c>
      <c r="BB114" s="78">
        <f>'SO 07 - Dažďová kanalizač...'!F35</f>
        <v>0</v>
      </c>
      <c r="BC114" s="78">
        <f>'SO 07 - Dažďová kanalizač...'!F36</f>
        <v>0</v>
      </c>
      <c r="BD114" s="80">
        <f>'SO 07 - Dažďová kanalizač...'!F37</f>
        <v>0</v>
      </c>
      <c r="BT114" s="81" t="s">
        <v>82</v>
      </c>
      <c r="BV114" s="81" t="s">
        <v>77</v>
      </c>
      <c r="BW114" s="81" t="s">
        <v>142</v>
      </c>
      <c r="BX114" s="81" t="s">
        <v>4</v>
      </c>
      <c r="CL114" s="81" t="s">
        <v>33</v>
      </c>
      <c r="CM114" s="81" t="s">
        <v>75</v>
      </c>
    </row>
    <row r="115" spans="1:91" s="6" customFormat="1" ht="16.5" customHeight="1" x14ac:dyDescent="0.2">
      <c r="A115" s="82" t="s">
        <v>84</v>
      </c>
      <c r="B115" s="73"/>
      <c r="C115" s="74"/>
      <c r="D115" s="186" t="s">
        <v>143</v>
      </c>
      <c r="E115" s="186"/>
      <c r="F115" s="186"/>
      <c r="G115" s="186"/>
      <c r="H115" s="186"/>
      <c r="I115" s="75"/>
      <c r="J115" s="186" t="s">
        <v>144</v>
      </c>
      <c r="K115" s="186"/>
      <c r="L115" s="186"/>
      <c r="M115" s="186"/>
      <c r="N115" s="186"/>
      <c r="O115" s="186"/>
      <c r="P115" s="186"/>
      <c r="Q115" s="186"/>
      <c r="R115" s="186"/>
      <c r="S115" s="186"/>
      <c r="T115" s="186"/>
      <c r="U115" s="186"/>
      <c r="V115" s="186"/>
      <c r="W115" s="186"/>
      <c r="X115" s="186"/>
      <c r="Y115" s="186"/>
      <c r="Z115" s="186"/>
      <c r="AA115" s="186"/>
      <c r="AB115" s="186"/>
      <c r="AC115" s="186"/>
      <c r="AD115" s="186"/>
      <c r="AE115" s="186"/>
      <c r="AF115" s="186"/>
      <c r="AG115" s="188">
        <f>'SO 08 - Požiarna nádrž'!J30</f>
        <v>0</v>
      </c>
      <c r="AH115" s="189"/>
      <c r="AI115" s="189"/>
      <c r="AJ115" s="189"/>
      <c r="AK115" s="189"/>
      <c r="AL115" s="189"/>
      <c r="AM115" s="189"/>
      <c r="AN115" s="188">
        <f t="shared" si="0"/>
        <v>0</v>
      </c>
      <c r="AO115" s="189"/>
      <c r="AP115" s="189"/>
      <c r="AQ115" s="76" t="s">
        <v>81</v>
      </c>
      <c r="AR115" s="73"/>
      <c r="AS115" s="77">
        <v>0</v>
      </c>
      <c r="AT115" s="78">
        <f t="shared" si="1"/>
        <v>0</v>
      </c>
      <c r="AU115" s="79">
        <f>'SO 08 - Požiarna nádrž'!P123</f>
        <v>0</v>
      </c>
      <c r="AV115" s="78">
        <f>'SO 08 - Požiarna nádrž'!J33</f>
        <v>0</v>
      </c>
      <c r="AW115" s="78">
        <f>'SO 08 - Požiarna nádrž'!J34</f>
        <v>0</v>
      </c>
      <c r="AX115" s="78">
        <f>'SO 08 - Požiarna nádrž'!J35</f>
        <v>0</v>
      </c>
      <c r="AY115" s="78">
        <f>'SO 08 - Požiarna nádrž'!J36</f>
        <v>0</v>
      </c>
      <c r="AZ115" s="78">
        <f>'SO 08 - Požiarna nádrž'!F33</f>
        <v>0</v>
      </c>
      <c r="BA115" s="78">
        <f>'SO 08 - Požiarna nádrž'!F34</f>
        <v>0</v>
      </c>
      <c r="BB115" s="78">
        <f>'SO 08 - Požiarna nádrž'!F35</f>
        <v>0</v>
      </c>
      <c r="BC115" s="78">
        <f>'SO 08 - Požiarna nádrž'!F36</f>
        <v>0</v>
      </c>
      <c r="BD115" s="80">
        <f>'SO 08 - Požiarna nádrž'!F37</f>
        <v>0</v>
      </c>
      <c r="BT115" s="81" t="s">
        <v>82</v>
      </c>
      <c r="BV115" s="81" t="s">
        <v>77</v>
      </c>
      <c r="BW115" s="81" t="s">
        <v>145</v>
      </c>
      <c r="BX115" s="81" t="s">
        <v>4</v>
      </c>
      <c r="CL115" s="81" t="s">
        <v>1</v>
      </c>
      <c r="CM115" s="81" t="s">
        <v>75</v>
      </c>
    </row>
    <row r="116" spans="1:91" s="6" customFormat="1" ht="16.5" customHeight="1" x14ac:dyDescent="0.2">
      <c r="A116" s="82" t="s">
        <v>84</v>
      </c>
      <c r="B116" s="73"/>
      <c r="C116" s="74"/>
      <c r="D116" s="186" t="s">
        <v>146</v>
      </c>
      <c r="E116" s="186"/>
      <c r="F116" s="186"/>
      <c r="G116" s="186"/>
      <c r="H116" s="186"/>
      <c r="I116" s="75"/>
      <c r="J116" s="186" t="s">
        <v>147</v>
      </c>
      <c r="K116" s="186"/>
      <c r="L116" s="186"/>
      <c r="M116" s="186"/>
      <c r="N116" s="186"/>
      <c r="O116" s="186"/>
      <c r="P116" s="186"/>
      <c r="Q116" s="186"/>
      <c r="R116" s="186"/>
      <c r="S116" s="186"/>
      <c r="T116" s="186"/>
      <c r="U116" s="186"/>
      <c r="V116" s="186"/>
      <c r="W116" s="186"/>
      <c r="X116" s="186"/>
      <c r="Y116" s="186"/>
      <c r="Z116" s="186"/>
      <c r="AA116" s="186"/>
      <c r="AB116" s="186"/>
      <c r="AC116" s="186"/>
      <c r="AD116" s="186"/>
      <c r="AE116" s="186"/>
      <c r="AF116" s="186"/>
      <c r="AG116" s="188">
        <f>'SO 09 - Oplotenie'!J30</f>
        <v>0</v>
      </c>
      <c r="AH116" s="189"/>
      <c r="AI116" s="189"/>
      <c r="AJ116" s="189"/>
      <c r="AK116" s="189"/>
      <c r="AL116" s="189"/>
      <c r="AM116" s="189"/>
      <c r="AN116" s="188">
        <f t="shared" si="0"/>
        <v>0</v>
      </c>
      <c r="AO116" s="189"/>
      <c r="AP116" s="189"/>
      <c r="AQ116" s="76" t="s">
        <v>81</v>
      </c>
      <c r="AR116" s="73"/>
      <c r="AS116" s="77">
        <v>0</v>
      </c>
      <c r="AT116" s="78">
        <f t="shared" si="1"/>
        <v>0</v>
      </c>
      <c r="AU116" s="79">
        <f>'SO 09 - Oplotenie'!P125</f>
        <v>0</v>
      </c>
      <c r="AV116" s="78">
        <f>'SO 09 - Oplotenie'!J33</f>
        <v>0</v>
      </c>
      <c r="AW116" s="78">
        <f>'SO 09 - Oplotenie'!J34</f>
        <v>0</v>
      </c>
      <c r="AX116" s="78">
        <f>'SO 09 - Oplotenie'!J35</f>
        <v>0</v>
      </c>
      <c r="AY116" s="78">
        <f>'SO 09 - Oplotenie'!J36</f>
        <v>0</v>
      </c>
      <c r="AZ116" s="78">
        <f>'SO 09 - Oplotenie'!F33</f>
        <v>0</v>
      </c>
      <c r="BA116" s="78">
        <f>'SO 09 - Oplotenie'!F34</f>
        <v>0</v>
      </c>
      <c r="BB116" s="78">
        <f>'SO 09 - Oplotenie'!F35</f>
        <v>0</v>
      </c>
      <c r="BC116" s="78">
        <f>'SO 09 - Oplotenie'!F36</f>
        <v>0</v>
      </c>
      <c r="BD116" s="80">
        <f>'SO 09 - Oplotenie'!F37</f>
        <v>0</v>
      </c>
      <c r="BT116" s="81" t="s">
        <v>82</v>
      </c>
      <c r="BV116" s="81" t="s">
        <v>77</v>
      </c>
      <c r="BW116" s="81" t="s">
        <v>148</v>
      </c>
      <c r="BX116" s="81" t="s">
        <v>4</v>
      </c>
      <c r="CL116" s="81" t="s">
        <v>1</v>
      </c>
      <c r="CM116" s="81" t="s">
        <v>75</v>
      </c>
    </row>
    <row r="117" spans="1:91" s="6" customFormat="1" ht="16.5" customHeight="1" x14ac:dyDescent="0.2">
      <c r="A117" s="82" t="s">
        <v>84</v>
      </c>
      <c r="B117" s="73"/>
      <c r="C117" s="74"/>
      <c r="D117" s="186" t="s">
        <v>149</v>
      </c>
      <c r="E117" s="186"/>
      <c r="F117" s="186"/>
      <c r="G117" s="186"/>
      <c r="H117" s="186"/>
      <c r="I117" s="75"/>
      <c r="J117" s="186" t="s">
        <v>150</v>
      </c>
      <c r="K117" s="186"/>
      <c r="L117" s="186"/>
      <c r="M117" s="186"/>
      <c r="N117" s="186"/>
      <c r="O117" s="186"/>
      <c r="P117" s="186"/>
      <c r="Q117" s="186"/>
      <c r="R117" s="186"/>
      <c r="S117" s="186"/>
      <c r="T117" s="186"/>
      <c r="U117" s="186"/>
      <c r="V117" s="186"/>
      <c r="W117" s="186"/>
      <c r="X117" s="186"/>
      <c r="Y117" s="186"/>
      <c r="Z117" s="186"/>
      <c r="AA117" s="186"/>
      <c r="AB117" s="186"/>
      <c r="AC117" s="186"/>
      <c r="AD117" s="186"/>
      <c r="AE117" s="186"/>
      <c r="AF117" s="186"/>
      <c r="AG117" s="188">
        <f>'SO 10 - Odstránenie panel...'!J30</f>
        <v>0</v>
      </c>
      <c r="AH117" s="189"/>
      <c r="AI117" s="189"/>
      <c r="AJ117" s="189"/>
      <c r="AK117" s="189"/>
      <c r="AL117" s="189"/>
      <c r="AM117" s="189"/>
      <c r="AN117" s="188">
        <f t="shared" si="0"/>
        <v>0</v>
      </c>
      <c r="AO117" s="189"/>
      <c r="AP117" s="189"/>
      <c r="AQ117" s="76" t="s">
        <v>81</v>
      </c>
      <c r="AR117" s="73"/>
      <c r="AS117" s="88">
        <v>0</v>
      </c>
      <c r="AT117" s="89">
        <f t="shared" si="1"/>
        <v>0</v>
      </c>
      <c r="AU117" s="90">
        <f>'SO 10 - Odstránenie panel...'!P119</f>
        <v>0</v>
      </c>
      <c r="AV117" s="89">
        <f>'SO 10 - Odstránenie panel...'!J33</f>
        <v>0</v>
      </c>
      <c r="AW117" s="89">
        <f>'SO 10 - Odstránenie panel...'!J34</f>
        <v>0</v>
      </c>
      <c r="AX117" s="89">
        <f>'SO 10 - Odstránenie panel...'!J35</f>
        <v>0</v>
      </c>
      <c r="AY117" s="89">
        <f>'SO 10 - Odstránenie panel...'!J36</f>
        <v>0</v>
      </c>
      <c r="AZ117" s="89">
        <f>'SO 10 - Odstránenie panel...'!F33</f>
        <v>0</v>
      </c>
      <c r="BA117" s="89">
        <f>'SO 10 - Odstránenie panel...'!F34</f>
        <v>0</v>
      </c>
      <c r="BB117" s="89">
        <f>'SO 10 - Odstránenie panel...'!F35</f>
        <v>0</v>
      </c>
      <c r="BC117" s="89">
        <f>'SO 10 - Odstránenie panel...'!F36</f>
        <v>0</v>
      </c>
      <c r="BD117" s="91">
        <f>'SO 10 - Odstránenie panel...'!F37</f>
        <v>0</v>
      </c>
      <c r="BT117" s="81" t="s">
        <v>82</v>
      </c>
      <c r="BV117" s="81" t="s">
        <v>77</v>
      </c>
      <c r="BW117" s="81" t="s">
        <v>151</v>
      </c>
      <c r="BX117" s="81" t="s">
        <v>4</v>
      </c>
      <c r="CL117" s="81" t="s">
        <v>1</v>
      </c>
      <c r="CM117" s="81" t="s">
        <v>75</v>
      </c>
    </row>
    <row r="118" spans="1:91" s="1" customFormat="1" ht="30" customHeight="1" x14ac:dyDescent="0.2">
      <c r="B118" s="28"/>
      <c r="AR118" s="28"/>
    </row>
    <row r="119" spans="1:91" s="1" customFormat="1" ht="7.05" customHeight="1" x14ac:dyDescent="0.2"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28"/>
    </row>
  </sheetData>
  <mergeCells count="130">
    <mergeCell ref="L101:AF101"/>
    <mergeCell ref="F101:J101"/>
    <mergeCell ref="L85:AO85"/>
    <mergeCell ref="AM87:AN87"/>
    <mergeCell ref="AM89:AP89"/>
    <mergeCell ref="I92:AF92"/>
    <mergeCell ref="C92:G92"/>
    <mergeCell ref="D95:H95"/>
    <mergeCell ref="J95:AF95"/>
    <mergeCell ref="K96:AF96"/>
    <mergeCell ref="E96:I96"/>
    <mergeCell ref="AG94:AM94"/>
    <mergeCell ref="AN94:AP94"/>
    <mergeCell ref="K97:AF97"/>
    <mergeCell ref="E97:I97"/>
    <mergeCell ref="L98:AF98"/>
    <mergeCell ref="F98:J98"/>
    <mergeCell ref="L99:AF99"/>
    <mergeCell ref="F99:J99"/>
    <mergeCell ref="K100:AF100"/>
    <mergeCell ref="E100:I100"/>
    <mergeCell ref="L32:P32"/>
    <mergeCell ref="W32:AE32"/>
    <mergeCell ref="AK32:AO32"/>
    <mergeCell ref="L33:P33"/>
    <mergeCell ref="AK33:AO33"/>
    <mergeCell ref="W33:AE33"/>
    <mergeCell ref="F102:J102"/>
    <mergeCell ref="L102:AF102"/>
    <mergeCell ref="AS89:AT91"/>
    <mergeCell ref="AM90:AP90"/>
    <mergeCell ref="AN92:AP92"/>
    <mergeCell ref="AG92:AM92"/>
    <mergeCell ref="AN95:AP95"/>
    <mergeCell ref="AG95:AM95"/>
    <mergeCell ref="AN96:AP96"/>
    <mergeCell ref="AG96:AM96"/>
    <mergeCell ref="AG97:AM97"/>
    <mergeCell ref="AN97:AP97"/>
    <mergeCell ref="AG98:AM98"/>
    <mergeCell ref="AN98:AP98"/>
    <mergeCell ref="AN99:AP99"/>
    <mergeCell ref="AG99:AM99"/>
    <mergeCell ref="AG100:AM100"/>
    <mergeCell ref="AN100:AP100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AN106:AP106"/>
    <mergeCell ref="AG106:AM106"/>
    <mergeCell ref="AG107:AM107"/>
    <mergeCell ref="AN107:AP107"/>
    <mergeCell ref="AN108:AP108"/>
    <mergeCell ref="AG108:AM108"/>
    <mergeCell ref="AK35:AO35"/>
    <mergeCell ref="X35:AB35"/>
    <mergeCell ref="AR2:BE2"/>
    <mergeCell ref="AG101:AM101"/>
    <mergeCell ref="AN101:AP101"/>
    <mergeCell ref="AN102:AP102"/>
    <mergeCell ref="AG102:AM102"/>
    <mergeCell ref="AG103:AM103"/>
    <mergeCell ref="AN103:AP103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N114:AP114"/>
    <mergeCell ref="AG114:AM114"/>
    <mergeCell ref="AG115:AM115"/>
    <mergeCell ref="AN115:AP115"/>
    <mergeCell ref="AN116:AP116"/>
    <mergeCell ref="AG116:AM116"/>
    <mergeCell ref="AN117:AP117"/>
    <mergeCell ref="AG117:AM117"/>
    <mergeCell ref="K103:AF103"/>
    <mergeCell ref="J113:AF113"/>
    <mergeCell ref="AN109:AP109"/>
    <mergeCell ref="AG109:AM109"/>
    <mergeCell ref="AG110:AM110"/>
    <mergeCell ref="AN110:AP110"/>
    <mergeCell ref="AG111:AM111"/>
    <mergeCell ref="AN111:AP111"/>
    <mergeCell ref="AG112:AM112"/>
    <mergeCell ref="AN112:AP112"/>
    <mergeCell ref="AG113:AM113"/>
    <mergeCell ref="AN113:AP113"/>
    <mergeCell ref="AG104:AM104"/>
    <mergeCell ref="AN104:AP104"/>
    <mergeCell ref="AN105:AP105"/>
    <mergeCell ref="AG105:AM105"/>
    <mergeCell ref="E103:I103"/>
    <mergeCell ref="E104:I104"/>
    <mergeCell ref="K104:AF104"/>
    <mergeCell ref="D105:H105"/>
    <mergeCell ref="J105:AF105"/>
    <mergeCell ref="E106:I106"/>
    <mergeCell ref="K106:AF106"/>
    <mergeCell ref="K107:AF107"/>
    <mergeCell ref="E107:I107"/>
    <mergeCell ref="E108:I108"/>
    <mergeCell ref="K108:AF108"/>
    <mergeCell ref="F109:J109"/>
    <mergeCell ref="L109:AF109"/>
    <mergeCell ref="E110:I110"/>
    <mergeCell ref="K110:AF110"/>
    <mergeCell ref="D111:H111"/>
    <mergeCell ref="J111:AF111"/>
    <mergeCell ref="J112:AF112"/>
    <mergeCell ref="D112:H112"/>
    <mergeCell ref="D113:H113"/>
    <mergeCell ref="D114:H114"/>
    <mergeCell ref="J114:AF114"/>
    <mergeCell ref="D115:H115"/>
    <mergeCell ref="J115:AF115"/>
    <mergeCell ref="J116:AF116"/>
    <mergeCell ref="D116:H116"/>
    <mergeCell ref="J117:AF117"/>
    <mergeCell ref="D117:H117"/>
  </mergeCells>
  <hyperlinks>
    <hyperlink ref="A96" location="'01 - Stavebná časť + statika'!C2" display="/"/>
    <hyperlink ref="A98" location="'02 - Zdravotechnika'!C2" display="/"/>
    <hyperlink ref="A99" location="'2.1 - Rozvody vody, kanál...'!C2" display="/"/>
    <hyperlink ref="A101" location="'3.1 - Zdroj tepla'!C2" display="/"/>
    <hyperlink ref="A102" location="'3.2 - Vykurovací systém'!C2" display="/"/>
    <hyperlink ref="A103" location="'04 - Vzduchotechnika'!C2" display="/"/>
    <hyperlink ref="A104" location="'05 - Elekotrinštalácia'!C2" display="/"/>
    <hyperlink ref="A106" location="'02.1 - Komunikácia'!C2" display="/"/>
    <hyperlink ref="A107" location="'02.2 - Parkovanie'!C2" display="/"/>
    <hyperlink ref="A109" location="'02.3.1 - Chodník dláždený'!C2" display="/"/>
    <hyperlink ref="A110" location="'02.4 - Sadové úpray'!C2" display="/"/>
    <hyperlink ref="A111" location="'SO 04 - NN prípojka'!C2" display="/"/>
    <hyperlink ref="A112" location="'SO 05 - Vodovodná prípojka'!C2" display="/"/>
    <hyperlink ref="A113" location="'SO 06 - Kanalizačná prípojka'!C2" display="/"/>
    <hyperlink ref="A114" location="'SO 07 - Dažďová kanalizač...'!C2" display="/"/>
    <hyperlink ref="A115" location="'SO 08 - Požiarna nádrž'!C2" display="/"/>
    <hyperlink ref="A116" location="'SO 09 - Oplotenie'!C2" display="/"/>
    <hyperlink ref="A117" location="'SO 10 - Odstránenie panel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70"/>
  <sheetViews>
    <sheetView showGridLines="0" workbookViewId="0"/>
  </sheetViews>
  <sheetFormatPr defaultRowHeight="10.199999999999999" x14ac:dyDescent="0.2"/>
  <cols>
    <col min="1" max="1" width="8.28515625" customWidth="1"/>
    <col min="2" max="2" width="1.28515625" customWidth="1"/>
    <col min="3" max="3" width="4.140625" customWidth="1"/>
    <col min="4" max="4" width="4.28515625" customWidth="1"/>
    <col min="5" max="5" width="17.140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7.049999999999997" customHeight="1" x14ac:dyDescent="0.2">
      <c r="L2" s="198" t="s">
        <v>5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AT2" s="13" t="s">
        <v>121</v>
      </c>
    </row>
    <row r="3" spans="2:46" ht="7.0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.05" customHeight="1" x14ac:dyDescent="0.2">
      <c r="B4" s="16"/>
      <c r="D4" s="17" t="s">
        <v>152</v>
      </c>
      <c r="L4" s="16"/>
      <c r="M4" s="92" t="s">
        <v>9</v>
      </c>
      <c r="AT4" s="13" t="s">
        <v>3</v>
      </c>
    </row>
    <row r="5" spans="2:46" ht="7.05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16.5" customHeight="1" x14ac:dyDescent="0.2">
      <c r="B7" s="16"/>
      <c r="E7" s="234" t="str">
        <f>'Rekapitulácia stavby'!K6</f>
        <v>Výstavba novej budovy strediska DSS Doména</v>
      </c>
      <c r="F7" s="235"/>
      <c r="G7" s="235"/>
      <c r="H7" s="235"/>
      <c r="L7" s="16"/>
    </row>
    <row r="8" spans="2:46" ht="12" customHeight="1" x14ac:dyDescent="0.2">
      <c r="B8" s="16"/>
      <c r="D8" s="23" t="s">
        <v>153</v>
      </c>
      <c r="L8" s="16"/>
    </row>
    <row r="9" spans="2:46" s="1" customFormat="1" ht="16.5" customHeight="1" x14ac:dyDescent="0.2">
      <c r="B9" s="28"/>
      <c r="E9" s="234" t="s">
        <v>2675</v>
      </c>
      <c r="F9" s="233"/>
      <c r="G9" s="233"/>
      <c r="H9" s="233"/>
      <c r="L9" s="28"/>
    </row>
    <row r="10" spans="2:46" s="1" customFormat="1" ht="12" customHeight="1" x14ac:dyDescent="0.2">
      <c r="B10" s="28"/>
      <c r="D10" s="23" t="s">
        <v>155</v>
      </c>
      <c r="L10" s="28"/>
    </row>
    <row r="11" spans="2:46" s="1" customFormat="1" ht="16.5" customHeight="1" x14ac:dyDescent="0.2">
      <c r="B11" s="28"/>
      <c r="E11" s="229" t="s">
        <v>2907</v>
      </c>
      <c r="F11" s="233"/>
      <c r="G11" s="233"/>
      <c r="H11" s="233"/>
      <c r="L11" s="28"/>
    </row>
    <row r="12" spans="2:46" s="1" customFormat="1" x14ac:dyDescent="0.2">
      <c r="B12" s="28"/>
      <c r="L12" s="28"/>
    </row>
    <row r="13" spans="2:46" s="1" customFormat="1" ht="12" customHeight="1" x14ac:dyDescent="0.2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 x14ac:dyDescent="0.2">
      <c r="B14" s="28"/>
      <c r="D14" s="23" t="s">
        <v>19</v>
      </c>
      <c r="F14" s="21" t="s">
        <v>2677</v>
      </c>
      <c r="I14" s="23" t="s">
        <v>21</v>
      </c>
      <c r="J14" s="51" t="str">
        <f>'Rekapitulácia stavby'!AN8</f>
        <v>5. 4. 2024</v>
      </c>
      <c r="L14" s="28"/>
    </row>
    <row r="15" spans="2:46" s="1" customFormat="1" ht="10.8" customHeight="1" x14ac:dyDescent="0.2">
      <c r="B15" s="28"/>
      <c r="L15" s="28"/>
    </row>
    <row r="16" spans="2:46" s="1" customFormat="1" ht="12" customHeight="1" x14ac:dyDescent="0.2">
      <c r="B16" s="28"/>
      <c r="D16" s="23" t="s">
        <v>23</v>
      </c>
      <c r="I16" s="23" t="s">
        <v>24</v>
      </c>
      <c r="J16" s="21" t="s">
        <v>1</v>
      </c>
      <c r="L16" s="28"/>
    </row>
    <row r="17" spans="2:12" s="1" customFormat="1" ht="18" customHeight="1" x14ac:dyDescent="0.2">
      <c r="B17" s="28"/>
      <c r="E17" s="21" t="s">
        <v>2678</v>
      </c>
      <c r="I17" s="23" t="s">
        <v>26</v>
      </c>
      <c r="J17" s="21" t="s">
        <v>1</v>
      </c>
      <c r="L17" s="28"/>
    </row>
    <row r="18" spans="2:12" s="1" customFormat="1" ht="7.05" customHeight="1" x14ac:dyDescent="0.2">
      <c r="B18" s="28"/>
      <c r="L18" s="28"/>
    </row>
    <row r="19" spans="2:12" s="1" customFormat="1" ht="12" customHeight="1" x14ac:dyDescent="0.2">
      <c r="B19" s="28"/>
      <c r="D19" s="23" t="s">
        <v>27</v>
      </c>
      <c r="I19" s="23" t="s">
        <v>24</v>
      </c>
      <c r="J19" s="24" t="str">
        <f>'Rekapitulácia stavby'!AN13</f>
        <v>Vyplň údaj</v>
      </c>
      <c r="L19" s="28"/>
    </row>
    <row r="20" spans="2:12" s="1" customFormat="1" ht="18" customHeight="1" x14ac:dyDescent="0.2">
      <c r="B20" s="28"/>
      <c r="E20" s="236" t="str">
        <f>'Rekapitulácia stavby'!E14</f>
        <v>Vyplň údaj</v>
      </c>
      <c r="F20" s="203"/>
      <c r="G20" s="203"/>
      <c r="H20" s="203"/>
      <c r="I20" s="23" t="s">
        <v>26</v>
      </c>
      <c r="J20" s="24" t="str">
        <f>'Rekapitulácia stavby'!AN14</f>
        <v>Vyplň údaj</v>
      </c>
      <c r="L20" s="28"/>
    </row>
    <row r="21" spans="2:12" s="1" customFormat="1" ht="7.05" customHeight="1" x14ac:dyDescent="0.2">
      <c r="B21" s="28"/>
      <c r="L21" s="28"/>
    </row>
    <row r="22" spans="2:12" s="1" customFormat="1" ht="12" customHeight="1" x14ac:dyDescent="0.2">
      <c r="B22" s="28"/>
      <c r="D22" s="23" t="s">
        <v>29</v>
      </c>
      <c r="I22" s="23" t="s">
        <v>24</v>
      </c>
      <c r="J22" s="21" t="s">
        <v>1</v>
      </c>
      <c r="L22" s="28"/>
    </row>
    <row r="23" spans="2:12" s="1" customFormat="1" ht="18" customHeight="1" x14ac:dyDescent="0.2">
      <c r="B23" s="28"/>
      <c r="E23" s="21" t="s">
        <v>2679</v>
      </c>
      <c r="I23" s="23" t="s">
        <v>26</v>
      </c>
      <c r="J23" s="21" t="s">
        <v>1</v>
      </c>
      <c r="L23" s="28"/>
    </row>
    <row r="24" spans="2:12" s="1" customFormat="1" ht="7.05" customHeight="1" x14ac:dyDescent="0.2">
      <c r="B24" s="28"/>
      <c r="L24" s="28"/>
    </row>
    <row r="25" spans="2:12" s="1" customFormat="1" ht="12" customHeight="1" x14ac:dyDescent="0.2">
      <c r="B25" s="28"/>
      <c r="D25" s="23" t="s">
        <v>32</v>
      </c>
      <c r="I25" s="23" t="s">
        <v>24</v>
      </c>
      <c r="J25" s="21" t="s">
        <v>1</v>
      </c>
      <c r="L25" s="28"/>
    </row>
    <row r="26" spans="2:12" s="1" customFormat="1" ht="18" customHeight="1" x14ac:dyDescent="0.2">
      <c r="B26" s="28"/>
      <c r="E26" s="21" t="s">
        <v>2680</v>
      </c>
      <c r="I26" s="23" t="s">
        <v>26</v>
      </c>
      <c r="J26" s="21" t="s">
        <v>1</v>
      </c>
      <c r="L26" s="28"/>
    </row>
    <row r="27" spans="2:12" s="1" customFormat="1" ht="7.05" customHeight="1" x14ac:dyDescent="0.2">
      <c r="B27" s="28"/>
      <c r="L27" s="28"/>
    </row>
    <row r="28" spans="2:12" s="1" customFormat="1" ht="12" customHeight="1" x14ac:dyDescent="0.2">
      <c r="B28" s="28"/>
      <c r="D28" s="23" t="s">
        <v>34</v>
      </c>
      <c r="L28" s="28"/>
    </row>
    <row r="29" spans="2:12" s="7" customFormat="1" ht="16.5" customHeight="1" x14ac:dyDescent="0.2">
      <c r="B29" s="93"/>
      <c r="E29" s="207" t="s">
        <v>1</v>
      </c>
      <c r="F29" s="207"/>
      <c r="G29" s="207"/>
      <c r="H29" s="207"/>
      <c r="L29" s="93"/>
    </row>
    <row r="30" spans="2:12" s="1" customFormat="1" ht="7.05" customHeight="1" x14ac:dyDescent="0.2">
      <c r="B30" s="28"/>
      <c r="L30" s="28"/>
    </row>
    <row r="31" spans="2:12" s="1" customFormat="1" ht="7.0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 x14ac:dyDescent="0.2">
      <c r="B32" s="28"/>
      <c r="D32" s="94" t="s">
        <v>35</v>
      </c>
      <c r="J32" s="65">
        <f>ROUND(J126, 2)</f>
        <v>0</v>
      </c>
      <c r="L32" s="28"/>
    </row>
    <row r="33" spans="2:12" s="1" customFormat="1" ht="7.05" customHeight="1" x14ac:dyDescent="0.2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" customHeight="1" x14ac:dyDescent="0.2">
      <c r="B34" s="28"/>
      <c r="F34" s="31" t="s">
        <v>37</v>
      </c>
      <c r="I34" s="31" t="s">
        <v>36</v>
      </c>
      <c r="J34" s="31" t="s">
        <v>38</v>
      </c>
      <c r="L34" s="28"/>
    </row>
    <row r="35" spans="2:12" s="1" customFormat="1" ht="14.4" customHeight="1" x14ac:dyDescent="0.2">
      <c r="B35" s="28"/>
      <c r="D35" s="54" t="s">
        <v>39</v>
      </c>
      <c r="E35" s="33" t="s">
        <v>40</v>
      </c>
      <c r="F35" s="95">
        <f>ROUND((SUM(BE126:BE169)),  2)</f>
        <v>0</v>
      </c>
      <c r="G35" s="96"/>
      <c r="H35" s="96"/>
      <c r="I35" s="97">
        <v>0.2</v>
      </c>
      <c r="J35" s="95">
        <f>ROUND(((SUM(BE126:BE169))*I35),  2)</f>
        <v>0</v>
      </c>
      <c r="L35" s="28"/>
    </row>
    <row r="36" spans="2:12" s="1" customFormat="1" ht="14.4" customHeight="1" x14ac:dyDescent="0.2">
      <c r="B36" s="28"/>
      <c r="E36" s="33" t="s">
        <v>41</v>
      </c>
      <c r="F36" s="95">
        <f>ROUND((SUM(BF126:BF169)),  2)</f>
        <v>0</v>
      </c>
      <c r="G36" s="96"/>
      <c r="H36" s="96"/>
      <c r="I36" s="97">
        <v>0.2</v>
      </c>
      <c r="J36" s="95">
        <f>ROUND(((SUM(BF126:BF169))*I36),  2)</f>
        <v>0</v>
      </c>
      <c r="L36" s="28"/>
    </row>
    <row r="37" spans="2:12" s="1" customFormat="1" ht="14.4" hidden="1" customHeight="1" x14ac:dyDescent="0.2">
      <c r="B37" s="28"/>
      <c r="E37" s="23" t="s">
        <v>42</v>
      </c>
      <c r="F37" s="85">
        <f>ROUND((SUM(BG126:BG169)),  2)</f>
        <v>0</v>
      </c>
      <c r="I37" s="98">
        <v>0.2</v>
      </c>
      <c r="J37" s="85">
        <f>0</f>
        <v>0</v>
      </c>
      <c r="L37" s="28"/>
    </row>
    <row r="38" spans="2:12" s="1" customFormat="1" ht="14.4" hidden="1" customHeight="1" x14ac:dyDescent="0.2">
      <c r="B38" s="28"/>
      <c r="E38" s="23" t="s">
        <v>43</v>
      </c>
      <c r="F38" s="85">
        <f>ROUND((SUM(BH126:BH169)),  2)</f>
        <v>0</v>
      </c>
      <c r="I38" s="98">
        <v>0.2</v>
      </c>
      <c r="J38" s="85">
        <f>0</f>
        <v>0</v>
      </c>
      <c r="L38" s="28"/>
    </row>
    <row r="39" spans="2:12" s="1" customFormat="1" ht="14.4" hidden="1" customHeight="1" x14ac:dyDescent="0.2">
      <c r="B39" s="28"/>
      <c r="E39" s="33" t="s">
        <v>44</v>
      </c>
      <c r="F39" s="95">
        <f>ROUND((SUM(BI126:BI169)),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7.05" customHeight="1" x14ac:dyDescent="0.2">
      <c r="B40" s="28"/>
      <c r="L40" s="28"/>
    </row>
    <row r="41" spans="2:12" s="1" customFormat="1" ht="25.35" customHeight="1" x14ac:dyDescent="0.2">
      <c r="B41" s="28"/>
      <c r="C41" s="99"/>
      <c r="D41" s="100" t="s">
        <v>45</v>
      </c>
      <c r="E41" s="56"/>
      <c r="F41" s="56"/>
      <c r="G41" s="101" t="s">
        <v>46</v>
      </c>
      <c r="H41" s="102" t="s">
        <v>47</v>
      </c>
      <c r="I41" s="56"/>
      <c r="J41" s="103">
        <f>SUM(J32:J39)</f>
        <v>0</v>
      </c>
      <c r="K41" s="104"/>
      <c r="L41" s="28"/>
    </row>
    <row r="42" spans="2:12" s="1" customFormat="1" ht="14.4" customHeight="1" x14ac:dyDescent="0.2">
      <c r="B42" s="28"/>
      <c r="L42" s="28"/>
    </row>
    <row r="43" spans="2:12" ht="14.4" customHeight="1" x14ac:dyDescent="0.2">
      <c r="B43" s="16"/>
      <c r="L43" s="16"/>
    </row>
    <row r="44" spans="2:12" ht="14.4" customHeight="1" x14ac:dyDescent="0.2">
      <c r="B44" s="16"/>
      <c r="L44" s="16"/>
    </row>
    <row r="45" spans="2:12" ht="14.4" customHeight="1" x14ac:dyDescent="0.2">
      <c r="B45" s="16"/>
      <c r="L45" s="16"/>
    </row>
    <row r="46" spans="2:12" ht="14.4" customHeight="1" x14ac:dyDescent="0.2">
      <c r="B46" s="16"/>
      <c r="L46" s="16"/>
    </row>
    <row r="47" spans="2:12" ht="14.4" customHeight="1" x14ac:dyDescent="0.2">
      <c r="B47" s="16"/>
      <c r="L47" s="16"/>
    </row>
    <row r="48" spans="2:12" ht="14.4" customHeight="1" x14ac:dyDescent="0.2">
      <c r="B48" s="16"/>
      <c r="L48" s="16"/>
    </row>
    <row r="49" spans="2:12" ht="14.4" customHeight="1" x14ac:dyDescent="0.2">
      <c r="B49" s="16"/>
      <c r="L49" s="16"/>
    </row>
    <row r="50" spans="2:12" s="1" customFormat="1" ht="14.4" customHeight="1" x14ac:dyDescent="0.2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3.2" x14ac:dyDescent="0.2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.2" x14ac:dyDescent="0.2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3.2" x14ac:dyDescent="0.2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.0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.05" customHeight="1" x14ac:dyDescent="0.2">
      <c r="B82" s="28"/>
      <c r="C82" s="17" t="s">
        <v>158</v>
      </c>
      <c r="L82" s="28"/>
    </row>
    <row r="83" spans="2:12" s="1" customFormat="1" ht="7.05" customHeight="1" x14ac:dyDescent="0.2">
      <c r="B83" s="28"/>
      <c r="L83" s="28"/>
    </row>
    <row r="84" spans="2:12" s="1" customFormat="1" ht="12" customHeight="1" x14ac:dyDescent="0.2">
      <c r="B84" s="28"/>
      <c r="C84" s="23" t="s">
        <v>15</v>
      </c>
      <c r="L84" s="28"/>
    </row>
    <row r="85" spans="2:12" s="1" customFormat="1" ht="16.5" customHeight="1" x14ac:dyDescent="0.2">
      <c r="B85" s="28"/>
      <c r="E85" s="234" t="str">
        <f>E7</f>
        <v>Výstavba novej budovy strediska DSS Doména</v>
      </c>
      <c r="F85" s="235"/>
      <c r="G85" s="235"/>
      <c r="H85" s="235"/>
      <c r="L85" s="28"/>
    </row>
    <row r="86" spans="2:12" ht="12" customHeight="1" x14ac:dyDescent="0.2">
      <c r="B86" s="16"/>
      <c r="C86" s="23" t="s">
        <v>153</v>
      </c>
      <c r="L86" s="16"/>
    </row>
    <row r="87" spans="2:12" s="1" customFormat="1" ht="16.5" customHeight="1" x14ac:dyDescent="0.2">
      <c r="B87" s="28"/>
      <c r="E87" s="234" t="s">
        <v>2675</v>
      </c>
      <c r="F87" s="233"/>
      <c r="G87" s="233"/>
      <c r="H87" s="233"/>
      <c r="L87" s="28"/>
    </row>
    <row r="88" spans="2:12" s="1" customFormat="1" ht="12" customHeight="1" x14ac:dyDescent="0.2">
      <c r="B88" s="28"/>
      <c r="C88" s="23" t="s">
        <v>155</v>
      </c>
      <c r="L88" s="28"/>
    </row>
    <row r="89" spans="2:12" s="1" customFormat="1" ht="16.5" customHeight="1" x14ac:dyDescent="0.2">
      <c r="B89" s="28"/>
      <c r="E89" s="229" t="str">
        <f>E11</f>
        <v>02.2 - Parkovanie</v>
      </c>
      <c r="F89" s="233"/>
      <c r="G89" s="233"/>
      <c r="H89" s="233"/>
      <c r="L89" s="28"/>
    </row>
    <row r="90" spans="2:12" s="1" customFormat="1" ht="7.05" customHeight="1" x14ac:dyDescent="0.2">
      <c r="B90" s="28"/>
      <c r="L90" s="28"/>
    </row>
    <row r="91" spans="2:12" s="1" customFormat="1" ht="12" customHeight="1" x14ac:dyDescent="0.2">
      <c r="B91" s="28"/>
      <c r="C91" s="23" t="s">
        <v>19</v>
      </c>
      <c r="F91" s="21" t="str">
        <f>F14</f>
        <v>Žiar nad Hronom</v>
      </c>
      <c r="I91" s="23" t="s">
        <v>21</v>
      </c>
      <c r="J91" s="51" t="str">
        <f>IF(J14="","",J14)</f>
        <v>5. 4. 2024</v>
      </c>
      <c r="L91" s="28"/>
    </row>
    <row r="92" spans="2:12" s="1" customFormat="1" ht="7.05" customHeight="1" x14ac:dyDescent="0.2">
      <c r="B92" s="28"/>
      <c r="L92" s="28"/>
    </row>
    <row r="93" spans="2:12" s="1" customFormat="1" ht="25.65" customHeight="1" x14ac:dyDescent="0.2">
      <c r="B93" s="28"/>
      <c r="C93" s="23" t="s">
        <v>23</v>
      </c>
      <c r="F93" s="21" t="str">
        <f>E17</f>
        <v>Zariadenie sociálnych služieb Lipa, Žiar nad Hrono</v>
      </c>
      <c r="I93" s="23" t="s">
        <v>29</v>
      </c>
      <c r="J93" s="26" t="str">
        <f>E23</f>
        <v>Ing. Viliam Michálek, PhD, Strečno</v>
      </c>
      <c r="L93" s="28"/>
    </row>
    <row r="94" spans="2:12" s="1" customFormat="1" ht="15.15" customHeight="1" x14ac:dyDescent="0.2">
      <c r="B94" s="28"/>
      <c r="C94" s="23" t="s">
        <v>27</v>
      </c>
      <c r="F94" s="21" t="str">
        <f>IF(E20="","",E20)</f>
        <v>Vyplň údaj</v>
      </c>
      <c r="I94" s="23" t="s">
        <v>32</v>
      </c>
      <c r="J94" s="26" t="str">
        <f>E26</f>
        <v>Ing. Milan Sirotiak</v>
      </c>
      <c r="L94" s="28"/>
    </row>
    <row r="95" spans="2:12" s="1" customFormat="1" ht="10.199999999999999" customHeight="1" x14ac:dyDescent="0.2">
      <c r="B95" s="28"/>
      <c r="L95" s="28"/>
    </row>
    <row r="96" spans="2:12" s="1" customFormat="1" ht="29.25" customHeight="1" x14ac:dyDescent="0.2">
      <c r="B96" s="28"/>
      <c r="C96" s="107" t="s">
        <v>159</v>
      </c>
      <c r="D96" s="99"/>
      <c r="E96" s="99"/>
      <c r="F96" s="99"/>
      <c r="G96" s="99"/>
      <c r="H96" s="99"/>
      <c r="I96" s="99"/>
      <c r="J96" s="108" t="s">
        <v>160</v>
      </c>
      <c r="K96" s="99"/>
      <c r="L96" s="28"/>
    </row>
    <row r="97" spans="2:47" s="1" customFormat="1" ht="10.199999999999999" customHeight="1" x14ac:dyDescent="0.2">
      <c r="B97" s="28"/>
      <c r="L97" s="28"/>
    </row>
    <row r="98" spans="2:47" s="1" customFormat="1" ht="22.8" customHeight="1" x14ac:dyDescent="0.2">
      <c r="B98" s="28"/>
      <c r="C98" s="109" t="s">
        <v>161</v>
      </c>
      <c r="J98" s="65">
        <f>J126</f>
        <v>0</v>
      </c>
      <c r="L98" s="28"/>
      <c r="AU98" s="13" t="s">
        <v>162</v>
      </c>
    </row>
    <row r="99" spans="2:47" s="8" customFormat="1" ht="25.05" customHeight="1" x14ac:dyDescent="0.2">
      <c r="B99" s="110"/>
      <c r="D99" s="111" t="s">
        <v>163</v>
      </c>
      <c r="E99" s="112"/>
      <c r="F99" s="112"/>
      <c r="G99" s="112"/>
      <c r="H99" s="112"/>
      <c r="I99" s="112"/>
      <c r="J99" s="113">
        <f>J127</f>
        <v>0</v>
      </c>
      <c r="L99" s="110"/>
    </row>
    <row r="100" spans="2:47" s="9" customFormat="1" ht="19.95" customHeight="1" x14ac:dyDescent="0.2">
      <c r="B100" s="114"/>
      <c r="D100" s="115" t="s">
        <v>164</v>
      </c>
      <c r="E100" s="116"/>
      <c r="F100" s="116"/>
      <c r="G100" s="116"/>
      <c r="H100" s="116"/>
      <c r="I100" s="116"/>
      <c r="J100" s="117">
        <f>J128</f>
        <v>0</v>
      </c>
      <c r="L100" s="114"/>
    </row>
    <row r="101" spans="2:47" s="9" customFormat="1" ht="19.95" customHeight="1" x14ac:dyDescent="0.2">
      <c r="B101" s="114"/>
      <c r="D101" s="115" t="s">
        <v>165</v>
      </c>
      <c r="E101" s="116"/>
      <c r="F101" s="116"/>
      <c r="G101" s="116"/>
      <c r="H101" s="116"/>
      <c r="I101" s="116"/>
      <c r="J101" s="117">
        <f>J140</f>
        <v>0</v>
      </c>
      <c r="L101" s="114"/>
    </row>
    <row r="102" spans="2:47" s="9" customFormat="1" ht="19.95" customHeight="1" x14ac:dyDescent="0.2">
      <c r="B102" s="114"/>
      <c r="D102" s="115" t="s">
        <v>2681</v>
      </c>
      <c r="E102" s="116"/>
      <c r="F102" s="116"/>
      <c r="G102" s="116"/>
      <c r="H102" s="116"/>
      <c r="I102" s="116"/>
      <c r="J102" s="117">
        <f>J143</f>
        <v>0</v>
      </c>
      <c r="L102" s="114"/>
    </row>
    <row r="103" spans="2:47" s="9" customFormat="1" ht="19.95" customHeight="1" x14ac:dyDescent="0.2">
      <c r="B103" s="114"/>
      <c r="D103" s="115" t="s">
        <v>169</v>
      </c>
      <c r="E103" s="116"/>
      <c r="F103" s="116"/>
      <c r="G103" s="116"/>
      <c r="H103" s="116"/>
      <c r="I103" s="116"/>
      <c r="J103" s="117">
        <f>J148</f>
        <v>0</v>
      </c>
      <c r="L103" s="114"/>
    </row>
    <row r="104" spans="2:47" s="9" customFormat="1" ht="19.95" customHeight="1" x14ac:dyDescent="0.2">
      <c r="B104" s="114"/>
      <c r="D104" s="115" t="s">
        <v>170</v>
      </c>
      <c r="E104" s="116"/>
      <c r="F104" s="116"/>
      <c r="G104" s="116"/>
      <c r="H104" s="116"/>
      <c r="I104" s="116"/>
      <c r="J104" s="117">
        <f>J168</f>
        <v>0</v>
      </c>
      <c r="L104" s="114"/>
    </row>
    <row r="105" spans="2:47" s="1" customFormat="1" ht="21.75" customHeight="1" x14ac:dyDescent="0.2">
      <c r="B105" s="28"/>
      <c r="L105" s="28"/>
    </row>
    <row r="106" spans="2:47" s="1" customFormat="1" ht="7.05" customHeight="1" x14ac:dyDescent="0.2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8"/>
    </row>
    <row r="110" spans="2:47" s="1" customFormat="1" ht="7.05" customHeight="1" x14ac:dyDescent="0.2"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28"/>
    </row>
    <row r="111" spans="2:47" s="1" customFormat="1" ht="25.05" customHeight="1" x14ac:dyDescent="0.2">
      <c r="B111" s="28"/>
      <c r="C111" s="17" t="s">
        <v>190</v>
      </c>
      <c r="L111" s="28"/>
    </row>
    <row r="112" spans="2:47" s="1" customFormat="1" ht="7.05" customHeight="1" x14ac:dyDescent="0.2">
      <c r="B112" s="28"/>
      <c r="L112" s="28"/>
    </row>
    <row r="113" spans="2:63" s="1" customFormat="1" ht="12" customHeight="1" x14ac:dyDescent="0.2">
      <c r="B113" s="28"/>
      <c r="C113" s="23" t="s">
        <v>15</v>
      </c>
      <c r="L113" s="28"/>
    </row>
    <row r="114" spans="2:63" s="1" customFormat="1" ht="16.5" customHeight="1" x14ac:dyDescent="0.2">
      <c r="B114" s="28"/>
      <c r="E114" s="234" t="str">
        <f>E7</f>
        <v>Výstavba novej budovy strediska DSS Doména</v>
      </c>
      <c r="F114" s="235"/>
      <c r="G114" s="235"/>
      <c r="H114" s="235"/>
      <c r="L114" s="28"/>
    </row>
    <row r="115" spans="2:63" ht="12" customHeight="1" x14ac:dyDescent="0.2">
      <c r="B115" s="16"/>
      <c r="C115" s="23" t="s">
        <v>153</v>
      </c>
      <c r="L115" s="16"/>
    </row>
    <row r="116" spans="2:63" s="1" customFormat="1" ht="16.5" customHeight="1" x14ac:dyDescent="0.2">
      <c r="B116" s="28"/>
      <c r="E116" s="234" t="s">
        <v>2675</v>
      </c>
      <c r="F116" s="233"/>
      <c r="G116" s="233"/>
      <c r="H116" s="233"/>
      <c r="L116" s="28"/>
    </row>
    <row r="117" spans="2:63" s="1" customFormat="1" ht="12" customHeight="1" x14ac:dyDescent="0.2">
      <c r="B117" s="28"/>
      <c r="C117" s="23" t="s">
        <v>155</v>
      </c>
      <c r="L117" s="28"/>
    </row>
    <row r="118" spans="2:63" s="1" customFormat="1" ht="16.5" customHeight="1" x14ac:dyDescent="0.2">
      <c r="B118" s="28"/>
      <c r="E118" s="229" t="str">
        <f>E11</f>
        <v>02.2 - Parkovanie</v>
      </c>
      <c r="F118" s="233"/>
      <c r="G118" s="233"/>
      <c r="H118" s="233"/>
      <c r="L118" s="28"/>
    </row>
    <row r="119" spans="2:63" s="1" customFormat="1" ht="7.05" customHeight="1" x14ac:dyDescent="0.2">
      <c r="B119" s="28"/>
      <c r="L119" s="28"/>
    </row>
    <row r="120" spans="2:63" s="1" customFormat="1" ht="12" customHeight="1" x14ac:dyDescent="0.2">
      <c r="B120" s="28"/>
      <c r="C120" s="23" t="s">
        <v>19</v>
      </c>
      <c r="F120" s="21" t="str">
        <f>F14</f>
        <v>Žiar nad Hronom</v>
      </c>
      <c r="I120" s="23" t="s">
        <v>21</v>
      </c>
      <c r="J120" s="51" t="str">
        <f>IF(J14="","",J14)</f>
        <v>5. 4. 2024</v>
      </c>
      <c r="L120" s="28"/>
    </row>
    <row r="121" spans="2:63" s="1" customFormat="1" ht="7.05" customHeight="1" x14ac:dyDescent="0.2">
      <c r="B121" s="28"/>
      <c r="L121" s="28"/>
    </row>
    <row r="122" spans="2:63" s="1" customFormat="1" ht="25.65" customHeight="1" x14ac:dyDescent="0.2">
      <c r="B122" s="28"/>
      <c r="C122" s="23" t="s">
        <v>23</v>
      </c>
      <c r="F122" s="21" t="str">
        <f>E17</f>
        <v>Zariadenie sociálnych služieb Lipa, Žiar nad Hrono</v>
      </c>
      <c r="I122" s="23" t="s">
        <v>29</v>
      </c>
      <c r="J122" s="26" t="str">
        <f>E23</f>
        <v>Ing. Viliam Michálek, PhD, Strečno</v>
      </c>
      <c r="L122" s="28"/>
    </row>
    <row r="123" spans="2:63" s="1" customFormat="1" ht="15.15" customHeight="1" x14ac:dyDescent="0.2">
      <c r="B123" s="28"/>
      <c r="C123" s="23" t="s">
        <v>27</v>
      </c>
      <c r="F123" s="21" t="str">
        <f>IF(E20="","",E20)</f>
        <v>Vyplň údaj</v>
      </c>
      <c r="I123" s="23" t="s">
        <v>32</v>
      </c>
      <c r="J123" s="26" t="str">
        <f>E26</f>
        <v>Ing. Milan Sirotiak</v>
      </c>
      <c r="L123" s="28"/>
    </row>
    <row r="124" spans="2:63" s="1" customFormat="1" ht="10.199999999999999" customHeight="1" x14ac:dyDescent="0.2">
      <c r="B124" s="28"/>
      <c r="L124" s="28"/>
    </row>
    <row r="125" spans="2:63" s="10" customFormat="1" ht="29.25" customHeight="1" x14ac:dyDescent="0.2">
      <c r="B125" s="118"/>
      <c r="C125" s="119" t="s">
        <v>191</v>
      </c>
      <c r="D125" s="120" t="s">
        <v>60</v>
      </c>
      <c r="E125" s="120" t="s">
        <v>56</v>
      </c>
      <c r="F125" s="120" t="s">
        <v>57</v>
      </c>
      <c r="G125" s="120" t="s">
        <v>192</v>
      </c>
      <c r="H125" s="120" t="s">
        <v>193</v>
      </c>
      <c r="I125" s="120" t="s">
        <v>194</v>
      </c>
      <c r="J125" s="121" t="s">
        <v>160</v>
      </c>
      <c r="K125" s="122" t="s">
        <v>195</v>
      </c>
      <c r="L125" s="118"/>
      <c r="M125" s="58" t="s">
        <v>1</v>
      </c>
      <c r="N125" s="59" t="s">
        <v>39</v>
      </c>
      <c r="O125" s="59" t="s">
        <v>196</v>
      </c>
      <c r="P125" s="59" t="s">
        <v>197</v>
      </c>
      <c r="Q125" s="59" t="s">
        <v>198</v>
      </c>
      <c r="R125" s="59" t="s">
        <v>199</v>
      </c>
      <c r="S125" s="59" t="s">
        <v>200</v>
      </c>
      <c r="T125" s="60" t="s">
        <v>201</v>
      </c>
    </row>
    <row r="126" spans="2:63" s="1" customFormat="1" ht="22.8" customHeight="1" x14ac:dyDescent="0.3">
      <c r="B126" s="28"/>
      <c r="C126" s="63" t="s">
        <v>161</v>
      </c>
      <c r="J126" s="123">
        <f>BK126</f>
        <v>0</v>
      </c>
      <c r="L126" s="28"/>
      <c r="M126" s="61"/>
      <c r="N126" s="52"/>
      <c r="O126" s="52"/>
      <c r="P126" s="124">
        <f>P127</f>
        <v>0</v>
      </c>
      <c r="Q126" s="52"/>
      <c r="R126" s="124">
        <f>R127</f>
        <v>172.67630535449999</v>
      </c>
      <c r="S126" s="52"/>
      <c r="T126" s="125">
        <f>T127</f>
        <v>0</v>
      </c>
      <c r="AT126" s="13" t="s">
        <v>74</v>
      </c>
      <c r="AU126" s="13" t="s">
        <v>162</v>
      </c>
      <c r="BK126" s="126">
        <f>BK127</f>
        <v>0</v>
      </c>
    </row>
    <row r="127" spans="2:63" s="11" customFormat="1" ht="25.95" customHeight="1" x14ac:dyDescent="0.25">
      <c r="B127" s="127"/>
      <c r="D127" s="128" t="s">
        <v>74</v>
      </c>
      <c r="E127" s="129" t="s">
        <v>202</v>
      </c>
      <c r="F127" s="129" t="s">
        <v>203</v>
      </c>
      <c r="I127" s="130"/>
      <c r="J127" s="131">
        <f>BK127</f>
        <v>0</v>
      </c>
      <c r="L127" s="127"/>
      <c r="M127" s="132"/>
      <c r="P127" s="133">
        <f>P128+P140+P143+P148+P168</f>
        <v>0</v>
      </c>
      <c r="R127" s="133">
        <f>R128+R140+R143+R148+R168</f>
        <v>172.67630535449999</v>
      </c>
      <c r="T127" s="134">
        <f>T128+T140+T143+T148+T168</f>
        <v>0</v>
      </c>
      <c r="AR127" s="128" t="s">
        <v>82</v>
      </c>
      <c r="AT127" s="135" t="s">
        <v>74</v>
      </c>
      <c r="AU127" s="135" t="s">
        <v>75</v>
      </c>
      <c r="AY127" s="128" t="s">
        <v>204</v>
      </c>
      <c r="BK127" s="136">
        <f>BK128+BK140+BK143+BK148+BK168</f>
        <v>0</v>
      </c>
    </row>
    <row r="128" spans="2:63" s="11" customFormat="1" ht="22.8" customHeight="1" x14ac:dyDescent="0.25">
      <c r="B128" s="127"/>
      <c r="D128" s="128" t="s">
        <v>74</v>
      </c>
      <c r="E128" s="137" t="s">
        <v>82</v>
      </c>
      <c r="F128" s="137" t="s">
        <v>205</v>
      </c>
      <c r="I128" s="130"/>
      <c r="J128" s="138">
        <f>BK128</f>
        <v>0</v>
      </c>
      <c r="L128" s="127"/>
      <c r="M128" s="132"/>
      <c r="P128" s="133">
        <f>SUM(P129:P139)</f>
        <v>0</v>
      </c>
      <c r="R128" s="133">
        <f>SUM(R129:R139)</f>
        <v>4.99</v>
      </c>
      <c r="T128" s="134">
        <f>SUM(T129:T139)</f>
        <v>0</v>
      </c>
      <c r="AR128" s="128" t="s">
        <v>82</v>
      </c>
      <c r="AT128" s="135" t="s">
        <v>74</v>
      </c>
      <c r="AU128" s="135" t="s">
        <v>82</v>
      </c>
      <c r="AY128" s="128" t="s">
        <v>204</v>
      </c>
      <c r="BK128" s="136">
        <f>SUM(BK129:BK139)</f>
        <v>0</v>
      </c>
    </row>
    <row r="129" spans="2:65" s="1" customFormat="1" ht="33" customHeight="1" x14ac:dyDescent="0.2">
      <c r="B129" s="139"/>
      <c r="C129" s="140" t="s">
        <v>82</v>
      </c>
      <c r="D129" s="140" t="s">
        <v>206</v>
      </c>
      <c r="E129" s="141" t="s">
        <v>2908</v>
      </c>
      <c r="F129" s="142" t="s">
        <v>2909</v>
      </c>
      <c r="G129" s="143" t="s">
        <v>209</v>
      </c>
      <c r="H129" s="144">
        <v>23.826000000000001</v>
      </c>
      <c r="I129" s="145"/>
      <c r="J129" s="146">
        <f t="shared" ref="J129:J139" si="0">ROUND(I129*H129,2)</f>
        <v>0</v>
      </c>
      <c r="K129" s="147"/>
      <c r="L129" s="28"/>
      <c r="M129" s="148" t="s">
        <v>1</v>
      </c>
      <c r="N129" s="149" t="s">
        <v>41</v>
      </c>
      <c r="P129" s="150">
        <f t="shared" ref="P129:P139" si="1">O129*H129</f>
        <v>0</v>
      </c>
      <c r="Q129" s="150">
        <v>0</v>
      </c>
      <c r="R129" s="150">
        <f t="shared" ref="R129:R139" si="2">Q129*H129</f>
        <v>0</v>
      </c>
      <c r="S129" s="150">
        <v>0</v>
      </c>
      <c r="T129" s="151">
        <f t="shared" ref="T129:T139" si="3">S129*H129</f>
        <v>0</v>
      </c>
      <c r="AR129" s="152" t="s">
        <v>210</v>
      </c>
      <c r="AT129" s="152" t="s">
        <v>206</v>
      </c>
      <c r="AU129" s="152" t="s">
        <v>88</v>
      </c>
      <c r="AY129" s="13" t="s">
        <v>204</v>
      </c>
      <c r="BE129" s="153">
        <f t="shared" ref="BE129:BE139" si="4">IF(N129="základná",J129,0)</f>
        <v>0</v>
      </c>
      <c r="BF129" s="153">
        <f t="shared" ref="BF129:BF139" si="5">IF(N129="znížená",J129,0)</f>
        <v>0</v>
      </c>
      <c r="BG129" s="153">
        <f t="shared" ref="BG129:BG139" si="6">IF(N129="zákl. prenesená",J129,0)</f>
        <v>0</v>
      </c>
      <c r="BH129" s="153">
        <f t="shared" ref="BH129:BH139" si="7">IF(N129="zníž. prenesená",J129,0)</f>
        <v>0</v>
      </c>
      <c r="BI129" s="153">
        <f t="shared" ref="BI129:BI139" si="8">IF(N129="nulová",J129,0)</f>
        <v>0</v>
      </c>
      <c r="BJ129" s="13" t="s">
        <v>88</v>
      </c>
      <c r="BK129" s="153">
        <f t="shared" ref="BK129:BK139" si="9">ROUND(I129*H129,2)</f>
        <v>0</v>
      </c>
      <c r="BL129" s="13" t="s">
        <v>210</v>
      </c>
      <c r="BM129" s="152" t="s">
        <v>2910</v>
      </c>
    </row>
    <row r="130" spans="2:65" s="1" customFormat="1" ht="21.75" customHeight="1" x14ac:dyDescent="0.2">
      <c r="B130" s="139"/>
      <c r="C130" s="140" t="s">
        <v>88</v>
      </c>
      <c r="D130" s="140" t="s">
        <v>206</v>
      </c>
      <c r="E130" s="141" t="s">
        <v>2911</v>
      </c>
      <c r="F130" s="142" t="s">
        <v>2912</v>
      </c>
      <c r="G130" s="143" t="s">
        <v>209</v>
      </c>
      <c r="H130" s="144">
        <v>52.06</v>
      </c>
      <c r="I130" s="145"/>
      <c r="J130" s="146">
        <f t="shared" si="0"/>
        <v>0</v>
      </c>
      <c r="K130" s="147"/>
      <c r="L130" s="28"/>
      <c r="M130" s="148" t="s">
        <v>1</v>
      </c>
      <c r="N130" s="149" t="s">
        <v>41</v>
      </c>
      <c r="P130" s="150">
        <f t="shared" si="1"/>
        <v>0</v>
      </c>
      <c r="Q130" s="150">
        <v>0</v>
      </c>
      <c r="R130" s="150">
        <f t="shared" si="2"/>
        <v>0</v>
      </c>
      <c r="S130" s="150">
        <v>0</v>
      </c>
      <c r="T130" s="151">
        <f t="shared" si="3"/>
        <v>0</v>
      </c>
      <c r="AR130" s="152" t="s">
        <v>210</v>
      </c>
      <c r="AT130" s="152" t="s">
        <v>206</v>
      </c>
      <c r="AU130" s="152" t="s">
        <v>88</v>
      </c>
      <c r="AY130" s="13" t="s">
        <v>204</v>
      </c>
      <c r="BE130" s="153">
        <f t="shared" si="4"/>
        <v>0</v>
      </c>
      <c r="BF130" s="153">
        <f t="shared" si="5"/>
        <v>0</v>
      </c>
      <c r="BG130" s="153">
        <f t="shared" si="6"/>
        <v>0</v>
      </c>
      <c r="BH130" s="153">
        <f t="shared" si="7"/>
        <v>0</v>
      </c>
      <c r="BI130" s="153">
        <f t="shared" si="8"/>
        <v>0</v>
      </c>
      <c r="BJ130" s="13" t="s">
        <v>88</v>
      </c>
      <c r="BK130" s="153">
        <f t="shared" si="9"/>
        <v>0</v>
      </c>
      <c r="BL130" s="13" t="s">
        <v>210</v>
      </c>
      <c r="BM130" s="152" t="s">
        <v>2913</v>
      </c>
    </row>
    <row r="131" spans="2:65" s="1" customFormat="1" ht="24.15" customHeight="1" x14ac:dyDescent="0.2">
      <c r="B131" s="139"/>
      <c r="C131" s="140" t="s">
        <v>93</v>
      </c>
      <c r="D131" s="140" t="s">
        <v>206</v>
      </c>
      <c r="E131" s="141" t="s">
        <v>212</v>
      </c>
      <c r="F131" s="142" t="s">
        <v>213</v>
      </c>
      <c r="G131" s="143" t="s">
        <v>209</v>
      </c>
      <c r="H131" s="144">
        <v>15.618</v>
      </c>
      <c r="I131" s="145"/>
      <c r="J131" s="146">
        <f t="shared" si="0"/>
        <v>0</v>
      </c>
      <c r="K131" s="147"/>
      <c r="L131" s="28"/>
      <c r="M131" s="148" t="s">
        <v>1</v>
      </c>
      <c r="N131" s="149" t="s">
        <v>41</v>
      </c>
      <c r="P131" s="150">
        <f t="shared" si="1"/>
        <v>0</v>
      </c>
      <c r="Q131" s="150">
        <v>0</v>
      </c>
      <c r="R131" s="150">
        <f t="shared" si="2"/>
        <v>0</v>
      </c>
      <c r="S131" s="150">
        <v>0</v>
      </c>
      <c r="T131" s="151">
        <f t="shared" si="3"/>
        <v>0</v>
      </c>
      <c r="AR131" s="152" t="s">
        <v>210</v>
      </c>
      <c r="AT131" s="152" t="s">
        <v>206</v>
      </c>
      <c r="AU131" s="152" t="s">
        <v>88</v>
      </c>
      <c r="AY131" s="13" t="s">
        <v>204</v>
      </c>
      <c r="BE131" s="153">
        <f t="shared" si="4"/>
        <v>0</v>
      </c>
      <c r="BF131" s="153">
        <f t="shared" si="5"/>
        <v>0</v>
      </c>
      <c r="BG131" s="153">
        <f t="shared" si="6"/>
        <v>0</v>
      </c>
      <c r="BH131" s="153">
        <f t="shared" si="7"/>
        <v>0</v>
      </c>
      <c r="BI131" s="153">
        <f t="shared" si="8"/>
        <v>0</v>
      </c>
      <c r="BJ131" s="13" t="s">
        <v>88</v>
      </c>
      <c r="BK131" s="153">
        <f t="shared" si="9"/>
        <v>0</v>
      </c>
      <c r="BL131" s="13" t="s">
        <v>210</v>
      </c>
      <c r="BM131" s="152" t="s">
        <v>2914</v>
      </c>
    </row>
    <row r="132" spans="2:65" s="1" customFormat="1" ht="37.799999999999997" customHeight="1" x14ac:dyDescent="0.2">
      <c r="B132" s="139"/>
      <c r="C132" s="140" t="s">
        <v>210</v>
      </c>
      <c r="D132" s="140" t="s">
        <v>206</v>
      </c>
      <c r="E132" s="141" t="s">
        <v>2915</v>
      </c>
      <c r="F132" s="142" t="s">
        <v>2916</v>
      </c>
      <c r="G132" s="143" t="s">
        <v>209</v>
      </c>
      <c r="H132" s="144">
        <v>1.4</v>
      </c>
      <c r="I132" s="145"/>
      <c r="J132" s="146">
        <f t="shared" si="0"/>
        <v>0</v>
      </c>
      <c r="K132" s="147"/>
      <c r="L132" s="28"/>
      <c r="M132" s="148" t="s">
        <v>1</v>
      </c>
      <c r="N132" s="149" t="s">
        <v>41</v>
      </c>
      <c r="P132" s="150">
        <f t="shared" si="1"/>
        <v>0</v>
      </c>
      <c r="Q132" s="150">
        <v>0</v>
      </c>
      <c r="R132" s="150">
        <f t="shared" si="2"/>
        <v>0</v>
      </c>
      <c r="S132" s="150">
        <v>0</v>
      </c>
      <c r="T132" s="151">
        <f t="shared" si="3"/>
        <v>0</v>
      </c>
      <c r="AR132" s="152" t="s">
        <v>210</v>
      </c>
      <c r="AT132" s="152" t="s">
        <v>206</v>
      </c>
      <c r="AU132" s="152" t="s">
        <v>88</v>
      </c>
      <c r="AY132" s="13" t="s">
        <v>204</v>
      </c>
      <c r="BE132" s="153">
        <f t="shared" si="4"/>
        <v>0</v>
      </c>
      <c r="BF132" s="153">
        <f t="shared" si="5"/>
        <v>0</v>
      </c>
      <c r="BG132" s="153">
        <f t="shared" si="6"/>
        <v>0</v>
      </c>
      <c r="BH132" s="153">
        <f t="shared" si="7"/>
        <v>0</v>
      </c>
      <c r="BI132" s="153">
        <f t="shared" si="8"/>
        <v>0</v>
      </c>
      <c r="BJ132" s="13" t="s">
        <v>88</v>
      </c>
      <c r="BK132" s="153">
        <f t="shared" si="9"/>
        <v>0</v>
      </c>
      <c r="BL132" s="13" t="s">
        <v>210</v>
      </c>
      <c r="BM132" s="152" t="s">
        <v>2917</v>
      </c>
    </row>
    <row r="133" spans="2:65" s="1" customFormat="1" ht="37.799999999999997" customHeight="1" x14ac:dyDescent="0.2">
      <c r="B133" s="139"/>
      <c r="C133" s="140" t="s">
        <v>221</v>
      </c>
      <c r="D133" s="140" t="s">
        <v>206</v>
      </c>
      <c r="E133" s="141" t="s">
        <v>2918</v>
      </c>
      <c r="F133" s="142" t="s">
        <v>2919</v>
      </c>
      <c r="G133" s="143" t="s">
        <v>209</v>
      </c>
      <c r="H133" s="144">
        <v>52.06</v>
      </c>
      <c r="I133" s="145"/>
      <c r="J133" s="146">
        <f t="shared" si="0"/>
        <v>0</v>
      </c>
      <c r="K133" s="147"/>
      <c r="L133" s="28"/>
      <c r="M133" s="148" t="s">
        <v>1</v>
      </c>
      <c r="N133" s="149" t="s">
        <v>41</v>
      </c>
      <c r="P133" s="150">
        <f t="shared" si="1"/>
        <v>0</v>
      </c>
      <c r="Q133" s="150">
        <v>0</v>
      </c>
      <c r="R133" s="150">
        <f t="shared" si="2"/>
        <v>0</v>
      </c>
      <c r="S133" s="150">
        <v>0</v>
      </c>
      <c r="T133" s="151">
        <f t="shared" si="3"/>
        <v>0</v>
      </c>
      <c r="AR133" s="152" t="s">
        <v>210</v>
      </c>
      <c r="AT133" s="152" t="s">
        <v>206</v>
      </c>
      <c r="AU133" s="152" t="s">
        <v>88</v>
      </c>
      <c r="AY133" s="13" t="s">
        <v>204</v>
      </c>
      <c r="BE133" s="153">
        <f t="shared" si="4"/>
        <v>0</v>
      </c>
      <c r="BF133" s="153">
        <f t="shared" si="5"/>
        <v>0</v>
      </c>
      <c r="BG133" s="153">
        <f t="shared" si="6"/>
        <v>0</v>
      </c>
      <c r="BH133" s="153">
        <f t="shared" si="7"/>
        <v>0</v>
      </c>
      <c r="BI133" s="153">
        <f t="shared" si="8"/>
        <v>0</v>
      </c>
      <c r="BJ133" s="13" t="s">
        <v>88</v>
      </c>
      <c r="BK133" s="153">
        <f t="shared" si="9"/>
        <v>0</v>
      </c>
      <c r="BL133" s="13" t="s">
        <v>210</v>
      </c>
      <c r="BM133" s="152" t="s">
        <v>2920</v>
      </c>
    </row>
    <row r="134" spans="2:65" s="1" customFormat="1" ht="24.15" customHeight="1" x14ac:dyDescent="0.2">
      <c r="B134" s="139"/>
      <c r="C134" s="140" t="s">
        <v>225</v>
      </c>
      <c r="D134" s="140" t="s">
        <v>206</v>
      </c>
      <c r="E134" s="141" t="s">
        <v>2710</v>
      </c>
      <c r="F134" s="142" t="s">
        <v>2711</v>
      </c>
      <c r="G134" s="143" t="s">
        <v>209</v>
      </c>
      <c r="H134" s="144">
        <v>1.4</v>
      </c>
      <c r="I134" s="145"/>
      <c r="J134" s="146">
        <f t="shared" si="0"/>
        <v>0</v>
      </c>
      <c r="K134" s="147"/>
      <c r="L134" s="28"/>
      <c r="M134" s="148" t="s">
        <v>1</v>
      </c>
      <c r="N134" s="149" t="s">
        <v>41</v>
      </c>
      <c r="P134" s="150">
        <f t="shared" si="1"/>
        <v>0</v>
      </c>
      <c r="Q134" s="150">
        <v>0</v>
      </c>
      <c r="R134" s="150">
        <f t="shared" si="2"/>
        <v>0</v>
      </c>
      <c r="S134" s="150">
        <v>0</v>
      </c>
      <c r="T134" s="151">
        <f t="shared" si="3"/>
        <v>0</v>
      </c>
      <c r="AR134" s="152" t="s">
        <v>210</v>
      </c>
      <c r="AT134" s="152" t="s">
        <v>206</v>
      </c>
      <c r="AU134" s="152" t="s">
        <v>88</v>
      </c>
      <c r="AY134" s="13" t="s">
        <v>204</v>
      </c>
      <c r="BE134" s="153">
        <f t="shared" si="4"/>
        <v>0</v>
      </c>
      <c r="BF134" s="153">
        <f t="shared" si="5"/>
        <v>0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3" t="s">
        <v>88</v>
      </c>
      <c r="BK134" s="153">
        <f t="shared" si="9"/>
        <v>0</v>
      </c>
      <c r="BL134" s="13" t="s">
        <v>210</v>
      </c>
      <c r="BM134" s="152" t="s">
        <v>2921</v>
      </c>
    </row>
    <row r="135" spans="2:65" s="1" customFormat="1" ht="21.75" customHeight="1" x14ac:dyDescent="0.2">
      <c r="B135" s="139"/>
      <c r="C135" s="140" t="s">
        <v>229</v>
      </c>
      <c r="D135" s="140" t="s">
        <v>206</v>
      </c>
      <c r="E135" s="141" t="s">
        <v>2716</v>
      </c>
      <c r="F135" s="142" t="s">
        <v>2717</v>
      </c>
      <c r="G135" s="143" t="s">
        <v>209</v>
      </c>
      <c r="H135" s="144">
        <v>52.06</v>
      </c>
      <c r="I135" s="145"/>
      <c r="J135" s="146">
        <f t="shared" si="0"/>
        <v>0</v>
      </c>
      <c r="K135" s="147"/>
      <c r="L135" s="28"/>
      <c r="M135" s="148" t="s">
        <v>1</v>
      </c>
      <c r="N135" s="149" t="s">
        <v>41</v>
      </c>
      <c r="P135" s="150">
        <f t="shared" si="1"/>
        <v>0</v>
      </c>
      <c r="Q135" s="150">
        <v>0</v>
      </c>
      <c r="R135" s="150">
        <f t="shared" si="2"/>
        <v>0</v>
      </c>
      <c r="S135" s="150">
        <v>0</v>
      </c>
      <c r="T135" s="151">
        <f t="shared" si="3"/>
        <v>0</v>
      </c>
      <c r="AR135" s="152" t="s">
        <v>210</v>
      </c>
      <c r="AT135" s="152" t="s">
        <v>206</v>
      </c>
      <c r="AU135" s="152" t="s">
        <v>88</v>
      </c>
      <c r="AY135" s="13" t="s">
        <v>204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88</v>
      </c>
      <c r="BK135" s="153">
        <f t="shared" si="9"/>
        <v>0</v>
      </c>
      <c r="BL135" s="13" t="s">
        <v>210</v>
      </c>
      <c r="BM135" s="152" t="s">
        <v>2922</v>
      </c>
    </row>
    <row r="136" spans="2:65" s="1" customFormat="1" ht="24.15" customHeight="1" x14ac:dyDescent="0.2">
      <c r="B136" s="139"/>
      <c r="C136" s="140" t="s">
        <v>237</v>
      </c>
      <c r="D136" s="140" t="s">
        <v>206</v>
      </c>
      <c r="E136" s="141" t="s">
        <v>2719</v>
      </c>
      <c r="F136" s="142" t="s">
        <v>2720</v>
      </c>
      <c r="G136" s="143" t="s">
        <v>209</v>
      </c>
      <c r="H136" s="144">
        <v>2.64</v>
      </c>
      <c r="I136" s="145"/>
      <c r="J136" s="146">
        <f t="shared" si="0"/>
        <v>0</v>
      </c>
      <c r="K136" s="147"/>
      <c r="L136" s="28"/>
      <c r="M136" s="148" t="s">
        <v>1</v>
      </c>
      <c r="N136" s="149" t="s">
        <v>41</v>
      </c>
      <c r="P136" s="150">
        <f t="shared" si="1"/>
        <v>0</v>
      </c>
      <c r="Q136" s="150">
        <v>0</v>
      </c>
      <c r="R136" s="150">
        <f t="shared" si="2"/>
        <v>0</v>
      </c>
      <c r="S136" s="150">
        <v>0</v>
      </c>
      <c r="T136" s="151">
        <f t="shared" si="3"/>
        <v>0</v>
      </c>
      <c r="AR136" s="152" t="s">
        <v>210</v>
      </c>
      <c r="AT136" s="152" t="s">
        <v>206</v>
      </c>
      <c r="AU136" s="152" t="s">
        <v>88</v>
      </c>
      <c r="AY136" s="13" t="s">
        <v>204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88</v>
      </c>
      <c r="BK136" s="153">
        <f t="shared" si="9"/>
        <v>0</v>
      </c>
      <c r="BL136" s="13" t="s">
        <v>210</v>
      </c>
      <c r="BM136" s="152" t="s">
        <v>2923</v>
      </c>
    </row>
    <row r="137" spans="2:65" s="1" customFormat="1" ht="16.5" customHeight="1" x14ac:dyDescent="0.2">
      <c r="B137" s="139"/>
      <c r="C137" s="154" t="s">
        <v>241</v>
      </c>
      <c r="D137" s="154" t="s">
        <v>301</v>
      </c>
      <c r="E137" s="155" t="s">
        <v>2722</v>
      </c>
      <c r="F137" s="156" t="s">
        <v>2723</v>
      </c>
      <c r="G137" s="157" t="s">
        <v>270</v>
      </c>
      <c r="H137" s="158">
        <v>4.99</v>
      </c>
      <c r="I137" s="159"/>
      <c r="J137" s="160">
        <f t="shared" si="0"/>
        <v>0</v>
      </c>
      <c r="K137" s="161"/>
      <c r="L137" s="162"/>
      <c r="M137" s="163" t="s">
        <v>1</v>
      </c>
      <c r="N137" s="164" t="s">
        <v>41</v>
      </c>
      <c r="P137" s="150">
        <f t="shared" si="1"/>
        <v>0</v>
      </c>
      <c r="Q137" s="150">
        <v>1</v>
      </c>
      <c r="R137" s="150">
        <f t="shared" si="2"/>
        <v>4.99</v>
      </c>
      <c r="S137" s="150">
        <v>0</v>
      </c>
      <c r="T137" s="151">
        <f t="shared" si="3"/>
        <v>0</v>
      </c>
      <c r="AR137" s="152" t="s">
        <v>233</v>
      </c>
      <c r="AT137" s="152" t="s">
        <v>301</v>
      </c>
      <c r="AU137" s="152" t="s">
        <v>88</v>
      </c>
      <c r="AY137" s="13" t="s">
        <v>204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88</v>
      </c>
      <c r="BK137" s="153">
        <f t="shared" si="9"/>
        <v>0</v>
      </c>
      <c r="BL137" s="13" t="s">
        <v>210</v>
      </c>
      <c r="BM137" s="152" t="s">
        <v>2924</v>
      </c>
    </row>
    <row r="138" spans="2:65" s="1" customFormat="1" ht="21.75" customHeight="1" x14ac:dyDescent="0.2">
      <c r="B138" s="139"/>
      <c r="C138" s="140" t="s">
        <v>247</v>
      </c>
      <c r="D138" s="140" t="s">
        <v>206</v>
      </c>
      <c r="E138" s="141" t="s">
        <v>2725</v>
      </c>
      <c r="F138" s="142" t="s">
        <v>2726</v>
      </c>
      <c r="G138" s="143" t="s">
        <v>244</v>
      </c>
      <c r="H138" s="144">
        <v>158.84</v>
      </c>
      <c r="I138" s="145"/>
      <c r="J138" s="146">
        <f t="shared" si="0"/>
        <v>0</v>
      </c>
      <c r="K138" s="147"/>
      <c r="L138" s="28"/>
      <c r="M138" s="148" t="s">
        <v>1</v>
      </c>
      <c r="N138" s="149" t="s">
        <v>41</v>
      </c>
      <c r="P138" s="150">
        <f t="shared" si="1"/>
        <v>0</v>
      </c>
      <c r="Q138" s="150">
        <v>0</v>
      </c>
      <c r="R138" s="150">
        <f t="shared" si="2"/>
        <v>0</v>
      </c>
      <c r="S138" s="150">
        <v>0</v>
      </c>
      <c r="T138" s="151">
        <f t="shared" si="3"/>
        <v>0</v>
      </c>
      <c r="AR138" s="152" t="s">
        <v>210</v>
      </c>
      <c r="AT138" s="152" t="s">
        <v>206</v>
      </c>
      <c r="AU138" s="152" t="s">
        <v>88</v>
      </c>
      <c r="AY138" s="13" t="s">
        <v>204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88</v>
      </c>
      <c r="BK138" s="153">
        <f t="shared" si="9"/>
        <v>0</v>
      </c>
      <c r="BL138" s="13" t="s">
        <v>210</v>
      </c>
      <c r="BM138" s="152" t="s">
        <v>2925</v>
      </c>
    </row>
    <row r="139" spans="2:65" s="1" customFormat="1" ht="24.15" customHeight="1" x14ac:dyDescent="0.2">
      <c r="B139" s="139"/>
      <c r="C139" s="140" t="s">
        <v>251</v>
      </c>
      <c r="D139" s="140" t="s">
        <v>206</v>
      </c>
      <c r="E139" s="141" t="s">
        <v>2731</v>
      </c>
      <c r="F139" s="142" t="s">
        <v>2732</v>
      </c>
      <c r="G139" s="143" t="s">
        <v>244</v>
      </c>
      <c r="H139" s="144">
        <v>9.33</v>
      </c>
      <c r="I139" s="145"/>
      <c r="J139" s="146">
        <f t="shared" si="0"/>
        <v>0</v>
      </c>
      <c r="K139" s="147"/>
      <c r="L139" s="28"/>
      <c r="M139" s="148" t="s">
        <v>1</v>
      </c>
      <c r="N139" s="149" t="s">
        <v>41</v>
      </c>
      <c r="P139" s="150">
        <f t="shared" si="1"/>
        <v>0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210</v>
      </c>
      <c r="AT139" s="152" t="s">
        <v>206</v>
      </c>
      <c r="AU139" s="152" t="s">
        <v>88</v>
      </c>
      <c r="AY139" s="13" t="s">
        <v>204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88</v>
      </c>
      <c r="BK139" s="153">
        <f t="shared" si="9"/>
        <v>0</v>
      </c>
      <c r="BL139" s="13" t="s">
        <v>210</v>
      </c>
      <c r="BM139" s="152" t="s">
        <v>2926</v>
      </c>
    </row>
    <row r="140" spans="2:65" s="11" customFormat="1" ht="22.8" customHeight="1" x14ac:dyDescent="0.25">
      <c r="B140" s="127"/>
      <c r="D140" s="128" t="s">
        <v>74</v>
      </c>
      <c r="E140" s="137" t="s">
        <v>88</v>
      </c>
      <c r="F140" s="137" t="s">
        <v>246</v>
      </c>
      <c r="I140" s="130"/>
      <c r="J140" s="138">
        <f>BK140</f>
        <v>0</v>
      </c>
      <c r="L140" s="127"/>
      <c r="M140" s="132"/>
      <c r="P140" s="133">
        <f>SUM(P141:P142)</f>
        <v>0</v>
      </c>
      <c r="R140" s="133">
        <f>SUM(R141:R142)</f>
        <v>2.6124040000000001E-2</v>
      </c>
      <c r="T140" s="134">
        <f>SUM(T141:T142)</f>
        <v>0</v>
      </c>
      <c r="AR140" s="128" t="s">
        <v>82</v>
      </c>
      <c r="AT140" s="135" t="s">
        <v>74</v>
      </c>
      <c r="AU140" s="135" t="s">
        <v>82</v>
      </c>
      <c r="AY140" s="128" t="s">
        <v>204</v>
      </c>
      <c r="BK140" s="136">
        <f>SUM(BK141:BK142)</f>
        <v>0</v>
      </c>
    </row>
    <row r="141" spans="2:65" s="1" customFormat="1" ht="24.15" customHeight="1" x14ac:dyDescent="0.2">
      <c r="B141" s="139"/>
      <c r="C141" s="140" t="s">
        <v>255</v>
      </c>
      <c r="D141" s="140" t="s">
        <v>206</v>
      </c>
      <c r="E141" s="141" t="s">
        <v>2744</v>
      </c>
      <c r="F141" s="142" t="s">
        <v>2745</v>
      </c>
      <c r="G141" s="143" t="s">
        <v>244</v>
      </c>
      <c r="H141" s="144">
        <v>134.66</v>
      </c>
      <c r="I141" s="145"/>
      <c r="J141" s="146">
        <f>ROUND(I141*H141,2)</f>
        <v>0</v>
      </c>
      <c r="K141" s="147"/>
      <c r="L141" s="28"/>
      <c r="M141" s="148" t="s">
        <v>1</v>
      </c>
      <c r="N141" s="149" t="s">
        <v>41</v>
      </c>
      <c r="P141" s="150">
        <f>O141*H141</f>
        <v>0</v>
      </c>
      <c r="Q141" s="150">
        <v>3.3000000000000003E-5</v>
      </c>
      <c r="R141" s="150">
        <f>Q141*H141</f>
        <v>4.4437800000000005E-3</v>
      </c>
      <c r="S141" s="150">
        <v>0</v>
      </c>
      <c r="T141" s="151">
        <f>S141*H141</f>
        <v>0</v>
      </c>
      <c r="AR141" s="152" t="s">
        <v>210</v>
      </c>
      <c r="AT141" s="152" t="s">
        <v>206</v>
      </c>
      <c r="AU141" s="152" t="s">
        <v>88</v>
      </c>
      <c r="AY141" s="13" t="s">
        <v>204</v>
      </c>
      <c r="BE141" s="153">
        <f>IF(N141="základná",J141,0)</f>
        <v>0</v>
      </c>
      <c r="BF141" s="153">
        <f>IF(N141="znížená",J141,0)</f>
        <v>0</v>
      </c>
      <c r="BG141" s="153">
        <f>IF(N141="zákl. prenesená",J141,0)</f>
        <v>0</v>
      </c>
      <c r="BH141" s="153">
        <f>IF(N141="zníž. prenesená",J141,0)</f>
        <v>0</v>
      </c>
      <c r="BI141" s="153">
        <f>IF(N141="nulová",J141,0)</f>
        <v>0</v>
      </c>
      <c r="BJ141" s="13" t="s">
        <v>88</v>
      </c>
      <c r="BK141" s="153">
        <f>ROUND(I141*H141,2)</f>
        <v>0</v>
      </c>
      <c r="BL141" s="13" t="s">
        <v>210</v>
      </c>
      <c r="BM141" s="152" t="s">
        <v>2927</v>
      </c>
    </row>
    <row r="142" spans="2:65" s="1" customFormat="1" ht="24.15" customHeight="1" x14ac:dyDescent="0.2">
      <c r="B142" s="139"/>
      <c r="C142" s="154" t="s">
        <v>259</v>
      </c>
      <c r="D142" s="154" t="s">
        <v>301</v>
      </c>
      <c r="E142" s="155" t="s">
        <v>2747</v>
      </c>
      <c r="F142" s="156" t="s">
        <v>2748</v>
      </c>
      <c r="G142" s="157" t="s">
        <v>244</v>
      </c>
      <c r="H142" s="158">
        <v>154.85900000000001</v>
      </c>
      <c r="I142" s="159"/>
      <c r="J142" s="160">
        <f>ROUND(I142*H142,2)</f>
        <v>0</v>
      </c>
      <c r="K142" s="161"/>
      <c r="L142" s="162"/>
      <c r="M142" s="163" t="s">
        <v>1</v>
      </c>
      <c r="N142" s="164" t="s">
        <v>41</v>
      </c>
      <c r="P142" s="150">
        <f>O142*H142</f>
        <v>0</v>
      </c>
      <c r="Q142" s="150">
        <v>1.3999999999999999E-4</v>
      </c>
      <c r="R142" s="150">
        <f>Q142*H142</f>
        <v>2.168026E-2</v>
      </c>
      <c r="S142" s="150">
        <v>0</v>
      </c>
      <c r="T142" s="151">
        <f>S142*H142</f>
        <v>0</v>
      </c>
      <c r="AR142" s="152" t="s">
        <v>233</v>
      </c>
      <c r="AT142" s="152" t="s">
        <v>301</v>
      </c>
      <c r="AU142" s="152" t="s">
        <v>88</v>
      </c>
      <c r="AY142" s="13" t="s">
        <v>204</v>
      </c>
      <c r="BE142" s="153">
        <f>IF(N142="základná",J142,0)</f>
        <v>0</v>
      </c>
      <c r="BF142" s="153">
        <f>IF(N142="znížená",J142,0)</f>
        <v>0</v>
      </c>
      <c r="BG142" s="153">
        <f>IF(N142="zákl. prenesená",J142,0)</f>
        <v>0</v>
      </c>
      <c r="BH142" s="153">
        <f>IF(N142="zníž. prenesená",J142,0)</f>
        <v>0</v>
      </c>
      <c r="BI142" s="153">
        <f>IF(N142="nulová",J142,0)</f>
        <v>0</v>
      </c>
      <c r="BJ142" s="13" t="s">
        <v>88</v>
      </c>
      <c r="BK142" s="153">
        <f>ROUND(I142*H142,2)</f>
        <v>0</v>
      </c>
      <c r="BL142" s="13" t="s">
        <v>210</v>
      </c>
      <c r="BM142" s="152" t="s">
        <v>2928</v>
      </c>
    </row>
    <row r="143" spans="2:65" s="11" customFormat="1" ht="22.8" customHeight="1" x14ac:dyDescent="0.25">
      <c r="B143" s="127"/>
      <c r="D143" s="128" t="s">
        <v>74</v>
      </c>
      <c r="E143" s="137" t="s">
        <v>221</v>
      </c>
      <c r="F143" s="137" t="s">
        <v>2750</v>
      </c>
      <c r="I143" s="130"/>
      <c r="J143" s="138">
        <f>BK143</f>
        <v>0</v>
      </c>
      <c r="L143" s="127"/>
      <c r="M143" s="132"/>
      <c r="P143" s="133">
        <f>SUM(P144:P147)</f>
        <v>0</v>
      </c>
      <c r="R143" s="133">
        <f>SUM(R144:R147)</f>
        <v>148.76555339999999</v>
      </c>
      <c r="T143" s="134">
        <f>SUM(T144:T147)</f>
        <v>0</v>
      </c>
      <c r="AR143" s="128" t="s">
        <v>82</v>
      </c>
      <c r="AT143" s="135" t="s">
        <v>74</v>
      </c>
      <c r="AU143" s="135" t="s">
        <v>82</v>
      </c>
      <c r="AY143" s="128" t="s">
        <v>204</v>
      </c>
      <c r="BK143" s="136">
        <f>SUM(BK144:BK147)</f>
        <v>0</v>
      </c>
    </row>
    <row r="144" spans="2:65" s="1" customFormat="1" ht="33" customHeight="1" x14ac:dyDescent="0.2">
      <c r="B144" s="139"/>
      <c r="C144" s="140" t="s">
        <v>263</v>
      </c>
      <c r="D144" s="140" t="s">
        <v>206</v>
      </c>
      <c r="E144" s="141" t="s">
        <v>2751</v>
      </c>
      <c r="F144" s="142" t="s">
        <v>2752</v>
      </c>
      <c r="G144" s="143" t="s">
        <v>244</v>
      </c>
      <c r="H144" s="144">
        <v>144.49</v>
      </c>
      <c r="I144" s="145"/>
      <c r="J144" s="146">
        <f>ROUND(I144*H144,2)</f>
        <v>0</v>
      </c>
      <c r="K144" s="147"/>
      <c r="L144" s="28"/>
      <c r="M144" s="148" t="s">
        <v>1</v>
      </c>
      <c r="N144" s="149" t="s">
        <v>41</v>
      </c>
      <c r="P144" s="150">
        <f>O144*H144</f>
        <v>0</v>
      </c>
      <c r="Q144" s="150">
        <v>0.53186</v>
      </c>
      <c r="R144" s="150">
        <f>Q144*H144</f>
        <v>76.848451400000002</v>
      </c>
      <c r="S144" s="150">
        <v>0</v>
      </c>
      <c r="T144" s="151">
        <f>S144*H144</f>
        <v>0</v>
      </c>
      <c r="AR144" s="152" t="s">
        <v>210</v>
      </c>
      <c r="AT144" s="152" t="s">
        <v>206</v>
      </c>
      <c r="AU144" s="152" t="s">
        <v>88</v>
      </c>
      <c r="AY144" s="13" t="s">
        <v>204</v>
      </c>
      <c r="BE144" s="153">
        <f>IF(N144="základná",J144,0)</f>
        <v>0</v>
      </c>
      <c r="BF144" s="153">
        <f>IF(N144="znížená",J144,0)</f>
        <v>0</v>
      </c>
      <c r="BG144" s="153">
        <f>IF(N144="zákl. prenesená",J144,0)</f>
        <v>0</v>
      </c>
      <c r="BH144" s="153">
        <f>IF(N144="zníž. prenesená",J144,0)</f>
        <v>0</v>
      </c>
      <c r="BI144" s="153">
        <f>IF(N144="nulová",J144,0)</f>
        <v>0</v>
      </c>
      <c r="BJ144" s="13" t="s">
        <v>88</v>
      </c>
      <c r="BK144" s="153">
        <f>ROUND(I144*H144,2)</f>
        <v>0</v>
      </c>
      <c r="BL144" s="13" t="s">
        <v>210</v>
      </c>
      <c r="BM144" s="152" t="s">
        <v>2929</v>
      </c>
    </row>
    <row r="145" spans="2:65" s="1" customFormat="1" ht="24.15" customHeight="1" x14ac:dyDescent="0.2">
      <c r="B145" s="139"/>
      <c r="C145" s="140" t="s">
        <v>267</v>
      </c>
      <c r="D145" s="140" t="s">
        <v>206</v>
      </c>
      <c r="E145" s="141" t="s">
        <v>2754</v>
      </c>
      <c r="F145" s="142" t="s">
        <v>2755</v>
      </c>
      <c r="G145" s="143" t="s">
        <v>244</v>
      </c>
      <c r="H145" s="144">
        <v>127.1</v>
      </c>
      <c r="I145" s="145"/>
      <c r="J145" s="146">
        <f>ROUND(I145*H145,2)</f>
        <v>0</v>
      </c>
      <c r="K145" s="147"/>
      <c r="L145" s="28"/>
      <c r="M145" s="148" t="s">
        <v>1</v>
      </c>
      <c r="N145" s="149" t="s">
        <v>41</v>
      </c>
      <c r="P145" s="150">
        <f>O145*H145</f>
        <v>0</v>
      </c>
      <c r="Q145" s="150">
        <v>0.27994000000000002</v>
      </c>
      <c r="R145" s="150">
        <f>Q145*H145</f>
        <v>35.580373999999999</v>
      </c>
      <c r="S145" s="150">
        <v>0</v>
      </c>
      <c r="T145" s="151">
        <f>S145*H145</f>
        <v>0</v>
      </c>
      <c r="AR145" s="152" t="s">
        <v>210</v>
      </c>
      <c r="AT145" s="152" t="s">
        <v>206</v>
      </c>
      <c r="AU145" s="152" t="s">
        <v>88</v>
      </c>
      <c r="AY145" s="13" t="s">
        <v>204</v>
      </c>
      <c r="BE145" s="153">
        <f>IF(N145="základná",J145,0)</f>
        <v>0</v>
      </c>
      <c r="BF145" s="153">
        <f>IF(N145="znížená",J145,0)</f>
        <v>0</v>
      </c>
      <c r="BG145" s="153">
        <f>IF(N145="zákl. prenesená",J145,0)</f>
        <v>0</v>
      </c>
      <c r="BH145" s="153">
        <f>IF(N145="zníž. prenesená",J145,0)</f>
        <v>0</v>
      </c>
      <c r="BI145" s="153">
        <f>IF(N145="nulová",J145,0)</f>
        <v>0</v>
      </c>
      <c r="BJ145" s="13" t="s">
        <v>88</v>
      </c>
      <c r="BK145" s="153">
        <f>ROUND(I145*H145,2)</f>
        <v>0</v>
      </c>
      <c r="BL145" s="13" t="s">
        <v>210</v>
      </c>
      <c r="BM145" s="152" t="s">
        <v>2930</v>
      </c>
    </row>
    <row r="146" spans="2:65" s="1" customFormat="1" ht="37.799999999999997" customHeight="1" x14ac:dyDescent="0.2">
      <c r="B146" s="139"/>
      <c r="C146" s="140" t="s">
        <v>272</v>
      </c>
      <c r="D146" s="140" t="s">
        <v>206</v>
      </c>
      <c r="E146" s="141" t="s">
        <v>2766</v>
      </c>
      <c r="F146" s="142" t="s">
        <v>2767</v>
      </c>
      <c r="G146" s="143" t="s">
        <v>244</v>
      </c>
      <c r="H146" s="144">
        <v>134.66</v>
      </c>
      <c r="I146" s="145"/>
      <c r="J146" s="146">
        <f>ROUND(I146*H146,2)</f>
        <v>0</v>
      </c>
      <c r="K146" s="147"/>
      <c r="L146" s="28"/>
      <c r="M146" s="148" t="s">
        <v>1</v>
      </c>
      <c r="N146" s="149" t="s">
        <v>41</v>
      </c>
      <c r="P146" s="150">
        <f>O146*H146</f>
        <v>0</v>
      </c>
      <c r="Q146" s="150">
        <v>8.4000000000000005E-2</v>
      </c>
      <c r="R146" s="150">
        <f>Q146*H146</f>
        <v>11.311440000000001</v>
      </c>
      <c r="S146" s="150">
        <v>0</v>
      </c>
      <c r="T146" s="151">
        <f>S146*H146</f>
        <v>0</v>
      </c>
      <c r="AR146" s="152" t="s">
        <v>210</v>
      </c>
      <c r="AT146" s="152" t="s">
        <v>206</v>
      </c>
      <c r="AU146" s="152" t="s">
        <v>88</v>
      </c>
      <c r="AY146" s="13" t="s">
        <v>204</v>
      </c>
      <c r="BE146" s="153">
        <f>IF(N146="základná",J146,0)</f>
        <v>0</v>
      </c>
      <c r="BF146" s="153">
        <f>IF(N146="znížená",J146,0)</f>
        <v>0</v>
      </c>
      <c r="BG146" s="153">
        <f>IF(N146="zákl. prenesená",J146,0)</f>
        <v>0</v>
      </c>
      <c r="BH146" s="153">
        <f>IF(N146="zníž. prenesená",J146,0)</f>
        <v>0</v>
      </c>
      <c r="BI146" s="153">
        <f>IF(N146="nulová",J146,0)</f>
        <v>0</v>
      </c>
      <c r="BJ146" s="13" t="s">
        <v>88</v>
      </c>
      <c r="BK146" s="153">
        <f>ROUND(I146*H146,2)</f>
        <v>0</v>
      </c>
      <c r="BL146" s="13" t="s">
        <v>210</v>
      </c>
      <c r="BM146" s="152" t="s">
        <v>2931</v>
      </c>
    </row>
    <row r="147" spans="2:65" s="1" customFormat="1" ht="24.15" customHeight="1" x14ac:dyDescent="0.2">
      <c r="B147" s="139"/>
      <c r="C147" s="154" t="s">
        <v>276</v>
      </c>
      <c r="D147" s="154" t="s">
        <v>301</v>
      </c>
      <c r="E147" s="155" t="s">
        <v>2769</v>
      </c>
      <c r="F147" s="156" t="s">
        <v>2770</v>
      </c>
      <c r="G147" s="157" t="s">
        <v>244</v>
      </c>
      <c r="H147" s="158">
        <v>136.00700000000001</v>
      </c>
      <c r="I147" s="159"/>
      <c r="J147" s="160">
        <f>ROUND(I147*H147,2)</f>
        <v>0</v>
      </c>
      <c r="K147" s="161"/>
      <c r="L147" s="162"/>
      <c r="M147" s="163" t="s">
        <v>1</v>
      </c>
      <c r="N147" s="164" t="s">
        <v>41</v>
      </c>
      <c r="P147" s="150">
        <f>O147*H147</f>
        <v>0</v>
      </c>
      <c r="Q147" s="150">
        <v>0.184</v>
      </c>
      <c r="R147" s="150">
        <f>Q147*H147</f>
        <v>25.025288</v>
      </c>
      <c r="S147" s="150">
        <v>0</v>
      </c>
      <c r="T147" s="151">
        <f>S147*H147</f>
        <v>0</v>
      </c>
      <c r="AR147" s="152" t="s">
        <v>233</v>
      </c>
      <c r="AT147" s="152" t="s">
        <v>301</v>
      </c>
      <c r="AU147" s="152" t="s">
        <v>88</v>
      </c>
      <c r="AY147" s="13" t="s">
        <v>204</v>
      </c>
      <c r="BE147" s="153">
        <f>IF(N147="základná",J147,0)</f>
        <v>0</v>
      </c>
      <c r="BF147" s="153">
        <f>IF(N147="znížená",J147,0)</f>
        <v>0</v>
      </c>
      <c r="BG147" s="153">
        <f>IF(N147="zákl. prenesená",J147,0)</f>
        <v>0</v>
      </c>
      <c r="BH147" s="153">
        <f>IF(N147="zníž. prenesená",J147,0)</f>
        <v>0</v>
      </c>
      <c r="BI147" s="153">
        <f>IF(N147="nulová",J147,0)</f>
        <v>0</v>
      </c>
      <c r="BJ147" s="13" t="s">
        <v>88</v>
      </c>
      <c r="BK147" s="153">
        <f>ROUND(I147*H147,2)</f>
        <v>0</v>
      </c>
      <c r="BL147" s="13" t="s">
        <v>210</v>
      </c>
      <c r="BM147" s="152" t="s">
        <v>2932</v>
      </c>
    </row>
    <row r="148" spans="2:65" s="11" customFormat="1" ht="22.8" customHeight="1" x14ac:dyDescent="0.25">
      <c r="B148" s="127"/>
      <c r="D148" s="128" t="s">
        <v>74</v>
      </c>
      <c r="E148" s="137" t="s">
        <v>237</v>
      </c>
      <c r="F148" s="137" t="s">
        <v>534</v>
      </c>
      <c r="I148" s="130"/>
      <c r="J148" s="138">
        <f>BK148</f>
        <v>0</v>
      </c>
      <c r="L148" s="127"/>
      <c r="M148" s="132"/>
      <c r="P148" s="133">
        <f>SUM(P149:P167)</f>
        <v>0</v>
      </c>
      <c r="R148" s="133">
        <f>SUM(R149:R167)</f>
        <v>18.894627914500003</v>
      </c>
      <c r="T148" s="134">
        <f>SUM(T149:T167)</f>
        <v>0</v>
      </c>
      <c r="AR148" s="128" t="s">
        <v>82</v>
      </c>
      <c r="AT148" s="135" t="s">
        <v>74</v>
      </c>
      <c r="AU148" s="135" t="s">
        <v>82</v>
      </c>
      <c r="AY148" s="128" t="s">
        <v>204</v>
      </c>
      <c r="BK148" s="136">
        <f>SUM(BK149:BK167)</f>
        <v>0</v>
      </c>
    </row>
    <row r="149" spans="2:65" s="1" customFormat="1" ht="24.15" customHeight="1" x14ac:dyDescent="0.2">
      <c r="B149" s="139"/>
      <c r="C149" s="140" t="s">
        <v>280</v>
      </c>
      <c r="D149" s="140" t="s">
        <v>206</v>
      </c>
      <c r="E149" s="141" t="s">
        <v>2772</v>
      </c>
      <c r="F149" s="142" t="s">
        <v>2773</v>
      </c>
      <c r="G149" s="143" t="s">
        <v>294</v>
      </c>
      <c r="H149" s="144">
        <v>7</v>
      </c>
      <c r="I149" s="145"/>
      <c r="J149" s="146">
        <f t="shared" ref="J149:J167" si="10">ROUND(I149*H149,2)</f>
        <v>0</v>
      </c>
      <c r="K149" s="147"/>
      <c r="L149" s="28"/>
      <c r="M149" s="148" t="s">
        <v>1</v>
      </c>
      <c r="N149" s="149" t="s">
        <v>41</v>
      </c>
      <c r="P149" s="150">
        <f t="shared" ref="P149:P167" si="11">O149*H149</f>
        <v>0</v>
      </c>
      <c r="Q149" s="150">
        <v>0.22133</v>
      </c>
      <c r="R149" s="150">
        <f t="shared" ref="R149:R167" si="12">Q149*H149</f>
        <v>1.54931</v>
      </c>
      <c r="S149" s="150">
        <v>0</v>
      </c>
      <c r="T149" s="151">
        <f t="shared" ref="T149:T167" si="13">S149*H149</f>
        <v>0</v>
      </c>
      <c r="AR149" s="152" t="s">
        <v>210</v>
      </c>
      <c r="AT149" s="152" t="s">
        <v>206</v>
      </c>
      <c r="AU149" s="152" t="s">
        <v>88</v>
      </c>
      <c r="AY149" s="13" t="s">
        <v>204</v>
      </c>
      <c r="BE149" s="153">
        <f t="shared" ref="BE149:BE167" si="14">IF(N149="základná",J149,0)</f>
        <v>0</v>
      </c>
      <c r="BF149" s="153">
        <f t="shared" ref="BF149:BF167" si="15">IF(N149="znížená",J149,0)</f>
        <v>0</v>
      </c>
      <c r="BG149" s="153">
        <f t="shared" ref="BG149:BG167" si="16">IF(N149="zákl. prenesená",J149,0)</f>
        <v>0</v>
      </c>
      <c r="BH149" s="153">
        <f t="shared" ref="BH149:BH167" si="17">IF(N149="zníž. prenesená",J149,0)</f>
        <v>0</v>
      </c>
      <c r="BI149" s="153">
        <f t="shared" ref="BI149:BI167" si="18">IF(N149="nulová",J149,0)</f>
        <v>0</v>
      </c>
      <c r="BJ149" s="13" t="s">
        <v>88</v>
      </c>
      <c r="BK149" s="153">
        <f t="shared" ref="BK149:BK167" si="19">ROUND(I149*H149,2)</f>
        <v>0</v>
      </c>
      <c r="BL149" s="13" t="s">
        <v>210</v>
      </c>
      <c r="BM149" s="152" t="s">
        <v>2933</v>
      </c>
    </row>
    <row r="150" spans="2:65" s="1" customFormat="1" ht="16.5" customHeight="1" x14ac:dyDescent="0.2">
      <c r="B150" s="139"/>
      <c r="C150" s="154" t="s">
        <v>7</v>
      </c>
      <c r="D150" s="154" t="s">
        <v>301</v>
      </c>
      <c r="E150" s="155" t="s">
        <v>2775</v>
      </c>
      <c r="F150" s="156" t="s">
        <v>2776</v>
      </c>
      <c r="G150" s="157" t="s">
        <v>294</v>
      </c>
      <c r="H150" s="158">
        <v>24.5</v>
      </c>
      <c r="I150" s="159"/>
      <c r="J150" s="160">
        <f t="shared" si="10"/>
        <v>0</v>
      </c>
      <c r="K150" s="161"/>
      <c r="L150" s="162"/>
      <c r="M150" s="163" t="s">
        <v>1</v>
      </c>
      <c r="N150" s="164" t="s">
        <v>41</v>
      </c>
      <c r="P150" s="150">
        <f t="shared" si="11"/>
        <v>0</v>
      </c>
      <c r="Q150" s="150">
        <v>1.4E-3</v>
      </c>
      <c r="R150" s="150">
        <f t="shared" si="12"/>
        <v>3.4299999999999997E-2</v>
      </c>
      <c r="S150" s="150">
        <v>0</v>
      </c>
      <c r="T150" s="151">
        <f t="shared" si="13"/>
        <v>0</v>
      </c>
      <c r="AR150" s="152" t="s">
        <v>233</v>
      </c>
      <c r="AT150" s="152" t="s">
        <v>301</v>
      </c>
      <c r="AU150" s="152" t="s">
        <v>88</v>
      </c>
      <c r="AY150" s="13" t="s">
        <v>204</v>
      </c>
      <c r="BE150" s="153">
        <f t="shared" si="14"/>
        <v>0</v>
      </c>
      <c r="BF150" s="153">
        <f t="shared" si="15"/>
        <v>0</v>
      </c>
      <c r="BG150" s="153">
        <f t="shared" si="16"/>
        <v>0</v>
      </c>
      <c r="BH150" s="153">
        <f t="shared" si="17"/>
        <v>0</v>
      </c>
      <c r="BI150" s="153">
        <f t="shared" si="18"/>
        <v>0</v>
      </c>
      <c r="BJ150" s="13" t="s">
        <v>88</v>
      </c>
      <c r="BK150" s="153">
        <f t="shared" si="19"/>
        <v>0</v>
      </c>
      <c r="BL150" s="13" t="s">
        <v>210</v>
      </c>
      <c r="BM150" s="152" t="s">
        <v>2934</v>
      </c>
    </row>
    <row r="151" spans="2:65" s="1" customFormat="1" ht="16.5" customHeight="1" x14ac:dyDescent="0.2">
      <c r="B151" s="139"/>
      <c r="C151" s="154" t="s">
        <v>287</v>
      </c>
      <c r="D151" s="154" t="s">
        <v>301</v>
      </c>
      <c r="E151" s="155" t="s">
        <v>2778</v>
      </c>
      <c r="F151" s="156" t="s">
        <v>2779</v>
      </c>
      <c r="G151" s="157" t="s">
        <v>294</v>
      </c>
      <c r="H151" s="158">
        <v>14</v>
      </c>
      <c r="I151" s="159"/>
      <c r="J151" s="160">
        <f t="shared" si="10"/>
        <v>0</v>
      </c>
      <c r="K151" s="161"/>
      <c r="L151" s="162"/>
      <c r="M151" s="163" t="s">
        <v>1</v>
      </c>
      <c r="N151" s="164" t="s">
        <v>41</v>
      </c>
      <c r="P151" s="150">
        <f t="shared" si="11"/>
        <v>0</v>
      </c>
      <c r="Q151" s="150">
        <v>1.0000000000000001E-5</v>
      </c>
      <c r="R151" s="150">
        <f t="shared" si="12"/>
        <v>1.4000000000000001E-4</v>
      </c>
      <c r="S151" s="150">
        <v>0</v>
      </c>
      <c r="T151" s="151">
        <f t="shared" si="13"/>
        <v>0</v>
      </c>
      <c r="AR151" s="152" t="s">
        <v>233</v>
      </c>
      <c r="AT151" s="152" t="s">
        <v>301</v>
      </c>
      <c r="AU151" s="152" t="s">
        <v>88</v>
      </c>
      <c r="AY151" s="13" t="s">
        <v>204</v>
      </c>
      <c r="BE151" s="153">
        <f t="shared" si="14"/>
        <v>0</v>
      </c>
      <c r="BF151" s="153">
        <f t="shared" si="15"/>
        <v>0</v>
      </c>
      <c r="BG151" s="153">
        <f t="shared" si="16"/>
        <v>0</v>
      </c>
      <c r="BH151" s="153">
        <f t="shared" si="17"/>
        <v>0</v>
      </c>
      <c r="BI151" s="153">
        <f t="shared" si="18"/>
        <v>0</v>
      </c>
      <c r="BJ151" s="13" t="s">
        <v>88</v>
      </c>
      <c r="BK151" s="153">
        <f t="shared" si="19"/>
        <v>0</v>
      </c>
      <c r="BL151" s="13" t="s">
        <v>210</v>
      </c>
      <c r="BM151" s="152" t="s">
        <v>2935</v>
      </c>
    </row>
    <row r="152" spans="2:65" s="1" customFormat="1" ht="16.5" customHeight="1" x14ac:dyDescent="0.2">
      <c r="B152" s="139"/>
      <c r="C152" s="154" t="s">
        <v>291</v>
      </c>
      <c r="D152" s="154" t="s">
        <v>301</v>
      </c>
      <c r="E152" s="155" t="s">
        <v>2781</v>
      </c>
      <c r="F152" s="156" t="s">
        <v>2782</v>
      </c>
      <c r="G152" s="157" t="s">
        <v>294</v>
      </c>
      <c r="H152" s="158">
        <v>7</v>
      </c>
      <c r="I152" s="159"/>
      <c r="J152" s="160">
        <f t="shared" si="10"/>
        <v>0</v>
      </c>
      <c r="K152" s="161"/>
      <c r="L152" s="162"/>
      <c r="M152" s="163" t="s">
        <v>1</v>
      </c>
      <c r="N152" s="164" t="s">
        <v>41</v>
      </c>
      <c r="P152" s="150">
        <f t="shared" si="11"/>
        <v>0</v>
      </c>
      <c r="Q152" s="150">
        <v>0</v>
      </c>
      <c r="R152" s="150">
        <f t="shared" si="12"/>
        <v>0</v>
      </c>
      <c r="S152" s="150">
        <v>0</v>
      </c>
      <c r="T152" s="151">
        <f t="shared" si="13"/>
        <v>0</v>
      </c>
      <c r="AR152" s="152" t="s">
        <v>233</v>
      </c>
      <c r="AT152" s="152" t="s">
        <v>301</v>
      </c>
      <c r="AU152" s="152" t="s">
        <v>88</v>
      </c>
      <c r="AY152" s="13" t="s">
        <v>204</v>
      </c>
      <c r="BE152" s="153">
        <f t="shared" si="14"/>
        <v>0</v>
      </c>
      <c r="BF152" s="153">
        <f t="shared" si="15"/>
        <v>0</v>
      </c>
      <c r="BG152" s="153">
        <f t="shared" si="16"/>
        <v>0</v>
      </c>
      <c r="BH152" s="153">
        <f t="shared" si="17"/>
        <v>0</v>
      </c>
      <c r="BI152" s="153">
        <f t="shared" si="18"/>
        <v>0</v>
      </c>
      <c r="BJ152" s="13" t="s">
        <v>88</v>
      </c>
      <c r="BK152" s="153">
        <f t="shared" si="19"/>
        <v>0</v>
      </c>
      <c r="BL152" s="13" t="s">
        <v>210</v>
      </c>
      <c r="BM152" s="152" t="s">
        <v>2936</v>
      </c>
    </row>
    <row r="153" spans="2:65" s="1" customFormat="1" ht="37.799999999999997" customHeight="1" x14ac:dyDescent="0.2">
      <c r="B153" s="139"/>
      <c r="C153" s="154" t="s">
        <v>296</v>
      </c>
      <c r="D153" s="154" t="s">
        <v>301</v>
      </c>
      <c r="E153" s="155" t="s">
        <v>2937</v>
      </c>
      <c r="F153" s="156" t="s">
        <v>2938</v>
      </c>
      <c r="G153" s="157" t="s">
        <v>294</v>
      </c>
      <c r="H153" s="158">
        <v>1.75</v>
      </c>
      <c r="I153" s="159"/>
      <c r="J153" s="160">
        <f t="shared" si="10"/>
        <v>0</v>
      </c>
      <c r="K153" s="161"/>
      <c r="L153" s="162"/>
      <c r="M153" s="163" t="s">
        <v>1</v>
      </c>
      <c r="N153" s="164" t="s">
        <v>41</v>
      </c>
      <c r="P153" s="150">
        <f t="shared" si="11"/>
        <v>0</v>
      </c>
      <c r="Q153" s="150">
        <v>1.1999999999999999E-3</v>
      </c>
      <c r="R153" s="150">
        <f t="shared" si="12"/>
        <v>2.0999999999999999E-3</v>
      </c>
      <c r="S153" s="150">
        <v>0</v>
      </c>
      <c r="T153" s="151">
        <f t="shared" si="13"/>
        <v>0</v>
      </c>
      <c r="AR153" s="152" t="s">
        <v>233</v>
      </c>
      <c r="AT153" s="152" t="s">
        <v>301</v>
      </c>
      <c r="AU153" s="152" t="s">
        <v>88</v>
      </c>
      <c r="AY153" s="13" t="s">
        <v>204</v>
      </c>
      <c r="BE153" s="153">
        <f t="shared" si="14"/>
        <v>0</v>
      </c>
      <c r="BF153" s="153">
        <f t="shared" si="15"/>
        <v>0</v>
      </c>
      <c r="BG153" s="153">
        <f t="shared" si="16"/>
        <v>0</v>
      </c>
      <c r="BH153" s="153">
        <f t="shared" si="17"/>
        <v>0</v>
      </c>
      <c r="BI153" s="153">
        <f t="shared" si="18"/>
        <v>0</v>
      </c>
      <c r="BJ153" s="13" t="s">
        <v>88</v>
      </c>
      <c r="BK153" s="153">
        <f t="shared" si="19"/>
        <v>0</v>
      </c>
      <c r="BL153" s="13" t="s">
        <v>210</v>
      </c>
      <c r="BM153" s="152" t="s">
        <v>2939</v>
      </c>
    </row>
    <row r="154" spans="2:65" s="1" customFormat="1" ht="37.799999999999997" customHeight="1" x14ac:dyDescent="0.2">
      <c r="B154" s="139"/>
      <c r="C154" s="154" t="s">
        <v>300</v>
      </c>
      <c r="D154" s="154" t="s">
        <v>301</v>
      </c>
      <c r="E154" s="155" t="s">
        <v>2940</v>
      </c>
      <c r="F154" s="156" t="s">
        <v>2941</v>
      </c>
      <c r="G154" s="157" t="s">
        <v>294</v>
      </c>
      <c r="H154" s="158">
        <v>1.75</v>
      </c>
      <c r="I154" s="159"/>
      <c r="J154" s="160">
        <f t="shared" si="10"/>
        <v>0</v>
      </c>
      <c r="K154" s="161"/>
      <c r="L154" s="162"/>
      <c r="M154" s="163" t="s">
        <v>1</v>
      </c>
      <c r="N154" s="164" t="s">
        <v>41</v>
      </c>
      <c r="P154" s="150">
        <f t="shared" si="11"/>
        <v>0</v>
      </c>
      <c r="Q154" s="150">
        <v>1.1999999999999999E-3</v>
      </c>
      <c r="R154" s="150">
        <f t="shared" si="12"/>
        <v>2.0999999999999999E-3</v>
      </c>
      <c r="S154" s="150">
        <v>0</v>
      </c>
      <c r="T154" s="151">
        <f t="shared" si="13"/>
        <v>0</v>
      </c>
      <c r="AR154" s="152" t="s">
        <v>233</v>
      </c>
      <c r="AT154" s="152" t="s">
        <v>301</v>
      </c>
      <c r="AU154" s="152" t="s">
        <v>88</v>
      </c>
      <c r="AY154" s="13" t="s">
        <v>204</v>
      </c>
      <c r="BE154" s="153">
        <f t="shared" si="14"/>
        <v>0</v>
      </c>
      <c r="BF154" s="153">
        <f t="shared" si="15"/>
        <v>0</v>
      </c>
      <c r="BG154" s="153">
        <f t="shared" si="16"/>
        <v>0</v>
      </c>
      <c r="BH154" s="153">
        <f t="shared" si="17"/>
        <v>0</v>
      </c>
      <c r="BI154" s="153">
        <f t="shared" si="18"/>
        <v>0</v>
      </c>
      <c r="BJ154" s="13" t="s">
        <v>88</v>
      </c>
      <c r="BK154" s="153">
        <f t="shared" si="19"/>
        <v>0</v>
      </c>
      <c r="BL154" s="13" t="s">
        <v>210</v>
      </c>
      <c r="BM154" s="152" t="s">
        <v>2942</v>
      </c>
    </row>
    <row r="155" spans="2:65" s="1" customFormat="1" ht="33" customHeight="1" x14ac:dyDescent="0.2">
      <c r="B155" s="139"/>
      <c r="C155" s="154" t="s">
        <v>306</v>
      </c>
      <c r="D155" s="154" t="s">
        <v>301</v>
      </c>
      <c r="E155" s="155" t="s">
        <v>2943</v>
      </c>
      <c r="F155" s="156" t="s">
        <v>2944</v>
      </c>
      <c r="G155" s="157" t="s">
        <v>294</v>
      </c>
      <c r="H155" s="158">
        <v>2.625</v>
      </c>
      <c r="I155" s="159"/>
      <c r="J155" s="160">
        <f t="shared" si="10"/>
        <v>0</v>
      </c>
      <c r="K155" s="161"/>
      <c r="L155" s="162"/>
      <c r="M155" s="163" t="s">
        <v>1</v>
      </c>
      <c r="N155" s="164" t="s">
        <v>41</v>
      </c>
      <c r="P155" s="150">
        <f t="shared" si="11"/>
        <v>0</v>
      </c>
      <c r="Q155" s="150">
        <v>1.1999999999999999E-3</v>
      </c>
      <c r="R155" s="150">
        <f t="shared" si="12"/>
        <v>3.1499999999999996E-3</v>
      </c>
      <c r="S155" s="150">
        <v>0</v>
      </c>
      <c r="T155" s="151">
        <f t="shared" si="13"/>
        <v>0</v>
      </c>
      <c r="AR155" s="152" t="s">
        <v>233</v>
      </c>
      <c r="AT155" s="152" t="s">
        <v>301</v>
      </c>
      <c r="AU155" s="152" t="s">
        <v>88</v>
      </c>
      <c r="AY155" s="13" t="s">
        <v>204</v>
      </c>
      <c r="BE155" s="153">
        <f t="shared" si="14"/>
        <v>0</v>
      </c>
      <c r="BF155" s="153">
        <f t="shared" si="15"/>
        <v>0</v>
      </c>
      <c r="BG155" s="153">
        <f t="shared" si="16"/>
        <v>0</v>
      </c>
      <c r="BH155" s="153">
        <f t="shared" si="17"/>
        <v>0</v>
      </c>
      <c r="BI155" s="153">
        <f t="shared" si="18"/>
        <v>0</v>
      </c>
      <c r="BJ155" s="13" t="s">
        <v>88</v>
      </c>
      <c r="BK155" s="153">
        <f t="shared" si="19"/>
        <v>0</v>
      </c>
      <c r="BL155" s="13" t="s">
        <v>210</v>
      </c>
      <c r="BM155" s="152" t="s">
        <v>2945</v>
      </c>
    </row>
    <row r="156" spans="2:65" s="1" customFormat="1" ht="33" customHeight="1" x14ac:dyDescent="0.2">
      <c r="B156" s="139"/>
      <c r="C156" s="140" t="s">
        <v>310</v>
      </c>
      <c r="D156" s="140" t="s">
        <v>206</v>
      </c>
      <c r="E156" s="141" t="s">
        <v>2946</v>
      </c>
      <c r="F156" s="142" t="s">
        <v>2947</v>
      </c>
      <c r="G156" s="143" t="s">
        <v>294</v>
      </c>
      <c r="H156" s="144">
        <v>7</v>
      </c>
      <c r="I156" s="145"/>
      <c r="J156" s="146">
        <f t="shared" si="10"/>
        <v>0</v>
      </c>
      <c r="K156" s="147"/>
      <c r="L156" s="28"/>
      <c r="M156" s="148" t="s">
        <v>1</v>
      </c>
      <c r="N156" s="149" t="s">
        <v>41</v>
      </c>
      <c r="P156" s="150">
        <f t="shared" si="11"/>
        <v>0</v>
      </c>
      <c r="Q156" s="150">
        <v>2.0000000000000002E-5</v>
      </c>
      <c r="R156" s="150">
        <f t="shared" si="12"/>
        <v>1.4000000000000001E-4</v>
      </c>
      <c r="S156" s="150">
        <v>0</v>
      </c>
      <c r="T156" s="151">
        <f t="shared" si="13"/>
        <v>0</v>
      </c>
      <c r="AR156" s="152" t="s">
        <v>210</v>
      </c>
      <c r="AT156" s="152" t="s">
        <v>206</v>
      </c>
      <c r="AU156" s="152" t="s">
        <v>88</v>
      </c>
      <c r="AY156" s="13" t="s">
        <v>204</v>
      </c>
      <c r="BE156" s="153">
        <f t="shared" si="14"/>
        <v>0</v>
      </c>
      <c r="BF156" s="153">
        <f t="shared" si="15"/>
        <v>0</v>
      </c>
      <c r="BG156" s="153">
        <f t="shared" si="16"/>
        <v>0</v>
      </c>
      <c r="BH156" s="153">
        <f t="shared" si="17"/>
        <v>0</v>
      </c>
      <c r="BI156" s="153">
        <f t="shared" si="18"/>
        <v>0</v>
      </c>
      <c r="BJ156" s="13" t="s">
        <v>88</v>
      </c>
      <c r="BK156" s="153">
        <f t="shared" si="19"/>
        <v>0</v>
      </c>
      <c r="BL156" s="13" t="s">
        <v>210</v>
      </c>
      <c r="BM156" s="152" t="s">
        <v>2948</v>
      </c>
    </row>
    <row r="157" spans="2:65" s="1" customFormat="1" ht="16.5" customHeight="1" x14ac:dyDescent="0.2">
      <c r="B157" s="139"/>
      <c r="C157" s="154" t="s">
        <v>314</v>
      </c>
      <c r="D157" s="154" t="s">
        <v>301</v>
      </c>
      <c r="E157" s="155" t="s">
        <v>2778</v>
      </c>
      <c r="F157" s="156" t="s">
        <v>2779</v>
      </c>
      <c r="G157" s="157" t="s">
        <v>294</v>
      </c>
      <c r="H157" s="158">
        <v>14</v>
      </c>
      <c r="I157" s="159"/>
      <c r="J157" s="160">
        <f t="shared" si="10"/>
        <v>0</v>
      </c>
      <c r="K157" s="161"/>
      <c r="L157" s="162"/>
      <c r="M157" s="163" t="s">
        <v>1</v>
      </c>
      <c r="N157" s="164" t="s">
        <v>41</v>
      </c>
      <c r="P157" s="150">
        <f t="shared" si="11"/>
        <v>0</v>
      </c>
      <c r="Q157" s="150">
        <v>1.0000000000000001E-5</v>
      </c>
      <c r="R157" s="150">
        <f t="shared" si="12"/>
        <v>1.4000000000000001E-4</v>
      </c>
      <c r="S157" s="150">
        <v>0</v>
      </c>
      <c r="T157" s="151">
        <f t="shared" si="13"/>
        <v>0</v>
      </c>
      <c r="AR157" s="152" t="s">
        <v>233</v>
      </c>
      <c r="AT157" s="152" t="s">
        <v>301</v>
      </c>
      <c r="AU157" s="152" t="s">
        <v>88</v>
      </c>
      <c r="AY157" s="13" t="s">
        <v>204</v>
      </c>
      <c r="BE157" s="153">
        <f t="shared" si="14"/>
        <v>0</v>
      </c>
      <c r="BF157" s="153">
        <f t="shared" si="15"/>
        <v>0</v>
      </c>
      <c r="BG157" s="153">
        <f t="shared" si="16"/>
        <v>0</v>
      </c>
      <c r="BH157" s="153">
        <f t="shared" si="17"/>
        <v>0</v>
      </c>
      <c r="BI157" s="153">
        <f t="shared" si="18"/>
        <v>0</v>
      </c>
      <c r="BJ157" s="13" t="s">
        <v>88</v>
      </c>
      <c r="BK157" s="153">
        <f t="shared" si="19"/>
        <v>0</v>
      </c>
      <c r="BL157" s="13" t="s">
        <v>210</v>
      </c>
      <c r="BM157" s="152" t="s">
        <v>2949</v>
      </c>
    </row>
    <row r="158" spans="2:65" s="1" customFormat="1" ht="37.799999999999997" customHeight="1" x14ac:dyDescent="0.2">
      <c r="B158" s="139"/>
      <c r="C158" s="154" t="s">
        <v>318</v>
      </c>
      <c r="D158" s="154" t="s">
        <v>301</v>
      </c>
      <c r="E158" s="155" t="s">
        <v>2950</v>
      </c>
      <c r="F158" s="156" t="s">
        <v>2951</v>
      </c>
      <c r="G158" s="157" t="s">
        <v>294</v>
      </c>
      <c r="H158" s="158">
        <v>2</v>
      </c>
      <c r="I158" s="159"/>
      <c r="J158" s="160">
        <f t="shared" si="10"/>
        <v>0</v>
      </c>
      <c r="K158" s="161"/>
      <c r="L158" s="162"/>
      <c r="M158" s="163" t="s">
        <v>1</v>
      </c>
      <c r="N158" s="164" t="s">
        <v>41</v>
      </c>
      <c r="P158" s="150">
        <f t="shared" si="11"/>
        <v>0</v>
      </c>
      <c r="Q158" s="150">
        <v>7.2000000000000005E-4</v>
      </c>
      <c r="R158" s="150">
        <f t="shared" si="12"/>
        <v>1.4400000000000001E-3</v>
      </c>
      <c r="S158" s="150">
        <v>0</v>
      </c>
      <c r="T158" s="151">
        <f t="shared" si="13"/>
        <v>0</v>
      </c>
      <c r="AR158" s="152" t="s">
        <v>233</v>
      </c>
      <c r="AT158" s="152" t="s">
        <v>301</v>
      </c>
      <c r="AU158" s="152" t="s">
        <v>88</v>
      </c>
      <c r="AY158" s="13" t="s">
        <v>204</v>
      </c>
      <c r="BE158" s="153">
        <f t="shared" si="14"/>
        <v>0</v>
      </c>
      <c r="BF158" s="153">
        <f t="shared" si="15"/>
        <v>0</v>
      </c>
      <c r="BG158" s="153">
        <f t="shared" si="16"/>
        <v>0</v>
      </c>
      <c r="BH158" s="153">
        <f t="shared" si="17"/>
        <v>0</v>
      </c>
      <c r="BI158" s="153">
        <f t="shared" si="18"/>
        <v>0</v>
      </c>
      <c r="BJ158" s="13" t="s">
        <v>88</v>
      </c>
      <c r="BK158" s="153">
        <f t="shared" si="19"/>
        <v>0</v>
      </c>
      <c r="BL158" s="13" t="s">
        <v>210</v>
      </c>
      <c r="BM158" s="152" t="s">
        <v>2952</v>
      </c>
    </row>
    <row r="159" spans="2:65" s="1" customFormat="1" ht="44.25" customHeight="1" x14ac:dyDescent="0.2">
      <c r="B159" s="139"/>
      <c r="C159" s="154" t="s">
        <v>322</v>
      </c>
      <c r="D159" s="154" t="s">
        <v>301</v>
      </c>
      <c r="E159" s="155" t="s">
        <v>2953</v>
      </c>
      <c r="F159" s="156" t="s">
        <v>2954</v>
      </c>
      <c r="G159" s="157" t="s">
        <v>294</v>
      </c>
      <c r="H159" s="158">
        <v>5</v>
      </c>
      <c r="I159" s="159"/>
      <c r="J159" s="160">
        <f t="shared" si="10"/>
        <v>0</v>
      </c>
      <c r="K159" s="161"/>
      <c r="L159" s="162"/>
      <c r="M159" s="163" t="s">
        <v>1</v>
      </c>
      <c r="N159" s="164" t="s">
        <v>41</v>
      </c>
      <c r="P159" s="150">
        <f t="shared" si="11"/>
        <v>0</v>
      </c>
      <c r="Q159" s="150">
        <v>6.9999999999999999E-4</v>
      </c>
      <c r="R159" s="150">
        <f t="shared" si="12"/>
        <v>3.5000000000000001E-3</v>
      </c>
      <c r="S159" s="150">
        <v>0</v>
      </c>
      <c r="T159" s="151">
        <f t="shared" si="13"/>
        <v>0</v>
      </c>
      <c r="AR159" s="152" t="s">
        <v>233</v>
      </c>
      <c r="AT159" s="152" t="s">
        <v>301</v>
      </c>
      <c r="AU159" s="152" t="s">
        <v>88</v>
      </c>
      <c r="AY159" s="13" t="s">
        <v>204</v>
      </c>
      <c r="BE159" s="153">
        <f t="shared" si="14"/>
        <v>0</v>
      </c>
      <c r="BF159" s="153">
        <f t="shared" si="15"/>
        <v>0</v>
      </c>
      <c r="BG159" s="153">
        <f t="shared" si="16"/>
        <v>0</v>
      </c>
      <c r="BH159" s="153">
        <f t="shared" si="17"/>
        <v>0</v>
      </c>
      <c r="BI159" s="153">
        <f t="shared" si="18"/>
        <v>0</v>
      </c>
      <c r="BJ159" s="13" t="s">
        <v>88</v>
      </c>
      <c r="BK159" s="153">
        <f t="shared" si="19"/>
        <v>0</v>
      </c>
      <c r="BL159" s="13" t="s">
        <v>210</v>
      </c>
      <c r="BM159" s="152" t="s">
        <v>2955</v>
      </c>
    </row>
    <row r="160" spans="2:65" s="1" customFormat="1" ht="37.799999999999997" customHeight="1" x14ac:dyDescent="0.2">
      <c r="B160" s="139"/>
      <c r="C160" s="140" t="s">
        <v>326</v>
      </c>
      <c r="D160" s="140" t="s">
        <v>206</v>
      </c>
      <c r="E160" s="141" t="s">
        <v>2956</v>
      </c>
      <c r="F160" s="142" t="s">
        <v>2957</v>
      </c>
      <c r="G160" s="143" t="s">
        <v>495</v>
      </c>
      <c r="H160" s="144">
        <v>46.75</v>
      </c>
      <c r="I160" s="145"/>
      <c r="J160" s="146">
        <f t="shared" si="10"/>
        <v>0</v>
      </c>
      <c r="K160" s="147"/>
      <c r="L160" s="28"/>
      <c r="M160" s="148" t="s">
        <v>1</v>
      </c>
      <c r="N160" s="149" t="s">
        <v>41</v>
      </c>
      <c r="P160" s="150">
        <f t="shared" si="11"/>
        <v>0</v>
      </c>
      <c r="Q160" s="150">
        <v>1.08E-4</v>
      </c>
      <c r="R160" s="150">
        <f t="shared" si="12"/>
        <v>5.0489999999999997E-3</v>
      </c>
      <c r="S160" s="150">
        <v>0</v>
      </c>
      <c r="T160" s="151">
        <f t="shared" si="13"/>
        <v>0</v>
      </c>
      <c r="AR160" s="152" t="s">
        <v>210</v>
      </c>
      <c r="AT160" s="152" t="s">
        <v>206</v>
      </c>
      <c r="AU160" s="152" t="s">
        <v>88</v>
      </c>
      <c r="AY160" s="13" t="s">
        <v>204</v>
      </c>
      <c r="BE160" s="153">
        <f t="shared" si="14"/>
        <v>0</v>
      </c>
      <c r="BF160" s="153">
        <f t="shared" si="15"/>
        <v>0</v>
      </c>
      <c r="BG160" s="153">
        <f t="shared" si="16"/>
        <v>0</v>
      </c>
      <c r="BH160" s="153">
        <f t="shared" si="17"/>
        <v>0</v>
      </c>
      <c r="BI160" s="153">
        <f t="shared" si="18"/>
        <v>0</v>
      </c>
      <c r="BJ160" s="13" t="s">
        <v>88</v>
      </c>
      <c r="BK160" s="153">
        <f t="shared" si="19"/>
        <v>0</v>
      </c>
      <c r="BL160" s="13" t="s">
        <v>210</v>
      </c>
      <c r="BM160" s="152" t="s">
        <v>2958</v>
      </c>
    </row>
    <row r="161" spans="2:65" s="1" customFormat="1" ht="37.799999999999997" customHeight="1" x14ac:dyDescent="0.2">
      <c r="B161" s="139"/>
      <c r="C161" s="140" t="s">
        <v>330</v>
      </c>
      <c r="D161" s="140" t="s">
        <v>206</v>
      </c>
      <c r="E161" s="141" t="s">
        <v>2959</v>
      </c>
      <c r="F161" s="142" t="s">
        <v>2960</v>
      </c>
      <c r="G161" s="143" t="s">
        <v>244</v>
      </c>
      <c r="H161" s="144">
        <v>2</v>
      </c>
      <c r="I161" s="145"/>
      <c r="J161" s="146">
        <f t="shared" si="10"/>
        <v>0</v>
      </c>
      <c r="K161" s="147"/>
      <c r="L161" s="28"/>
      <c r="M161" s="148" t="s">
        <v>1</v>
      </c>
      <c r="N161" s="149" t="s">
        <v>41</v>
      </c>
      <c r="P161" s="150">
        <f t="shared" si="11"/>
        <v>0</v>
      </c>
      <c r="Q161" s="150">
        <v>8.9999999999999998E-4</v>
      </c>
      <c r="R161" s="150">
        <f t="shared" si="12"/>
        <v>1.8E-3</v>
      </c>
      <c r="S161" s="150">
        <v>0</v>
      </c>
      <c r="T161" s="151">
        <f t="shared" si="13"/>
        <v>0</v>
      </c>
      <c r="AR161" s="152" t="s">
        <v>210</v>
      </c>
      <c r="AT161" s="152" t="s">
        <v>206</v>
      </c>
      <c r="AU161" s="152" t="s">
        <v>88</v>
      </c>
      <c r="AY161" s="13" t="s">
        <v>204</v>
      </c>
      <c r="BE161" s="153">
        <f t="shared" si="14"/>
        <v>0</v>
      </c>
      <c r="BF161" s="153">
        <f t="shared" si="15"/>
        <v>0</v>
      </c>
      <c r="BG161" s="153">
        <f t="shared" si="16"/>
        <v>0</v>
      </c>
      <c r="BH161" s="153">
        <f t="shared" si="17"/>
        <v>0</v>
      </c>
      <c r="BI161" s="153">
        <f t="shared" si="18"/>
        <v>0</v>
      </c>
      <c r="BJ161" s="13" t="s">
        <v>88</v>
      </c>
      <c r="BK161" s="153">
        <f t="shared" si="19"/>
        <v>0</v>
      </c>
      <c r="BL161" s="13" t="s">
        <v>210</v>
      </c>
      <c r="BM161" s="152" t="s">
        <v>2961</v>
      </c>
    </row>
    <row r="162" spans="2:65" s="1" customFormat="1" ht="24.15" customHeight="1" x14ac:dyDescent="0.2">
      <c r="B162" s="139"/>
      <c r="C162" s="140" t="s">
        <v>334</v>
      </c>
      <c r="D162" s="140" t="s">
        <v>206</v>
      </c>
      <c r="E162" s="141" t="s">
        <v>2814</v>
      </c>
      <c r="F162" s="142" t="s">
        <v>2815</v>
      </c>
      <c r="G162" s="143" t="s">
        <v>495</v>
      </c>
      <c r="H162" s="144">
        <v>46.75</v>
      </c>
      <c r="I162" s="145"/>
      <c r="J162" s="146">
        <f t="shared" si="10"/>
        <v>0</v>
      </c>
      <c r="K162" s="147"/>
      <c r="L162" s="28"/>
      <c r="M162" s="148" t="s">
        <v>1</v>
      </c>
      <c r="N162" s="149" t="s">
        <v>41</v>
      </c>
      <c r="P162" s="150">
        <f t="shared" si="11"/>
        <v>0</v>
      </c>
      <c r="Q162" s="150">
        <v>3.7500000000000001E-6</v>
      </c>
      <c r="R162" s="150">
        <f t="shared" si="12"/>
        <v>1.7531250000000001E-4</v>
      </c>
      <c r="S162" s="150">
        <v>0</v>
      </c>
      <c r="T162" s="151">
        <f t="shared" si="13"/>
        <v>0</v>
      </c>
      <c r="AR162" s="152" t="s">
        <v>210</v>
      </c>
      <c r="AT162" s="152" t="s">
        <v>206</v>
      </c>
      <c r="AU162" s="152" t="s">
        <v>88</v>
      </c>
      <c r="AY162" s="13" t="s">
        <v>204</v>
      </c>
      <c r="BE162" s="153">
        <f t="shared" si="14"/>
        <v>0</v>
      </c>
      <c r="BF162" s="153">
        <f t="shared" si="15"/>
        <v>0</v>
      </c>
      <c r="BG162" s="153">
        <f t="shared" si="16"/>
        <v>0</v>
      </c>
      <c r="BH162" s="153">
        <f t="shared" si="17"/>
        <v>0</v>
      </c>
      <c r="BI162" s="153">
        <f t="shared" si="18"/>
        <v>0</v>
      </c>
      <c r="BJ162" s="13" t="s">
        <v>88</v>
      </c>
      <c r="BK162" s="153">
        <f t="shared" si="19"/>
        <v>0</v>
      </c>
      <c r="BL162" s="13" t="s">
        <v>210</v>
      </c>
      <c r="BM162" s="152" t="s">
        <v>2962</v>
      </c>
    </row>
    <row r="163" spans="2:65" s="1" customFormat="1" ht="24.15" customHeight="1" x14ac:dyDescent="0.2">
      <c r="B163" s="139"/>
      <c r="C163" s="140" t="s">
        <v>338</v>
      </c>
      <c r="D163" s="140" t="s">
        <v>206</v>
      </c>
      <c r="E163" s="141" t="s">
        <v>2817</v>
      </c>
      <c r="F163" s="142" t="s">
        <v>2818</v>
      </c>
      <c r="G163" s="143" t="s">
        <v>244</v>
      </c>
      <c r="H163" s="144">
        <v>2</v>
      </c>
      <c r="I163" s="145"/>
      <c r="J163" s="146">
        <f t="shared" si="10"/>
        <v>0</v>
      </c>
      <c r="K163" s="147"/>
      <c r="L163" s="28"/>
      <c r="M163" s="148" t="s">
        <v>1</v>
      </c>
      <c r="N163" s="149" t="s">
        <v>41</v>
      </c>
      <c r="P163" s="150">
        <f t="shared" si="11"/>
        <v>0</v>
      </c>
      <c r="Q163" s="150">
        <v>9.3999999999999998E-6</v>
      </c>
      <c r="R163" s="150">
        <f t="shared" si="12"/>
        <v>1.88E-5</v>
      </c>
      <c r="S163" s="150">
        <v>0</v>
      </c>
      <c r="T163" s="151">
        <f t="shared" si="13"/>
        <v>0</v>
      </c>
      <c r="AR163" s="152" t="s">
        <v>210</v>
      </c>
      <c r="AT163" s="152" t="s">
        <v>206</v>
      </c>
      <c r="AU163" s="152" t="s">
        <v>88</v>
      </c>
      <c r="AY163" s="13" t="s">
        <v>204</v>
      </c>
      <c r="BE163" s="153">
        <f t="shared" si="14"/>
        <v>0</v>
      </c>
      <c r="BF163" s="153">
        <f t="shared" si="15"/>
        <v>0</v>
      </c>
      <c r="BG163" s="153">
        <f t="shared" si="16"/>
        <v>0</v>
      </c>
      <c r="BH163" s="153">
        <f t="shared" si="17"/>
        <v>0</v>
      </c>
      <c r="BI163" s="153">
        <f t="shared" si="18"/>
        <v>0</v>
      </c>
      <c r="BJ163" s="13" t="s">
        <v>88</v>
      </c>
      <c r="BK163" s="153">
        <f t="shared" si="19"/>
        <v>0</v>
      </c>
      <c r="BL163" s="13" t="s">
        <v>210</v>
      </c>
      <c r="BM163" s="152" t="s">
        <v>2963</v>
      </c>
    </row>
    <row r="164" spans="2:65" s="1" customFormat="1" ht="33" customHeight="1" x14ac:dyDescent="0.2">
      <c r="B164" s="139"/>
      <c r="C164" s="140" t="s">
        <v>342</v>
      </c>
      <c r="D164" s="140" t="s">
        <v>206</v>
      </c>
      <c r="E164" s="141" t="s">
        <v>2832</v>
      </c>
      <c r="F164" s="142" t="s">
        <v>2833</v>
      </c>
      <c r="G164" s="143" t="s">
        <v>495</v>
      </c>
      <c r="H164" s="144">
        <v>52.21</v>
      </c>
      <c r="I164" s="145"/>
      <c r="J164" s="146">
        <f t="shared" si="10"/>
        <v>0</v>
      </c>
      <c r="K164" s="147"/>
      <c r="L164" s="28"/>
      <c r="M164" s="148" t="s">
        <v>1</v>
      </c>
      <c r="N164" s="149" t="s">
        <v>41</v>
      </c>
      <c r="P164" s="150">
        <f t="shared" si="11"/>
        <v>0</v>
      </c>
      <c r="Q164" s="150">
        <v>0.12661900000000001</v>
      </c>
      <c r="R164" s="150">
        <f t="shared" si="12"/>
        <v>6.6107779900000008</v>
      </c>
      <c r="S164" s="150">
        <v>0</v>
      </c>
      <c r="T164" s="151">
        <f t="shared" si="13"/>
        <v>0</v>
      </c>
      <c r="AR164" s="152" t="s">
        <v>210</v>
      </c>
      <c r="AT164" s="152" t="s">
        <v>206</v>
      </c>
      <c r="AU164" s="152" t="s">
        <v>88</v>
      </c>
      <c r="AY164" s="13" t="s">
        <v>204</v>
      </c>
      <c r="BE164" s="153">
        <f t="shared" si="14"/>
        <v>0</v>
      </c>
      <c r="BF164" s="153">
        <f t="shared" si="15"/>
        <v>0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3" t="s">
        <v>88</v>
      </c>
      <c r="BK164" s="153">
        <f t="shared" si="19"/>
        <v>0</v>
      </c>
      <c r="BL164" s="13" t="s">
        <v>210</v>
      </c>
      <c r="BM164" s="152" t="s">
        <v>2964</v>
      </c>
    </row>
    <row r="165" spans="2:65" s="1" customFormat="1" ht="24.15" customHeight="1" x14ac:dyDescent="0.2">
      <c r="B165" s="139"/>
      <c r="C165" s="154" t="s">
        <v>346</v>
      </c>
      <c r="D165" s="154" t="s">
        <v>301</v>
      </c>
      <c r="E165" s="155" t="s">
        <v>2835</v>
      </c>
      <c r="F165" s="156" t="s">
        <v>2836</v>
      </c>
      <c r="G165" s="157" t="s">
        <v>294</v>
      </c>
      <c r="H165" s="158">
        <v>25.300999999999998</v>
      </c>
      <c r="I165" s="159"/>
      <c r="J165" s="160">
        <f t="shared" si="10"/>
        <v>0</v>
      </c>
      <c r="K165" s="161"/>
      <c r="L165" s="162"/>
      <c r="M165" s="163" t="s">
        <v>1</v>
      </c>
      <c r="N165" s="164" t="s">
        <v>41</v>
      </c>
      <c r="P165" s="150">
        <f t="shared" si="11"/>
        <v>0</v>
      </c>
      <c r="Q165" s="150">
        <v>0.09</v>
      </c>
      <c r="R165" s="150">
        <f t="shared" si="12"/>
        <v>2.2770899999999998</v>
      </c>
      <c r="S165" s="150">
        <v>0</v>
      </c>
      <c r="T165" s="151">
        <f t="shared" si="13"/>
        <v>0</v>
      </c>
      <c r="AR165" s="152" t="s">
        <v>233</v>
      </c>
      <c r="AT165" s="152" t="s">
        <v>301</v>
      </c>
      <c r="AU165" s="152" t="s">
        <v>88</v>
      </c>
      <c r="AY165" s="13" t="s">
        <v>204</v>
      </c>
      <c r="BE165" s="153">
        <f t="shared" si="14"/>
        <v>0</v>
      </c>
      <c r="BF165" s="153">
        <f t="shared" si="15"/>
        <v>0</v>
      </c>
      <c r="BG165" s="153">
        <f t="shared" si="16"/>
        <v>0</v>
      </c>
      <c r="BH165" s="153">
        <f t="shared" si="17"/>
        <v>0</v>
      </c>
      <c r="BI165" s="153">
        <f t="shared" si="18"/>
        <v>0</v>
      </c>
      <c r="BJ165" s="13" t="s">
        <v>88</v>
      </c>
      <c r="BK165" s="153">
        <f t="shared" si="19"/>
        <v>0</v>
      </c>
      <c r="BL165" s="13" t="s">
        <v>210</v>
      </c>
      <c r="BM165" s="152" t="s">
        <v>2965</v>
      </c>
    </row>
    <row r="166" spans="2:65" s="1" customFormat="1" ht="16.5" customHeight="1" x14ac:dyDescent="0.2">
      <c r="B166" s="139"/>
      <c r="C166" s="154" t="s">
        <v>350</v>
      </c>
      <c r="D166" s="154" t="s">
        <v>301</v>
      </c>
      <c r="E166" s="155" t="s">
        <v>2838</v>
      </c>
      <c r="F166" s="156" t="s">
        <v>2839</v>
      </c>
      <c r="G166" s="157" t="s">
        <v>294</v>
      </c>
      <c r="H166" s="158">
        <v>27.431999999999999</v>
      </c>
      <c r="I166" s="159"/>
      <c r="J166" s="160">
        <f t="shared" si="10"/>
        <v>0</v>
      </c>
      <c r="K166" s="161"/>
      <c r="L166" s="162"/>
      <c r="M166" s="163" t="s">
        <v>1</v>
      </c>
      <c r="N166" s="164" t="s">
        <v>41</v>
      </c>
      <c r="P166" s="150">
        <f t="shared" si="11"/>
        <v>0</v>
      </c>
      <c r="Q166" s="150">
        <v>8.5000000000000006E-2</v>
      </c>
      <c r="R166" s="150">
        <f t="shared" si="12"/>
        <v>2.3317200000000002</v>
      </c>
      <c r="S166" s="150">
        <v>0</v>
      </c>
      <c r="T166" s="151">
        <f t="shared" si="13"/>
        <v>0</v>
      </c>
      <c r="AR166" s="152" t="s">
        <v>233</v>
      </c>
      <c r="AT166" s="152" t="s">
        <v>301</v>
      </c>
      <c r="AU166" s="152" t="s">
        <v>88</v>
      </c>
      <c r="AY166" s="13" t="s">
        <v>204</v>
      </c>
      <c r="BE166" s="153">
        <f t="shared" si="14"/>
        <v>0</v>
      </c>
      <c r="BF166" s="153">
        <f t="shared" si="15"/>
        <v>0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3" t="s">
        <v>88</v>
      </c>
      <c r="BK166" s="153">
        <f t="shared" si="19"/>
        <v>0</v>
      </c>
      <c r="BL166" s="13" t="s">
        <v>210</v>
      </c>
      <c r="BM166" s="152" t="s">
        <v>2966</v>
      </c>
    </row>
    <row r="167" spans="2:65" s="1" customFormat="1" ht="33" customHeight="1" x14ac:dyDescent="0.2">
      <c r="B167" s="139"/>
      <c r="C167" s="140" t="s">
        <v>354</v>
      </c>
      <c r="D167" s="140" t="s">
        <v>206</v>
      </c>
      <c r="E167" s="141" t="s">
        <v>2841</v>
      </c>
      <c r="F167" s="142" t="s">
        <v>2842</v>
      </c>
      <c r="G167" s="143" t="s">
        <v>209</v>
      </c>
      <c r="H167" s="144">
        <v>2.7410000000000001</v>
      </c>
      <c r="I167" s="145"/>
      <c r="J167" s="146">
        <f t="shared" si="10"/>
        <v>0</v>
      </c>
      <c r="K167" s="147"/>
      <c r="L167" s="28"/>
      <c r="M167" s="148" t="s">
        <v>1</v>
      </c>
      <c r="N167" s="149" t="s">
        <v>41</v>
      </c>
      <c r="P167" s="150">
        <f t="shared" si="11"/>
        <v>0</v>
      </c>
      <c r="Q167" s="150">
        <v>2.2151320000000001</v>
      </c>
      <c r="R167" s="150">
        <f t="shared" si="12"/>
        <v>6.0716768120000006</v>
      </c>
      <c r="S167" s="150">
        <v>0</v>
      </c>
      <c r="T167" s="151">
        <f t="shared" si="13"/>
        <v>0</v>
      </c>
      <c r="AR167" s="152" t="s">
        <v>210</v>
      </c>
      <c r="AT167" s="152" t="s">
        <v>206</v>
      </c>
      <c r="AU167" s="152" t="s">
        <v>88</v>
      </c>
      <c r="AY167" s="13" t="s">
        <v>204</v>
      </c>
      <c r="BE167" s="153">
        <f t="shared" si="14"/>
        <v>0</v>
      </c>
      <c r="BF167" s="153">
        <f t="shared" si="15"/>
        <v>0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3" t="s">
        <v>88</v>
      </c>
      <c r="BK167" s="153">
        <f t="shared" si="19"/>
        <v>0</v>
      </c>
      <c r="BL167" s="13" t="s">
        <v>210</v>
      </c>
      <c r="BM167" s="152" t="s">
        <v>2967</v>
      </c>
    </row>
    <row r="168" spans="2:65" s="11" customFormat="1" ht="22.8" customHeight="1" x14ac:dyDescent="0.25">
      <c r="B168" s="127"/>
      <c r="D168" s="128" t="s">
        <v>74</v>
      </c>
      <c r="E168" s="137" t="s">
        <v>571</v>
      </c>
      <c r="F168" s="137" t="s">
        <v>572</v>
      </c>
      <c r="I168" s="130"/>
      <c r="J168" s="138">
        <f>BK168</f>
        <v>0</v>
      </c>
      <c r="L168" s="127"/>
      <c r="M168" s="132"/>
      <c r="P168" s="133">
        <f>P169</f>
        <v>0</v>
      </c>
      <c r="R168" s="133">
        <f>R169</f>
        <v>0</v>
      </c>
      <c r="T168" s="134">
        <f>T169</f>
        <v>0</v>
      </c>
      <c r="AR168" s="128" t="s">
        <v>82</v>
      </c>
      <c r="AT168" s="135" t="s">
        <v>74</v>
      </c>
      <c r="AU168" s="135" t="s">
        <v>82</v>
      </c>
      <c r="AY168" s="128" t="s">
        <v>204</v>
      </c>
      <c r="BK168" s="136">
        <f>BK169</f>
        <v>0</v>
      </c>
    </row>
    <row r="169" spans="2:65" s="1" customFormat="1" ht="33" customHeight="1" x14ac:dyDescent="0.2">
      <c r="B169" s="139"/>
      <c r="C169" s="140" t="s">
        <v>358</v>
      </c>
      <c r="D169" s="140" t="s">
        <v>206</v>
      </c>
      <c r="E169" s="141" t="s">
        <v>2904</v>
      </c>
      <c r="F169" s="142" t="s">
        <v>2905</v>
      </c>
      <c r="G169" s="143" t="s">
        <v>270</v>
      </c>
      <c r="H169" s="144">
        <v>172.67599999999999</v>
      </c>
      <c r="I169" s="145"/>
      <c r="J169" s="146">
        <f>ROUND(I169*H169,2)</f>
        <v>0</v>
      </c>
      <c r="K169" s="147"/>
      <c r="L169" s="28"/>
      <c r="M169" s="166" t="s">
        <v>1</v>
      </c>
      <c r="N169" s="167" t="s">
        <v>41</v>
      </c>
      <c r="O169" s="168"/>
      <c r="P169" s="169">
        <f>O169*H169</f>
        <v>0</v>
      </c>
      <c r="Q169" s="169">
        <v>0</v>
      </c>
      <c r="R169" s="169">
        <f>Q169*H169</f>
        <v>0</v>
      </c>
      <c r="S169" s="169">
        <v>0</v>
      </c>
      <c r="T169" s="170">
        <f>S169*H169</f>
        <v>0</v>
      </c>
      <c r="AR169" s="152" t="s">
        <v>210</v>
      </c>
      <c r="AT169" s="152" t="s">
        <v>206</v>
      </c>
      <c r="AU169" s="152" t="s">
        <v>88</v>
      </c>
      <c r="AY169" s="13" t="s">
        <v>204</v>
      </c>
      <c r="BE169" s="153">
        <f>IF(N169="základná",J169,0)</f>
        <v>0</v>
      </c>
      <c r="BF169" s="153">
        <f>IF(N169="znížená",J169,0)</f>
        <v>0</v>
      </c>
      <c r="BG169" s="153">
        <f>IF(N169="zákl. prenesená",J169,0)</f>
        <v>0</v>
      </c>
      <c r="BH169" s="153">
        <f>IF(N169="zníž. prenesená",J169,0)</f>
        <v>0</v>
      </c>
      <c r="BI169" s="153">
        <f>IF(N169="nulová",J169,0)</f>
        <v>0</v>
      </c>
      <c r="BJ169" s="13" t="s">
        <v>88</v>
      </c>
      <c r="BK169" s="153">
        <f>ROUND(I169*H169,2)</f>
        <v>0</v>
      </c>
      <c r="BL169" s="13" t="s">
        <v>210</v>
      </c>
      <c r="BM169" s="152" t="s">
        <v>2968</v>
      </c>
    </row>
    <row r="170" spans="2:65" s="1" customFormat="1" ht="7.05" customHeight="1" x14ac:dyDescent="0.2">
      <c r="B170" s="43"/>
      <c r="C170" s="44"/>
      <c r="D170" s="44"/>
      <c r="E170" s="44"/>
      <c r="F170" s="44"/>
      <c r="G170" s="44"/>
      <c r="H170" s="44"/>
      <c r="I170" s="44"/>
      <c r="J170" s="44"/>
      <c r="K170" s="44"/>
      <c r="L170" s="28"/>
    </row>
  </sheetData>
  <autoFilter ref="C125:K169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54"/>
  <sheetViews>
    <sheetView showGridLines="0" workbookViewId="0"/>
  </sheetViews>
  <sheetFormatPr defaultRowHeight="10.199999999999999" x14ac:dyDescent="0.2"/>
  <cols>
    <col min="1" max="1" width="8.28515625" customWidth="1"/>
    <col min="2" max="2" width="1.28515625" customWidth="1"/>
    <col min="3" max="3" width="4.140625" customWidth="1"/>
    <col min="4" max="4" width="4.28515625" customWidth="1"/>
    <col min="5" max="5" width="17.140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7.049999999999997" customHeight="1" x14ac:dyDescent="0.2">
      <c r="L2" s="198" t="s">
        <v>5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AT2" s="13" t="s">
        <v>127</v>
      </c>
    </row>
    <row r="3" spans="2:46" ht="7.0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.05" customHeight="1" x14ac:dyDescent="0.2">
      <c r="B4" s="16"/>
      <c r="D4" s="17" t="s">
        <v>152</v>
      </c>
      <c r="L4" s="16"/>
      <c r="M4" s="92" t="s">
        <v>9</v>
      </c>
      <c r="AT4" s="13" t="s">
        <v>3</v>
      </c>
    </row>
    <row r="5" spans="2:46" ht="7.05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16.5" customHeight="1" x14ac:dyDescent="0.2">
      <c r="B7" s="16"/>
      <c r="E7" s="234" t="str">
        <f>'Rekapitulácia stavby'!K6</f>
        <v>Výstavba novej budovy strediska DSS Doména</v>
      </c>
      <c r="F7" s="235"/>
      <c r="G7" s="235"/>
      <c r="H7" s="235"/>
      <c r="L7" s="16"/>
    </row>
    <row r="8" spans="2:46" ht="13.2" x14ac:dyDescent="0.2">
      <c r="B8" s="16"/>
      <c r="D8" s="23" t="s">
        <v>153</v>
      </c>
      <c r="L8" s="16"/>
    </row>
    <row r="9" spans="2:46" ht="16.5" customHeight="1" x14ac:dyDescent="0.2">
      <c r="B9" s="16"/>
      <c r="E9" s="234" t="s">
        <v>2675</v>
      </c>
      <c r="F9" s="199"/>
      <c r="G9" s="199"/>
      <c r="H9" s="199"/>
      <c r="L9" s="16"/>
    </row>
    <row r="10" spans="2:46" ht="12" customHeight="1" x14ac:dyDescent="0.2">
      <c r="B10" s="16"/>
      <c r="D10" s="23" t="s">
        <v>155</v>
      </c>
      <c r="L10" s="16"/>
    </row>
    <row r="11" spans="2:46" s="1" customFormat="1" ht="16.5" customHeight="1" x14ac:dyDescent="0.2">
      <c r="B11" s="28"/>
      <c r="E11" s="220" t="s">
        <v>2969</v>
      </c>
      <c r="F11" s="233"/>
      <c r="G11" s="233"/>
      <c r="H11" s="233"/>
      <c r="L11" s="28"/>
    </row>
    <row r="12" spans="2:46" s="1" customFormat="1" ht="12" customHeight="1" x14ac:dyDescent="0.2">
      <c r="B12" s="28"/>
      <c r="D12" s="23" t="s">
        <v>1671</v>
      </c>
      <c r="L12" s="28"/>
    </row>
    <row r="13" spans="2:46" s="1" customFormat="1" ht="16.5" customHeight="1" x14ac:dyDescent="0.2">
      <c r="B13" s="28"/>
      <c r="E13" s="229" t="s">
        <v>2970</v>
      </c>
      <c r="F13" s="233"/>
      <c r="G13" s="233"/>
      <c r="H13" s="233"/>
      <c r="L13" s="28"/>
    </row>
    <row r="14" spans="2:46" s="1" customFormat="1" x14ac:dyDescent="0.2">
      <c r="B14" s="28"/>
      <c r="L14" s="28"/>
    </row>
    <row r="15" spans="2:46" s="1" customFormat="1" ht="12" customHeight="1" x14ac:dyDescent="0.2">
      <c r="B15" s="28"/>
      <c r="D15" s="23" t="s">
        <v>17</v>
      </c>
      <c r="F15" s="21" t="s">
        <v>1</v>
      </c>
      <c r="I15" s="23" t="s">
        <v>18</v>
      </c>
      <c r="J15" s="21" t="s">
        <v>1</v>
      </c>
      <c r="L15" s="28"/>
    </row>
    <row r="16" spans="2:46" s="1" customFormat="1" ht="12" customHeight="1" x14ac:dyDescent="0.2">
      <c r="B16" s="28"/>
      <c r="D16" s="23" t="s">
        <v>19</v>
      </c>
      <c r="F16" s="21" t="s">
        <v>33</v>
      </c>
      <c r="I16" s="23" t="s">
        <v>21</v>
      </c>
      <c r="J16" s="51" t="str">
        <f>'Rekapitulácia stavby'!AN8</f>
        <v>5. 4. 2024</v>
      </c>
      <c r="L16" s="28"/>
    </row>
    <row r="17" spans="2:12" s="1" customFormat="1" ht="10.8" customHeight="1" x14ac:dyDescent="0.2">
      <c r="B17" s="28"/>
      <c r="L17" s="28"/>
    </row>
    <row r="18" spans="2:12" s="1" customFormat="1" ht="12" customHeight="1" x14ac:dyDescent="0.2">
      <c r="B18" s="28"/>
      <c r="D18" s="23" t="s">
        <v>23</v>
      </c>
      <c r="I18" s="23" t="s">
        <v>24</v>
      </c>
      <c r="J18" s="21" t="s">
        <v>1</v>
      </c>
      <c r="L18" s="28"/>
    </row>
    <row r="19" spans="2:12" s="1" customFormat="1" ht="18" customHeight="1" x14ac:dyDescent="0.2">
      <c r="B19" s="28"/>
      <c r="E19" s="21" t="s">
        <v>2678</v>
      </c>
      <c r="I19" s="23" t="s">
        <v>26</v>
      </c>
      <c r="J19" s="21" t="s">
        <v>1</v>
      </c>
      <c r="L19" s="28"/>
    </row>
    <row r="20" spans="2:12" s="1" customFormat="1" ht="7.05" customHeight="1" x14ac:dyDescent="0.2">
      <c r="B20" s="28"/>
      <c r="L20" s="28"/>
    </row>
    <row r="21" spans="2:12" s="1" customFormat="1" ht="12" customHeight="1" x14ac:dyDescent="0.2">
      <c r="B21" s="28"/>
      <c r="D21" s="23" t="s">
        <v>27</v>
      </c>
      <c r="I21" s="23" t="s">
        <v>24</v>
      </c>
      <c r="J21" s="24" t="str">
        <f>'Rekapitulácia stavby'!AN13</f>
        <v>Vyplň údaj</v>
      </c>
      <c r="L21" s="28"/>
    </row>
    <row r="22" spans="2:12" s="1" customFormat="1" ht="18" customHeight="1" x14ac:dyDescent="0.2">
      <c r="B22" s="28"/>
      <c r="E22" s="236" t="str">
        <f>'Rekapitulácia stavby'!E14</f>
        <v>Vyplň údaj</v>
      </c>
      <c r="F22" s="203"/>
      <c r="G22" s="203"/>
      <c r="H22" s="203"/>
      <c r="I22" s="23" t="s">
        <v>26</v>
      </c>
      <c r="J22" s="24" t="str">
        <f>'Rekapitulácia stavby'!AN14</f>
        <v>Vyplň údaj</v>
      </c>
      <c r="L22" s="28"/>
    </row>
    <row r="23" spans="2:12" s="1" customFormat="1" ht="7.05" customHeight="1" x14ac:dyDescent="0.2">
      <c r="B23" s="28"/>
      <c r="L23" s="28"/>
    </row>
    <row r="24" spans="2:12" s="1" customFormat="1" ht="12" customHeight="1" x14ac:dyDescent="0.2">
      <c r="B24" s="28"/>
      <c r="D24" s="23" t="s">
        <v>29</v>
      </c>
      <c r="I24" s="23" t="s">
        <v>24</v>
      </c>
      <c r="J24" s="21" t="s">
        <v>1</v>
      </c>
      <c r="L24" s="28"/>
    </row>
    <row r="25" spans="2:12" s="1" customFormat="1" ht="18" customHeight="1" x14ac:dyDescent="0.2">
      <c r="B25" s="28"/>
      <c r="E25" s="21" t="s">
        <v>2679</v>
      </c>
      <c r="I25" s="23" t="s">
        <v>26</v>
      </c>
      <c r="J25" s="21" t="s">
        <v>1</v>
      </c>
      <c r="L25" s="28"/>
    </row>
    <row r="26" spans="2:12" s="1" customFormat="1" ht="7.05" customHeight="1" x14ac:dyDescent="0.2">
      <c r="B26" s="28"/>
      <c r="L26" s="28"/>
    </row>
    <row r="27" spans="2:12" s="1" customFormat="1" ht="12" customHeight="1" x14ac:dyDescent="0.2">
      <c r="B27" s="28"/>
      <c r="D27" s="23" t="s">
        <v>32</v>
      </c>
      <c r="I27" s="23" t="s">
        <v>24</v>
      </c>
      <c r="J27" s="21" t="s">
        <v>1</v>
      </c>
      <c r="L27" s="28"/>
    </row>
    <row r="28" spans="2:12" s="1" customFormat="1" ht="18" customHeight="1" x14ac:dyDescent="0.2">
      <c r="B28" s="28"/>
      <c r="E28" s="21" t="s">
        <v>2680</v>
      </c>
      <c r="I28" s="23" t="s">
        <v>26</v>
      </c>
      <c r="J28" s="21" t="s">
        <v>1</v>
      </c>
      <c r="L28" s="28"/>
    </row>
    <row r="29" spans="2:12" s="1" customFormat="1" ht="7.05" customHeight="1" x14ac:dyDescent="0.2">
      <c r="B29" s="28"/>
      <c r="L29" s="28"/>
    </row>
    <row r="30" spans="2:12" s="1" customFormat="1" ht="12" customHeight="1" x14ac:dyDescent="0.2">
      <c r="B30" s="28"/>
      <c r="D30" s="23" t="s">
        <v>34</v>
      </c>
      <c r="L30" s="28"/>
    </row>
    <row r="31" spans="2:12" s="7" customFormat="1" ht="16.5" customHeight="1" x14ac:dyDescent="0.2">
      <c r="B31" s="93"/>
      <c r="E31" s="207" t="s">
        <v>1</v>
      </c>
      <c r="F31" s="207"/>
      <c r="G31" s="207"/>
      <c r="H31" s="207"/>
      <c r="L31" s="93"/>
    </row>
    <row r="32" spans="2:12" s="1" customFormat="1" ht="7.05" customHeight="1" x14ac:dyDescent="0.2">
      <c r="B32" s="28"/>
      <c r="L32" s="28"/>
    </row>
    <row r="33" spans="2:12" s="1" customFormat="1" ht="7.05" customHeight="1" x14ac:dyDescent="0.2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25.35" customHeight="1" x14ac:dyDescent="0.2">
      <c r="B34" s="28"/>
      <c r="D34" s="94" t="s">
        <v>35</v>
      </c>
      <c r="J34" s="65">
        <f>ROUND(J129, 2)</f>
        <v>0</v>
      </c>
      <c r="L34" s="28"/>
    </row>
    <row r="35" spans="2:12" s="1" customFormat="1" ht="7.05" customHeight="1" x14ac:dyDescent="0.2">
      <c r="B35" s="28"/>
      <c r="D35" s="52"/>
      <c r="E35" s="52"/>
      <c r="F35" s="52"/>
      <c r="G35" s="52"/>
      <c r="H35" s="52"/>
      <c r="I35" s="52"/>
      <c r="J35" s="52"/>
      <c r="K35" s="52"/>
      <c r="L35" s="28"/>
    </row>
    <row r="36" spans="2:12" s="1" customFormat="1" ht="14.4" customHeight="1" x14ac:dyDescent="0.2">
      <c r="B36" s="28"/>
      <c r="F36" s="31" t="s">
        <v>37</v>
      </c>
      <c r="I36" s="31" t="s">
        <v>36</v>
      </c>
      <c r="J36" s="31" t="s">
        <v>38</v>
      </c>
      <c r="L36" s="28"/>
    </row>
    <row r="37" spans="2:12" s="1" customFormat="1" ht="14.4" customHeight="1" x14ac:dyDescent="0.2">
      <c r="B37" s="28"/>
      <c r="D37" s="54" t="s">
        <v>39</v>
      </c>
      <c r="E37" s="33" t="s">
        <v>40</v>
      </c>
      <c r="F37" s="95">
        <f>ROUND((SUM(BE129:BE153)),  2)</f>
        <v>0</v>
      </c>
      <c r="G37" s="96"/>
      <c r="H37" s="96"/>
      <c r="I37" s="97">
        <v>0.2</v>
      </c>
      <c r="J37" s="95">
        <f>ROUND(((SUM(BE129:BE153))*I37),  2)</f>
        <v>0</v>
      </c>
      <c r="L37" s="28"/>
    </row>
    <row r="38" spans="2:12" s="1" customFormat="1" ht="14.4" customHeight="1" x14ac:dyDescent="0.2">
      <c r="B38" s="28"/>
      <c r="E38" s="33" t="s">
        <v>41</v>
      </c>
      <c r="F38" s="95">
        <f>ROUND((SUM(BF129:BF153)),  2)</f>
        <v>0</v>
      </c>
      <c r="G38" s="96"/>
      <c r="H38" s="96"/>
      <c r="I38" s="97">
        <v>0.2</v>
      </c>
      <c r="J38" s="95">
        <f>ROUND(((SUM(BF129:BF153))*I38),  2)</f>
        <v>0</v>
      </c>
      <c r="L38" s="28"/>
    </row>
    <row r="39" spans="2:12" s="1" customFormat="1" ht="14.4" hidden="1" customHeight="1" x14ac:dyDescent="0.2">
      <c r="B39" s="28"/>
      <c r="E39" s="23" t="s">
        <v>42</v>
      </c>
      <c r="F39" s="85">
        <f>ROUND((SUM(BG129:BG153)),  2)</f>
        <v>0</v>
      </c>
      <c r="I39" s="98">
        <v>0.2</v>
      </c>
      <c r="J39" s="85">
        <f>0</f>
        <v>0</v>
      </c>
      <c r="L39" s="28"/>
    </row>
    <row r="40" spans="2:12" s="1" customFormat="1" ht="14.4" hidden="1" customHeight="1" x14ac:dyDescent="0.2">
      <c r="B40" s="28"/>
      <c r="E40" s="23" t="s">
        <v>43</v>
      </c>
      <c r="F40" s="85">
        <f>ROUND((SUM(BH129:BH153)),  2)</f>
        <v>0</v>
      </c>
      <c r="I40" s="98">
        <v>0.2</v>
      </c>
      <c r="J40" s="85">
        <f>0</f>
        <v>0</v>
      </c>
      <c r="L40" s="28"/>
    </row>
    <row r="41" spans="2:12" s="1" customFormat="1" ht="14.4" hidden="1" customHeight="1" x14ac:dyDescent="0.2">
      <c r="B41" s="28"/>
      <c r="E41" s="33" t="s">
        <v>44</v>
      </c>
      <c r="F41" s="95">
        <f>ROUND((SUM(BI129:BI153)),  2)</f>
        <v>0</v>
      </c>
      <c r="G41" s="96"/>
      <c r="H41" s="96"/>
      <c r="I41" s="97">
        <v>0</v>
      </c>
      <c r="J41" s="95">
        <f>0</f>
        <v>0</v>
      </c>
      <c r="L41" s="28"/>
    </row>
    <row r="42" spans="2:12" s="1" customFormat="1" ht="7.05" customHeight="1" x14ac:dyDescent="0.2">
      <c r="B42" s="28"/>
      <c r="L42" s="28"/>
    </row>
    <row r="43" spans="2:12" s="1" customFormat="1" ht="25.35" customHeight="1" x14ac:dyDescent="0.2">
      <c r="B43" s="28"/>
      <c r="C43" s="99"/>
      <c r="D43" s="100" t="s">
        <v>45</v>
      </c>
      <c r="E43" s="56"/>
      <c r="F43" s="56"/>
      <c r="G43" s="101" t="s">
        <v>46</v>
      </c>
      <c r="H43" s="102" t="s">
        <v>47</v>
      </c>
      <c r="I43" s="56"/>
      <c r="J43" s="103">
        <f>SUM(J34:J41)</f>
        <v>0</v>
      </c>
      <c r="K43" s="104"/>
      <c r="L43" s="28"/>
    </row>
    <row r="44" spans="2:12" s="1" customFormat="1" ht="14.4" customHeight="1" x14ac:dyDescent="0.2">
      <c r="B44" s="28"/>
      <c r="L44" s="28"/>
    </row>
    <row r="45" spans="2:12" ht="14.4" customHeight="1" x14ac:dyDescent="0.2">
      <c r="B45" s="16"/>
      <c r="L45" s="16"/>
    </row>
    <row r="46" spans="2:12" ht="14.4" customHeight="1" x14ac:dyDescent="0.2">
      <c r="B46" s="16"/>
      <c r="L46" s="16"/>
    </row>
    <row r="47" spans="2:12" ht="14.4" customHeight="1" x14ac:dyDescent="0.2">
      <c r="B47" s="16"/>
      <c r="L47" s="16"/>
    </row>
    <row r="48" spans="2:12" ht="14.4" customHeight="1" x14ac:dyDescent="0.2">
      <c r="B48" s="16"/>
      <c r="L48" s="16"/>
    </row>
    <row r="49" spans="2:12" ht="14.4" customHeight="1" x14ac:dyDescent="0.2">
      <c r="B49" s="16"/>
      <c r="L49" s="16"/>
    </row>
    <row r="50" spans="2:12" s="1" customFormat="1" ht="14.4" customHeight="1" x14ac:dyDescent="0.2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3.2" x14ac:dyDescent="0.2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.2" x14ac:dyDescent="0.2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3.2" x14ac:dyDescent="0.2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.0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.05" customHeight="1" x14ac:dyDescent="0.2">
      <c r="B82" s="28"/>
      <c r="C82" s="17" t="s">
        <v>158</v>
      </c>
      <c r="L82" s="28"/>
    </row>
    <row r="83" spans="2:12" s="1" customFormat="1" ht="7.05" customHeight="1" x14ac:dyDescent="0.2">
      <c r="B83" s="28"/>
      <c r="L83" s="28"/>
    </row>
    <row r="84" spans="2:12" s="1" customFormat="1" ht="12" customHeight="1" x14ac:dyDescent="0.2">
      <c r="B84" s="28"/>
      <c r="C84" s="23" t="s">
        <v>15</v>
      </c>
      <c r="L84" s="28"/>
    </row>
    <row r="85" spans="2:12" s="1" customFormat="1" ht="16.5" customHeight="1" x14ac:dyDescent="0.2">
      <c r="B85" s="28"/>
      <c r="E85" s="234" t="str">
        <f>E7</f>
        <v>Výstavba novej budovy strediska DSS Doména</v>
      </c>
      <c r="F85" s="235"/>
      <c r="G85" s="235"/>
      <c r="H85" s="235"/>
      <c r="L85" s="28"/>
    </row>
    <row r="86" spans="2:12" ht="12" customHeight="1" x14ac:dyDescent="0.2">
      <c r="B86" s="16"/>
      <c r="C86" s="23" t="s">
        <v>153</v>
      </c>
      <c r="L86" s="16"/>
    </row>
    <row r="87" spans="2:12" ht="16.5" customHeight="1" x14ac:dyDescent="0.2">
      <c r="B87" s="16"/>
      <c r="E87" s="234" t="s">
        <v>2675</v>
      </c>
      <c r="F87" s="199"/>
      <c r="G87" s="199"/>
      <c r="H87" s="199"/>
      <c r="L87" s="16"/>
    </row>
    <row r="88" spans="2:12" ht="12" customHeight="1" x14ac:dyDescent="0.2">
      <c r="B88" s="16"/>
      <c r="C88" s="23" t="s">
        <v>155</v>
      </c>
      <c r="L88" s="16"/>
    </row>
    <row r="89" spans="2:12" s="1" customFormat="1" ht="16.5" customHeight="1" x14ac:dyDescent="0.2">
      <c r="B89" s="28"/>
      <c r="E89" s="220" t="s">
        <v>2969</v>
      </c>
      <c r="F89" s="233"/>
      <c r="G89" s="233"/>
      <c r="H89" s="233"/>
      <c r="L89" s="28"/>
    </row>
    <row r="90" spans="2:12" s="1" customFormat="1" ht="12" customHeight="1" x14ac:dyDescent="0.2">
      <c r="B90" s="28"/>
      <c r="C90" s="23" t="s">
        <v>1671</v>
      </c>
      <c r="L90" s="28"/>
    </row>
    <row r="91" spans="2:12" s="1" customFormat="1" ht="16.5" customHeight="1" x14ac:dyDescent="0.2">
      <c r="B91" s="28"/>
      <c r="E91" s="229" t="str">
        <f>E13</f>
        <v>02.3.1 - Chodník dláždený</v>
      </c>
      <c r="F91" s="233"/>
      <c r="G91" s="233"/>
      <c r="H91" s="233"/>
      <c r="L91" s="28"/>
    </row>
    <row r="92" spans="2:12" s="1" customFormat="1" ht="7.05" customHeight="1" x14ac:dyDescent="0.2">
      <c r="B92" s="28"/>
      <c r="L92" s="28"/>
    </row>
    <row r="93" spans="2:12" s="1" customFormat="1" ht="12" customHeight="1" x14ac:dyDescent="0.2">
      <c r="B93" s="28"/>
      <c r="C93" s="23" t="s">
        <v>19</v>
      </c>
      <c r="F93" s="21" t="str">
        <f>F16</f>
        <v xml:space="preserve"> </v>
      </c>
      <c r="I93" s="23" t="s">
        <v>21</v>
      </c>
      <c r="J93" s="51" t="str">
        <f>IF(J16="","",J16)</f>
        <v>5. 4. 2024</v>
      </c>
      <c r="L93" s="28"/>
    </row>
    <row r="94" spans="2:12" s="1" customFormat="1" ht="7.05" customHeight="1" x14ac:dyDescent="0.2">
      <c r="B94" s="28"/>
      <c r="L94" s="28"/>
    </row>
    <row r="95" spans="2:12" s="1" customFormat="1" ht="25.65" customHeight="1" x14ac:dyDescent="0.2">
      <c r="B95" s="28"/>
      <c r="C95" s="23" t="s">
        <v>23</v>
      </c>
      <c r="F95" s="21" t="str">
        <f>E19</f>
        <v>Zariadenie sociálnych služieb Lipa, Žiar nad Hrono</v>
      </c>
      <c r="I95" s="23" t="s">
        <v>29</v>
      </c>
      <c r="J95" s="26" t="str">
        <f>E25</f>
        <v>Ing. Viliam Michálek, PhD, Strečno</v>
      </c>
      <c r="L95" s="28"/>
    </row>
    <row r="96" spans="2:12" s="1" customFormat="1" ht="15.15" customHeight="1" x14ac:dyDescent="0.2">
      <c r="B96" s="28"/>
      <c r="C96" s="23" t="s">
        <v>27</v>
      </c>
      <c r="F96" s="21" t="str">
        <f>IF(E22="","",E22)</f>
        <v>Vyplň údaj</v>
      </c>
      <c r="I96" s="23" t="s">
        <v>32</v>
      </c>
      <c r="J96" s="26" t="str">
        <f>E28</f>
        <v>Ing. Milan Sirotiak</v>
      </c>
      <c r="L96" s="28"/>
    </row>
    <row r="97" spans="2:47" s="1" customFormat="1" ht="10.199999999999999" customHeight="1" x14ac:dyDescent="0.2">
      <c r="B97" s="28"/>
      <c r="L97" s="28"/>
    </row>
    <row r="98" spans="2:47" s="1" customFormat="1" ht="29.25" customHeight="1" x14ac:dyDescent="0.2">
      <c r="B98" s="28"/>
      <c r="C98" s="107" t="s">
        <v>159</v>
      </c>
      <c r="D98" s="99"/>
      <c r="E98" s="99"/>
      <c r="F98" s="99"/>
      <c r="G98" s="99"/>
      <c r="H98" s="99"/>
      <c r="I98" s="99"/>
      <c r="J98" s="108" t="s">
        <v>160</v>
      </c>
      <c r="K98" s="99"/>
      <c r="L98" s="28"/>
    </row>
    <row r="99" spans="2:47" s="1" customFormat="1" ht="10.199999999999999" customHeight="1" x14ac:dyDescent="0.2">
      <c r="B99" s="28"/>
      <c r="L99" s="28"/>
    </row>
    <row r="100" spans="2:47" s="1" customFormat="1" ht="22.8" customHeight="1" x14ac:dyDescent="0.2">
      <c r="B100" s="28"/>
      <c r="C100" s="109" t="s">
        <v>161</v>
      </c>
      <c r="J100" s="65">
        <f>J129</f>
        <v>0</v>
      </c>
      <c r="L100" s="28"/>
      <c r="AU100" s="13" t="s">
        <v>162</v>
      </c>
    </row>
    <row r="101" spans="2:47" s="8" customFormat="1" ht="25.05" customHeight="1" x14ac:dyDescent="0.2">
      <c r="B101" s="110"/>
      <c r="D101" s="111" t="s">
        <v>163</v>
      </c>
      <c r="E101" s="112"/>
      <c r="F101" s="112"/>
      <c r="G101" s="112"/>
      <c r="H101" s="112"/>
      <c r="I101" s="112"/>
      <c r="J101" s="113">
        <f>J130</f>
        <v>0</v>
      </c>
      <c r="L101" s="110"/>
    </row>
    <row r="102" spans="2:47" s="9" customFormat="1" ht="19.95" customHeight="1" x14ac:dyDescent="0.2">
      <c r="B102" s="114"/>
      <c r="D102" s="115" t="s">
        <v>164</v>
      </c>
      <c r="E102" s="116"/>
      <c r="F102" s="116"/>
      <c r="G102" s="116"/>
      <c r="H102" s="116"/>
      <c r="I102" s="116"/>
      <c r="J102" s="117">
        <f>J131</f>
        <v>0</v>
      </c>
      <c r="L102" s="114"/>
    </row>
    <row r="103" spans="2:47" s="9" customFormat="1" ht="19.95" customHeight="1" x14ac:dyDescent="0.2">
      <c r="B103" s="114"/>
      <c r="D103" s="115" t="s">
        <v>2681</v>
      </c>
      <c r="E103" s="116"/>
      <c r="F103" s="116"/>
      <c r="G103" s="116"/>
      <c r="H103" s="116"/>
      <c r="I103" s="116"/>
      <c r="J103" s="117">
        <f>J143</f>
        <v>0</v>
      </c>
      <c r="L103" s="114"/>
    </row>
    <row r="104" spans="2:47" s="9" customFormat="1" ht="19.95" customHeight="1" x14ac:dyDescent="0.2">
      <c r="B104" s="114"/>
      <c r="D104" s="115" t="s">
        <v>169</v>
      </c>
      <c r="E104" s="116"/>
      <c r="F104" s="116"/>
      <c r="G104" s="116"/>
      <c r="H104" s="116"/>
      <c r="I104" s="116"/>
      <c r="J104" s="117">
        <f>J148</f>
        <v>0</v>
      </c>
      <c r="L104" s="114"/>
    </row>
    <row r="105" spans="2:47" s="9" customFormat="1" ht="19.95" customHeight="1" x14ac:dyDescent="0.2">
      <c r="B105" s="114"/>
      <c r="D105" s="115" t="s">
        <v>170</v>
      </c>
      <c r="E105" s="116"/>
      <c r="F105" s="116"/>
      <c r="G105" s="116"/>
      <c r="H105" s="116"/>
      <c r="I105" s="116"/>
      <c r="J105" s="117">
        <f>J152</f>
        <v>0</v>
      </c>
      <c r="L105" s="114"/>
    </row>
    <row r="106" spans="2:47" s="1" customFormat="1" ht="21.75" customHeight="1" x14ac:dyDescent="0.2">
      <c r="B106" s="28"/>
      <c r="L106" s="28"/>
    </row>
    <row r="107" spans="2:47" s="1" customFormat="1" ht="7.05" customHeight="1" x14ac:dyDescent="0.2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28"/>
    </row>
    <row r="111" spans="2:47" s="1" customFormat="1" ht="7.05" customHeight="1" x14ac:dyDescent="0.2"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28"/>
    </row>
    <row r="112" spans="2:47" s="1" customFormat="1" ht="25.05" customHeight="1" x14ac:dyDescent="0.2">
      <c r="B112" s="28"/>
      <c r="C112" s="17" t="s">
        <v>190</v>
      </c>
      <c r="L112" s="28"/>
    </row>
    <row r="113" spans="2:20" s="1" customFormat="1" ht="7.05" customHeight="1" x14ac:dyDescent="0.2">
      <c r="B113" s="28"/>
      <c r="L113" s="28"/>
    </row>
    <row r="114" spans="2:20" s="1" customFormat="1" ht="12" customHeight="1" x14ac:dyDescent="0.2">
      <c r="B114" s="28"/>
      <c r="C114" s="23" t="s">
        <v>15</v>
      </c>
      <c r="L114" s="28"/>
    </row>
    <row r="115" spans="2:20" s="1" customFormat="1" ht="16.5" customHeight="1" x14ac:dyDescent="0.2">
      <c r="B115" s="28"/>
      <c r="E115" s="234" t="str">
        <f>E7</f>
        <v>Výstavba novej budovy strediska DSS Doména</v>
      </c>
      <c r="F115" s="235"/>
      <c r="G115" s="235"/>
      <c r="H115" s="235"/>
      <c r="L115" s="28"/>
    </row>
    <row r="116" spans="2:20" ht="12" customHeight="1" x14ac:dyDescent="0.2">
      <c r="B116" s="16"/>
      <c r="C116" s="23" t="s">
        <v>153</v>
      </c>
      <c r="L116" s="16"/>
    </row>
    <row r="117" spans="2:20" ht="16.5" customHeight="1" x14ac:dyDescent="0.2">
      <c r="B117" s="16"/>
      <c r="E117" s="234" t="s">
        <v>2675</v>
      </c>
      <c r="F117" s="199"/>
      <c r="G117" s="199"/>
      <c r="H117" s="199"/>
      <c r="L117" s="16"/>
    </row>
    <row r="118" spans="2:20" ht="12" customHeight="1" x14ac:dyDescent="0.2">
      <c r="B118" s="16"/>
      <c r="C118" s="23" t="s">
        <v>155</v>
      </c>
      <c r="L118" s="16"/>
    </row>
    <row r="119" spans="2:20" s="1" customFormat="1" ht="16.5" customHeight="1" x14ac:dyDescent="0.2">
      <c r="B119" s="28"/>
      <c r="E119" s="220" t="s">
        <v>2969</v>
      </c>
      <c r="F119" s="233"/>
      <c r="G119" s="233"/>
      <c r="H119" s="233"/>
      <c r="L119" s="28"/>
    </row>
    <row r="120" spans="2:20" s="1" customFormat="1" ht="12" customHeight="1" x14ac:dyDescent="0.2">
      <c r="B120" s="28"/>
      <c r="C120" s="23" t="s">
        <v>1671</v>
      </c>
      <c r="L120" s="28"/>
    </row>
    <row r="121" spans="2:20" s="1" customFormat="1" ht="16.5" customHeight="1" x14ac:dyDescent="0.2">
      <c r="B121" s="28"/>
      <c r="E121" s="229" t="str">
        <f>E13</f>
        <v>02.3.1 - Chodník dláždený</v>
      </c>
      <c r="F121" s="233"/>
      <c r="G121" s="233"/>
      <c r="H121" s="233"/>
      <c r="L121" s="28"/>
    </row>
    <row r="122" spans="2:20" s="1" customFormat="1" ht="7.05" customHeight="1" x14ac:dyDescent="0.2">
      <c r="B122" s="28"/>
      <c r="L122" s="28"/>
    </row>
    <row r="123" spans="2:20" s="1" customFormat="1" ht="12" customHeight="1" x14ac:dyDescent="0.2">
      <c r="B123" s="28"/>
      <c r="C123" s="23" t="s">
        <v>19</v>
      </c>
      <c r="F123" s="21" t="str">
        <f>F16</f>
        <v xml:space="preserve"> </v>
      </c>
      <c r="I123" s="23" t="s">
        <v>21</v>
      </c>
      <c r="J123" s="51" t="str">
        <f>IF(J16="","",J16)</f>
        <v>5. 4. 2024</v>
      </c>
      <c r="L123" s="28"/>
    </row>
    <row r="124" spans="2:20" s="1" customFormat="1" ht="7.05" customHeight="1" x14ac:dyDescent="0.2">
      <c r="B124" s="28"/>
      <c r="L124" s="28"/>
    </row>
    <row r="125" spans="2:20" s="1" customFormat="1" ht="25.65" customHeight="1" x14ac:dyDescent="0.2">
      <c r="B125" s="28"/>
      <c r="C125" s="23" t="s">
        <v>23</v>
      </c>
      <c r="F125" s="21" t="str">
        <f>E19</f>
        <v>Zariadenie sociálnych služieb Lipa, Žiar nad Hrono</v>
      </c>
      <c r="I125" s="23" t="s">
        <v>29</v>
      </c>
      <c r="J125" s="26" t="str">
        <f>E25</f>
        <v>Ing. Viliam Michálek, PhD, Strečno</v>
      </c>
      <c r="L125" s="28"/>
    </row>
    <row r="126" spans="2:20" s="1" customFormat="1" ht="15.15" customHeight="1" x14ac:dyDescent="0.2">
      <c r="B126" s="28"/>
      <c r="C126" s="23" t="s">
        <v>27</v>
      </c>
      <c r="F126" s="21" t="str">
        <f>IF(E22="","",E22)</f>
        <v>Vyplň údaj</v>
      </c>
      <c r="I126" s="23" t="s">
        <v>32</v>
      </c>
      <c r="J126" s="26" t="str">
        <f>E28</f>
        <v>Ing. Milan Sirotiak</v>
      </c>
      <c r="L126" s="28"/>
    </row>
    <row r="127" spans="2:20" s="1" customFormat="1" ht="10.199999999999999" customHeight="1" x14ac:dyDescent="0.2">
      <c r="B127" s="28"/>
      <c r="L127" s="28"/>
    </row>
    <row r="128" spans="2:20" s="10" customFormat="1" ht="29.25" customHeight="1" x14ac:dyDescent="0.2">
      <c r="B128" s="118"/>
      <c r="C128" s="119" t="s">
        <v>191</v>
      </c>
      <c r="D128" s="120" t="s">
        <v>60</v>
      </c>
      <c r="E128" s="120" t="s">
        <v>56</v>
      </c>
      <c r="F128" s="120" t="s">
        <v>57</v>
      </c>
      <c r="G128" s="120" t="s">
        <v>192</v>
      </c>
      <c r="H128" s="120" t="s">
        <v>193</v>
      </c>
      <c r="I128" s="120" t="s">
        <v>194</v>
      </c>
      <c r="J128" s="121" t="s">
        <v>160</v>
      </c>
      <c r="K128" s="122" t="s">
        <v>195</v>
      </c>
      <c r="L128" s="118"/>
      <c r="M128" s="58" t="s">
        <v>1</v>
      </c>
      <c r="N128" s="59" t="s">
        <v>39</v>
      </c>
      <c r="O128" s="59" t="s">
        <v>196</v>
      </c>
      <c r="P128" s="59" t="s">
        <v>197</v>
      </c>
      <c r="Q128" s="59" t="s">
        <v>198</v>
      </c>
      <c r="R128" s="59" t="s">
        <v>199</v>
      </c>
      <c r="S128" s="59" t="s">
        <v>200</v>
      </c>
      <c r="T128" s="60" t="s">
        <v>201</v>
      </c>
    </row>
    <row r="129" spans="2:65" s="1" customFormat="1" ht="22.8" customHeight="1" x14ac:dyDescent="0.3">
      <c r="B129" s="28"/>
      <c r="C129" s="63" t="s">
        <v>161</v>
      </c>
      <c r="J129" s="123">
        <f>BK129</f>
        <v>0</v>
      </c>
      <c r="L129" s="28"/>
      <c r="M129" s="61"/>
      <c r="N129" s="52"/>
      <c r="O129" s="52"/>
      <c r="P129" s="124">
        <f>P130</f>
        <v>0</v>
      </c>
      <c r="Q129" s="52"/>
      <c r="R129" s="124">
        <f>R130</f>
        <v>0</v>
      </c>
      <c r="S129" s="52"/>
      <c r="T129" s="125">
        <f>T130</f>
        <v>0</v>
      </c>
      <c r="AT129" s="13" t="s">
        <v>74</v>
      </c>
      <c r="AU129" s="13" t="s">
        <v>162</v>
      </c>
      <c r="BK129" s="126">
        <f>BK130</f>
        <v>0</v>
      </c>
    </row>
    <row r="130" spans="2:65" s="11" customFormat="1" ht="25.95" customHeight="1" x14ac:dyDescent="0.25">
      <c r="B130" s="127"/>
      <c r="D130" s="128" t="s">
        <v>74</v>
      </c>
      <c r="E130" s="129" t="s">
        <v>202</v>
      </c>
      <c r="F130" s="129" t="s">
        <v>203</v>
      </c>
      <c r="I130" s="130"/>
      <c r="J130" s="131">
        <f>BK130</f>
        <v>0</v>
      </c>
      <c r="L130" s="127"/>
      <c r="M130" s="132"/>
      <c r="P130" s="133">
        <f>P131+P143+P148+P152</f>
        <v>0</v>
      </c>
      <c r="R130" s="133">
        <f>R131+R143+R148+R152</f>
        <v>0</v>
      </c>
      <c r="T130" s="134">
        <f>T131+T143+T148+T152</f>
        <v>0</v>
      </c>
      <c r="AR130" s="128" t="s">
        <v>82</v>
      </c>
      <c r="AT130" s="135" t="s">
        <v>74</v>
      </c>
      <c r="AU130" s="135" t="s">
        <v>75</v>
      </c>
      <c r="AY130" s="128" t="s">
        <v>204</v>
      </c>
      <c r="BK130" s="136">
        <f>BK131+BK143+BK148+BK152</f>
        <v>0</v>
      </c>
    </row>
    <row r="131" spans="2:65" s="11" customFormat="1" ht="22.8" customHeight="1" x14ac:dyDescent="0.25">
      <c r="B131" s="127"/>
      <c r="D131" s="128" t="s">
        <v>74</v>
      </c>
      <c r="E131" s="137" t="s">
        <v>82</v>
      </c>
      <c r="F131" s="137" t="s">
        <v>205</v>
      </c>
      <c r="I131" s="130"/>
      <c r="J131" s="138">
        <f>BK131</f>
        <v>0</v>
      </c>
      <c r="L131" s="127"/>
      <c r="M131" s="132"/>
      <c r="P131" s="133">
        <f>SUM(P132:P142)</f>
        <v>0</v>
      </c>
      <c r="R131" s="133">
        <f>SUM(R132:R142)</f>
        <v>0</v>
      </c>
      <c r="T131" s="134">
        <f>SUM(T132:T142)</f>
        <v>0</v>
      </c>
      <c r="AR131" s="128" t="s">
        <v>82</v>
      </c>
      <c r="AT131" s="135" t="s">
        <v>74</v>
      </c>
      <c r="AU131" s="135" t="s">
        <v>82</v>
      </c>
      <c r="AY131" s="128" t="s">
        <v>204</v>
      </c>
      <c r="BK131" s="136">
        <f>SUM(BK132:BK142)</f>
        <v>0</v>
      </c>
    </row>
    <row r="132" spans="2:65" s="1" customFormat="1" ht="33" customHeight="1" x14ac:dyDescent="0.2">
      <c r="B132" s="139"/>
      <c r="C132" s="140" t="s">
        <v>82</v>
      </c>
      <c r="D132" s="140" t="s">
        <v>206</v>
      </c>
      <c r="E132" s="141" t="s">
        <v>2908</v>
      </c>
      <c r="F132" s="142" t="s">
        <v>2909</v>
      </c>
      <c r="G132" s="143" t="s">
        <v>209</v>
      </c>
      <c r="H132" s="144">
        <v>75.031999999999996</v>
      </c>
      <c r="I132" s="145"/>
      <c r="J132" s="146">
        <f t="shared" ref="J132:J142" si="0">ROUND(I132*H132,2)</f>
        <v>0</v>
      </c>
      <c r="K132" s="147"/>
      <c r="L132" s="28"/>
      <c r="M132" s="148" t="s">
        <v>1</v>
      </c>
      <c r="N132" s="149" t="s">
        <v>41</v>
      </c>
      <c r="P132" s="150">
        <f t="shared" ref="P132:P142" si="1">O132*H132</f>
        <v>0</v>
      </c>
      <c r="Q132" s="150">
        <v>0</v>
      </c>
      <c r="R132" s="150">
        <f t="shared" ref="R132:R142" si="2">Q132*H132</f>
        <v>0</v>
      </c>
      <c r="S132" s="150">
        <v>0</v>
      </c>
      <c r="T132" s="151">
        <f t="shared" ref="T132:T142" si="3">S132*H132</f>
        <v>0</v>
      </c>
      <c r="AR132" s="152" t="s">
        <v>210</v>
      </c>
      <c r="AT132" s="152" t="s">
        <v>206</v>
      </c>
      <c r="AU132" s="152" t="s">
        <v>88</v>
      </c>
      <c r="AY132" s="13" t="s">
        <v>204</v>
      </c>
      <c r="BE132" s="153">
        <f t="shared" ref="BE132:BE142" si="4">IF(N132="základná",J132,0)</f>
        <v>0</v>
      </c>
      <c r="BF132" s="153">
        <f t="shared" ref="BF132:BF142" si="5">IF(N132="znížená",J132,0)</f>
        <v>0</v>
      </c>
      <c r="BG132" s="153">
        <f t="shared" ref="BG132:BG142" si="6">IF(N132="zákl. prenesená",J132,0)</f>
        <v>0</v>
      </c>
      <c r="BH132" s="153">
        <f t="shared" ref="BH132:BH142" si="7">IF(N132="zníž. prenesená",J132,0)</f>
        <v>0</v>
      </c>
      <c r="BI132" s="153">
        <f t="shared" ref="BI132:BI142" si="8">IF(N132="nulová",J132,0)</f>
        <v>0</v>
      </c>
      <c r="BJ132" s="13" t="s">
        <v>88</v>
      </c>
      <c r="BK132" s="153">
        <f t="shared" ref="BK132:BK142" si="9">ROUND(I132*H132,2)</f>
        <v>0</v>
      </c>
      <c r="BL132" s="13" t="s">
        <v>210</v>
      </c>
      <c r="BM132" s="152" t="s">
        <v>88</v>
      </c>
    </row>
    <row r="133" spans="2:65" s="1" customFormat="1" ht="24.15" customHeight="1" x14ac:dyDescent="0.2">
      <c r="B133" s="139"/>
      <c r="C133" s="140" t="s">
        <v>88</v>
      </c>
      <c r="D133" s="140" t="s">
        <v>206</v>
      </c>
      <c r="E133" s="141" t="s">
        <v>2971</v>
      </c>
      <c r="F133" s="142" t="s">
        <v>2972</v>
      </c>
      <c r="G133" s="143" t="s">
        <v>209</v>
      </c>
      <c r="H133" s="144">
        <v>199.19900000000001</v>
      </c>
      <c r="I133" s="145"/>
      <c r="J133" s="146">
        <f t="shared" si="0"/>
        <v>0</v>
      </c>
      <c r="K133" s="147"/>
      <c r="L133" s="28"/>
      <c r="M133" s="148" t="s">
        <v>1</v>
      </c>
      <c r="N133" s="149" t="s">
        <v>41</v>
      </c>
      <c r="P133" s="150">
        <f t="shared" si="1"/>
        <v>0</v>
      </c>
      <c r="Q133" s="150">
        <v>0</v>
      </c>
      <c r="R133" s="150">
        <f t="shared" si="2"/>
        <v>0</v>
      </c>
      <c r="S133" s="150">
        <v>0</v>
      </c>
      <c r="T133" s="151">
        <f t="shared" si="3"/>
        <v>0</v>
      </c>
      <c r="AR133" s="152" t="s">
        <v>210</v>
      </c>
      <c r="AT133" s="152" t="s">
        <v>206</v>
      </c>
      <c r="AU133" s="152" t="s">
        <v>88</v>
      </c>
      <c r="AY133" s="13" t="s">
        <v>204</v>
      </c>
      <c r="BE133" s="153">
        <f t="shared" si="4"/>
        <v>0</v>
      </c>
      <c r="BF133" s="153">
        <f t="shared" si="5"/>
        <v>0</v>
      </c>
      <c r="BG133" s="153">
        <f t="shared" si="6"/>
        <v>0</v>
      </c>
      <c r="BH133" s="153">
        <f t="shared" si="7"/>
        <v>0</v>
      </c>
      <c r="BI133" s="153">
        <f t="shared" si="8"/>
        <v>0</v>
      </c>
      <c r="BJ133" s="13" t="s">
        <v>88</v>
      </c>
      <c r="BK133" s="153">
        <f t="shared" si="9"/>
        <v>0</v>
      </c>
      <c r="BL133" s="13" t="s">
        <v>210</v>
      </c>
      <c r="BM133" s="152" t="s">
        <v>210</v>
      </c>
    </row>
    <row r="134" spans="2:65" s="1" customFormat="1" ht="37.799999999999997" customHeight="1" x14ac:dyDescent="0.2">
      <c r="B134" s="139"/>
      <c r="C134" s="140" t="s">
        <v>93</v>
      </c>
      <c r="D134" s="140" t="s">
        <v>206</v>
      </c>
      <c r="E134" s="141" t="s">
        <v>2915</v>
      </c>
      <c r="F134" s="142" t="s">
        <v>2916</v>
      </c>
      <c r="G134" s="143" t="s">
        <v>209</v>
      </c>
      <c r="H134" s="144">
        <v>18.713000000000001</v>
      </c>
      <c r="I134" s="145"/>
      <c r="J134" s="146">
        <f t="shared" si="0"/>
        <v>0</v>
      </c>
      <c r="K134" s="147"/>
      <c r="L134" s="28"/>
      <c r="M134" s="148" t="s">
        <v>1</v>
      </c>
      <c r="N134" s="149" t="s">
        <v>41</v>
      </c>
      <c r="P134" s="150">
        <f t="shared" si="1"/>
        <v>0</v>
      </c>
      <c r="Q134" s="150">
        <v>0</v>
      </c>
      <c r="R134" s="150">
        <f t="shared" si="2"/>
        <v>0</v>
      </c>
      <c r="S134" s="150">
        <v>0</v>
      </c>
      <c r="T134" s="151">
        <f t="shared" si="3"/>
        <v>0</v>
      </c>
      <c r="AR134" s="152" t="s">
        <v>210</v>
      </c>
      <c r="AT134" s="152" t="s">
        <v>206</v>
      </c>
      <c r="AU134" s="152" t="s">
        <v>88</v>
      </c>
      <c r="AY134" s="13" t="s">
        <v>204</v>
      </c>
      <c r="BE134" s="153">
        <f t="shared" si="4"/>
        <v>0</v>
      </c>
      <c r="BF134" s="153">
        <f t="shared" si="5"/>
        <v>0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3" t="s">
        <v>88</v>
      </c>
      <c r="BK134" s="153">
        <f t="shared" si="9"/>
        <v>0</v>
      </c>
      <c r="BL134" s="13" t="s">
        <v>210</v>
      </c>
      <c r="BM134" s="152" t="s">
        <v>225</v>
      </c>
    </row>
    <row r="135" spans="2:65" s="1" customFormat="1" ht="37.799999999999997" customHeight="1" x14ac:dyDescent="0.2">
      <c r="B135" s="139"/>
      <c r="C135" s="140" t="s">
        <v>210</v>
      </c>
      <c r="D135" s="140" t="s">
        <v>206</v>
      </c>
      <c r="E135" s="141" t="s">
        <v>2704</v>
      </c>
      <c r="F135" s="142" t="s">
        <v>2705</v>
      </c>
      <c r="G135" s="143" t="s">
        <v>209</v>
      </c>
      <c r="H135" s="144">
        <v>18.713000000000001</v>
      </c>
      <c r="I135" s="145"/>
      <c r="J135" s="146">
        <f t="shared" si="0"/>
        <v>0</v>
      </c>
      <c r="K135" s="147"/>
      <c r="L135" s="28"/>
      <c r="M135" s="148" t="s">
        <v>1</v>
      </c>
      <c r="N135" s="149" t="s">
        <v>41</v>
      </c>
      <c r="P135" s="150">
        <f t="shared" si="1"/>
        <v>0</v>
      </c>
      <c r="Q135" s="150">
        <v>0</v>
      </c>
      <c r="R135" s="150">
        <f t="shared" si="2"/>
        <v>0</v>
      </c>
      <c r="S135" s="150">
        <v>0</v>
      </c>
      <c r="T135" s="151">
        <f t="shared" si="3"/>
        <v>0</v>
      </c>
      <c r="AR135" s="152" t="s">
        <v>210</v>
      </c>
      <c r="AT135" s="152" t="s">
        <v>206</v>
      </c>
      <c r="AU135" s="152" t="s">
        <v>88</v>
      </c>
      <c r="AY135" s="13" t="s">
        <v>204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88</v>
      </c>
      <c r="BK135" s="153">
        <f t="shared" si="9"/>
        <v>0</v>
      </c>
      <c r="BL135" s="13" t="s">
        <v>210</v>
      </c>
      <c r="BM135" s="152" t="s">
        <v>233</v>
      </c>
    </row>
    <row r="136" spans="2:65" s="1" customFormat="1" ht="44.25" customHeight="1" x14ac:dyDescent="0.2">
      <c r="B136" s="139"/>
      <c r="C136" s="140" t="s">
        <v>7</v>
      </c>
      <c r="D136" s="140" t="s">
        <v>206</v>
      </c>
      <c r="E136" s="141" t="s">
        <v>2707</v>
      </c>
      <c r="F136" s="142" t="s">
        <v>2708</v>
      </c>
      <c r="G136" s="143" t="s">
        <v>209</v>
      </c>
      <c r="H136" s="144">
        <v>1440.9010000000001</v>
      </c>
      <c r="I136" s="145"/>
      <c r="J136" s="146">
        <f t="shared" si="0"/>
        <v>0</v>
      </c>
      <c r="K136" s="147"/>
      <c r="L136" s="28"/>
      <c r="M136" s="148" t="s">
        <v>1</v>
      </c>
      <c r="N136" s="149" t="s">
        <v>41</v>
      </c>
      <c r="P136" s="150">
        <f t="shared" si="1"/>
        <v>0</v>
      </c>
      <c r="Q136" s="150">
        <v>0</v>
      </c>
      <c r="R136" s="150">
        <f t="shared" si="2"/>
        <v>0</v>
      </c>
      <c r="S136" s="150">
        <v>0</v>
      </c>
      <c r="T136" s="151">
        <f t="shared" si="3"/>
        <v>0</v>
      </c>
      <c r="AR136" s="152" t="s">
        <v>210</v>
      </c>
      <c r="AT136" s="152" t="s">
        <v>206</v>
      </c>
      <c r="AU136" s="152" t="s">
        <v>88</v>
      </c>
      <c r="AY136" s="13" t="s">
        <v>204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88</v>
      </c>
      <c r="BK136" s="153">
        <f t="shared" si="9"/>
        <v>0</v>
      </c>
      <c r="BL136" s="13" t="s">
        <v>210</v>
      </c>
      <c r="BM136" s="152" t="s">
        <v>2973</v>
      </c>
    </row>
    <row r="137" spans="2:65" s="1" customFormat="1" ht="24.15" customHeight="1" x14ac:dyDescent="0.2">
      <c r="B137" s="139"/>
      <c r="C137" s="140" t="s">
        <v>221</v>
      </c>
      <c r="D137" s="140" t="s">
        <v>206</v>
      </c>
      <c r="E137" s="141" t="s">
        <v>2710</v>
      </c>
      <c r="F137" s="142" t="s">
        <v>2711</v>
      </c>
      <c r="G137" s="143" t="s">
        <v>209</v>
      </c>
      <c r="H137" s="144">
        <v>18.713000000000001</v>
      </c>
      <c r="I137" s="145"/>
      <c r="J137" s="146">
        <f t="shared" si="0"/>
        <v>0</v>
      </c>
      <c r="K137" s="147"/>
      <c r="L137" s="28"/>
      <c r="M137" s="148" t="s">
        <v>1</v>
      </c>
      <c r="N137" s="149" t="s">
        <v>41</v>
      </c>
      <c r="P137" s="150">
        <f t="shared" si="1"/>
        <v>0</v>
      </c>
      <c r="Q137" s="150">
        <v>0</v>
      </c>
      <c r="R137" s="150">
        <f t="shared" si="2"/>
        <v>0</v>
      </c>
      <c r="S137" s="150">
        <v>0</v>
      </c>
      <c r="T137" s="151">
        <f t="shared" si="3"/>
        <v>0</v>
      </c>
      <c r="AR137" s="152" t="s">
        <v>210</v>
      </c>
      <c r="AT137" s="152" t="s">
        <v>206</v>
      </c>
      <c r="AU137" s="152" t="s">
        <v>88</v>
      </c>
      <c r="AY137" s="13" t="s">
        <v>204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88</v>
      </c>
      <c r="BK137" s="153">
        <f t="shared" si="9"/>
        <v>0</v>
      </c>
      <c r="BL137" s="13" t="s">
        <v>210</v>
      </c>
      <c r="BM137" s="152" t="s">
        <v>241</v>
      </c>
    </row>
    <row r="138" spans="2:65" s="1" customFormat="1" ht="21.75" customHeight="1" x14ac:dyDescent="0.2">
      <c r="B138" s="139"/>
      <c r="C138" s="140" t="s">
        <v>225</v>
      </c>
      <c r="D138" s="140" t="s">
        <v>206</v>
      </c>
      <c r="E138" s="141" t="s">
        <v>2716</v>
      </c>
      <c r="F138" s="142" t="s">
        <v>2717</v>
      </c>
      <c r="G138" s="143" t="s">
        <v>209</v>
      </c>
      <c r="H138" s="144">
        <v>199.19900000000001</v>
      </c>
      <c r="I138" s="145"/>
      <c r="J138" s="146">
        <f t="shared" si="0"/>
        <v>0</v>
      </c>
      <c r="K138" s="147"/>
      <c r="L138" s="28"/>
      <c r="M138" s="148" t="s">
        <v>1</v>
      </c>
      <c r="N138" s="149" t="s">
        <v>41</v>
      </c>
      <c r="P138" s="150">
        <f t="shared" si="1"/>
        <v>0</v>
      </c>
      <c r="Q138" s="150">
        <v>0</v>
      </c>
      <c r="R138" s="150">
        <f t="shared" si="2"/>
        <v>0</v>
      </c>
      <c r="S138" s="150">
        <v>0</v>
      </c>
      <c r="T138" s="151">
        <f t="shared" si="3"/>
        <v>0</v>
      </c>
      <c r="AR138" s="152" t="s">
        <v>210</v>
      </c>
      <c r="AT138" s="152" t="s">
        <v>206</v>
      </c>
      <c r="AU138" s="152" t="s">
        <v>88</v>
      </c>
      <c r="AY138" s="13" t="s">
        <v>204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88</v>
      </c>
      <c r="BK138" s="153">
        <f t="shared" si="9"/>
        <v>0</v>
      </c>
      <c r="BL138" s="13" t="s">
        <v>210</v>
      </c>
      <c r="BM138" s="152" t="s">
        <v>251</v>
      </c>
    </row>
    <row r="139" spans="2:65" s="1" customFormat="1" ht="24.15" customHeight="1" x14ac:dyDescent="0.2">
      <c r="B139" s="139"/>
      <c r="C139" s="140" t="s">
        <v>233</v>
      </c>
      <c r="D139" s="140" t="s">
        <v>206</v>
      </c>
      <c r="E139" s="141" t="s">
        <v>2719</v>
      </c>
      <c r="F139" s="142" t="s">
        <v>2720</v>
      </c>
      <c r="G139" s="143" t="s">
        <v>209</v>
      </c>
      <c r="H139" s="144">
        <v>17.939</v>
      </c>
      <c r="I139" s="145"/>
      <c r="J139" s="146">
        <f t="shared" si="0"/>
        <v>0</v>
      </c>
      <c r="K139" s="147"/>
      <c r="L139" s="28"/>
      <c r="M139" s="148" t="s">
        <v>1</v>
      </c>
      <c r="N139" s="149" t="s">
        <v>41</v>
      </c>
      <c r="P139" s="150">
        <f t="shared" si="1"/>
        <v>0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210</v>
      </c>
      <c r="AT139" s="152" t="s">
        <v>206</v>
      </c>
      <c r="AU139" s="152" t="s">
        <v>88</v>
      </c>
      <c r="AY139" s="13" t="s">
        <v>204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88</v>
      </c>
      <c r="BK139" s="153">
        <f t="shared" si="9"/>
        <v>0</v>
      </c>
      <c r="BL139" s="13" t="s">
        <v>210</v>
      </c>
      <c r="BM139" s="152" t="s">
        <v>267</v>
      </c>
    </row>
    <row r="140" spans="2:65" s="1" customFormat="1" ht="16.5" customHeight="1" x14ac:dyDescent="0.2">
      <c r="B140" s="139"/>
      <c r="C140" s="154" t="s">
        <v>237</v>
      </c>
      <c r="D140" s="154" t="s">
        <v>301</v>
      </c>
      <c r="E140" s="155" t="s">
        <v>2722</v>
      </c>
      <c r="F140" s="156" t="s">
        <v>2723</v>
      </c>
      <c r="G140" s="157" t="s">
        <v>270</v>
      </c>
      <c r="H140" s="158">
        <v>33.905000000000001</v>
      </c>
      <c r="I140" s="159"/>
      <c r="J140" s="160">
        <f t="shared" si="0"/>
        <v>0</v>
      </c>
      <c r="K140" s="161"/>
      <c r="L140" s="162"/>
      <c r="M140" s="163" t="s">
        <v>1</v>
      </c>
      <c r="N140" s="164" t="s">
        <v>41</v>
      </c>
      <c r="P140" s="150">
        <f t="shared" si="1"/>
        <v>0</v>
      </c>
      <c r="Q140" s="150">
        <v>0</v>
      </c>
      <c r="R140" s="150">
        <f t="shared" si="2"/>
        <v>0</v>
      </c>
      <c r="S140" s="150">
        <v>0</v>
      </c>
      <c r="T140" s="151">
        <f t="shared" si="3"/>
        <v>0</v>
      </c>
      <c r="AR140" s="152" t="s">
        <v>233</v>
      </c>
      <c r="AT140" s="152" t="s">
        <v>301</v>
      </c>
      <c r="AU140" s="152" t="s">
        <v>88</v>
      </c>
      <c r="AY140" s="13" t="s">
        <v>204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88</v>
      </c>
      <c r="BK140" s="153">
        <f t="shared" si="9"/>
        <v>0</v>
      </c>
      <c r="BL140" s="13" t="s">
        <v>210</v>
      </c>
      <c r="BM140" s="152" t="s">
        <v>276</v>
      </c>
    </row>
    <row r="141" spans="2:65" s="1" customFormat="1" ht="21.75" customHeight="1" x14ac:dyDescent="0.2">
      <c r="B141" s="139"/>
      <c r="C141" s="140" t="s">
        <v>241</v>
      </c>
      <c r="D141" s="140" t="s">
        <v>206</v>
      </c>
      <c r="E141" s="141" t="s">
        <v>2725</v>
      </c>
      <c r="F141" s="142" t="s">
        <v>2726</v>
      </c>
      <c r="G141" s="143" t="s">
        <v>244</v>
      </c>
      <c r="H141" s="144">
        <v>500.21</v>
      </c>
      <c r="I141" s="145"/>
      <c r="J141" s="146">
        <f t="shared" si="0"/>
        <v>0</v>
      </c>
      <c r="K141" s="147"/>
      <c r="L141" s="28"/>
      <c r="M141" s="148" t="s">
        <v>1</v>
      </c>
      <c r="N141" s="149" t="s">
        <v>41</v>
      </c>
      <c r="P141" s="150">
        <f t="shared" si="1"/>
        <v>0</v>
      </c>
      <c r="Q141" s="150">
        <v>0</v>
      </c>
      <c r="R141" s="150">
        <f t="shared" si="2"/>
        <v>0</v>
      </c>
      <c r="S141" s="150">
        <v>0</v>
      </c>
      <c r="T141" s="151">
        <f t="shared" si="3"/>
        <v>0</v>
      </c>
      <c r="AR141" s="152" t="s">
        <v>210</v>
      </c>
      <c r="AT141" s="152" t="s">
        <v>206</v>
      </c>
      <c r="AU141" s="152" t="s">
        <v>88</v>
      </c>
      <c r="AY141" s="13" t="s">
        <v>204</v>
      </c>
      <c r="BE141" s="153">
        <f t="shared" si="4"/>
        <v>0</v>
      </c>
      <c r="BF141" s="153">
        <f t="shared" si="5"/>
        <v>0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88</v>
      </c>
      <c r="BK141" s="153">
        <f t="shared" si="9"/>
        <v>0</v>
      </c>
      <c r="BL141" s="13" t="s">
        <v>210</v>
      </c>
      <c r="BM141" s="152" t="s">
        <v>7</v>
      </c>
    </row>
    <row r="142" spans="2:65" s="1" customFormat="1" ht="24.15" customHeight="1" x14ac:dyDescent="0.2">
      <c r="B142" s="139"/>
      <c r="C142" s="140" t="s">
        <v>247</v>
      </c>
      <c r="D142" s="140" t="s">
        <v>206</v>
      </c>
      <c r="E142" s="141" t="s">
        <v>2728</v>
      </c>
      <c r="F142" s="142" t="s">
        <v>2729</v>
      </c>
      <c r="G142" s="143" t="s">
        <v>244</v>
      </c>
      <c r="H142" s="144">
        <v>124.75</v>
      </c>
      <c r="I142" s="145"/>
      <c r="J142" s="146">
        <f t="shared" si="0"/>
        <v>0</v>
      </c>
      <c r="K142" s="147"/>
      <c r="L142" s="28"/>
      <c r="M142" s="148" t="s">
        <v>1</v>
      </c>
      <c r="N142" s="149" t="s">
        <v>41</v>
      </c>
      <c r="P142" s="150">
        <f t="shared" si="1"/>
        <v>0</v>
      </c>
      <c r="Q142" s="150">
        <v>0</v>
      </c>
      <c r="R142" s="150">
        <f t="shared" si="2"/>
        <v>0</v>
      </c>
      <c r="S142" s="150">
        <v>0</v>
      </c>
      <c r="T142" s="151">
        <f t="shared" si="3"/>
        <v>0</v>
      </c>
      <c r="AR142" s="152" t="s">
        <v>210</v>
      </c>
      <c r="AT142" s="152" t="s">
        <v>206</v>
      </c>
      <c r="AU142" s="152" t="s">
        <v>88</v>
      </c>
      <c r="AY142" s="13" t="s">
        <v>204</v>
      </c>
      <c r="BE142" s="153">
        <f t="shared" si="4"/>
        <v>0</v>
      </c>
      <c r="BF142" s="153">
        <f t="shared" si="5"/>
        <v>0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88</v>
      </c>
      <c r="BK142" s="153">
        <f t="shared" si="9"/>
        <v>0</v>
      </c>
      <c r="BL142" s="13" t="s">
        <v>210</v>
      </c>
      <c r="BM142" s="152" t="s">
        <v>291</v>
      </c>
    </row>
    <row r="143" spans="2:65" s="11" customFormat="1" ht="22.8" customHeight="1" x14ac:dyDescent="0.25">
      <c r="B143" s="127"/>
      <c r="D143" s="128" t="s">
        <v>74</v>
      </c>
      <c r="E143" s="137" t="s">
        <v>221</v>
      </c>
      <c r="F143" s="137" t="s">
        <v>2750</v>
      </c>
      <c r="I143" s="130"/>
      <c r="J143" s="138">
        <f>BK143</f>
        <v>0</v>
      </c>
      <c r="L143" s="127"/>
      <c r="M143" s="132"/>
      <c r="P143" s="133">
        <f>SUM(P144:P147)</f>
        <v>0</v>
      </c>
      <c r="R143" s="133">
        <f>SUM(R144:R147)</f>
        <v>0</v>
      </c>
      <c r="T143" s="134">
        <f>SUM(T144:T147)</f>
        <v>0</v>
      </c>
      <c r="AR143" s="128" t="s">
        <v>82</v>
      </c>
      <c r="AT143" s="135" t="s">
        <v>74</v>
      </c>
      <c r="AU143" s="135" t="s">
        <v>82</v>
      </c>
      <c r="AY143" s="128" t="s">
        <v>204</v>
      </c>
      <c r="BK143" s="136">
        <f>SUM(BK144:BK147)</f>
        <v>0</v>
      </c>
    </row>
    <row r="144" spans="2:65" s="1" customFormat="1" ht="33" customHeight="1" x14ac:dyDescent="0.2">
      <c r="B144" s="139"/>
      <c r="C144" s="140" t="s">
        <v>251</v>
      </c>
      <c r="D144" s="140" t="s">
        <v>206</v>
      </c>
      <c r="E144" s="141" t="s">
        <v>2974</v>
      </c>
      <c r="F144" s="142" t="s">
        <v>2975</v>
      </c>
      <c r="G144" s="143" t="s">
        <v>244</v>
      </c>
      <c r="H144" s="144">
        <v>489.76600000000002</v>
      </c>
      <c r="I144" s="145"/>
      <c r="J144" s="146">
        <f>ROUND(I144*H144,2)</f>
        <v>0</v>
      </c>
      <c r="K144" s="147"/>
      <c r="L144" s="28"/>
      <c r="M144" s="148" t="s">
        <v>1</v>
      </c>
      <c r="N144" s="149" t="s">
        <v>41</v>
      </c>
      <c r="P144" s="150">
        <f>O144*H144</f>
        <v>0</v>
      </c>
      <c r="Q144" s="150">
        <v>0</v>
      </c>
      <c r="R144" s="150">
        <f>Q144*H144</f>
        <v>0</v>
      </c>
      <c r="S144" s="150">
        <v>0</v>
      </c>
      <c r="T144" s="151">
        <f>S144*H144</f>
        <v>0</v>
      </c>
      <c r="AR144" s="152" t="s">
        <v>210</v>
      </c>
      <c r="AT144" s="152" t="s">
        <v>206</v>
      </c>
      <c r="AU144" s="152" t="s">
        <v>88</v>
      </c>
      <c r="AY144" s="13" t="s">
        <v>204</v>
      </c>
      <c r="BE144" s="153">
        <f>IF(N144="základná",J144,0)</f>
        <v>0</v>
      </c>
      <c r="BF144" s="153">
        <f>IF(N144="znížená",J144,0)</f>
        <v>0</v>
      </c>
      <c r="BG144" s="153">
        <f>IF(N144="zákl. prenesená",J144,0)</f>
        <v>0</v>
      </c>
      <c r="BH144" s="153">
        <f>IF(N144="zníž. prenesená",J144,0)</f>
        <v>0</v>
      </c>
      <c r="BI144" s="153">
        <f>IF(N144="nulová",J144,0)</f>
        <v>0</v>
      </c>
      <c r="BJ144" s="13" t="s">
        <v>88</v>
      </c>
      <c r="BK144" s="153">
        <f>ROUND(I144*H144,2)</f>
        <v>0</v>
      </c>
      <c r="BL144" s="13" t="s">
        <v>210</v>
      </c>
      <c r="BM144" s="152" t="s">
        <v>300</v>
      </c>
    </row>
    <row r="145" spans="2:65" s="1" customFormat="1" ht="37.799999999999997" customHeight="1" x14ac:dyDescent="0.2">
      <c r="B145" s="139"/>
      <c r="C145" s="140" t="s">
        <v>255</v>
      </c>
      <c r="D145" s="140" t="s">
        <v>206</v>
      </c>
      <c r="E145" s="141" t="s">
        <v>2976</v>
      </c>
      <c r="F145" s="142" t="s">
        <v>2977</v>
      </c>
      <c r="G145" s="143" t="s">
        <v>244</v>
      </c>
      <c r="H145" s="144">
        <v>423.50599999999997</v>
      </c>
      <c r="I145" s="145"/>
      <c r="J145" s="146">
        <f>ROUND(I145*H145,2)</f>
        <v>0</v>
      </c>
      <c r="K145" s="147"/>
      <c r="L145" s="28"/>
      <c r="M145" s="148" t="s">
        <v>1</v>
      </c>
      <c r="N145" s="149" t="s">
        <v>41</v>
      </c>
      <c r="P145" s="150">
        <f>O145*H145</f>
        <v>0</v>
      </c>
      <c r="Q145" s="150">
        <v>0</v>
      </c>
      <c r="R145" s="150">
        <f>Q145*H145</f>
        <v>0</v>
      </c>
      <c r="S145" s="150">
        <v>0</v>
      </c>
      <c r="T145" s="151">
        <f>S145*H145</f>
        <v>0</v>
      </c>
      <c r="AR145" s="152" t="s">
        <v>210</v>
      </c>
      <c r="AT145" s="152" t="s">
        <v>206</v>
      </c>
      <c r="AU145" s="152" t="s">
        <v>88</v>
      </c>
      <c r="AY145" s="13" t="s">
        <v>204</v>
      </c>
      <c r="BE145" s="153">
        <f>IF(N145="základná",J145,0)</f>
        <v>0</v>
      </c>
      <c r="BF145" s="153">
        <f>IF(N145="znížená",J145,0)</f>
        <v>0</v>
      </c>
      <c r="BG145" s="153">
        <f>IF(N145="zákl. prenesená",J145,0)</f>
        <v>0</v>
      </c>
      <c r="BH145" s="153">
        <f>IF(N145="zníž. prenesená",J145,0)</f>
        <v>0</v>
      </c>
      <c r="BI145" s="153">
        <f>IF(N145="nulová",J145,0)</f>
        <v>0</v>
      </c>
      <c r="BJ145" s="13" t="s">
        <v>88</v>
      </c>
      <c r="BK145" s="153">
        <f>ROUND(I145*H145,2)</f>
        <v>0</v>
      </c>
      <c r="BL145" s="13" t="s">
        <v>210</v>
      </c>
      <c r="BM145" s="152" t="s">
        <v>310</v>
      </c>
    </row>
    <row r="146" spans="2:65" s="1" customFormat="1" ht="37.799999999999997" customHeight="1" x14ac:dyDescent="0.2">
      <c r="B146" s="139"/>
      <c r="C146" s="140" t="s">
        <v>259</v>
      </c>
      <c r="D146" s="140" t="s">
        <v>206</v>
      </c>
      <c r="E146" s="141" t="s">
        <v>2978</v>
      </c>
      <c r="F146" s="142" t="s">
        <v>2979</v>
      </c>
      <c r="G146" s="143" t="s">
        <v>244</v>
      </c>
      <c r="H146" s="144">
        <v>450.15</v>
      </c>
      <c r="I146" s="145"/>
      <c r="J146" s="146">
        <f>ROUND(I146*H146,2)</f>
        <v>0</v>
      </c>
      <c r="K146" s="147"/>
      <c r="L146" s="28"/>
      <c r="M146" s="148" t="s">
        <v>1</v>
      </c>
      <c r="N146" s="149" t="s">
        <v>41</v>
      </c>
      <c r="P146" s="150">
        <f>O146*H146</f>
        <v>0</v>
      </c>
      <c r="Q146" s="150">
        <v>0</v>
      </c>
      <c r="R146" s="150">
        <f>Q146*H146</f>
        <v>0</v>
      </c>
      <c r="S146" s="150">
        <v>0</v>
      </c>
      <c r="T146" s="151">
        <f>S146*H146</f>
        <v>0</v>
      </c>
      <c r="AR146" s="152" t="s">
        <v>210</v>
      </c>
      <c r="AT146" s="152" t="s">
        <v>206</v>
      </c>
      <c r="AU146" s="152" t="s">
        <v>88</v>
      </c>
      <c r="AY146" s="13" t="s">
        <v>204</v>
      </c>
      <c r="BE146" s="153">
        <f>IF(N146="základná",J146,0)</f>
        <v>0</v>
      </c>
      <c r="BF146" s="153">
        <f>IF(N146="znížená",J146,0)</f>
        <v>0</v>
      </c>
      <c r="BG146" s="153">
        <f>IF(N146="zákl. prenesená",J146,0)</f>
        <v>0</v>
      </c>
      <c r="BH146" s="153">
        <f>IF(N146="zníž. prenesená",J146,0)</f>
        <v>0</v>
      </c>
      <c r="BI146" s="153">
        <f>IF(N146="nulová",J146,0)</f>
        <v>0</v>
      </c>
      <c r="BJ146" s="13" t="s">
        <v>88</v>
      </c>
      <c r="BK146" s="153">
        <f>ROUND(I146*H146,2)</f>
        <v>0</v>
      </c>
      <c r="BL146" s="13" t="s">
        <v>210</v>
      </c>
      <c r="BM146" s="152" t="s">
        <v>318</v>
      </c>
    </row>
    <row r="147" spans="2:65" s="1" customFormat="1" ht="33" customHeight="1" x14ac:dyDescent="0.2">
      <c r="B147" s="139"/>
      <c r="C147" s="154" t="s">
        <v>263</v>
      </c>
      <c r="D147" s="154" t="s">
        <v>301</v>
      </c>
      <c r="E147" s="155" t="s">
        <v>2980</v>
      </c>
      <c r="F147" s="156" t="s">
        <v>2981</v>
      </c>
      <c r="G147" s="157" t="s">
        <v>244</v>
      </c>
      <c r="H147" s="158">
        <v>459.15300000000002</v>
      </c>
      <c r="I147" s="159"/>
      <c r="J147" s="160">
        <f>ROUND(I147*H147,2)</f>
        <v>0</v>
      </c>
      <c r="K147" s="161"/>
      <c r="L147" s="162"/>
      <c r="M147" s="163" t="s">
        <v>1</v>
      </c>
      <c r="N147" s="164" t="s">
        <v>41</v>
      </c>
      <c r="P147" s="150">
        <f>O147*H147</f>
        <v>0</v>
      </c>
      <c r="Q147" s="150">
        <v>0</v>
      </c>
      <c r="R147" s="150">
        <f>Q147*H147</f>
        <v>0</v>
      </c>
      <c r="S147" s="150">
        <v>0</v>
      </c>
      <c r="T147" s="151">
        <f>S147*H147</f>
        <v>0</v>
      </c>
      <c r="AR147" s="152" t="s">
        <v>233</v>
      </c>
      <c r="AT147" s="152" t="s">
        <v>301</v>
      </c>
      <c r="AU147" s="152" t="s">
        <v>88</v>
      </c>
      <c r="AY147" s="13" t="s">
        <v>204</v>
      </c>
      <c r="BE147" s="153">
        <f>IF(N147="základná",J147,0)</f>
        <v>0</v>
      </c>
      <c r="BF147" s="153">
        <f>IF(N147="znížená",J147,0)</f>
        <v>0</v>
      </c>
      <c r="BG147" s="153">
        <f>IF(N147="zákl. prenesená",J147,0)</f>
        <v>0</v>
      </c>
      <c r="BH147" s="153">
        <f>IF(N147="zníž. prenesená",J147,0)</f>
        <v>0</v>
      </c>
      <c r="BI147" s="153">
        <f>IF(N147="nulová",J147,0)</f>
        <v>0</v>
      </c>
      <c r="BJ147" s="13" t="s">
        <v>88</v>
      </c>
      <c r="BK147" s="153">
        <f>ROUND(I147*H147,2)</f>
        <v>0</v>
      </c>
      <c r="BL147" s="13" t="s">
        <v>210</v>
      </c>
      <c r="BM147" s="152" t="s">
        <v>326</v>
      </c>
    </row>
    <row r="148" spans="2:65" s="11" customFormat="1" ht="22.8" customHeight="1" x14ac:dyDescent="0.25">
      <c r="B148" s="127"/>
      <c r="D148" s="128" t="s">
        <v>74</v>
      </c>
      <c r="E148" s="137" t="s">
        <v>237</v>
      </c>
      <c r="F148" s="137" t="s">
        <v>534</v>
      </c>
      <c r="I148" s="130"/>
      <c r="J148" s="138">
        <f>BK148</f>
        <v>0</v>
      </c>
      <c r="L148" s="127"/>
      <c r="M148" s="132"/>
      <c r="P148" s="133">
        <f>SUM(P149:P151)</f>
        <v>0</v>
      </c>
      <c r="R148" s="133">
        <f>SUM(R149:R151)</f>
        <v>0</v>
      </c>
      <c r="T148" s="134">
        <f>SUM(T149:T151)</f>
        <v>0</v>
      </c>
      <c r="AR148" s="128" t="s">
        <v>82</v>
      </c>
      <c r="AT148" s="135" t="s">
        <v>74</v>
      </c>
      <c r="AU148" s="135" t="s">
        <v>82</v>
      </c>
      <c r="AY148" s="128" t="s">
        <v>204</v>
      </c>
      <c r="BK148" s="136">
        <f>SUM(BK149:BK151)</f>
        <v>0</v>
      </c>
    </row>
    <row r="149" spans="2:65" s="1" customFormat="1" ht="37.799999999999997" customHeight="1" x14ac:dyDescent="0.2">
      <c r="B149" s="139"/>
      <c r="C149" s="140" t="s">
        <v>267</v>
      </c>
      <c r="D149" s="140" t="s">
        <v>206</v>
      </c>
      <c r="E149" s="141" t="s">
        <v>2982</v>
      </c>
      <c r="F149" s="142" t="s">
        <v>2983</v>
      </c>
      <c r="G149" s="143" t="s">
        <v>495</v>
      </c>
      <c r="H149" s="144">
        <v>260.86</v>
      </c>
      <c r="I149" s="145"/>
      <c r="J149" s="146">
        <f>ROUND(I149*H149,2)</f>
        <v>0</v>
      </c>
      <c r="K149" s="147"/>
      <c r="L149" s="28"/>
      <c r="M149" s="148" t="s">
        <v>1</v>
      </c>
      <c r="N149" s="149" t="s">
        <v>41</v>
      </c>
      <c r="P149" s="150">
        <f>O149*H149</f>
        <v>0</v>
      </c>
      <c r="Q149" s="150">
        <v>0</v>
      </c>
      <c r="R149" s="150">
        <f>Q149*H149</f>
        <v>0</v>
      </c>
      <c r="S149" s="150">
        <v>0</v>
      </c>
      <c r="T149" s="151">
        <f>S149*H149</f>
        <v>0</v>
      </c>
      <c r="AR149" s="152" t="s">
        <v>210</v>
      </c>
      <c r="AT149" s="152" t="s">
        <v>206</v>
      </c>
      <c r="AU149" s="152" t="s">
        <v>88</v>
      </c>
      <c r="AY149" s="13" t="s">
        <v>204</v>
      </c>
      <c r="BE149" s="153">
        <f>IF(N149="základná",J149,0)</f>
        <v>0</v>
      </c>
      <c r="BF149" s="153">
        <f>IF(N149="znížená",J149,0)</f>
        <v>0</v>
      </c>
      <c r="BG149" s="153">
        <f>IF(N149="zákl. prenesená",J149,0)</f>
        <v>0</v>
      </c>
      <c r="BH149" s="153">
        <f>IF(N149="zníž. prenesená",J149,0)</f>
        <v>0</v>
      </c>
      <c r="BI149" s="153">
        <f>IF(N149="nulová",J149,0)</f>
        <v>0</v>
      </c>
      <c r="BJ149" s="13" t="s">
        <v>88</v>
      </c>
      <c r="BK149" s="153">
        <f>ROUND(I149*H149,2)</f>
        <v>0</v>
      </c>
      <c r="BL149" s="13" t="s">
        <v>210</v>
      </c>
      <c r="BM149" s="152" t="s">
        <v>334</v>
      </c>
    </row>
    <row r="150" spans="2:65" s="1" customFormat="1" ht="16.5" customHeight="1" x14ac:dyDescent="0.2">
      <c r="B150" s="139"/>
      <c r="C150" s="154" t="s">
        <v>272</v>
      </c>
      <c r="D150" s="154" t="s">
        <v>301</v>
      </c>
      <c r="E150" s="155" t="s">
        <v>2984</v>
      </c>
      <c r="F150" s="156" t="s">
        <v>2985</v>
      </c>
      <c r="G150" s="157" t="s">
        <v>294</v>
      </c>
      <c r="H150" s="158">
        <v>263.46899999999999</v>
      </c>
      <c r="I150" s="159"/>
      <c r="J150" s="160">
        <f>ROUND(I150*H150,2)</f>
        <v>0</v>
      </c>
      <c r="K150" s="161"/>
      <c r="L150" s="162"/>
      <c r="M150" s="163" t="s">
        <v>1</v>
      </c>
      <c r="N150" s="164" t="s">
        <v>41</v>
      </c>
      <c r="P150" s="150">
        <f>O150*H150</f>
        <v>0</v>
      </c>
      <c r="Q150" s="150">
        <v>0</v>
      </c>
      <c r="R150" s="150">
        <f>Q150*H150</f>
        <v>0</v>
      </c>
      <c r="S150" s="150">
        <v>0</v>
      </c>
      <c r="T150" s="151">
        <f>S150*H150</f>
        <v>0</v>
      </c>
      <c r="AR150" s="152" t="s">
        <v>233</v>
      </c>
      <c r="AT150" s="152" t="s">
        <v>301</v>
      </c>
      <c r="AU150" s="152" t="s">
        <v>88</v>
      </c>
      <c r="AY150" s="13" t="s">
        <v>204</v>
      </c>
      <c r="BE150" s="153">
        <f>IF(N150="základná",J150,0)</f>
        <v>0</v>
      </c>
      <c r="BF150" s="153">
        <f>IF(N150="znížená",J150,0)</f>
        <v>0</v>
      </c>
      <c r="BG150" s="153">
        <f>IF(N150="zákl. prenesená",J150,0)</f>
        <v>0</v>
      </c>
      <c r="BH150" s="153">
        <f>IF(N150="zníž. prenesená",J150,0)</f>
        <v>0</v>
      </c>
      <c r="BI150" s="153">
        <f>IF(N150="nulová",J150,0)</f>
        <v>0</v>
      </c>
      <c r="BJ150" s="13" t="s">
        <v>88</v>
      </c>
      <c r="BK150" s="153">
        <f>ROUND(I150*H150,2)</f>
        <v>0</v>
      </c>
      <c r="BL150" s="13" t="s">
        <v>210</v>
      </c>
      <c r="BM150" s="152" t="s">
        <v>342</v>
      </c>
    </row>
    <row r="151" spans="2:65" s="1" customFormat="1" ht="33" customHeight="1" x14ac:dyDescent="0.2">
      <c r="B151" s="139"/>
      <c r="C151" s="140" t="s">
        <v>276</v>
      </c>
      <c r="D151" s="140" t="s">
        <v>206</v>
      </c>
      <c r="E151" s="141" t="s">
        <v>2841</v>
      </c>
      <c r="F151" s="142" t="s">
        <v>2842</v>
      </c>
      <c r="G151" s="143" t="s">
        <v>209</v>
      </c>
      <c r="H151" s="144">
        <v>11.739000000000001</v>
      </c>
      <c r="I151" s="145"/>
      <c r="J151" s="146">
        <f>ROUND(I151*H151,2)</f>
        <v>0</v>
      </c>
      <c r="K151" s="147"/>
      <c r="L151" s="28"/>
      <c r="M151" s="148" t="s">
        <v>1</v>
      </c>
      <c r="N151" s="149" t="s">
        <v>41</v>
      </c>
      <c r="P151" s="150">
        <f>O151*H151</f>
        <v>0</v>
      </c>
      <c r="Q151" s="150">
        <v>0</v>
      </c>
      <c r="R151" s="150">
        <f>Q151*H151</f>
        <v>0</v>
      </c>
      <c r="S151" s="150">
        <v>0</v>
      </c>
      <c r="T151" s="151">
        <f>S151*H151</f>
        <v>0</v>
      </c>
      <c r="AR151" s="152" t="s">
        <v>210</v>
      </c>
      <c r="AT151" s="152" t="s">
        <v>206</v>
      </c>
      <c r="AU151" s="152" t="s">
        <v>88</v>
      </c>
      <c r="AY151" s="13" t="s">
        <v>204</v>
      </c>
      <c r="BE151" s="153">
        <f>IF(N151="základná",J151,0)</f>
        <v>0</v>
      </c>
      <c r="BF151" s="153">
        <f>IF(N151="znížená",J151,0)</f>
        <v>0</v>
      </c>
      <c r="BG151" s="153">
        <f>IF(N151="zákl. prenesená",J151,0)</f>
        <v>0</v>
      </c>
      <c r="BH151" s="153">
        <f>IF(N151="zníž. prenesená",J151,0)</f>
        <v>0</v>
      </c>
      <c r="BI151" s="153">
        <f>IF(N151="nulová",J151,0)</f>
        <v>0</v>
      </c>
      <c r="BJ151" s="13" t="s">
        <v>88</v>
      </c>
      <c r="BK151" s="153">
        <f>ROUND(I151*H151,2)</f>
        <v>0</v>
      </c>
      <c r="BL151" s="13" t="s">
        <v>210</v>
      </c>
      <c r="BM151" s="152" t="s">
        <v>350</v>
      </c>
    </row>
    <row r="152" spans="2:65" s="11" customFormat="1" ht="22.8" customHeight="1" x14ac:dyDescent="0.25">
      <c r="B152" s="127"/>
      <c r="D152" s="128" t="s">
        <v>74</v>
      </c>
      <c r="E152" s="137" t="s">
        <v>571</v>
      </c>
      <c r="F152" s="137" t="s">
        <v>572</v>
      </c>
      <c r="I152" s="130"/>
      <c r="J152" s="138">
        <f>BK152</f>
        <v>0</v>
      </c>
      <c r="L152" s="127"/>
      <c r="M152" s="132"/>
      <c r="P152" s="133">
        <f>P153</f>
        <v>0</v>
      </c>
      <c r="R152" s="133">
        <f>R153</f>
        <v>0</v>
      </c>
      <c r="T152" s="134">
        <f>T153</f>
        <v>0</v>
      </c>
      <c r="AR152" s="128" t="s">
        <v>82</v>
      </c>
      <c r="AT152" s="135" t="s">
        <v>74</v>
      </c>
      <c r="AU152" s="135" t="s">
        <v>82</v>
      </c>
      <c r="AY152" s="128" t="s">
        <v>204</v>
      </c>
      <c r="BK152" s="136">
        <f>BK153</f>
        <v>0</v>
      </c>
    </row>
    <row r="153" spans="2:65" s="1" customFormat="1" ht="33" customHeight="1" x14ac:dyDescent="0.2">
      <c r="B153" s="139"/>
      <c r="C153" s="140" t="s">
        <v>280</v>
      </c>
      <c r="D153" s="140" t="s">
        <v>206</v>
      </c>
      <c r="E153" s="141" t="s">
        <v>2904</v>
      </c>
      <c r="F153" s="142" t="s">
        <v>2905</v>
      </c>
      <c r="G153" s="143" t="s">
        <v>270</v>
      </c>
      <c r="H153" s="144">
        <v>530.05399999999997</v>
      </c>
      <c r="I153" s="145"/>
      <c r="J153" s="146">
        <f>ROUND(I153*H153,2)</f>
        <v>0</v>
      </c>
      <c r="K153" s="147"/>
      <c r="L153" s="28"/>
      <c r="M153" s="166" t="s">
        <v>1</v>
      </c>
      <c r="N153" s="167" t="s">
        <v>41</v>
      </c>
      <c r="O153" s="168"/>
      <c r="P153" s="169">
        <f>O153*H153</f>
        <v>0</v>
      </c>
      <c r="Q153" s="169">
        <v>0</v>
      </c>
      <c r="R153" s="169">
        <f>Q153*H153</f>
        <v>0</v>
      </c>
      <c r="S153" s="169">
        <v>0</v>
      </c>
      <c r="T153" s="170">
        <f>S153*H153</f>
        <v>0</v>
      </c>
      <c r="AR153" s="152" t="s">
        <v>210</v>
      </c>
      <c r="AT153" s="152" t="s">
        <v>206</v>
      </c>
      <c r="AU153" s="152" t="s">
        <v>88</v>
      </c>
      <c r="AY153" s="13" t="s">
        <v>204</v>
      </c>
      <c r="BE153" s="153">
        <f>IF(N153="základná",J153,0)</f>
        <v>0</v>
      </c>
      <c r="BF153" s="153">
        <f>IF(N153="znížená",J153,0)</f>
        <v>0</v>
      </c>
      <c r="BG153" s="153">
        <f>IF(N153="zákl. prenesená",J153,0)</f>
        <v>0</v>
      </c>
      <c r="BH153" s="153">
        <f>IF(N153="zníž. prenesená",J153,0)</f>
        <v>0</v>
      </c>
      <c r="BI153" s="153">
        <f>IF(N153="nulová",J153,0)</f>
        <v>0</v>
      </c>
      <c r="BJ153" s="13" t="s">
        <v>88</v>
      </c>
      <c r="BK153" s="153">
        <f>ROUND(I153*H153,2)</f>
        <v>0</v>
      </c>
      <c r="BL153" s="13" t="s">
        <v>210</v>
      </c>
      <c r="BM153" s="152" t="s">
        <v>358</v>
      </c>
    </row>
    <row r="154" spans="2:65" s="1" customFormat="1" ht="7.05" customHeight="1" x14ac:dyDescent="0.2"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28"/>
    </row>
  </sheetData>
  <autoFilter ref="C128:K153"/>
  <mergeCells count="15">
    <mergeCell ref="E115:H115"/>
    <mergeCell ref="E119:H119"/>
    <mergeCell ref="E117:H117"/>
    <mergeCell ref="E121:H121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71"/>
  <sheetViews>
    <sheetView showGridLines="0" workbookViewId="0"/>
  </sheetViews>
  <sheetFormatPr defaultRowHeight="10.199999999999999" x14ac:dyDescent="0.2"/>
  <cols>
    <col min="1" max="1" width="8.28515625" customWidth="1"/>
    <col min="2" max="2" width="1.28515625" customWidth="1"/>
    <col min="3" max="3" width="4.140625" customWidth="1"/>
    <col min="4" max="4" width="4.28515625" customWidth="1"/>
    <col min="5" max="5" width="17.140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7.049999999999997" customHeight="1" x14ac:dyDescent="0.2">
      <c r="L2" s="198" t="s">
        <v>5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AT2" s="13" t="s">
        <v>130</v>
      </c>
    </row>
    <row r="3" spans="2:46" ht="7.0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.05" customHeight="1" x14ac:dyDescent="0.2">
      <c r="B4" s="16"/>
      <c r="D4" s="17" t="s">
        <v>152</v>
      </c>
      <c r="L4" s="16"/>
      <c r="M4" s="92" t="s">
        <v>9</v>
      </c>
      <c r="AT4" s="13" t="s">
        <v>3</v>
      </c>
    </row>
    <row r="5" spans="2:46" ht="7.05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16.5" customHeight="1" x14ac:dyDescent="0.2">
      <c r="B7" s="16"/>
      <c r="E7" s="234" t="str">
        <f>'Rekapitulácia stavby'!K6</f>
        <v>Výstavba novej budovy strediska DSS Doména</v>
      </c>
      <c r="F7" s="235"/>
      <c r="G7" s="235"/>
      <c r="H7" s="235"/>
      <c r="L7" s="16"/>
    </row>
    <row r="8" spans="2:46" ht="12" customHeight="1" x14ac:dyDescent="0.2">
      <c r="B8" s="16"/>
      <c r="D8" s="23" t="s">
        <v>153</v>
      </c>
      <c r="L8" s="16"/>
    </row>
    <row r="9" spans="2:46" s="1" customFormat="1" ht="16.5" customHeight="1" x14ac:dyDescent="0.2">
      <c r="B9" s="28"/>
      <c r="E9" s="234" t="s">
        <v>2675</v>
      </c>
      <c r="F9" s="233"/>
      <c r="G9" s="233"/>
      <c r="H9" s="233"/>
      <c r="L9" s="28"/>
    </row>
    <row r="10" spans="2:46" s="1" customFormat="1" ht="12" customHeight="1" x14ac:dyDescent="0.2">
      <c r="B10" s="28"/>
      <c r="D10" s="23" t="s">
        <v>155</v>
      </c>
      <c r="L10" s="28"/>
    </row>
    <row r="11" spans="2:46" s="1" customFormat="1" ht="16.5" customHeight="1" x14ac:dyDescent="0.2">
      <c r="B11" s="28"/>
      <c r="E11" s="229" t="s">
        <v>2986</v>
      </c>
      <c r="F11" s="233"/>
      <c r="G11" s="233"/>
      <c r="H11" s="233"/>
      <c r="L11" s="28"/>
    </row>
    <row r="12" spans="2:46" s="1" customFormat="1" x14ac:dyDescent="0.2">
      <c r="B12" s="28"/>
      <c r="L12" s="28"/>
    </row>
    <row r="13" spans="2:46" s="1" customFormat="1" ht="12" customHeight="1" x14ac:dyDescent="0.2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 x14ac:dyDescent="0.2">
      <c r="B14" s="28"/>
      <c r="D14" s="23" t="s">
        <v>19</v>
      </c>
      <c r="F14" s="21" t="s">
        <v>2677</v>
      </c>
      <c r="I14" s="23" t="s">
        <v>21</v>
      </c>
      <c r="J14" s="51" t="str">
        <f>'Rekapitulácia stavby'!AN8</f>
        <v>5. 4. 2024</v>
      </c>
      <c r="L14" s="28"/>
    </row>
    <row r="15" spans="2:46" s="1" customFormat="1" ht="10.8" customHeight="1" x14ac:dyDescent="0.2">
      <c r="B15" s="28"/>
      <c r="L15" s="28"/>
    </row>
    <row r="16" spans="2:46" s="1" customFormat="1" ht="12" customHeight="1" x14ac:dyDescent="0.2">
      <c r="B16" s="28"/>
      <c r="D16" s="23" t="s">
        <v>23</v>
      </c>
      <c r="I16" s="23" t="s">
        <v>24</v>
      </c>
      <c r="J16" s="21" t="s">
        <v>1</v>
      </c>
      <c r="L16" s="28"/>
    </row>
    <row r="17" spans="2:12" s="1" customFormat="1" ht="18" customHeight="1" x14ac:dyDescent="0.2">
      <c r="B17" s="28"/>
      <c r="E17" s="21" t="s">
        <v>2678</v>
      </c>
      <c r="I17" s="23" t="s">
        <v>26</v>
      </c>
      <c r="J17" s="21" t="s">
        <v>1</v>
      </c>
      <c r="L17" s="28"/>
    </row>
    <row r="18" spans="2:12" s="1" customFormat="1" ht="7.05" customHeight="1" x14ac:dyDescent="0.2">
      <c r="B18" s="28"/>
      <c r="L18" s="28"/>
    </row>
    <row r="19" spans="2:12" s="1" customFormat="1" ht="12" customHeight="1" x14ac:dyDescent="0.2">
      <c r="B19" s="28"/>
      <c r="D19" s="23" t="s">
        <v>27</v>
      </c>
      <c r="I19" s="23" t="s">
        <v>24</v>
      </c>
      <c r="J19" s="24" t="str">
        <f>'Rekapitulácia stavby'!AN13</f>
        <v>Vyplň údaj</v>
      </c>
      <c r="L19" s="28"/>
    </row>
    <row r="20" spans="2:12" s="1" customFormat="1" ht="18" customHeight="1" x14ac:dyDescent="0.2">
      <c r="B20" s="28"/>
      <c r="E20" s="236" t="str">
        <f>'Rekapitulácia stavby'!E14</f>
        <v>Vyplň údaj</v>
      </c>
      <c r="F20" s="203"/>
      <c r="G20" s="203"/>
      <c r="H20" s="203"/>
      <c r="I20" s="23" t="s">
        <v>26</v>
      </c>
      <c r="J20" s="24" t="str">
        <f>'Rekapitulácia stavby'!AN14</f>
        <v>Vyplň údaj</v>
      </c>
      <c r="L20" s="28"/>
    </row>
    <row r="21" spans="2:12" s="1" customFormat="1" ht="7.05" customHeight="1" x14ac:dyDescent="0.2">
      <c r="B21" s="28"/>
      <c r="L21" s="28"/>
    </row>
    <row r="22" spans="2:12" s="1" customFormat="1" ht="12" customHeight="1" x14ac:dyDescent="0.2">
      <c r="B22" s="28"/>
      <c r="D22" s="23" t="s">
        <v>29</v>
      </c>
      <c r="I22" s="23" t="s">
        <v>24</v>
      </c>
      <c r="J22" s="21" t="s">
        <v>1</v>
      </c>
      <c r="L22" s="28"/>
    </row>
    <row r="23" spans="2:12" s="1" customFormat="1" ht="18" customHeight="1" x14ac:dyDescent="0.2">
      <c r="B23" s="28"/>
      <c r="E23" s="21" t="s">
        <v>2679</v>
      </c>
      <c r="I23" s="23" t="s">
        <v>26</v>
      </c>
      <c r="J23" s="21" t="s">
        <v>1</v>
      </c>
      <c r="L23" s="28"/>
    </row>
    <row r="24" spans="2:12" s="1" customFormat="1" ht="7.05" customHeight="1" x14ac:dyDescent="0.2">
      <c r="B24" s="28"/>
      <c r="L24" s="28"/>
    </row>
    <row r="25" spans="2:12" s="1" customFormat="1" ht="12" customHeight="1" x14ac:dyDescent="0.2">
      <c r="B25" s="28"/>
      <c r="D25" s="23" t="s">
        <v>32</v>
      </c>
      <c r="I25" s="23" t="s">
        <v>24</v>
      </c>
      <c r="J25" s="21" t="s">
        <v>1</v>
      </c>
      <c r="L25" s="28"/>
    </row>
    <row r="26" spans="2:12" s="1" customFormat="1" ht="18" customHeight="1" x14ac:dyDescent="0.2">
      <c r="B26" s="28"/>
      <c r="E26" s="21" t="s">
        <v>2680</v>
      </c>
      <c r="I26" s="23" t="s">
        <v>26</v>
      </c>
      <c r="J26" s="21" t="s">
        <v>1</v>
      </c>
      <c r="L26" s="28"/>
    </row>
    <row r="27" spans="2:12" s="1" customFormat="1" ht="7.05" customHeight="1" x14ac:dyDescent="0.2">
      <c r="B27" s="28"/>
      <c r="L27" s="28"/>
    </row>
    <row r="28" spans="2:12" s="1" customFormat="1" ht="12" customHeight="1" x14ac:dyDescent="0.2">
      <c r="B28" s="28"/>
      <c r="D28" s="23" t="s">
        <v>34</v>
      </c>
      <c r="L28" s="28"/>
    </row>
    <row r="29" spans="2:12" s="7" customFormat="1" ht="16.5" customHeight="1" x14ac:dyDescent="0.2">
      <c r="B29" s="93"/>
      <c r="E29" s="207" t="s">
        <v>1</v>
      </c>
      <c r="F29" s="207"/>
      <c r="G29" s="207"/>
      <c r="H29" s="207"/>
      <c r="L29" s="93"/>
    </row>
    <row r="30" spans="2:12" s="1" customFormat="1" ht="7.05" customHeight="1" x14ac:dyDescent="0.2">
      <c r="B30" s="28"/>
      <c r="L30" s="28"/>
    </row>
    <row r="31" spans="2:12" s="1" customFormat="1" ht="7.0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 x14ac:dyDescent="0.2">
      <c r="B32" s="28"/>
      <c r="D32" s="94" t="s">
        <v>35</v>
      </c>
      <c r="J32" s="65">
        <f>ROUND(J129, 2)</f>
        <v>0</v>
      </c>
      <c r="L32" s="28"/>
    </row>
    <row r="33" spans="2:12" s="1" customFormat="1" ht="7.05" customHeight="1" x14ac:dyDescent="0.2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" customHeight="1" x14ac:dyDescent="0.2">
      <c r="B34" s="28"/>
      <c r="F34" s="31" t="s">
        <v>37</v>
      </c>
      <c r="I34" s="31" t="s">
        <v>36</v>
      </c>
      <c r="J34" s="31" t="s">
        <v>38</v>
      </c>
      <c r="L34" s="28"/>
    </row>
    <row r="35" spans="2:12" s="1" customFormat="1" ht="14.4" customHeight="1" x14ac:dyDescent="0.2">
      <c r="B35" s="28"/>
      <c r="D35" s="54" t="s">
        <v>39</v>
      </c>
      <c r="E35" s="33" t="s">
        <v>40</v>
      </c>
      <c r="F35" s="95">
        <f>ROUND((SUM(BE129:BE170)),  2)</f>
        <v>0</v>
      </c>
      <c r="G35" s="96"/>
      <c r="H35" s="96"/>
      <c r="I35" s="97">
        <v>0.2</v>
      </c>
      <c r="J35" s="95">
        <f>ROUND(((SUM(BE129:BE170))*I35),  2)</f>
        <v>0</v>
      </c>
      <c r="L35" s="28"/>
    </row>
    <row r="36" spans="2:12" s="1" customFormat="1" ht="14.4" customHeight="1" x14ac:dyDescent="0.2">
      <c r="B36" s="28"/>
      <c r="E36" s="33" t="s">
        <v>41</v>
      </c>
      <c r="F36" s="95">
        <f>ROUND((SUM(BF129:BF170)),  2)</f>
        <v>0</v>
      </c>
      <c r="G36" s="96"/>
      <c r="H36" s="96"/>
      <c r="I36" s="97">
        <v>0.2</v>
      </c>
      <c r="J36" s="95">
        <f>ROUND(((SUM(BF129:BF170))*I36),  2)</f>
        <v>0</v>
      </c>
      <c r="L36" s="28"/>
    </row>
    <row r="37" spans="2:12" s="1" customFormat="1" ht="14.4" hidden="1" customHeight="1" x14ac:dyDescent="0.2">
      <c r="B37" s="28"/>
      <c r="E37" s="23" t="s">
        <v>42</v>
      </c>
      <c r="F37" s="85">
        <f>ROUND((SUM(BG129:BG170)),  2)</f>
        <v>0</v>
      </c>
      <c r="I37" s="98">
        <v>0.2</v>
      </c>
      <c r="J37" s="85">
        <f>0</f>
        <v>0</v>
      </c>
      <c r="L37" s="28"/>
    </row>
    <row r="38" spans="2:12" s="1" customFormat="1" ht="14.4" hidden="1" customHeight="1" x14ac:dyDescent="0.2">
      <c r="B38" s="28"/>
      <c r="E38" s="23" t="s">
        <v>43</v>
      </c>
      <c r="F38" s="85">
        <f>ROUND((SUM(BH129:BH170)),  2)</f>
        <v>0</v>
      </c>
      <c r="I38" s="98">
        <v>0.2</v>
      </c>
      <c r="J38" s="85">
        <f>0</f>
        <v>0</v>
      </c>
      <c r="L38" s="28"/>
    </row>
    <row r="39" spans="2:12" s="1" customFormat="1" ht="14.4" hidden="1" customHeight="1" x14ac:dyDescent="0.2">
      <c r="B39" s="28"/>
      <c r="E39" s="33" t="s">
        <v>44</v>
      </c>
      <c r="F39" s="95">
        <f>ROUND((SUM(BI129:BI170)),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7.05" customHeight="1" x14ac:dyDescent="0.2">
      <c r="B40" s="28"/>
      <c r="L40" s="28"/>
    </row>
    <row r="41" spans="2:12" s="1" customFormat="1" ht="25.35" customHeight="1" x14ac:dyDescent="0.2">
      <c r="B41" s="28"/>
      <c r="C41" s="99"/>
      <c r="D41" s="100" t="s">
        <v>45</v>
      </c>
      <c r="E41" s="56"/>
      <c r="F41" s="56"/>
      <c r="G41" s="101" t="s">
        <v>46</v>
      </c>
      <c r="H41" s="102" t="s">
        <v>47</v>
      </c>
      <c r="I41" s="56"/>
      <c r="J41" s="103">
        <f>SUM(J32:J39)</f>
        <v>0</v>
      </c>
      <c r="K41" s="104"/>
      <c r="L41" s="28"/>
    </row>
    <row r="42" spans="2:12" s="1" customFormat="1" ht="14.4" customHeight="1" x14ac:dyDescent="0.2">
      <c r="B42" s="28"/>
      <c r="L42" s="28"/>
    </row>
    <row r="43" spans="2:12" ht="14.4" customHeight="1" x14ac:dyDescent="0.2">
      <c r="B43" s="16"/>
      <c r="L43" s="16"/>
    </row>
    <row r="44" spans="2:12" ht="14.4" customHeight="1" x14ac:dyDescent="0.2">
      <c r="B44" s="16"/>
      <c r="L44" s="16"/>
    </row>
    <row r="45" spans="2:12" ht="14.4" customHeight="1" x14ac:dyDescent="0.2">
      <c r="B45" s="16"/>
      <c r="L45" s="16"/>
    </row>
    <row r="46" spans="2:12" ht="14.4" customHeight="1" x14ac:dyDescent="0.2">
      <c r="B46" s="16"/>
      <c r="L46" s="16"/>
    </row>
    <row r="47" spans="2:12" ht="14.4" customHeight="1" x14ac:dyDescent="0.2">
      <c r="B47" s="16"/>
      <c r="L47" s="16"/>
    </row>
    <row r="48" spans="2:12" ht="14.4" customHeight="1" x14ac:dyDescent="0.2">
      <c r="B48" s="16"/>
      <c r="L48" s="16"/>
    </row>
    <row r="49" spans="2:12" ht="14.4" customHeight="1" x14ac:dyDescent="0.2">
      <c r="B49" s="16"/>
      <c r="L49" s="16"/>
    </row>
    <row r="50" spans="2:12" s="1" customFormat="1" ht="14.4" customHeight="1" x14ac:dyDescent="0.2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3.2" x14ac:dyDescent="0.2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.2" x14ac:dyDescent="0.2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3.2" x14ac:dyDescent="0.2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.0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.05" customHeight="1" x14ac:dyDescent="0.2">
      <c r="B82" s="28"/>
      <c r="C82" s="17" t="s">
        <v>158</v>
      </c>
      <c r="L82" s="28"/>
    </row>
    <row r="83" spans="2:12" s="1" customFormat="1" ht="7.05" customHeight="1" x14ac:dyDescent="0.2">
      <c r="B83" s="28"/>
      <c r="L83" s="28"/>
    </row>
    <row r="84" spans="2:12" s="1" customFormat="1" ht="12" customHeight="1" x14ac:dyDescent="0.2">
      <c r="B84" s="28"/>
      <c r="C84" s="23" t="s">
        <v>15</v>
      </c>
      <c r="L84" s="28"/>
    </row>
    <row r="85" spans="2:12" s="1" customFormat="1" ht="16.5" customHeight="1" x14ac:dyDescent="0.2">
      <c r="B85" s="28"/>
      <c r="E85" s="234" t="str">
        <f>E7</f>
        <v>Výstavba novej budovy strediska DSS Doména</v>
      </c>
      <c r="F85" s="235"/>
      <c r="G85" s="235"/>
      <c r="H85" s="235"/>
      <c r="L85" s="28"/>
    </row>
    <row r="86" spans="2:12" ht="12" customHeight="1" x14ac:dyDescent="0.2">
      <c r="B86" s="16"/>
      <c r="C86" s="23" t="s">
        <v>153</v>
      </c>
      <c r="L86" s="16"/>
    </row>
    <row r="87" spans="2:12" s="1" customFormat="1" ht="16.5" customHeight="1" x14ac:dyDescent="0.2">
      <c r="B87" s="28"/>
      <c r="E87" s="234" t="s">
        <v>2675</v>
      </c>
      <c r="F87" s="233"/>
      <c r="G87" s="233"/>
      <c r="H87" s="233"/>
      <c r="L87" s="28"/>
    </row>
    <row r="88" spans="2:12" s="1" customFormat="1" ht="12" customHeight="1" x14ac:dyDescent="0.2">
      <c r="B88" s="28"/>
      <c r="C88" s="23" t="s">
        <v>155</v>
      </c>
      <c r="L88" s="28"/>
    </row>
    <row r="89" spans="2:12" s="1" customFormat="1" ht="16.5" customHeight="1" x14ac:dyDescent="0.2">
      <c r="B89" s="28"/>
      <c r="E89" s="229" t="str">
        <f>E11</f>
        <v>02.4 - Sadové úpray</v>
      </c>
      <c r="F89" s="233"/>
      <c r="G89" s="233"/>
      <c r="H89" s="233"/>
      <c r="L89" s="28"/>
    </row>
    <row r="90" spans="2:12" s="1" customFormat="1" ht="7.05" customHeight="1" x14ac:dyDescent="0.2">
      <c r="B90" s="28"/>
      <c r="L90" s="28"/>
    </row>
    <row r="91" spans="2:12" s="1" customFormat="1" ht="12" customHeight="1" x14ac:dyDescent="0.2">
      <c r="B91" s="28"/>
      <c r="C91" s="23" t="s">
        <v>19</v>
      </c>
      <c r="F91" s="21" t="str">
        <f>F14</f>
        <v>Žiar nad Hronom</v>
      </c>
      <c r="I91" s="23" t="s">
        <v>21</v>
      </c>
      <c r="J91" s="51" t="str">
        <f>IF(J14="","",J14)</f>
        <v>5. 4. 2024</v>
      </c>
      <c r="L91" s="28"/>
    </row>
    <row r="92" spans="2:12" s="1" customFormat="1" ht="7.05" customHeight="1" x14ac:dyDescent="0.2">
      <c r="B92" s="28"/>
      <c r="L92" s="28"/>
    </row>
    <row r="93" spans="2:12" s="1" customFormat="1" ht="25.65" customHeight="1" x14ac:dyDescent="0.2">
      <c r="B93" s="28"/>
      <c r="C93" s="23" t="s">
        <v>23</v>
      </c>
      <c r="F93" s="21" t="str">
        <f>E17</f>
        <v>Zariadenie sociálnych služieb Lipa, Žiar nad Hrono</v>
      </c>
      <c r="I93" s="23" t="s">
        <v>29</v>
      </c>
      <c r="J93" s="26" t="str">
        <f>E23</f>
        <v>Ing. Viliam Michálek, PhD, Strečno</v>
      </c>
      <c r="L93" s="28"/>
    </row>
    <row r="94" spans="2:12" s="1" customFormat="1" ht="15.15" customHeight="1" x14ac:dyDescent="0.2">
      <c r="B94" s="28"/>
      <c r="C94" s="23" t="s">
        <v>27</v>
      </c>
      <c r="F94" s="21" t="str">
        <f>IF(E20="","",E20)</f>
        <v>Vyplň údaj</v>
      </c>
      <c r="I94" s="23" t="s">
        <v>32</v>
      </c>
      <c r="J94" s="26" t="str">
        <f>E26</f>
        <v>Ing. Milan Sirotiak</v>
      </c>
      <c r="L94" s="28"/>
    </row>
    <row r="95" spans="2:12" s="1" customFormat="1" ht="10.199999999999999" customHeight="1" x14ac:dyDescent="0.2">
      <c r="B95" s="28"/>
      <c r="L95" s="28"/>
    </row>
    <row r="96" spans="2:12" s="1" customFormat="1" ht="29.25" customHeight="1" x14ac:dyDescent="0.2">
      <c r="B96" s="28"/>
      <c r="C96" s="107" t="s">
        <v>159</v>
      </c>
      <c r="D96" s="99"/>
      <c r="E96" s="99"/>
      <c r="F96" s="99"/>
      <c r="G96" s="99"/>
      <c r="H96" s="99"/>
      <c r="I96" s="99"/>
      <c r="J96" s="108" t="s">
        <v>160</v>
      </c>
      <c r="K96" s="99"/>
      <c r="L96" s="28"/>
    </row>
    <row r="97" spans="2:47" s="1" customFormat="1" ht="10.199999999999999" customHeight="1" x14ac:dyDescent="0.2">
      <c r="B97" s="28"/>
      <c r="L97" s="28"/>
    </row>
    <row r="98" spans="2:47" s="1" customFormat="1" ht="22.8" customHeight="1" x14ac:dyDescent="0.2">
      <c r="B98" s="28"/>
      <c r="C98" s="109" t="s">
        <v>161</v>
      </c>
      <c r="J98" s="65">
        <f>J129</f>
        <v>0</v>
      </c>
      <c r="L98" s="28"/>
      <c r="AU98" s="13" t="s">
        <v>162</v>
      </c>
    </row>
    <row r="99" spans="2:47" s="8" customFormat="1" ht="25.05" customHeight="1" x14ac:dyDescent="0.2">
      <c r="B99" s="110"/>
      <c r="D99" s="111" t="s">
        <v>2987</v>
      </c>
      <c r="E99" s="112"/>
      <c r="F99" s="112"/>
      <c r="G99" s="112"/>
      <c r="H99" s="112"/>
      <c r="I99" s="112"/>
      <c r="J99" s="113">
        <f>J130</f>
        <v>0</v>
      </c>
      <c r="L99" s="110"/>
    </row>
    <row r="100" spans="2:47" s="8" customFormat="1" ht="25.05" customHeight="1" x14ac:dyDescent="0.2">
      <c r="B100" s="110"/>
      <c r="D100" s="111" t="s">
        <v>2988</v>
      </c>
      <c r="E100" s="112"/>
      <c r="F100" s="112"/>
      <c r="G100" s="112"/>
      <c r="H100" s="112"/>
      <c r="I100" s="112"/>
      <c r="J100" s="113">
        <f>J139</f>
        <v>0</v>
      </c>
      <c r="L100" s="110"/>
    </row>
    <row r="101" spans="2:47" s="9" customFormat="1" ht="19.95" customHeight="1" x14ac:dyDescent="0.2">
      <c r="B101" s="114"/>
      <c r="D101" s="115" t="s">
        <v>2989</v>
      </c>
      <c r="E101" s="116"/>
      <c r="F101" s="116"/>
      <c r="G101" s="116"/>
      <c r="H101" s="116"/>
      <c r="I101" s="116"/>
      <c r="J101" s="117">
        <f>J143</f>
        <v>0</v>
      </c>
      <c r="L101" s="114"/>
    </row>
    <row r="102" spans="2:47" s="9" customFormat="1" ht="19.95" customHeight="1" x14ac:dyDescent="0.2">
      <c r="B102" s="114"/>
      <c r="D102" s="115" t="s">
        <v>2990</v>
      </c>
      <c r="E102" s="116"/>
      <c r="F102" s="116"/>
      <c r="G102" s="116"/>
      <c r="H102" s="116"/>
      <c r="I102" s="116"/>
      <c r="J102" s="117">
        <f>J149</f>
        <v>0</v>
      </c>
      <c r="L102" s="114"/>
    </row>
    <row r="103" spans="2:47" s="9" customFormat="1" ht="19.95" customHeight="1" x14ac:dyDescent="0.2">
      <c r="B103" s="114"/>
      <c r="D103" s="115" t="s">
        <v>2991</v>
      </c>
      <c r="E103" s="116"/>
      <c r="F103" s="116"/>
      <c r="G103" s="116"/>
      <c r="H103" s="116"/>
      <c r="I103" s="116"/>
      <c r="J103" s="117">
        <f>J151</f>
        <v>0</v>
      </c>
      <c r="L103" s="114"/>
    </row>
    <row r="104" spans="2:47" s="8" customFormat="1" ht="25.05" customHeight="1" x14ac:dyDescent="0.2">
      <c r="B104" s="110"/>
      <c r="D104" s="111" t="s">
        <v>163</v>
      </c>
      <c r="E104" s="112"/>
      <c r="F104" s="112"/>
      <c r="G104" s="112"/>
      <c r="H104" s="112"/>
      <c r="I104" s="112"/>
      <c r="J104" s="113">
        <f>J153</f>
        <v>0</v>
      </c>
      <c r="L104" s="110"/>
    </row>
    <row r="105" spans="2:47" s="9" customFormat="1" ht="19.95" customHeight="1" x14ac:dyDescent="0.2">
      <c r="B105" s="114"/>
      <c r="D105" s="115" t="s">
        <v>164</v>
      </c>
      <c r="E105" s="116"/>
      <c r="F105" s="116"/>
      <c r="G105" s="116"/>
      <c r="H105" s="116"/>
      <c r="I105" s="116"/>
      <c r="J105" s="117">
        <f>J154</f>
        <v>0</v>
      </c>
      <c r="L105" s="114"/>
    </row>
    <row r="106" spans="2:47" s="9" customFormat="1" ht="19.95" customHeight="1" x14ac:dyDescent="0.2">
      <c r="B106" s="114"/>
      <c r="D106" s="115" t="s">
        <v>165</v>
      </c>
      <c r="E106" s="116"/>
      <c r="F106" s="116"/>
      <c r="G106" s="116"/>
      <c r="H106" s="116"/>
      <c r="I106" s="116"/>
      <c r="J106" s="117">
        <f>J161</f>
        <v>0</v>
      </c>
      <c r="L106" s="114"/>
    </row>
    <row r="107" spans="2:47" s="9" customFormat="1" ht="19.95" customHeight="1" x14ac:dyDescent="0.2">
      <c r="B107" s="114"/>
      <c r="D107" s="115" t="s">
        <v>170</v>
      </c>
      <c r="E107" s="116"/>
      <c r="F107" s="116"/>
      <c r="G107" s="116"/>
      <c r="H107" s="116"/>
      <c r="I107" s="116"/>
      <c r="J107" s="117">
        <f>J169</f>
        <v>0</v>
      </c>
      <c r="L107" s="114"/>
    </row>
    <row r="108" spans="2:47" s="1" customFormat="1" ht="21.75" customHeight="1" x14ac:dyDescent="0.2">
      <c r="B108" s="28"/>
      <c r="L108" s="28"/>
    </row>
    <row r="109" spans="2:47" s="1" customFormat="1" ht="7.05" customHeight="1" x14ac:dyDescent="0.2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28"/>
    </row>
    <row r="113" spans="2:20" s="1" customFormat="1" ht="7.05" customHeight="1" x14ac:dyDescent="0.2"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28"/>
    </row>
    <row r="114" spans="2:20" s="1" customFormat="1" ht="25.05" customHeight="1" x14ac:dyDescent="0.2">
      <c r="B114" s="28"/>
      <c r="C114" s="17" t="s">
        <v>190</v>
      </c>
      <c r="L114" s="28"/>
    </row>
    <row r="115" spans="2:20" s="1" customFormat="1" ht="7.05" customHeight="1" x14ac:dyDescent="0.2">
      <c r="B115" s="28"/>
      <c r="L115" s="28"/>
    </row>
    <row r="116" spans="2:20" s="1" customFormat="1" ht="12" customHeight="1" x14ac:dyDescent="0.2">
      <c r="B116" s="28"/>
      <c r="C116" s="23" t="s">
        <v>15</v>
      </c>
      <c r="L116" s="28"/>
    </row>
    <row r="117" spans="2:20" s="1" customFormat="1" ht="16.5" customHeight="1" x14ac:dyDescent="0.2">
      <c r="B117" s="28"/>
      <c r="E117" s="234" t="str">
        <f>E7</f>
        <v>Výstavba novej budovy strediska DSS Doména</v>
      </c>
      <c r="F117" s="235"/>
      <c r="G117" s="235"/>
      <c r="H117" s="235"/>
      <c r="L117" s="28"/>
    </row>
    <row r="118" spans="2:20" ht="12" customHeight="1" x14ac:dyDescent="0.2">
      <c r="B118" s="16"/>
      <c r="C118" s="23" t="s">
        <v>153</v>
      </c>
      <c r="L118" s="16"/>
    </row>
    <row r="119" spans="2:20" s="1" customFormat="1" ht="16.5" customHeight="1" x14ac:dyDescent="0.2">
      <c r="B119" s="28"/>
      <c r="E119" s="234" t="s">
        <v>2675</v>
      </c>
      <c r="F119" s="233"/>
      <c r="G119" s="233"/>
      <c r="H119" s="233"/>
      <c r="L119" s="28"/>
    </row>
    <row r="120" spans="2:20" s="1" customFormat="1" ht="12" customHeight="1" x14ac:dyDescent="0.2">
      <c r="B120" s="28"/>
      <c r="C120" s="23" t="s">
        <v>155</v>
      </c>
      <c r="L120" s="28"/>
    </row>
    <row r="121" spans="2:20" s="1" customFormat="1" ht="16.5" customHeight="1" x14ac:dyDescent="0.2">
      <c r="B121" s="28"/>
      <c r="E121" s="229" t="str">
        <f>E11</f>
        <v>02.4 - Sadové úpray</v>
      </c>
      <c r="F121" s="233"/>
      <c r="G121" s="233"/>
      <c r="H121" s="233"/>
      <c r="L121" s="28"/>
    </row>
    <row r="122" spans="2:20" s="1" customFormat="1" ht="7.05" customHeight="1" x14ac:dyDescent="0.2">
      <c r="B122" s="28"/>
      <c r="L122" s="28"/>
    </row>
    <row r="123" spans="2:20" s="1" customFormat="1" ht="12" customHeight="1" x14ac:dyDescent="0.2">
      <c r="B123" s="28"/>
      <c r="C123" s="23" t="s">
        <v>19</v>
      </c>
      <c r="F123" s="21" t="str">
        <f>F14</f>
        <v>Žiar nad Hronom</v>
      </c>
      <c r="I123" s="23" t="s">
        <v>21</v>
      </c>
      <c r="J123" s="51" t="str">
        <f>IF(J14="","",J14)</f>
        <v>5. 4. 2024</v>
      </c>
      <c r="L123" s="28"/>
    </row>
    <row r="124" spans="2:20" s="1" customFormat="1" ht="7.05" customHeight="1" x14ac:dyDescent="0.2">
      <c r="B124" s="28"/>
      <c r="L124" s="28"/>
    </row>
    <row r="125" spans="2:20" s="1" customFormat="1" ht="25.65" customHeight="1" x14ac:dyDescent="0.2">
      <c r="B125" s="28"/>
      <c r="C125" s="23" t="s">
        <v>23</v>
      </c>
      <c r="F125" s="21" t="str">
        <f>E17</f>
        <v>Zariadenie sociálnych služieb Lipa, Žiar nad Hrono</v>
      </c>
      <c r="I125" s="23" t="s">
        <v>29</v>
      </c>
      <c r="J125" s="26" t="str">
        <f>E23</f>
        <v>Ing. Viliam Michálek, PhD, Strečno</v>
      </c>
      <c r="L125" s="28"/>
    </row>
    <row r="126" spans="2:20" s="1" customFormat="1" ht="15.15" customHeight="1" x14ac:dyDescent="0.2">
      <c r="B126" s="28"/>
      <c r="C126" s="23" t="s">
        <v>27</v>
      </c>
      <c r="F126" s="21" t="str">
        <f>IF(E20="","",E20)</f>
        <v>Vyplň údaj</v>
      </c>
      <c r="I126" s="23" t="s">
        <v>32</v>
      </c>
      <c r="J126" s="26" t="str">
        <f>E26</f>
        <v>Ing. Milan Sirotiak</v>
      </c>
      <c r="L126" s="28"/>
    </row>
    <row r="127" spans="2:20" s="1" customFormat="1" ht="10.199999999999999" customHeight="1" x14ac:dyDescent="0.2">
      <c r="B127" s="28"/>
      <c r="L127" s="28"/>
    </row>
    <row r="128" spans="2:20" s="10" customFormat="1" ht="29.25" customHeight="1" x14ac:dyDescent="0.2">
      <c r="B128" s="118"/>
      <c r="C128" s="119" t="s">
        <v>191</v>
      </c>
      <c r="D128" s="120" t="s">
        <v>60</v>
      </c>
      <c r="E128" s="120" t="s">
        <v>56</v>
      </c>
      <c r="F128" s="120" t="s">
        <v>57</v>
      </c>
      <c r="G128" s="120" t="s">
        <v>192</v>
      </c>
      <c r="H128" s="120" t="s">
        <v>193</v>
      </c>
      <c r="I128" s="120" t="s">
        <v>194</v>
      </c>
      <c r="J128" s="121" t="s">
        <v>160</v>
      </c>
      <c r="K128" s="122" t="s">
        <v>195</v>
      </c>
      <c r="L128" s="118"/>
      <c r="M128" s="58" t="s">
        <v>1</v>
      </c>
      <c r="N128" s="59" t="s">
        <v>39</v>
      </c>
      <c r="O128" s="59" t="s">
        <v>196</v>
      </c>
      <c r="P128" s="59" t="s">
        <v>197</v>
      </c>
      <c r="Q128" s="59" t="s">
        <v>198</v>
      </c>
      <c r="R128" s="59" t="s">
        <v>199</v>
      </c>
      <c r="S128" s="59" t="s">
        <v>200</v>
      </c>
      <c r="T128" s="60" t="s">
        <v>201</v>
      </c>
    </row>
    <row r="129" spans="2:65" s="1" customFormat="1" ht="22.8" customHeight="1" x14ac:dyDescent="0.3">
      <c r="B129" s="28"/>
      <c r="C129" s="63" t="s">
        <v>161</v>
      </c>
      <c r="J129" s="123">
        <f>BK129</f>
        <v>0</v>
      </c>
      <c r="L129" s="28"/>
      <c r="M129" s="61"/>
      <c r="N129" s="52"/>
      <c r="O129" s="52"/>
      <c r="P129" s="124">
        <f>P130+P139+P153</f>
        <v>0</v>
      </c>
      <c r="Q129" s="52"/>
      <c r="R129" s="124">
        <f>R130+R139+R153</f>
        <v>46.342644407999991</v>
      </c>
      <c r="S129" s="52"/>
      <c r="T129" s="125">
        <f>T130+T139+T153</f>
        <v>0</v>
      </c>
      <c r="AT129" s="13" t="s">
        <v>74</v>
      </c>
      <c r="AU129" s="13" t="s">
        <v>162</v>
      </c>
      <c r="BK129" s="126">
        <f>BK130+BK139+BK153</f>
        <v>0</v>
      </c>
    </row>
    <row r="130" spans="2:65" s="11" customFormat="1" ht="25.95" customHeight="1" x14ac:dyDescent="0.25">
      <c r="B130" s="127"/>
      <c r="D130" s="128" t="s">
        <v>74</v>
      </c>
      <c r="E130" s="129" t="s">
        <v>2992</v>
      </c>
      <c r="F130" s="129" t="s">
        <v>2993</v>
      </c>
      <c r="I130" s="130"/>
      <c r="J130" s="131">
        <f>BK130</f>
        <v>0</v>
      </c>
      <c r="L130" s="127"/>
      <c r="M130" s="132"/>
      <c r="P130" s="133">
        <f>SUM(P131:P138)</f>
        <v>0</v>
      </c>
      <c r="R130" s="133">
        <f>SUM(R131:R138)</f>
        <v>0</v>
      </c>
      <c r="T130" s="134">
        <f>SUM(T131:T138)</f>
        <v>0</v>
      </c>
      <c r="AR130" s="128" t="s">
        <v>82</v>
      </c>
      <c r="AT130" s="135" t="s">
        <v>74</v>
      </c>
      <c r="AU130" s="135" t="s">
        <v>75</v>
      </c>
      <c r="AY130" s="128" t="s">
        <v>204</v>
      </c>
      <c r="BK130" s="136">
        <f>SUM(BK131:BK138)</f>
        <v>0</v>
      </c>
    </row>
    <row r="131" spans="2:65" s="1" customFormat="1" ht="37.799999999999997" customHeight="1" x14ac:dyDescent="0.2">
      <c r="B131" s="139"/>
      <c r="C131" s="140" t="s">
        <v>82</v>
      </c>
      <c r="D131" s="140" t="s">
        <v>206</v>
      </c>
      <c r="E131" s="141" t="s">
        <v>2994</v>
      </c>
      <c r="F131" s="142" t="s">
        <v>2995</v>
      </c>
      <c r="G131" s="143" t="s">
        <v>294</v>
      </c>
      <c r="H131" s="144">
        <v>6</v>
      </c>
      <c r="I131" s="145"/>
      <c r="J131" s="146">
        <f t="shared" ref="J131:J138" si="0">ROUND(I131*H131,2)</f>
        <v>0</v>
      </c>
      <c r="K131" s="147"/>
      <c r="L131" s="28"/>
      <c r="M131" s="148" t="s">
        <v>1</v>
      </c>
      <c r="N131" s="149" t="s">
        <v>41</v>
      </c>
      <c r="P131" s="150">
        <f t="shared" ref="P131:P138" si="1">O131*H131</f>
        <v>0</v>
      </c>
      <c r="Q131" s="150">
        <v>0</v>
      </c>
      <c r="R131" s="150">
        <f t="shared" ref="R131:R138" si="2">Q131*H131</f>
        <v>0</v>
      </c>
      <c r="S131" s="150">
        <v>0</v>
      </c>
      <c r="T131" s="151">
        <f t="shared" ref="T131:T138" si="3">S131*H131</f>
        <v>0</v>
      </c>
      <c r="AR131" s="152" t="s">
        <v>210</v>
      </c>
      <c r="AT131" s="152" t="s">
        <v>206</v>
      </c>
      <c r="AU131" s="152" t="s">
        <v>82</v>
      </c>
      <c r="AY131" s="13" t="s">
        <v>204</v>
      </c>
      <c r="BE131" s="153">
        <f t="shared" ref="BE131:BE138" si="4">IF(N131="základná",J131,0)</f>
        <v>0</v>
      </c>
      <c r="BF131" s="153">
        <f t="shared" ref="BF131:BF138" si="5">IF(N131="znížená",J131,0)</f>
        <v>0</v>
      </c>
      <c r="BG131" s="153">
        <f t="shared" ref="BG131:BG138" si="6">IF(N131="zákl. prenesená",J131,0)</f>
        <v>0</v>
      </c>
      <c r="BH131" s="153">
        <f t="shared" ref="BH131:BH138" si="7">IF(N131="zníž. prenesená",J131,0)</f>
        <v>0</v>
      </c>
      <c r="BI131" s="153">
        <f t="shared" ref="BI131:BI138" si="8">IF(N131="nulová",J131,0)</f>
        <v>0</v>
      </c>
      <c r="BJ131" s="13" t="s">
        <v>88</v>
      </c>
      <c r="BK131" s="153">
        <f t="shared" ref="BK131:BK138" si="9">ROUND(I131*H131,2)</f>
        <v>0</v>
      </c>
      <c r="BL131" s="13" t="s">
        <v>210</v>
      </c>
      <c r="BM131" s="152" t="s">
        <v>2996</v>
      </c>
    </row>
    <row r="132" spans="2:65" s="1" customFormat="1" ht="21.75" customHeight="1" x14ac:dyDescent="0.2">
      <c r="B132" s="139"/>
      <c r="C132" s="140" t="s">
        <v>88</v>
      </c>
      <c r="D132" s="140" t="s">
        <v>206</v>
      </c>
      <c r="E132" s="141" t="s">
        <v>2997</v>
      </c>
      <c r="F132" s="142" t="s">
        <v>2998</v>
      </c>
      <c r="G132" s="143" t="s">
        <v>294</v>
      </c>
      <c r="H132" s="144">
        <v>6</v>
      </c>
      <c r="I132" s="145"/>
      <c r="J132" s="146">
        <f t="shared" si="0"/>
        <v>0</v>
      </c>
      <c r="K132" s="147"/>
      <c r="L132" s="28"/>
      <c r="M132" s="148" t="s">
        <v>1</v>
      </c>
      <c r="N132" s="149" t="s">
        <v>41</v>
      </c>
      <c r="P132" s="150">
        <f t="shared" si="1"/>
        <v>0</v>
      </c>
      <c r="Q132" s="150">
        <v>0</v>
      </c>
      <c r="R132" s="150">
        <f t="shared" si="2"/>
        <v>0</v>
      </c>
      <c r="S132" s="150">
        <v>0</v>
      </c>
      <c r="T132" s="151">
        <f t="shared" si="3"/>
        <v>0</v>
      </c>
      <c r="AR132" s="152" t="s">
        <v>210</v>
      </c>
      <c r="AT132" s="152" t="s">
        <v>206</v>
      </c>
      <c r="AU132" s="152" t="s">
        <v>82</v>
      </c>
      <c r="AY132" s="13" t="s">
        <v>204</v>
      </c>
      <c r="BE132" s="153">
        <f t="shared" si="4"/>
        <v>0</v>
      </c>
      <c r="BF132" s="153">
        <f t="shared" si="5"/>
        <v>0</v>
      </c>
      <c r="BG132" s="153">
        <f t="shared" si="6"/>
        <v>0</v>
      </c>
      <c r="BH132" s="153">
        <f t="shared" si="7"/>
        <v>0</v>
      </c>
      <c r="BI132" s="153">
        <f t="shared" si="8"/>
        <v>0</v>
      </c>
      <c r="BJ132" s="13" t="s">
        <v>88</v>
      </c>
      <c r="BK132" s="153">
        <f t="shared" si="9"/>
        <v>0</v>
      </c>
      <c r="BL132" s="13" t="s">
        <v>210</v>
      </c>
      <c r="BM132" s="152" t="s">
        <v>2999</v>
      </c>
    </row>
    <row r="133" spans="2:65" s="1" customFormat="1" ht="24.15" customHeight="1" x14ac:dyDescent="0.2">
      <c r="B133" s="139"/>
      <c r="C133" s="140" t="s">
        <v>93</v>
      </c>
      <c r="D133" s="140" t="s">
        <v>206</v>
      </c>
      <c r="E133" s="141" t="s">
        <v>3000</v>
      </c>
      <c r="F133" s="142" t="s">
        <v>3001</v>
      </c>
      <c r="G133" s="143" t="s">
        <v>294</v>
      </c>
      <c r="H133" s="144">
        <v>6</v>
      </c>
      <c r="I133" s="145"/>
      <c r="J133" s="146">
        <f t="shared" si="0"/>
        <v>0</v>
      </c>
      <c r="K133" s="147"/>
      <c r="L133" s="28"/>
      <c r="M133" s="148" t="s">
        <v>1</v>
      </c>
      <c r="N133" s="149" t="s">
        <v>41</v>
      </c>
      <c r="P133" s="150">
        <f t="shared" si="1"/>
        <v>0</v>
      </c>
      <c r="Q133" s="150">
        <v>0</v>
      </c>
      <c r="R133" s="150">
        <f t="shared" si="2"/>
        <v>0</v>
      </c>
      <c r="S133" s="150">
        <v>0</v>
      </c>
      <c r="T133" s="151">
        <f t="shared" si="3"/>
        <v>0</v>
      </c>
      <c r="AR133" s="152" t="s">
        <v>210</v>
      </c>
      <c r="AT133" s="152" t="s">
        <v>206</v>
      </c>
      <c r="AU133" s="152" t="s">
        <v>82</v>
      </c>
      <c r="AY133" s="13" t="s">
        <v>204</v>
      </c>
      <c r="BE133" s="153">
        <f t="shared" si="4"/>
        <v>0</v>
      </c>
      <c r="BF133" s="153">
        <f t="shared" si="5"/>
        <v>0</v>
      </c>
      <c r="BG133" s="153">
        <f t="shared" si="6"/>
        <v>0</v>
      </c>
      <c r="BH133" s="153">
        <f t="shared" si="7"/>
        <v>0</v>
      </c>
      <c r="BI133" s="153">
        <f t="shared" si="8"/>
        <v>0</v>
      </c>
      <c r="BJ133" s="13" t="s">
        <v>88</v>
      </c>
      <c r="BK133" s="153">
        <f t="shared" si="9"/>
        <v>0</v>
      </c>
      <c r="BL133" s="13" t="s">
        <v>210</v>
      </c>
      <c r="BM133" s="152" t="s">
        <v>3002</v>
      </c>
    </row>
    <row r="134" spans="2:65" s="1" customFormat="1" ht="24.15" customHeight="1" x14ac:dyDescent="0.2">
      <c r="B134" s="139"/>
      <c r="C134" s="140" t="s">
        <v>210</v>
      </c>
      <c r="D134" s="140" t="s">
        <v>206</v>
      </c>
      <c r="E134" s="141" t="s">
        <v>3003</v>
      </c>
      <c r="F134" s="142" t="s">
        <v>3004</v>
      </c>
      <c r="G134" s="143" t="s">
        <v>294</v>
      </c>
      <c r="H134" s="144">
        <v>6</v>
      </c>
      <c r="I134" s="145"/>
      <c r="J134" s="146">
        <f t="shared" si="0"/>
        <v>0</v>
      </c>
      <c r="K134" s="147"/>
      <c r="L134" s="28"/>
      <c r="M134" s="148" t="s">
        <v>1</v>
      </c>
      <c r="N134" s="149" t="s">
        <v>41</v>
      </c>
      <c r="P134" s="150">
        <f t="shared" si="1"/>
        <v>0</v>
      </c>
      <c r="Q134" s="150">
        <v>0</v>
      </c>
      <c r="R134" s="150">
        <f t="shared" si="2"/>
        <v>0</v>
      </c>
      <c r="S134" s="150">
        <v>0</v>
      </c>
      <c r="T134" s="151">
        <f t="shared" si="3"/>
        <v>0</v>
      </c>
      <c r="AR134" s="152" t="s">
        <v>210</v>
      </c>
      <c r="AT134" s="152" t="s">
        <v>206</v>
      </c>
      <c r="AU134" s="152" t="s">
        <v>82</v>
      </c>
      <c r="AY134" s="13" t="s">
        <v>204</v>
      </c>
      <c r="BE134" s="153">
        <f t="shared" si="4"/>
        <v>0</v>
      </c>
      <c r="BF134" s="153">
        <f t="shared" si="5"/>
        <v>0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3" t="s">
        <v>88</v>
      </c>
      <c r="BK134" s="153">
        <f t="shared" si="9"/>
        <v>0</v>
      </c>
      <c r="BL134" s="13" t="s">
        <v>210</v>
      </c>
      <c r="BM134" s="152" t="s">
        <v>3005</v>
      </c>
    </row>
    <row r="135" spans="2:65" s="1" customFormat="1" ht="33" customHeight="1" x14ac:dyDescent="0.2">
      <c r="B135" s="139"/>
      <c r="C135" s="140" t="s">
        <v>221</v>
      </c>
      <c r="D135" s="140" t="s">
        <v>206</v>
      </c>
      <c r="E135" s="141" t="s">
        <v>3006</v>
      </c>
      <c r="F135" s="142" t="s">
        <v>3007</v>
      </c>
      <c r="G135" s="143" t="s">
        <v>294</v>
      </c>
      <c r="H135" s="144">
        <v>215</v>
      </c>
      <c r="I135" s="145"/>
      <c r="J135" s="146">
        <f t="shared" si="0"/>
        <v>0</v>
      </c>
      <c r="K135" s="147"/>
      <c r="L135" s="28"/>
      <c r="M135" s="148" t="s">
        <v>1</v>
      </c>
      <c r="N135" s="149" t="s">
        <v>41</v>
      </c>
      <c r="P135" s="150">
        <f t="shared" si="1"/>
        <v>0</v>
      </c>
      <c r="Q135" s="150">
        <v>0</v>
      </c>
      <c r="R135" s="150">
        <f t="shared" si="2"/>
        <v>0</v>
      </c>
      <c r="S135" s="150">
        <v>0</v>
      </c>
      <c r="T135" s="151">
        <f t="shared" si="3"/>
        <v>0</v>
      </c>
      <c r="AR135" s="152" t="s">
        <v>210</v>
      </c>
      <c r="AT135" s="152" t="s">
        <v>206</v>
      </c>
      <c r="AU135" s="152" t="s">
        <v>82</v>
      </c>
      <c r="AY135" s="13" t="s">
        <v>204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88</v>
      </c>
      <c r="BK135" s="153">
        <f t="shared" si="9"/>
        <v>0</v>
      </c>
      <c r="BL135" s="13" t="s">
        <v>210</v>
      </c>
      <c r="BM135" s="152" t="s">
        <v>3008</v>
      </c>
    </row>
    <row r="136" spans="2:65" s="1" customFormat="1" ht="24.15" customHeight="1" x14ac:dyDescent="0.2">
      <c r="B136" s="139"/>
      <c r="C136" s="140" t="s">
        <v>225</v>
      </c>
      <c r="D136" s="140" t="s">
        <v>206</v>
      </c>
      <c r="E136" s="141" t="s">
        <v>3009</v>
      </c>
      <c r="F136" s="142" t="s">
        <v>3010</v>
      </c>
      <c r="G136" s="143" t="s">
        <v>294</v>
      </c>
      <c r="H136" s="144">
        <v>215</v>
      </c>
      <c r="I136" s="145"/>
      <c r="J136" s="146">
        <f t="shared" si="0"/>
        <v>0</v>
      </c>
      <c r="K136" s="147"/>
      <c r="L136" s="28"/>
      <c r="M136" s="148" t="s">
        <v>1</v>
      </c>
      <c r="N136" s="149" t="s">
        <v>41</v>
      </c>
      <c r="P136" s="150">
        <f t="shared" si="1"/>
        <v>0</v>
      </c>
      <c r="Q136" s="150">
        <v>0</v>
      </c>
      <c r="R136" s="150">
        <f t="shared" si="2"/>
        <v>0</v>
      </c>
      <c r="S136" s="150">
        <v>0</v>
      </c>
      <c r="T136" s="151">
        <f t="shared" si="3"/>
        <v>0</v>
      </c>
      <c r="AR136" s="152" t="s">
        <v>210</v>
      </c>
      <c r="AT136" s="152" t="s">
        <v>206</v>
      </c>
      <c r="AU136" s="152" t="s">
        <v>82</v>
      </c>
      <c r="AY136" s="13" t="s">
        <v>204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88</v>
      </c>
      <c r="BK136" s="153">
        <f t="shared" si="9"/>
        <v>0</v>
      </c>
      <c r="BL136" s="13" t="s">
        <v>210</v>
      </c>
      <c r="BM136" s="152" t="s">
        <v>3011</v>
      </c>
    </row>
    <row r="137" spans="2:65" s="1" customFormat="1" ht="24.15" customHeight="1" x14ac:dyDescent="0.2">
      <c r="B137" s="139"/>
      <c r="C137" s="140" t="s">
        <v>229</v>
      </c>
      <c r="D137" s="140" t="s">
        <v>206</v>
      </c>
      <c r="E137" s="141" t="s">
        <v>3012</v>
      </c>
      <c r="F137" s="142" t="s">
        <v>3013</v>
      </c>
      <c r="G137" s="143" t="s">
        <v>244</v>
      </c>
      <c r="H137" s="144">
        <v>77.400000000000006</v>
      </c>
      <c r="I137" s="145"/>
      <c r="J137" s="146">
        <f t="shared" si="0"/>
        <v>0</v>
      </c>
      <c r="K137" s="147"/>
      <c r="L137" s="28"/>
      <c r="M137" s="148" t="s">
        <v>1</v>
      </c>
      <c r="N137" s="149" t="s">
        <v>41</v>
      </c>
      <c r="P137" s="150">
        <f t="shared" si="1"/>
        <v>0</v>
      </c>
      <c r="Q137" s="150">
        <v>0</v>
      </c>
      <c r="R137" s="150">
        <f t="shared" si="2"/>
        <v>0</v>
      </c>
      <c r="S137" s="150">
        <v>0</v>
      </c>
      <c r="T137" s="151">
        <f t="shared" si="3"/>
        <v>0</v>
      </c>
      <c r="AR137" s="152" t="s">
        <v>210</v>
      </c>
      <c r="AT137" s="152" t="s">
        <v>206</v>
      </c>
      <c r="AU137" s="152" t="s">
        <v>82</v>
      </c>
      <c r="AY137" s="13" t="s">
        <v>204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88</v>
      </c>
      <c r="BK137" s="153">
        <f t="shared" si="9"/>
        <v>0</v>
      </c>
      <c r="BL137" s="13" t="s">
        <v>210</v>
      </c>
      <c r="BM137" s="152" t="s">
        <v>3014</v>
      </c>
    </row>
    <row r="138" spans="2:65" s="1" customFormat="1" ht="21.75" customHeight="1" x14ac:dyDescent="0.2">
      <c r="B138" s="139"/>
      <c r="C138" s="140" t="s">
        <v>233</v>
      </c>
      <c r="D138" s="140" t="s">
        <v>206</v>
      </c>
      <c r="E138" s="141" t="s">
        <v>3015</v>
      </c>
      <c r="F138" s="142" t="s">
        <v>3016</v>
      </c>
      <c r="G138" s="143" t="s">
        <v>244</v>
      </c>
      <c r="H138" s="144">
        <v>77.400000000000006</v>
      </c>
      <c r="I138" s="145"/>
      <c r="J138" s="146">
        <f t="shared" si="0"/>
        <v>0</v>
      </c>
      <c r="K138" s="147"/>
      <c r="L138" s="28"/>
      <c r="M138" s="148" t="s">
        <v>1</v>
      </c>
      <c r="N138" s="149" t="s">
        <v>41</v>
      </c>
      <c r="P138" s="150">
        <f t="shared" si="1"/>
        <v>0</v>
      </c>
      <c r="Q138" s="150">
        <v>0</v>
      </c>
      <c r="R138" s="150">
        <f t="shared" si="2"/>
        <v>0</v>
      </c>
      <c r="S138" s="150">
        <v>0</v>
      </c>
      <c r="T138" s="151">
        <f t="shared" si="3"/>
        <v>0</v>
      </c>
      <c r="AR138" s="152" t="s">
        <v>210</v>
      </c>
      <c r="AT138" s="152" t="s">
        <v>206</v>
      </c>
      <c r="AU138" s="152" t="s">
        <v>82</v>
      </c>
      <c r="AY138" s="13" t="s">
        <v>204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88</v>
      </c>
      <c r="BK138" s="153">
        <f t="shared" si="9"/>
        <v>0</v>
      </c>
      <c r="BL138" s="13" t="s">
        <v>210</v>
      </c>
      <c r="BM138" s="152" t="s">
        <v>3017</v>
      </c>
    </row>
    <row r="139" spans="2:65" s="11" customFormat="1" ht="25.95" customHeight="1" x14ac:dyDescent="0.25">
      <c r="B139" s="127"/>
      <c r="D139" s="128" t="s">
        <v>74</v>
      </c>
      <c r="E139" s="129" t="s">
        <v>3018</v>
      </c>
      <c r="F139" s="129" t="s">
        <v>3019</v>
      </c>
      <c r="I139" s="130"/>
      <c r="J139" s="131">
        <f>BK139</f>
        <v>0</v>
      </c>
      <c r="L139" s="127"/>
      <c r="M139" s="132"/>
      <c r="P139" s="133">
        <f>P140+SUM(P141:P143)+P149+P151</f>
        <v>0</v>
      </c>
      <c r="R139" s="133">
        <f>R140+SUM(R141:R143)+R149+R151</f>
        <v>0</v>
      </c>
      <c r="T139" s="134">
        <f>T140+SUM(T141:T143)+T149+T151</f>
        <v>0</v>
      </c>
      <c r="AR139" s="128" t="s">
        <v>82</v>
      </c>
      <c r="AT139" s="135" t="s">
        <v>74</v>
      </c>
      <c r="AU139" s="135" t="s">
        <v>75</v>
      </c>
      <c r="AY139" s="128" t="s">
        <v>204</v>
      </c>
      <c r="BK139" s="136">
        <f>BK140+SUM(BK141:BK143)+BK149+BK151</f>
        <v>0</v>
      </c>
    </row>
    <row r="140" spans="2:65" s="1" customFormat="1" ht="16.5" customHeight="1" x14ac:dyDescent="0.2">
      <c r="B140" s="139"/>
      <c r="C140" s="140" t="s">
        <v>237</v>
      </c>
      <c r="D140" s="140" t="s">
        <v>206</v>
      </c>
      <c r="E140" s="141" t="s">
        <v>3020</v>
      </c>
      <c r="F140" s="142" t="s">
        <v>3021</v>
      </c>
      <c r="G140" s="143" t="s">
        <v>209</v>
      </c>
      <c r="H140" s="144">
        <v>5</v>
      </c>
      <c r="I140" s="145"/>
      <c r="J140" s="146">
        <f>ROUND(I140*H140,2)</f>
        <v>0</v>
      </c>
      <c r="K140" s="147"/>
      <c r="L140" s="28"/>
      <c r="M140" s="148" t="s">
        <v>1</v>
      </c>
      <c r="N140" s="149" t="s">
        <v>41</v>
      </c>
      <c r="P140" s="150">
        <f>O140*H140</f>
        <v>0</v>
      </c>
      <c r="Q140" s="150">
        <v>0</v>
      </c>
      <c r="R140" s="150">
        <f>Q140*H140</f>
        <v>0</v>
      </c>
      <c r="S140" s="150">
        <v>0</v>
      </c>
      <c r="T140" s="151">
        <f>S140*H140</f>
        <v>0</v>
      </c>
      <c r="AR140" s="152" t="s">
        <v>210</v>
      </c>
      <c r="AT140" s="152" t="s">
        <v>206</v>
      </c>
      <c r="AU140" s="152" t="s">
        <v>82</v>
      </c>
      <c r="AY140" s="13" t="s">
        <v>204</v>
      </c>
      <c r="BE140" s="153">
        <f>IF(N140="základná",J140,0)</f>
        <v>0</v>
      </c>
      <c r="BF140" s="153">
        <f>IF(N140="znížená",J140,0)</f>
        <v>0</v>
      </c>
      <c r="BG140" s="153">
        <f>IF(N140="zákl. prenesená",J140,0)</f>
        <v>0</v>
      </c>
      <c r="BH140" s="153">
        <f>IF(N140="zníž. prenesená",J140,0)</f>
        <v>0</v>
      </c>
      <c r="BI140" s="153">
        <f>IF(N140="nulová",J140,0)</f>
        <v>0</v>
      </c>
      <c r="BJ140" s="13" t="s">
        <v>88</v>
      </c>
      <c r="BK140" s="153">
        <f>ROUND(I140*H140,2)</f>
        <v>0</v>
      </c>
      <c r="BL140" s="13" t="s">
        <v>210</v>
      </c>
      <c r="BM140" s="152" t="s">
        <v>3022</v>
      </c>
    </row>
    <row r="141" spans="2:65" s="1" customFormat="1" ht="21.75" customHeight="1" x14ac:dyDescent="0.2">
      <c r="B141" s="139"/>
      <c r="C141" s="140" t="s">
        <v>241</v>
      </c>
      <c r="D141" s="140" t="s">
        <v>206</v>
      </c>
      <c r="E141" s="141" t="s">
        <v>3023</v>
      </c>
      <c r="F141" s="142" t="s">
        <v>3024</v>
      </c>
      <c r="G141" s="143" t="s">
        <v>244</v>
      </c>
      <c r="H141" s="144">
        <v>80</v>
      </c>
      <c r="I141" s="145"/>
      <c r="J141" s="146">
        <f>ROUND(I141*H141,2)</f>
        <v>0</v>
      </c>
      <c r="K141" s="147"/>
      <c r="L141" s="28"/>
      <c r="M141" s="148" t="s">
        <v>1</v>
      </c>
      <c r="N141" s="149" t="s">
        <v>41</v>
      </c>
      <c r="P141" s="150">
        <f>O141*H141</f>
        <v>0</v>
      </c>
      <c r="Q141" s="150">
        <v>0</v>
      </c>
      <c r="R141" s="150">
        <f>Q141*H141</f>
        <v>0</v>
      </c>
      <c r="S141" s="150">
        <v>0</v>
      </c>
      <c r="T141" s="151">
        <f>S141*H141</f>
        <v>0</v>
      </c>
      <c r="AR141" s="152" t="s">
        <v>210</v>
      </c>
      <c r="AT141" s="152" t="s">
        <v>206</v>
      </c>
      <c r="AU141" s="152" t="s">
        <v>82</v>
      </c>
      <c r="AY141" s="13" t="s">
        <v>204</v>
      </c>
      <c r="BE141" s="153">
        <f>IF(N141="základná",J141,0)</f>
        <v>0</v>
      </c>
      <c r="BF141" s="153">
        <f>IF(N141="znížená",J141,0)</f>
        <v>0</v>
      </c>
      <c r="BG141" s="153">
        <f>IF(N141="zákl. prenesená",J141,0)</f>
        <v>0</v>
      </c>
      <c r="BH141" s="153">
        <f>IF(N141="zníž. prenesená",J141,0)</f>
        <v>0</v>
      </c>
      <c r="BI141" s="153">
        <f>IF(N141="nulová",J141,0)</f>
        <v>0</v>
      </c>
      <c r="BJ141" s="13" t="s">
        <v>88</v>
      </c>
      <c r="BK141" s="153">
        <f>ROUND(I141*H141,2)</f>
        <v>0</v>
      </c>
      <c r="BL141" s="13" t="s">
        <v>210</v>
      </c>
      <c r="BM141" s="152" t="s">
        <v>3025</v>
      </c>
    </row>
    <row r="142" spans="2:65" s="1" customFormat="1" ht="16.5" customHeight="1" x14ac:dyDescent="0.2">
      <c r="B142" s="139"/>
      <c r="C142" s="140" t="s">
        <v>247</v>
      </c>
      <c r="D142" s="140" t="s">
        <v>206</v>
      </c>
      <c r="E142" s="141" t="s">
        <v>3026</v>
      </c>
      <c r="F142" s="142" t="s">
        <v>3027</v>
      </c>
      <c r="G142" s="143" t="s">
        <v>244</v>
      </c>
      <c r="H142" s="144">
        <v>80</v>
      </c>
      <c r="I142" s="145"/>
      <c r="J142" s="146">
        <f>ROUND(I142*H142,2)</f>
        <v>0</v>
      </c>
      <c r="K142" s="147"/>
      <c r="L142" s="28"/>
      <c r="M142" s="148" t="s">
        <v>1</v>
      </c>
      <c r="N142" s="149" t="s">
        <v>41</v>
      </c>
      <c r="P142" s="150">
        <f>O142*H142</f>
        <v>0</v>
      </c>
      <c r="Q142" s="150">
        <v>0</v>
      </c>
      <c r="R142" s="150">
        <f>Q142*H142</f>
        <v>0</v>
      </c>
      <c r="S142" s="150">
        <v>0</v>
      </c>
      <c r="T142" s="151">
        <f>S142*H142</f>
        <v>0</v>
      </c>
      <c r="AR142" s="152" t="s">
        <v>210</v>
      </c>
      <c r="AT142" s="152" t="s">
        <v>206</v>
      </c>
      <c r="AU142" s="152" t="s">
        <v>82</v>
      </c>
      <c r="AY142" s="13" t="s">
        <v>204</v>
      </c>
      <c r="BE142" s="153">
        <f>IF(N142="základná",J142,0)</f>
        <v>0</v>
      </c>
      <c r="BF142" s="153">
        <f>IF(N142="znížená",J142,0)</f>
        <v>0</v>
      </c>
      <c r="BG142" s="153">
        <f>IF(N142="zákl. prenesená",J142,0)</f>
        <v>0</v>
      </c>
      <c r="BH142" s="153">
        <f>IF(N142="zníž. prenesená",J142,0)</f>
        <v>0</v>
      </c>
      <c r="BI142" s="153">
        <f>IF(N142="nulová",J142,0)</f>
        <v>0</v>
      </c>
      <c r="BJ142" s="13" t="s">
        <v>88</v>
      </c>
      <c r="BK142" s="153">
        <f>ROUND(I142*H142,2)</f>
        <v>0</v>
      </c>
      <c r="BL142" s="13" t="s">
        <v>210</v>
      </c>
      <c r="BM142" s="152" t="s">
        <v>3028</v>
      </c>
    </row>
    <row r="143" spans="2:65" s="11" customFormat="1" ht="22.8" customHeight="1" x14ac:dyDescent="0.25">
      <c r="B143" s="127"/>
      <c r="D143" s="128" t="s">
        <v>74</v>
      </c>
      <c r="E143" s="137" t="s">
        <v>3029</v>
      </c>
      <c r="F143" s="137" t="s">
        <v>3030</v>
      </c>
      <c r="I143" s="130"/>
      <c r="J143" s="138">
        <f>BK143</f>
        <v>0</v>
      </c>
      <c r="L143" s="127"/>
      <c r="M143" s="132"/>
      <c r="P143" s="133">
        <f>SUM(P144:P148)</f>
        <v>0</v>
      </c>
      <c r="R143" s="133">
        <f>SUM(R144:R148)</f>
        <v>0</v>
      </c>
      <c r="T143" s="134">
        <f>SUM(T144:T148)</f>
        <v>0</v>
      </c>
      <c r="AR143" s="128" t="s">
        <v>82</v>
      </c>
      <c r="AT143" s="135" t="s">
        <v>74</v>
      </c>
      <c r="AU143" s="135" t="s">
        <v>82</v>
      </c>
      <c r="AY143" s="128" t="s">
        <v>204</v>
      </c>
      <c r="BK143" s="136">
        <f>SUM(BK144:BK148)</f>
        <v>0</v>
      </c>
    </row>
    <row r="144" spans="2:65" s="1" customFormat="1" ht="16.5" customHeight="1" x14ac:dyDescent="0.2">
      <c r="B144" s="139"/>
      <c r="C144" s="154" t="s">
        <v>251</v>
      </c>
      <c r="D144" s="154" t="s">
        <v>301</v>
      </c>
      <c r="E144" s="155" t="s">
        <v>3031</v>
      </c>
      <c r="F144" s="156" t="s">
        <v>3032</v>
      </c>
      <c r="G144" s="157" t="s">
        <v>244</v>
      </c>
      <c r="H144" s="158">
        <v>88</v>
      </c>
      <c r="I144" s="159"/>
      <c r="J144" s="160">
        <f>ROUND(I144*H144,2)</f>
        <v>0</v>
      </c>
      <c r="K144" s="161"/>
      <c r="L144" s="162"/>
      <c r="M144" s="163" t="s">
        <v>1</v>
      </c>
      <c r="N144" s="164" t="s">
        <v>41</v>
      </c>
      <c r="P144" s="150">
        <f>O144*H144</f>
        <v>0</v>
      </c>
      <c r="Q144" s="150">
        <v>0</v>
      </c>
      <c r="R144" s="150">
        <f>Q144*H144</f>
        <v>0</v>
      </c>
      <c r="S144" s="150">
        <v>0</v>
      </c>
      <c r="T144" s="151">
        <f>S144*H144</f>
        <v>0</v>
      </c>
      <c r="AR144" s="152" t="s">
        <v>233</v>
      </c>
      <c r="AT144" s="152" t="s">
        <v>301</v>
      </c>
      <c r="AU144" s="152" t="s">
        <v>88</v>
      </c>
      <c r="AY144" s="13" t="s">
        <v>204</v>
      </c>
      <c r="BE144" s="153">
        <f>IF(N144="základná",J144,0)</f>
        <v>0</v>
      </c>
      <c r="BF144" s="153">
        <f>IF(N144="znížená",J144,0)</f>
        <v>0</v>
      </c>
      <c r="BG144" s="153">
        <f>IF(N144="zákl. prenesená",J144,0)</f>
        <v>0</v>
      </c>
      <c r="BH144" s="153">
        <f>IF(N144="zníž. prenesená",J144,0)</f>
        <v>0</v>
      </c>
      <c r="BI144" s="153">
        <f>IF(N144="nulová",J144,0)</f>
        <v>0</v>
      </c>
      <c r="BJ144" s="13" t="s">
        <v>88</v>
      </c>
      <c r="BK144" s="153">
        <f>ROUND(I144*H144,2)</f>
        <v>0</v>
      </c>
      <c r="BL144" s="13" t="s">
        <v>210</v>
      </c>
      <c r="BM144" s="152" t="s">
        <v>3033</v>
      </c>
    </row>
    <row r="145" spans="2:65" s="1" customFormat="1" ht="16.5" customHeight="1" x14ac:dyDescent="0.2">
      <c r="B145" s="139"/>
      <c r="C145" s="154" t="s">
        <v>255</v>
      </c>
      <c r="D145" s="154" t="s">
        <v>301</v>
      </c>
      <c r="E145" s="155" t="s">
        <v>3034</v>
      </c>
      <c r="F145" s="156" t="s">
        <v>3035</v>
      </c>
      <c r="G145" s="157" t="s">
        <v>209</v>
      </c>
      <c r="H145" s="158">
        <v>5</v>
      </c>
      <c r="I145" s="159"/>
      <c r="J145" s="160">
        <f>ROUND(I145*H145,2)</f>
        <v>0</v>
      </c>
      <c r="K145" s="161"/>
      <c r="L145" s="162"/>
      <c r="M145" s="163" t="s">
        <v>1</v>
      </c>
      <c r="N145" s="164" t="s">
        <v>41</v>
      </c>
      <c r="P145" s="150">
        <f>O145*H145</f>
        <v>0</v>
      </c>
      <c r="Q145" s="150">
        <v>0</v>
      </c>
      <c r="R145" s="150">
        <f>Q145*H145</f>
        <v>0</v>
      </c>
      <c r="S145" s="150">
        <v>0</v>
      </c>
      <c r="T145" s="151">
        <f>S145*H145</f>
        <v>0</v>
      </c>
      <c r="AR145" s="152" t="s">
        <v>233</v>
      </c>
      <c r="AT145" s="152" t="s">
        <v>301</v>
      </c>
      <c r="AU145" s="152" t="s">
        <v>88</v>
      </c>
      <c r="AY145" s="13" t="s">
        <v>204</v>
      </c>
      <c r="BE145" s="153">
        <f>IF(N145="základná",J145,0)</f>
        <v>0</v>
      </c>
      <c r="BF145" s="153">
        <f>IF(N145="znížená",J145,0)</f>
        <v>0</v>
      </c>
      <c r="BG145" s="153">
        <f>IF(N145="zákl. prenesená",J145,0)</f>
        <v>0</v>
      </c>
      <c r="BH145" s="153">
        <f>IF(N145="zníž. prenesená",J145,0)</f>
        <v>0</v>
      </c>
      <c r="BI145" s="153">
        <f>IF(N145="nulová",J145,0)</f>
        <v>0</v>
      </c>
      <c r="BJ145" s="13" t="s">
        <v>88</v>
      </c>
      <c r="BK145" s="153">
        <f>ROUND(I145*H145,2)</f>
        <v>0</v>
      </c>
      <c r="BL145" s="13" t="s">
        <v>210</v>
      </c>
      <c r="BM145" s="152" t="s">
        <v>3036</v>
      </c>
    </row>
    <row r="146" spans="2:65" s="1" customFormat="1" ht="16.5" customHeight="1" x14ac:dyDescent="0.2">
      <c r="B146" s="139"/>
      <c r="C146" s="154" t="s">
        <v>259</v>
      </c>
      <c r="D146" s="154" t="s">
        <v>301</v>
      </c>
      <c r="E146" s="155" t="s">
        <v>3037</v>
      </c>
      <c r="F146" s="156" t="s">
        <v>3038</v>
      </c>
      <c r="G146" s="157" t="s">
        <v>209</v>
      </c>
      <c r="H146" s="158">
        <v>5</v>
      </c>
      <c r="I146" s="159"/>
      <c r="J146" s="160">
        <f>ROUND(I146*H146,2)</f>
        <v>0</v>
      </c>
      <c r="K146" s="161"/>
      <c r="L146" s="162"/>
      <c r="M146" s="163" t="s">
        <v>1</v>
      </c>
      <c r="N146" s="164" t="s">
        <v>41</v>
      </c>
      <c r="P146" s="150">
        <f>O146*H146</f>
        <v>0</v>
      </c>
      <c r="Q146" s="150">
        <v>0</v>
      </c>
      <c r="R146" s="150">
        <f>Q146*H146</f>
        <v>0</v>
      </c>
      <c r="S146" s="150">
        <v>0</v>
      </c>
      <c r="T146" s="151">
        <f>S146*H146</f>
        <v>0</v>
      </c>
      <c r="AR146" s="152" t="s">
        <v>233</v>
      </c>
      <c r="AT146" s="152" t="s">
        <v>301</v>
      </c>
      <c r="AU146" s="152" t="s">
        <v>88</v>
      </c>
      <c r="AY146" s="13" t="s">
        <v>204</v>
      </c>
      <c r="BE146" s="153">
        <f>IF(N146="základná",J146,0)</f>
        <v>0</v>
      </c>
      <c r="BF146" s="153">
        <f>IF(N146="znížená",J146,0)</f>
        <v>0</v>
      </c>
      <c r="BG146" s="153">
        <f>IF(N146="zákl. prenesená",J146,0)</f>
        <v>0</v>
      </c>
      <c r="BH146" s="153">
        <f>IF(N146="zníž. prenesená",J146,0)</f>
        <v>0</v>
      </c>
      <c r="BI146" s="153">
        <f>IF(N146="nulová",J146,0)</f>
        <v>0</v>
      </c>
      <c r="BJ146" s="13" t="s">
        <v>88</v>
      </c>
      <c r="BK146" s="153">
        <f>ROUND(I146*H146,2)</f>
        <v>0</v>
      </c>
      <c r="BL146" s="13" t="s">
        <v>210</v>
      </c>
      <c r="BM146" s="152" t="s">
        <v>3039</v>
      </c>
    </row>
    <row r="147" spans="2:65" s="1" customFormat="1" ht="16.5" customHeight="1" x14ac:dyDescent="0.2">
      <c r="B147" s="139"/>
      <c r="C147" s="154" t="s">
        <v>263</v>
      </c>
      <c r="D147" s="154" t="s">
        <v>301</v>
      </c>
      <c r="E147" s="155" t="s">
        <v>3040</v>
      </c>
      <c r="F147" s="156" t="s">
        <v>3041</v>
      </c>
      <c r="G147" s="157" t="s">
        <v>209</v>
      </c>
      <c r="H147" s="158">
        <v>37</v>
      </c>
      <c r="I147" s="159"/>
      <c r="J147" s="160">
        <f>ROUND(I147*H147,2)</f>
        <v>0</v>
      </c>
      <c r="K147" s="161"/>
      <c r="L147" s="162"/>
      <c r="M147" s="163" t="s">
        <v>1</v>
      </c>
      <c r="N147" s="164" t="s">
        <v>41</v>
      </c>
      <c r="P147" s="150">
        <f>O147*H147</f>
        <v>0</v>
      </c>
      <c r="Q147" s="150">
        <v>0</v>
      </c>
      <c r="R147" s="150">
        <f>Q147*H147</f>
        <v>0</v>
      </c>
      <c r="S147" s="150">
        <v>0</v>
      </c>
      <c r="T147" s="151">
        <f>S147*H147</f>
        <v>0</v>
      </c>
      <c r="AR147" s="152" t="s">
        <v>233</v>
      </c>
      <c r="AT147" s="152" t="s">
        <v>301</v>
      </c>
      <c r="AU147" s="152" t="s">
        <v>88</v>
      </c>
      <c r="AY147" s="13" t="s">
        <v>204</v>
      </c>
      <c r="BE147" s="153">
        <f>IF(N147="základná",J147,0)</f>
        <v>0</v>
      </c>
      <c r="BF147" s="153">
        <f>IF(N147="znížená",J147,0)</f>
        <v>0</v>
      </c>
      <c r="BG147" s="153">
        <f>IF(N147="zákl. prenesená",J147,0)</f>
        <v>0</v>
      </c>
      <c r="BH147" s="153">
        <f>IF(N147="zníž. prenesená",J147,0)</f>
        <v>0</v>
      </c>
      <c r="BI147" s="153">
        <f>IF(N147="nulová",J147,0)</f>
        <v>0</v>
      </c>
      <c r="BJ147" s="13" t="s">
        <v>88</v>
      </c>
      <c r="BK147" s="153">
        <f>ROUND(I147*H147,2)</f>
        <v>0</v>
      </c>
      <c r="BL147" s="13" t="s">
        <v>210</v>
      </c>
      <c r="BM147" s="152" t="s">
        <v>3042</v>
      </c>
    </row>
    <row r="148" spans="2:65" s="1" customFormat="1" ht="16.5" customHeight="1" x14ac:dyDescent="0.2">
      <c r="B148" s="139"/>
      <c r="C148" s="154" t="s">
        <v>267</v>
      </c>
      <c r="D148" s="154" t="s">
        <v>301</v>
      </c>
      <c r="E148" s="155" t="s">
        <v>3043</v>
      </c>
      <c r="F148" s="156" t="s">
        <v>3044</v>
      </c>
      <c r="G148" s="157" t="s">
        <v>209</v>
      </c>
      <c r="H148" s="158">
        <v>11.55</v>
      </c>
      <c r="I148" s="159"/>
      <c r="J148" s="160">
        <f>ROUND(I148*H148,2)</f>
        <v>0</v>
      </c>
      <c r="K148" s="161"/>
      <c r="L148" s="162"/>
      <c r="M148" s="163" t="s">
        <v>1</v>
      </c>
      <c r="N148" s="164" t="s">
        <v>41</v>
      </c>
      <c r="P148" s="150">
        <f>O148*H148</f>
        <v>0</v>
      </c>
      <c r="Q148" s="150">
        <v>0</v>
      </c>
      <c r="R148" s="150">
        <f>Q148*H148</f>
        <v>0</v>
      </c>
      <c r="S148" s="150">
        <v>0</v>
      </c>
      <c r="T148" s="151">
        <f>S148*H148</f>
        <v>0</v>
      </c>
      <c r="AR148" s="152" t="s">
        <v>233</v>
      </c>
      <c r="AT148" s="152" t="s">
        <v>301</v>
      </c>
      <c r="AU148" s="152" t="s">
        <v>88</v>
      </c>
      <c r="AY148" s="13" t="s">
        <v>204</v>
      </c>
      <c r="BE148" s="153">
        <f>IF(N148="základná",J148,0)</f>
        <v>0</v>
      </c>
      <c r="BF148" s="153">
        <f>IF(N148="znížená",J148,0)</f>
        <v>0</v>
      </c>
      <c r="BG148" s="153">
        <f>IF(N148="zákl. prenesená",J148,0)</f>
        <v>0</v>
      </c>
      <c r="BH148" s="153">
        <f>IF(N148="zníž. prenesená",J148,0)</f>
        <v>0</v>
      </c>
      <c r="BI148" s="153">
        <f>IF(N148="nulová",J148,0)</f>
        <v>0</v>
      </c>
      <c r="BJ148" s="13" t="s">
        <v>88</v>
      </c>
      <c r="BK148" s="153">
        <f>ROUND(I148*H148,2)</f>
        <v>0</v>
      </c>
      <c r="BL148" s="13" t="s">
        <v>210</v>
      </c>
      <c r="BM148" s="152" t="s">
        <v>3045</v>
      </c>
    </row>
    <row r="149" spans="2:65" s="11" customFormat="1" ht="22.8" customHeight="1" x14ac:dyDescent="0.25">
      <c r="B149" s="127"/>
      <c r="D149" s="128" t="s">
        <v>74</v>
      </c>
      <c r="E149" s="137" t="s">
        <v>3046</v>
      </c>
      <c r="F149" s="137" t="s">
        <v>3047</v>
      </c>
      <c r="I149" s="130"/>
      <c r="J149" s="138">
        <f>BK149</f>
        <v>0</v>
      </c>
      <c r="L149" s="127"/>
      <c r="M149" s="132"/>
      <c r="P149" s="133">
        <f>P150</f>
        <v>0</v>
      </c>
      <c r="R149" s="133">
        <f>R150</f>
        <v>0</v>
      </c>
      <c r="T149" s="134">
        <f>T150</f>
        <v>0</v>
      </c>
      <c r="AR149" s="128" t="s">
        <v>82</v>
      </c>
      <c r="AT149" s="135" t="s">
        <v>74</v>
      </c>
      <c r="AU149" s="135" t="s">
        <v>82</v>
      </c>
      <c r="AY149" s="128" t="s">
        <v>204</v>
      </c>
      <c r="BK149" s="136">
        <f>BK150</f>
        <v>0</v>
      </c>
    </row>
    <row r="150" spans="2:65" s="1" customFormat="1" ht="16.5" customHeight="1" x14ac:dyDescent="0.2">
      <c r="B150" s="139"/>
      <c r="C150" s="154" t="s">
        <v>272</v>
      </c>
      <c r="D150" s="154" t="s">
        <v>301</v>
      </c>
      <c r="E150" s="155" t="s">
        <v>3048</v>
      </c>
      <c r="F150" s="156" t="s">
        <v>3049</v>
      </c>
      <c r="G150" s="157" t="s">
        <v>294</v>
      </c>
      <c r="H150" s="158">
        <v>6</v>
      </c>
      <c r="I150" s="159"/>
      <c r="J150" s="160">
        <f>ROUND(I150*H150,2)</f>
        <v>0</v>
      </c>
      <c r="K150" s="161"/>
      <c r="L150" s="162"/>
      <c r="M150" s="163" t="s">
        <v>1</v>
      </c>
      <c r="N150" s="164" t="s">
        <v>41</v>
      </c>
      <c r="P150" s="150">
        <f>O150*H150</f>
        <v>0</v>
      </c>
      <c r="Q150" s="150">
        <v>0</v>
      </c>
      <c r="R150" s="150">
        <f>Q150*H150</f>
        <v>0</v>
      </c>
      <c r="S150" s="150">
        <v>0</v>
      </c>
      <c r="T150" s="151">
        <f>S150*H150</f>
        <v>0</v>
      </c>
      <c r="AR150" s="152" t="s">
        <v>233</v>
      </c>
      <c r="AT150" s="152" t="s">
        <v>301</v>
      </c>
      <c r="AU150" s="152" t="s">
        <v>88</v>
      </c>
      <c r="AY150" s="13" t="s">
        <v>204</v>
      </c>
      <c r="BE150" s="153">
        <f>IF(N150="základná",J150,0)</f>
        <v>0</v>
      </c>
      <c r="BF150" s="153">
        <f>IF(N150="znížená",J150,0)</f>
        <v>0</v>
      </c>
      <c r="BG150" s="153">
        <f>IF(N150="zákl. prenesená",J150,0)</f>
        <v>0</v>
      </c>
      <c r="BH150" s="153">
        <f>IF(N150="zníž. prenesená",J150,0)</f>
        <v>0</v>
      </c>
      <c r="BI150" s="153">
        <f>IF(N150="nulová",J150,0)</f>
        <v>0</v>
      </c>
      <c r="BJ150" s="13" t="s">
        <v>88</v>
      </c>
      <c r="BK150" s="153">
        <f>ROUND(I150*H150,2)</f>
        <v>0</v>
      </c>
      <c r="BL150" s="13" t="s">
        <v>210</v>
      </c>
      <c r="BM150" s="152" t="s">
        <v>3050</v>
      </c>
    </row>
    <row r="151" spans="2:65" s="11" customFormat="1" ht="22.8" customHeight="1" x14ac:dyDescent="0.25">
      <c r="B151" s="127"/>
      <c r="D151" s="128" t="s">
        <v>74</v>
      </c>
      <c r="E151" s="137" t="s">
        <v>3051</v>
      </c>
      <c r="F151" s="137" t="s">
        <v>3052</v>
      </c>
      <c r="I151" s="130"/>
      <c r="J151" s="138">
        <f>BK151</f>
        <v>0</v>
      </c>
      <c r="L151" s="127"/>
      <c r="M151" s="132"/>
      <c r="P151" s="133">
        <f>P152</f>
        <v>0</v>
      </c>
      <c r="R151" s="133">
        <f>R152</f>
        <v>0</v>
      </c>
      <c r="T151" s="134">
        <f>T152</f>
        <v>0</v>
      </c>
      <c r="AR151" s="128" t="s">
        <v>82</v>
      </c>
      <c r="AT151" s="135" t="s">
        <v>74</v>
      </c>
      <c r="AU151" s="135" t="s">
        <v>82</v>
      </c>
      <c r="AY151" s="128" t="s">
        <v>204</v>
      </c>
      <c r="BK151" s="136">
        <f>BK152</f>
        <v>0</v>
      </c>
    </row>
    <row r="152" spans="2:65" s="1" customFormat="1" ht="16.5" customHeight="1" x14ac:dyDescent="0.2">
      <c r="B152" s="139"/>
      <c r="C152" s="154" t="s">
        <v>276</v>
      </c>
      <c r="D152" s="154" t="s">
        <v>301</v>
      </c>
      <c r="E152" s="155" t="s">
        <v>3053</v>
      </c>
      <c r="F152" s="156" t="s">
        <v>3054</v>
      </c>
      <c r="G152" s="157" t="s">
        <v>294</v>
      </c>
      <c r="H152" s="158">
        <v>215</v>
      </c>
      <c r="I152" s="159"/>
      <c r="J152" s="160">
        <f>ROUND(I152*H152,2)</f>
        <v>0</v>
      </c>
      <c r="K152" s="161"/>
      <c r="L152" s="162"/>
      <c r="M152" s="163" t="s">
        <v>1</v>
      </c>
      <c r="N152" s="164" t="s">
        <v>41</v>
      </c>
      <c r="P152" s="150">
        <f>O152*H152</f>
        <v>0</v>
      </c>
      <c r="Q152" s="150">
        <v>0</v>
      </c>
      <c r="R152" s="150">
        <f>Q152*H152</f>
        <v>0</v>
      </c>
      <c r="S152" s="150">
        <v>0</v>
      </c>
      <c r="T152" s="151">
        <f>S152*H152</f>
        <v>0</v>
      </c>
      <c r="AR152" s="152" t="s">
        <v>233</v>
      </c>
      <c r="AT152" s="152" t="s">
        <v>301</v>
      </c>
      <c r="AU152" s="152" t="s">
        <v>88</v>
      </c>
      <c r="AY152" s="13" t="s">
        <v>204</v>
      </c>
      <c r="BE152" s="153">
        <f>IF(N152="základná",J152,0)</f>
        <v>0</v>
      </c>
      <c r="BF152" s="153">
        <f>IF(N152="znížená",J152,0)</f>
        <v>0</v>
      </c>
      <c r="BG152" s="153">
        <f>IF(N152="zákl. prenesená",J152,0)</f>
        <v>0</v>
      </c>
      <c r="BH152" s="153">
        <f>IF(N152="zníž. prenesená",J152,0)</f>
        <v>0</v>
      </c>
      <c r="BI152" s="153">
        <f>IF(N152="nulová",J152,0)</f>
        <v>0</v>
      </c>
      <c r="BJ152" s="13" t="s">
        <v>88</v>
      </c>
      <c r="BK152" s="153">
        <f>ROUND(I152*H152,2)</f>
        <v>0</v>
      </c>
      <c r="BL152" s="13" t="s">
        <v>210</v>
      </c>
      <c r="BM152" s="152" t="s">
        <v>3055</v>
      </c>
    </row>
    <row r="153" spans="2:65" s="11" customFormat="1" ht="25.95" customHeight="1" x14ac:dyDescent="0.25">
      <c r="B153" s="127"/>
      <c r="D153" s="128" t="s">
        <v>74</v>
      </c>
      <c r="E153" s="129" t="s">
        <v>202</v>
      </c>
      <c r="F153" s="129" t="s">
        <v>203</v>
      </c>
      <c r="I153" s="130"/>
      <c r="J153" s="131">
        <f>BK153</f>
        <v>0</v>
      </c>
      <c r="L153" s="127"/>
      <c r="M153" s="132"/>
      <c r="P153" s="133">
        <f>P154+P161+P169</f>
        <v>0</v>
      </c>
      <c r="R153" s="133">
        <f>R154+R161+R169</f>
        <v>46.342644407999991</v>
      </c>
      <c r="T153" s="134">
        <f>T154+T161+T169</f>
        <v>0</v>
      </c>
      <c r="AR153" s="128" t="s">
        <v>82</v>
      </c>
      <c r="AT153" s="135" t="s">
        <v>74</v>
      </c>
      <c r="AU153" s="135" t="s">
        <v>75</v>
      </c>
      <c r="AY153" s="128" t="s">
        <v>204</v>
      </c>
      <c r="BK153" s="136">
        <f>BK154+BK161+BK169</f>
        <v>0</v>
      </c>
    </row>
    <row r="154" spans="2:65" s="11" customFormat="1" ht="22.8" customHeight="1" x14ac:dyDescent="0.25">
      <c r="B154" s="127"/>
      <c r="D154" s="128" t="s">
        <v>74</v>
      </c>
      <c r="E154" s="137" t="s">
        <v>82</v>
      </c>
      <c r="F154" s="137" t="s">
        <v>205</v>
      </c>
      <c r="I154" s="130"/>
      <c r="J154" s="138">
        <f>BK154</f>
        <v>0</v>
      </c>
      <c r="L154" s="127"/>
      <c r="M154" s="132"/>
      <c r="P154" s="133">
        <f>SUM(P155:P160)</f>
        <v>0</v>
      </c>
      <c r="R154" s="133">
        <f>SUM(R155:R160)</f>
        <v>0</v>
      </c>
      <c r="T154" s="134">
        <f>SUM(T155:T160)</f>
        <v>0</v>
      </c>
      <c r="AR154" s="128" t="s">
        <v>82</v>
      </c>
      <c r="AT154" s="135" t="s">
        <v>74</v>
      </c>
      <c r="AU154" s="135" t="s">
        <v>82</v>
      </c>
      <c r="AY154" s="128" t="s">
        <v>204</v>
      </c>
      <c r="BK154" s="136">
        <f>SUM(BK155:BK160)</f>
        <v>0</v>
      </c>
    </row>
    <row r="155" spans="2:65" s="1" customFormat="1" ht="21.75" customHeight="1" x14ac:dyDescent="0.2">
      <c r="B155" s="139"/>
      <c r="C155" s="140" t="s">
        <v>280</v>
      </c>
      <c r="D155" s="140" t="s">
        <v>206</v>
      </c>
      <c r="E155" s="141" t="s">
        <v>2911</v>
      </c>
      <c r="F155" s="142" t="s">
        <v>2912</v>
      </c>
      <c r="G155" s="143" t="s">
        <v>209</v>
      </c>
      <c r="H155" s="144">
        <v>72.153999999999996</v>
      </c>
      <c r="I155" s="145"/>
      <c r="J155" s="146">
        <f t="shared" ref="J155:J160" si="10">ROUND(I155*H155,2)</f>
        <v>0</v>
      </c>
      <c r="K155" s="147"/>
      <c r="L155" s="28"/>
      <c r="M155" s="148" t="s">
        <v>1</v>
      </c>
      <c r="N155" s="149" t="s">
        <v>41</v>
      </c>
      <c r="P155" s="150">
        <f t="shared" ref="P155:P160" si="11">O155*H155</f>
        <v>0</v>
      </c>
      <c r="Q155" s="150">
        <v>0</v>
      </c>
      <c r="R155" s="150">
        <f t="shared" ref="R155:R160" si="12">Q155*H155</f>
        <v>0</v>
      </c>
      <c r="S155" s="150">
        <v>0</v>
      </c>
      <c r="T155" s="151">
        <f t="shared" ref="T155:T160" si="13">S155*H155</f>
        <v>0</v>
      </c>
      <c r="AR155" s="152" t="s">
        <v>210</v>
      </c>
      <c r="AT155" s="152" t="s">
        <v>206</v>
      </c>
      <c r="AU155" s="152" t="s">
        <v>88</v>
      </c>
      <c r="AY155" s="13" t="s">
        <v>204</v>
      </c>
      <c r="BE155" s="153">
        <f t="shared" ref="BE155:BE160" si="14">IF(N155="základná",J155,0)</f>
        <v>0</v>
      </c>
      <c r="BF155" s="153">
        <f t="shared" ref="BF155:BF160" si="15">IF(N155="znížená",J155,0)</f>
        <v>0</v>
      </c>
      <c r="BG155" s="153">
        <f t="shared" ref="BG155:BG160" si="16">IF(N155="zákl. prenesená",J155,0)</f>
        <v>0</v>
      </c>
      <c r="BH155" s="153">
        <f t="shared" ref="BH155:BH160" si="17">IF(N155="zníž. prenesená",J155,0)</f>
        <v>0</v>
      </c>
      <c r="BI155" s="153">
        <f t="shared" ref="BI155:BI160" si="18">IF(N155="nulová",J155,0)</f>
        <v>0</v>
      </c>
      <c r="BJ155" s="13" t="s">
        <v>88</v>
      </c>
      <c r="BK155" s="153">
        <f t="shared" ref="BK155:BK160" si="19">ROUND(I155*H155,2)</f>
        <v>0</v>
      </c>
      <c r="BL155" s="13" t="s">
        <v>210</v>
      </c>
      <c r="BM155" s="152" t="s">
        <v>3056</v>
      </c>
    </row>
    <row r="156" spans="2:65" s="1" customFormat="1" ht="24.15" customHeight="1" x14ac:dyDescent="0.2">
      <c r="B156" s="139"/>
      <c r="C156" s="140" t="s">
        <v>7</v>
      </c>
      <c r="D156" s="140" t="s">
        <v>206</v>
      </c>
      <c r="E156" s="141" t="s">
        <v>212</v>
      </c>
      <c r="F156" s="142" t="s">
        <v>213</v>
      </c>
      <c r="G156" s="143" t="s">
        <v>209</v>
      </c>
      <c r="H156" s="144">
        <v>21.646000000000001</v>
      </c>
      <c r="I156" s="145"/>
      <c r="J156" s="146">
        <f t="shared" si="10"/>
        <v>0</v>
      </c>
      <c r="K156" s="147"/>
      <c r="L156" s="28"/>
      <c r="M156" s="148" t="s">
        <v>1</v>
      </c>
      <c r="N156" s="149" t="s">
        <v>41</v>
      </c>
      <c r="P156" s="150">
        <f t="shared" si="11"/>
        <v>0</v>
      </c>
      <c r="Q156" s="150">
        <v>0</v>
      </c>
      <c r="R156" s="150">
        <f t="shared" si="12"/>
        <v>0</v>
      </c>
      <c r="S156" s="150">
        <v>0</v>
      </c>
      <c r="T156" s="151">
        <f t="shared" si="13"/>
        <v>0</v>
      </c>
      <c r="AR156" s="152" t="s">
        <v>210</v>
      </c>
      <c r="AT156" s="152" t="s">
        <v>206</v>
      </c>
      <c r="AU156" s="152" t="s">
        <v>88</v>
      </c>
      <c r="AY156" s="13" t="s">
        <v>204</v>
      </c>
      <c r="BE156" s="153">
        <f t="shared" si="14"/>
        <v>0</v>
      </c>
      <c r="BF156" s="153">
        <f t="shared" si="15"/>
        <v>0</v>
      </c>
      <c r="BG156" s="153">
        <f t="shared" si="16"/>
        <v>0</v>
      </c>
      <c r="BH156" s="153">
        <f t="shared" si="17"/>
        <v>0</v>
      </c>
      <c r="BI156" s="153">
        <f t="shared" si="18"/>
        <v>0</v>
      </c>
      <c r="BJ156" s="13" t="s">
        <v>88</v>
      </c>
      <c r="BK156" s="153">
        <f t="shared" si="19"/>
        <v>0</v>
      </c>
      <c r="BL156" s="13" t="s">
        <v>210</v>
      </c>
      <c r="BM156" s="152" t="s">
        <v>3057</v>
      </c>
    </row>
    <row r="157" spans="2:65" s="1" customFormat="1" ht="37.799999999999997" customHeight="1" x14ac:dyDescent="0.2">
      <c r="B157" s="139"/>
      <c r="C157" s="140" t="s">
        <v>287</v>
      </c>
      <c r="D157" s="140" t="s">
        <v>206</v>
      </c>
      <c r="E157" s="141" t="s">
        <v>3058</v>
      </c>
      <c r="F157" s="142" t="s">
        <v>3059</v>
      </c>
      <c r="G157" s="143" t="s">
        <v>209</v>
      </c>
      <c r="H157" s="144">
        <v>72.153999999999996</v>
      </c>
      <c r="I157" s="145"/>
      <c r="J157" s="146">
        <f t="shared" si="10"/>
        <v>0</v>
      </c>
      <c r="K157" s="147"/>
      <c r="L157" s="28"/>
      <c r="M157" s="148" t="s">
        <v>1</v>
      </c>
      <c r="N157" s="149" t="s">
        <v>41</v>
      </c>
      <c r="P157" s="150">
        <f t="shared" si="11"/>
        <v>0</v>
      </c>
      <c r="Q157" s="150">
        <v>0</v>
      </c>
      <c r="R157" s="150">
        <f t="shared" si="12"/>
        <v>0</v>
      </c>
      <c r="S157" s="150">
        <v>0</v>
      </c>
      <c r="T157" s="151">
        <f t="shared" si="13"/>
        <v>0</v>
      </c>
      <c r="AR157" s="152" t="s">
        <v>210</v>
      </c>
      <c r="AT157" s="152" t="s">
        <v>206</v>
      </c>
      <c r="AU157" s="152" t="s">
        <v>88</v>
      </c>
      <c r="AY157" s="13" t="s">
        <v>204</v>
      </c>
      <c r="BE157" s="153">
        <f t="shared" si="14"/>
        <v>0</v>
      </c>
      <c r="BF157" s="153">
        <f t="shared" si="15"/>
        <v>0</v>
      </c>
      <c r="BG157" s="153">
        <f t="shared" si="16"/>
        <v>0</v>
      </c>
      <c r="BH157" s="153">
        <f t="shared" si="17"/>
        <v>0</v>
      </c>
      <c r="BI157" s="153">
        <f t="shared" si="18"/>
        <v>0</v>
      </c>
      <c r="BJ157" s="13" t="s">
        <v>88</v>
      </c>
      <c r="BK157" s="153">
        <f t="shared" si="19"/>
        <v>0</v>
      </c>
      <c r="BL157" s="13" t="s">
        <v>210</v>
      </c>
      <c r="BM157" s="152" t="s">
        <v>3060</v>
      </c>
    </row>
    <row r="158" spans="2:65" s="1" customFormat="1" ht="21.75" customHeight="1" x14ac:dyDescent="0.2">
      <c r="B158" s="139"/>
      <c r="C158" s="140" t="s">
        <v>291</v>
      </c>
      <c r="D158" s="140" t="s">
        <v>206</v>
      </c>
      <c r="E158" s="141" t="s">
        <v>2716</v>
      </c>
      <c r="F158" s="142" t="s">
        <v>2717</v>
      </c>
      <c r="G158" s="143" t="s">
        <v>209</v>
      </c>
      <c r="H158" s="144">
        <v>72.153999999999996</v>
      </c>
      <c r="I158" s="145"/>
      <c r="J158" s="146">
        <f t="shared" si="10"/>
        <v>0</v>
      </c>
      <c r="K158" s="147"/>
      <c r="L158" s="28"/>
      <c r="M158" s="148" t="s">
        <v>1</v>
      </c>
      <c r="N158" s="149" t="s">
        <v>41</v>
      </c>
      <c r="P158" s="150">
        <f t="shared" si="11"/>
        <v>0</v>
      </c>
      <c r="Q158" s="150">
        <v>0</v>
      </c>
      <c r="R158" s="150">
        <f t="shared" si="12"/>
        <v>0</v>
      </c>
      <c r="S158" s="150">
        <v>0</v>
      </c>
      <c r="T158" s="151">
        <f t="shared" si="13"/>
        <v>0</v>
      </c>
      <c r="AR158" s="152" t="s">
        <v>210</v>
      </c>
      <c r="AT158" s="152" t="s">
        <v>206</v>
      </c>
      <c r="AU158" s="152" t="s">
        <v>88</v>
      </c>
      <c r="AY158" s="13" t="s">
        <v>204</v>
      </c>
      <c r="BE158" s="153">
        <f t="shared" si="14"/>
        <v>0</v>
      </c>
      <c r="BF158" s="153">
        <f t="shared" si="15"/>
        <v>0</v>
      </c>
      <c r="BG158" s="153">
        <f t="shared" si="16"/>
        <v>0</v>
      </c>
      <c r="BH158" s="153">
        <f t="shared" si="17"/>
        <v>0</v>
      </c>
      <c r="BI158" s="153">
        <f t="shared" si="18"/>
        <v>0</v>
      </c>
      <c r="BJ158" s="13" t="s">
        <v>88</v>
      </c>
      <c r="BK158" s="153">
        <f t="shared" si="19"/>
        <v>0</v>
      </c>
      <c r="BL158" s="13" t="s">
        <v>210</v>
      </c>
      <c r="BM158" s="152" t="s">
        <v>3061</v>
      </c>
    </row>
    <row r="159" spans="2:65" s="1" customFormat="1" ht="33" customHeight="1" x14ac:dyDescent="0.2">
      <c r="B159" s="139"/>
      <c r="C159" s="140" t="s">
        <v>300</v>
      </c>
      <c r="D159" s="140" t="s">
        <v>206</v>
      </c>
      <c r="E159" s="141" t="s">
        <v>3062</v>
      </c>
      <c r="F159" s="142" t="s">
        <v>3063</v>
      </c>
      <c r="G159" s="143" t="s">
        <v>209</v>
      </c>
      <c r="H159" s="144">
        <v>48.503999999999998</v>
      </c>
      <c r="I159" s="145"/>
      <c r="J159" s="146">
        <f t="shared" si="10"/>
        <v>0</v>
      </c>
      <c r="K159" s="147"/>
      <c r="L159" s="28"/>
      <c r="M159" s="148" t="s">
        <v>1</v>
      </c>
      <c r="N159" s="149" t="s">
        <v>41</v>
      </c>
      <c r="P159" s="150">
        <f t="shared" si="11"/>
        <v>0</v>
      </c>
      <c r="Q159" s="150">
        <v>0</v>
      </c>
      <c r="R159" s="150">
        <f t="shared" si="12"/>
        <v>0</v>
      </c>
      <c r="S159" s="150">
        <v>0</v>
      </c>
      <c r="T159" s="151">
        <f t="shared" si="13"/>
        <v>0</v>
      </c>
      <c r="AR159" s="152" t="s">
        <v>210</v>
      </c>
      <c r="AT159" s="152" t="s">
        <v>206</v>
      </c>
      <c r="AU159" s="152" t="s">
        <v>88</v>
      </c>
      <c r="AY159" s="13" t="s">
        <v>204</v>
      </c>
      <c r="BE159" s="153">
        <f t="shared" si="14"/>
        <v>0</v>
      </c>
      <c r="BF159" s="153">
        <f t="shared" si="15"/>
        <v>0</v>
      </c>
      <c r="BG159" s="153">
        <f t="shared" si="16"/>
        <v>0</v>
      </c>
      <c r="BH159" s="153">
        <f t="shared" si="17"/>
        <v>0</v>
      </c>
      <c r="BI159" s="153">
        <f t="shared" si="18"/>
        <v>0</v>
      </c>
      <c r="BJ159" s="13" t="s">
        <v>88</v>
      </c>
      <c r="BK159" s="153">
        <f t="shared" si="19"/>
        <v>0</v>
      </c>
      <c r="BL159" s="13" t="s">
        <v>210</v>
      </c>
      <c r="BM159" s="152" t="s">
        <v>3064</v>
      </c>
    </row>
    <row r="160" spans="2:65" s="1" customFormat="1" ht="21.75" customHeight="1" x14ac:dyDescent="0.2">
      <c r="B160" s="139"/>
      <c r="C160" s="140" t="s">
        <v>306</v>
      </c>
      <c r="D160" s="140" t="s">
        <v>206</v>
      </c>
      <c r="E160" s="141" t="s">
        <v>2725</v>
      </c>
      <c r="F160" s="142" t="s">
        <v>2726</v>
      </c>
      <c r="G160" s="143" t="s">
        <v>244</v>
      </c>
      <c r="H160" s="144">
        <v>21.5</v>
      </c>
      <c r="I160" s="145"/>
      <c r="J160" s="146">
        <f t="shared" si="10"/>
        <v>0</v>
      </c>
      <c r="K160" s="147"/>
      <c r="L160" s="28"/>
      <c r="M160" s="148" t="s">
        <v>1</v>
      </c>
      <c r="N160" s="149" t="s">
        <v>41</v>
      </c>
      <c r="P160" s="150">
        <f t="shared" si="11"/>
        <v>0</v>
      </c>
      <c r="Q160" s="150">
        <v>0</v>
      </c>
      <c r="R160" s="150">
        <f t="shared" si="12"/>
        <v>0</v>
      </c>
      <c r="S160" s="150">
        <v>0</v>
      </c>
      <c r="T160" s="151">
        <f t="shared" si="13"/>
        <v>0</v>
      </c>
      <c r="AR160" s="152" t="s">
        <v>210</v>
      </c>
      <c r="AT160" s="152" t="s">
        <v>206</v>
      </c>
      <c r="AU160" s="152" t="s">
        <v>88</v>
      </c>
      <c r="AY160" s="13" t="s">
        <v>204</v>
      </c>
      <c r="BE160" s="153">
        <f t="shared" si="14"/>
        <v>0</v>
      </c>
      <c r="BF160" s="153">
        <f t="shared" si="15"/>
        <v>0</v>
      </c>
      <c r="BG160" s="153">
        <f t="shared" si="16"/>
        <v>0</v>
      </c>
      <c r="BH160" s="153">
        <f t="shared" si="17"/>
        <v>0</v>
      </c>
      <c r="BI160" s="153">
        <f t="shared" si="18"/>
        <v>0</v>
      </c>
      <c r="BJ160" s="13" t="s">
        <v>88</v>
      </c>
      <c r="BK160" s="153">
        <f t="shared" si="19"/>
        <v>0</v>
      </c>
      <c r="BL160" s="13" t="s">
        <v>210</v>
      </c>
      <c r="BM160" s="152" t="s">
        <v>3065</v>
      </c>
    </row>
    <row r="161" spans="2:65" s="11" customFormat="1" ht="22.8" customHeight="1" x14ac:dyDescent="0.25">
      <c r="B161" s="127"/>
      <c r="D161" s="128" t="s">
        <v>74</v>
      </c>
      <c r="E161" s="137" t="s">
        <v>88</v>
      </c>
      <c r="F161" s="137" t="s">
        <v>246</v>
      </c>
      <c r="I161" s="130"/>
      <c r="J161" s="138">
        <f>BK161</f>
        <v>0</v>
      </c>
      <c r="L161" s="127"/>
      <c r="M161" s="132"/>
      <c r="P161" s="133">
        <f>SUM(P162:P168)</f>
        <v>0</v>
      </c>
      <c r="R161" s="133">
        <f>SUM(R162:R168)</f>
        <v>46.342644407999991</v>
      </c>
      <c r="T161" s="134">
        <f>SUM(T162:T168)</f>
        <v>0</v>
      </c>
      <c r="AR161" s="128" t="s">
        <v>82</v>
      </c>
      <c r="AT161" s="135" t="s">
        <v>74</v>
      </c>
      <c r="AU161" s="135" t="s">
        <v>82</v>
      </c>
      <c r="AY161" s="128" t="s">
        <v>204</v>
      </c>
      <c r="BK161" s="136">
        <f>SUM(BK162:BK168)</f>
        <v>0</v>
      </c>
    </row>
    <row r="162" spans="2:65" s="1" customFormat="1" ht="33" customHeight="1" x14ac:dyDescent="0.2">
      <c r="B162" s="139"/>
      <c r="C162" s="140" t="s">
        <v>310</v>
      </c>
      <c r="D162" s="140" t="s">
        <v>206</v>
      </c>
      <c r="E162" s="141" t="s">
        <v>3066</v>
      </c>
      <c r="F162" s="142" t="s">
        <v>3067</v>
      </c>
      <c r="G162" s="143" t="s">
        <v>209</v>
      </c>
      <c r="H162" s="144">
        <v>21.36</v>
      </c>
      <c r="I162" s="145"/>
      <c r="J162" s="146">
        <f t="shared" ref="J162:J168" si="20">ROUND(I162*H162,2)</f>
        <v>0</v>
      </c>
      <c r="K162" s="147"/>
      <c r="L162" s="28"/>
      <c r="M162" s="148" t="s">
        <v>1</v>
      </c>
      <c r="N162" s="149" t="s">
        <v>41</v>
      </c>
      <c r="P162" s="150">
        <f t="shared" ref="P162:P168" si="21">O162*H162</f>
        <v>0</v>
      </c>
      <c r="Q162" s="150">
        <v>1.9205000000000001</v>
      </c>
      <c r="R162" s="150">
        <f t="shared" ref="R162:R168" si="22">Q162*H162</f>
        <v>41.021880000000003</v>
      </c>
      <c r="S162" s="150">
        <v>0</v>
      </c>
      <c r="T162" s="151">
        <f t="shared" ref="T162:T168" si="23">S162*H162</f>
        <v>0</v>
      </c>
      <c r="AR162" s="152" t="s">
        <v>210</v>
      </c>
      <c r="AT162" s="152" t="s">
        <v>206</v>
      </c>
      <c r="AU162" s="152" t="s">
        <v>88</v>
      </c>
      <c r="AY162" s="13" t="s">
        <v>204</v>
      </c>
      <c r="BE162" s="153">
        <f t="shared" ref="BE162:BE168" si="24">IF(N162="základná",J162,0)</f>
        <v>0</v>
      </c>
      <c r="BF162" s="153">
        <f t="shared" ref="BF162:BF168" si="25">IF(N162="znížená",J162,0)</f>
        <v>0</v>
      </c>
      <c r="BG162" s="153">
        <f t="shared" ref="BG162:BG168" si="26">IF(N162="zákl. prenesená",J162,0)</f>
        <v>0</v>
      </c>
      <c r="BH162" s="153">
        <f t="shared" ref="BH162:BH168" si="27">IF(N162="zníž. prenesená",J162,0)</f>
        <v>0</v>
      </c>
      <c r="BI162" s="153">
        <f t="shared" ref="BI162:BI168" si="28">IF(N162="nulová",J162,0)</f>
        <v>0</v>
      </c>
      <c r="BJ162" s="13" t="s">
        <v>88</v>
      </c>
      <c r="BK162" s="153">
        <f t="shared" ref="BK162:BK168" si="29">ROUND(I162*H162,2)</f>
        <v>0</v>
      </c>
      <c r="BL162" s="13" t="s">
        <v>210</v>
      </c>
      <c r="BM162" s="152" t="s">
        <v>3068</v>
      </c>
    </row>
    <row r="163" spans="2:65" s="1" customFormat="1" ht="33" customHeight="1" x14ac:dyDescent="0.2">
      <c r="B163" s="139"/>
      <c r="C163" s="140" t="s">
        <v>314</v>
      </c>
      <c r="D163" s="140" t="s">
        <v>206</v>
      </c>
      <c r="E163" s="141" t="s">
        <v>2735</v>
      </c>
      <c r="F163" s="142" t="s">
        <v>2736</v>
      </c>
      <c r="G163" s="143" t="s">
        <v>244</v>
      </c>
      <c r="H163" s="144">
        <v>119.54</v>
      </c>
      <c r="I163" s="145"/>
      <c r="J163" s="146">
        <f t="shared" si="20"/>
        <v>0</v>
      </c>
      <c r="K163" s="147"/>
      <c r="L163" s="28"/>
      <c r="M163" s="148" t="s">
        <v>1</v>
      </c>
      <c r="N163" s="149" t="s">
        <v>41</v>
      </c>
      <c r="P163" s="150">
        <f t="shared" si="21"/>
        <v>0</v>
      </c>
      <c r="Q163" s="150">
        <v>1.829E-4</v>
      </c>
      <c r="R163" s="150">
        <f t="shared" si="22"/>
        <v>2.1863866000000003E-2</v>
      </c>
      <c r="S163" s="150">
        <v>0</v>
      </c>
      <c r="T163" s="151">
        <f t="shared" si="23"/>
        <v>0</v>
      </c>
      <c r="AR163" s="152" t="s">
        <v>210</v>
      </c>
      <c r="AT163" s="152" t="s">
        <v>206</v>
      </c>
      <c r="AU163" s="152" t="s">
        <v>88</v>
      </c>
      <c r="AY163" s="13" t="s">
        <v>204</v>
      </c>
      <c r="BE163" s="153">
        <f t="shared" si="24"/>
        <v>0</v>
      </c>
      <c r="BF163" s="153">
        <f t="shared" si="25"/>
        <v>0</v>
      </c>
      <c r="BG163" s="153">
        <f t="shared" si="26"/>
        <v>0</v>
      </c>
      <c r="BH163" s="153">
        <f t="shared" si="27"/>
        <v>0</v>
      </c>
      <c r="BI163" s="153">
        <f t="shared" si="28"/>
        <v>0</v>
      </c>
      <c r="BJ163" s="13" t="s">
        <v>88</v>
      </c>
      <c r="BK163" s="153">
        <f t="shared" si="29"/>
        <v>0</v>
      </c>
      <c r="BL163" s="13" t="s">
        <v>210</v>
      </c>
      <c r="BM163" s="152" t="s">
        <v>3069</v>
      </c>
    </row>
    <row r="164" spans="2:65" s="1" customFormat="1" ht="16.5" customHeight="1" x14ac:dyDescent="0.2">
      <c r="B164" s="139"/>
      <c r="C164" s="154" t="s">
        <v>318</v>
      </c>
      <c r="D164" s="154" t="s">
        <v>301</v>
      </c>
      <c r="E164" s="155" t="s">
        <v>2738</v>
      </c>
      <c r="F164" s="156" t="s">
        <v>2739</v>
      </c>
      <c r="G164" s="157" t="s">
        <v>244</v>
      </c>
      <c r="H164" s="158">
        <v>121.931</v>
      </c>
      <c r="I164" s="159"/>
      <c r="J164" s="160">
        <f t="shared" si="20"/>
        <v>0</v>
      </c>
      <c r="K164" s="161"/>
      <c r="L164" s="162"/>
      <c r="M164" s="163" t="s">
        <v>1</v>
      </c>
      <c r="N164" s="164" t="s">
        <v>41</v>
      </c>
      <c r="P164" s="150">
        <f t="shared" si="21"/>
        <v>0</v>
      </c>
      <c r="Q164" s="150">
        <v>2.5000000000000001E-4</v>
      </c>
      <c r="R164" s="150">
        <f t="shared" si="22"/>
        <v>3.0482749999999999E-2</v>
      </c>
      <c r="S164" s="150">
        <v>0</v>
      </c>
      <c r="T164" s="151">
        <f t="shared" si="23"/>
        <v>0</v>
      </c>
      <c r="AR164" s="152" t="s">
        <v>233</v>
      </c>
      <c r="AT164" s="152" t="s">
        <v>301</v>
      </c>
      <c r="AU164" s="152" t="s">
        <v>88</v>
      </c>
      <c r="AY164" s="13" t="s">
        <v>204</v>
      </c>
      <c r="BE164" s="153">
        <f t="shared" si="24"/>
        <v>0</v>
      </c>
      <c r="BF164" s="153">
        <f t="shared" si="25"/>
        <v>0</v>
      </c>
      <c r="BG164" s="153">
        <f t="shared" si="26"/>
        <v>0</v>
      </c>
      <c r="BH164" s="153">
        <f t="shared" si="27"/>
        <v>0</v>
      </c>
      <c r="BI164" s="153">
        <f t="shared" si="28"/>
        <v>0</v>
      </c>
      <c r="BJ164" s="13" t="s">
        <v>88</v>
      </c>
      <c r="BK164" s="153">
        <f t="shared" si="29"/>
        <v>0</v>
      </c>
      <c r="BL164" s="13" t="s">
        <v>210</v>
      </c>
      <c r="BM164" s="152" t="s">
        <v>3070</v>
      </c>
    </row>
    <row r="165" spans="2:65" s="1" customFormat="1" ht="16.5" customHeight="1" x14ac:dyDescent="0.2">
      <c r="B165" s="139"/>
      <c r="C165" s="140" t="s">
        <v>322</v>
      </c>
      <c r="D165" s="140" t="s">
        <v>206</v>
      </c>
      <c r="E165" s="141" t="s">
        <v>3071</v>
      </c>
      <c r="F165" s="142" t="s">
        <v>3072</v>
      </c>
      <c r="G165" s="143" t="s">
        <v>209</v>
      </c>
      <c r="H165" s="144">
        <v>1.3759999999999999</v>
      </c>
      <c r="I165" s="145"/>
      <c r="J165" s="146">
        <f t="shared" si="20"/>
        <v>0</v>
      </c>
      <c r="K165" s="147"/>
      <c r="L165" s="28"/>
      <c r="M165" s="148" t="s">
        <v>1</v>
      </c>
      <c r="N165" s="149" t="s">
        <v>41</v>
      </c>
      <c r="P165" s="150">
        <f t="shared" si="21"/>
        <v>0</v>
      </c>
      <c r="Q165" s="150">
        <v>2.1050420000000001</v>
      </c>
      <c r="R165" s="150">
        <f t="shared" si="22"/>
        <v>2.8965377919999997</v>
      </c>
      <c r="S165" s="150">
        <v>0</v>
      </c>
      <c r="T165" s="151">
        <f t="shared" si="23"/>
        <v>0</v>
      </c>
      <c r="AR165" s="152" t="s">
        <v>210</v>
      </c>
      <c r="AT165" s="152" t="s">
        <v>206</v>
      </c>
      <c r="AU165" s="152" t="s">
        <v>88</v>
      </c>
      <c r="AY165" s="13" t="s">
        <v>204</v>
      </c>
      <c r="BE165" s="153">
        <f t="shared" si="24"/>
        <v>0</v>
      </c>
      <c r="BF165" s="153">
        <f t="shared" si="25"/>
        <v>0</v>
      </c>
      <c r="BG165" s="153">
        <f t="shared" si="26"/>
        <v>0</v>
      </c>
      <c r="BH165" s="153">
        <f t="shared" si="27"/>
        <v>0</v>
      </c>
      <c r="BI165" s="153">
        <f t="shared" si="28"/>
        <v>0</v>
      </c>
      <c r="BJ165" s="13" t="s">
        <v>88</v>
      </c>
      <c r="BK165" s="153">
        <f t="shared" si="29"/>
        <v>0</v>
      </c>
      <c r="BL165" s="13" t="s">
        <v>210</v>
      </c>
      <c r="BM165" s="152" t="s">
        <v>3073</v>
      </c>
    </row>
    <row r="166" spans="2:65" s="1" customFormat="1" ht="24.15" customHeight="1" x14ac:dyDescent="0.2">
      <c r="B166" s="139"/>
      <c r="C166" s="140" t="s">
        <v>326</v>
      </c>
      <c r="D166" s="140" t="s">
        <v>206</v>
      </c>
      <c r="E166" s="141" t="s">
        <v>3074</v>
      </c>
      <c r="F166" s="142" t="s">
        <v>3075</v>
      </c>
      <c r="G166" s="143" t="s">
        <v>209</v>
      </c>
      <c r="H166" s="144">
        <v>1.3759999999999999</v>
      </c>
      <c r="I166" s="145"/>
      <c r="J166" s="146">
        <f t="shared" si="20"/>
        <v>0</v>
      </c>
      <c r="K166" s="147"/>
      <c r="L166" s="28"/>
      <c r="M166" s="148" t="s">
        <v>1</v>
      </c>
      <c r="N166" s="149" t="s">
        <v>41</v>
      </c>
      <c r="P166" s="150">
        <f t="shared" si="21"/>
        <v>0</v>
      </c>
      <c r="Q166" s="150">
        <v>1.63</v>
      </c>
      <c r="R166" s="150">
        <f t="shared" si="22"/>
        <v>2.2428799999999995</v>
      </c>
      <c r="S166" s="150">
        <v>0</v>
      </c>
      <c r="T166" s="151">
        <f t="shared" si="23"/>
        <v>0</v>
      </c>
      <c r="AR166" s="152" t="s">
        <v>210</v>
      </c>
      <c r="AT166" s="152" t="s">
        <v>206</v>
      </c>
      <c r="AU166" s="152" t="s">
        <v>88</v>
      </c>
      <c r="AY166" s="13" t="s">
        <v>204</v>
      </c>
      <c r="BE166" s="153">
        <f t="shared" si="24"/>
        <v>0</v>
      </c>
      <c r="BF166" s="153">
        <f t="shared" si="25"/>
        <v>0</v>
      </c>
      <c r="BG166" s="153">
        <f t="shared" si="26"/>
        <v>0</v>
      </c>
      <c r="BH166" s="153">
        <f t="shared" si="27"/>
        <v>0</v>
      </c>
      <c r="BI166" s="153">
        <f t="shared" si="28"/>
        <v>0</v>
      </c>
      <c r="BJ166" s="13" t="s">
        <v>88</v>
      </c>
      <c r="BK166" s="153">
        <f t="shared" si="29"/>
        <v>0</v>
      </c>
      <c r="BL166" s="13" t="s">
        <v>210</v>
      </c>
      <c r="BM166" s="152" t="s">
        <v>3076</v>
      </c>
    </row>
    <row r="167" spans="2:65" s="1" customFormat="1" ht="24.15" customHeight="1" x14ac:dyDescent="0.2">
      <c r="B167" s="139"/>
      <c r="C167" s="140" t="s">
        <v>330</v>
      </c>
      <c r="D167" s="140" t="s">
        <v>206</v>
      </c>
      <c r="E167" s="141" t="s">
        <v>3077</v>
      </c>
      <c r="F167" s="142" t="s">
        <v>3078</v>
      </c>
      <c r="G167" s="143" t="s">
        <v>495</v>
      </c>
      <c r="H167" s="144">
        <v>43</v>
      </c>
      <c r="I167" s="145"/>
      <c r="J167" s="146">
        <f t="shared" si="20"/>
        <v>0</v>
      </c>
      <c r="K167" s="147"/>
      <c r="L167" s="28"/>
      <c r="M167" s="148" t="s">
        <v>1</v>
      </c>
      <c r="N167" s="149" t="s">
        <v>41</v>
      </c>
      <c r="P167" s="150">
        <f t="shared" si="21"/>
        <v>0</v>
      </c>
      <c r="Q167" s="150">
        <v>0</v>
      </c>
      <c r="R167" s="150">
        <f t="shared" si="22"/>
        <v>0</v>
      </c>
      <c r="S167" s="150">
        <v>0</v>
      </c>
      <c r="T167" s="151">
        <f t="shared" si="23"/>
        <v>0</v>
      </c>
      <c r="AR167" s="152" t="s">
        <v>210</v>
      </c>
      <c r="AT167" s="152" t="s">
        <v>206</v>
      </c>
      <c r="AU167" s="152" t="s">
        <v>88</v>
      </c>
      <c r="AY167" s="13" t="s">
        <v>204</v>
      </c>
      <c r="BE167" s="153">
        <f t="shared" si="24"/>
        <v>0</v>
      </c>
      <c r="BF167" s="153">
        <f t="shared" si="25"/>
        <v>0</v>
      </c>
      <c r="BG167" s="153">
        <f t="shared" si="26"/>
        <v>0</v>
      </c>
      <c r="BH167" s="153">
        <f t="shared" si="27"/>
        <v>0</v>
      </c>
      <c r="BI167" s="153">
        <f t="shared" si="28"/>
        <v>0</v>
      </c>
      <c r="BJ167" s="13" t="s">
        <v>88</v>
      </c>
      <c r="BK167" s="153">
        <f t="shared" si="29"/>
        <v>0</v>
      </c>
      <c r="BL167" s="13" t="s">
        <v>210</v>
      </c>
      <c r="BM167" s="152" t="s">
        <v>3079</v>
      </c>
    </row>
    <row r="168" spans="2:65" s="1" customFormat="1" ht="24.15" customHeight="1" x14ac:dyDescent="0.2">
      <c r="B168" s="139"/>
      <c r="C168" s="154" t="s">
        <v>334</v>
      </c>
      <c r="D168" s="154" t="s">
        <v>301</v>
      </c>
      <c r="E168" s="155" t="s">
        <v>3080</v>
      </c>
      <c r="F168" s="156" t="s">
        <v>3081</v>
      </c>
      <c r="G168" s="157" t="s">
        <v>495</v>
      </c>
      <c r="H168" s="158">
        <v>43</v>
      </c>
      <c r="I168" s="159"/>
      <c r="J168" s="160">
        <f t="shared" si="20"/>
        <v>0</v>
      </c>
      <c r="K168" s="161"/>
      <c r="L168" s="162"/>
      <c r="M168" s="163" t="s">
        <v>1</v>
      </c>
      <c r="N168" s="164" t="s">
        <v>41</v>
      </c>
      <c r="P168" s="150">
        <f t="shared" si="21"/>
        <v>0</v>
      </c>
      <c r="Q168" s="150">
        <v>3.0000000000000001E-3</v>
      </c>
      <c r="R168" s="150">
        <f t="shared" si="22"/>
        <v>0.129</v>
      </c>
      <c r="S168" s="150">
        <v>0</v>
      </c>
      <c r="T168" s="151">
        <f t="shared" si="23"/>
        <v>0</v>
      </c>
      <c r="AR168" s="152" t="s">
        <v>233</v>
      </c>
      <c r="AT168" s="152" t="s">
        <v>301</v>
      </c>
      <c r="AU168" s="152" t="s">
        <v>88</v>
      </c>
      <c r="AY168" s="13" t="s">
        <v>204</v>
      </c>
      <c r="BE168" s="153">
        <f t="shared" si="24"/>
        <v>0</v>
      </c>
      <c r="BF168" s="153">
        <f t="shared" si="25"/>
        <v>0</v>
      </c>
      <c r="BG168" s="153">
        <f t="shared" si="26"/>
        <v>0</v>
      </c>
      <c r="BH168" s="153">
        <f t="shared" si="27"/>
        <v>0</v>
      </c>
      <c r="BI168" s="153">
        <f t="shared" si="28"/>
        <v>0</v>
      </c>
      <c r="BJ168" s="13" t="s">
        <v>88</v>
      </c>
      <c r="BK168" s="153">
        <f t="shared" si="29"/>
        <v>0</v>
      </c>
      <c r="BL168" s="13" t="s">
        <v>210</v>
      </c>
      <c r="BM168" s="152" t="s">
        <v>3082</v>
      </c>
    </row>
    <row r="169" spans="2:65" s="11" customFormat="1" ht="22.8" customHeight="1" x14ac:dyDescent="0.25">
      <c r="B169" s="127"/>
      <c r="D169" s="128" t="s">
        <v>74</v>
      </c>
      <c r="E169" s="137" t="s">
        <v>571</v>
      </c>
      <c r="F169" s="137" t="s">
        <v>572</v>
      </c>
      <c r="I169" s="130"/>
      <c r="J169" s="138">
        <f>BK169</f>
        <v>0</v>
      </c>
      <c r="L169" s="127"/>
      <c r="M169" s="132"/>
      <c r="P169" s="133">
        <f>P170</f>
        <v>0</v>
      </c>
      <c r="R169" s="133">
        <f>R170</f>
        <v>0</v>
      </c>
      <c r="T169" s="134">
        <f>T170</f>
        <v>0</v>
      </c>
      <c r="AR169" s="128" t="s">
        <v>82</v>
      </c>
      <c r="AT169" s="135" t="s">
        <v>74</v>
      </c>
      <c r="AU169" s="135" t="s">
        <v>82</v>
      </c>
      <c r="AY169" s="128" t="s">
        <v>204</v>
      </c>
      <c r="BK169" s="136">
        <f>BK170</f>
        <v>0</v>
      </c>
    </row>
    <row r="170" spans="2:65" s="1" customFormat="1" ht="33" customHeight="1" x14ac:dyDescent="0.2">
      <c r="B170" s="139"/>
      <c r="C170" s="140" t="s">
        <v>338</v>
      </c>
      <c r="D170" s="140" t="s">
        <v>206</v>
      </c>
      <c r="E170" s="141" t="s">
        <v>3083</v>
      </c>
      <c r="F170" s="142" t="s">
        <v>3084</v>
      </c>
      <c r="G170" s="143" t="s">
        <v>270</v>
      </c>
      <c r="H170" s="144">
        <v>46.343000000000004</v>
      </c>
      <c r="I170" s="145"/>
      <c r="J170" s="146">
        <f>ROUND(I170*H170,2)</f>
        <v>0</v>
      </c>
      <c r="K170" s="147"/>
      <c r="L170" s="28"/>
      <c r="M170" s="166" t="s">
        <v>1</v>
      </c>
      <c r="N170" s="167" t="s">
        <v>41</v>
      </c>
      <c r="O170" s="168"/>
      <c r="P170" s="169">
        <f>O170*H170</f>
        <v>0</v>
      </c>
      <c r="Q170" s="169">
        <v>0</v>
      </c>
      <c r="R170" s="169">
        <f>Q170*H170</f>
        <v>0</v>
      </c>
      <c r="S170" s="169">
        <v>0</v>
      </c>
      <c r="T170" s="170">
        <f>S170*H170</f>
        <v>0</v>
      </c>
      <c r="AR170" s="152" t="s">
        <v>210</v>
      </c>
      <c r="AT170" s="152" t="s">
        <v>206</v>
      </c>
      <c r="AU170" s="152" t="s">
        <v>88</v>
      </c>
      <c r="AY170" s="13" t="s">
        <v>204</v>
      </c>
      <c r="BE170" s="153">
        <f>IF(N170="základná",J170,0)</f>
        <v>0</v>
      </c>
      <c r="BF170" s="153">
        <f>IF(N170="znížená",J170,0)</f>
        <v>0</v>
      </c>
      <c r="BG170" s="153">
        <f>IF(N170="zákl. prenesená",J170,0)</f>
        <v>0</v>
      </c>
      <c r="BH170" s="153">
        <f>IF(N170="zníž. prenesená",J170,0)</f>
        <v>0</v>
      </c>
      <c r="BI170" s="153">
        <f>IF(N170="nulová",J170,0)</f>
        <v>0</v>
      </c>
      <c r="BJ170" s="13" t="s">
        <v>88</v>
      </c>
      <c r="BK170" s="153">
        <f>ROUND(I170*H170,2)</f>
        <v>0</v>
      </c>
      <c r="BL170" s="13" t="s">
        <v>210</v>
      </c>
      <c r="BM170" s="152" t="s">
        <v>3085</v>
      </c>
    </row>
    <row r="171" spans="2:65" s="1" customFormat="1" ht="7.05" customHeight="1" x14ac:dyDescent="0.2"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28"/>
    </row>
  </sheetData>
  <autoFilter ref="C128:K170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57"/>
  <sheetViews>
    <sheetView showGridLines="0" workbookViewId="0"/>
  </sheetViews>
  <sheetFormatPr defaultRowHeight="10.199999999999999" x14ac:dyDescent="0.2"/>
  <cols>
    <col min="1" max="1" width="8.28515625" customWidth="1"/>
    <col min="2" max="2" width="1.28515625" customWidth="1"/>
    <col min="3" max="3" width="4.140625" customWidth="1"/>
    <col min="4" max="4" width="4.28515625" customWidth="1"/>
    <col min="5" max="5" width="17.140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7.049999999999997" customHeight="1" x14ac:dyDescent="0.2">
      <c r="L2" s="198" t="s">
        <v>5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AT2" s="13" t="s">
        <v>133</v>
      </c>
    </row>
    <row r="3" spans="2:46" ht="7.0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.05" customHeight="1" x14ac:dyDescent="0.2">
      <c r="B4" s="16"/>
      <c r="D4" s="17" t="s">
        <v>152</v>
      </c>
      <c r="L4" s="16"/>
      <c r="M4" s="92" t="s">
        <v>9</v>
      </c>
      <c r="AT4" s="13" t="s">
        <v>3</v>
      </c>
    </row>
    <row r="5" spans="2:46" ht="7.05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16.5" customHeight="1" x14ac:dyDescent="0.2">
      <c r="B7" s="16"/>
      <c r="E7" s="234" t="str">
        <f>'Rekapitulácia stavby'!K6</f>
        <v>Výstavba novej budovy strediska DSS Doména</v>
      </c>
      <c r="F7" s="235"/>
      <c r="G7" s="235"/>
      <c r="H7" s="235"/>
      <c r="L7" s="16"/>
    </row>
    <row r="8" spans="2:46" s="1" customFormat="1" ht="12" customHeight="1" x14ac:dyDescent="0.2">
      <c r="B8" s="28"/>
      <c r="D8" s="23" t="s">
        <v>153</v>
      </c>
      <c r="L8" s="28"/>
    </row>
    <row r="9" spans="2:46" s="1" customFormat="1" ht="16.5" customHeight="1" x14ac:dyDescent="0.2">
      <c r="B9" s="28"/>
      <c r="E9" s="229" t="s">
        <v>3086</v>
      </c>
      <c r="F9" s="233"/>
      <c r="G9" s="233"/>
      <c r="H9" s="233"/>
      <c r="L9" s="28"/>
    </row>
    <row r="10" spans="2:46" s="1" customFormat="1" x14ac:dyDescent="0.2">
      <c r="B10" s="28"/>
      <c r="L10" s="28"/>
    </row>
    <row r="11" spans="2:46" s="1" customFormat="1" ht="12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5. 4. 2024</v>
      </c>
      <c r="L12" s="28"/>
    </row>
    <row r="13" spans="2:46" s="1" customFormat="1" ht="10.8" customHeight="1" x14ac:dyDescent="0.2">
      <c r="B13" s="28"/>
      <c r="L13" s="28"/>
    </row>
    <row r="14" spans="2:46" s="1" customFormat="1" ht="12" customHeight="1" x14ac:dyDescent="0.2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customHeight="1" x14ac:dyDescent="0.2">
      <c r="B15" s="28"/>
      <c r="E15" s="21" t="s">
        <v>25</v>
      </c>
      <c r="I15" s="23" t="s">
        <v>26</v>
      </c>
      <c r="J15" s="21" t="s">
        <v>1</v>
      </c>
      <c r="L15" s="28"/>
    </row>
    <row r="16" spans="2:46" s="1" customFormat="1" ht="7.05" customHeight="1" x14ac:dyDescent="0.2">
      <c r="B16" s="28"/>
      <c r="L16" s="28"/>
    </row>
    <row r="17" spans="2:12" s="1" customFormat="1" ht="12" customHeight="1" x14ac:dyDescent="0.2">
      <c r="B17" s="28"/>
      <c r="D17" s="23" t="s">
        <v>27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36" t="str">
        <f>'Rekapitulácia stavby'!E14</f>
        <v>Vyplň údaj</v>
      </c>
      <c r="F18" s="203"/>
      <c r="G18" s="203"/>
      <c r="H18" s="203"/>
      <c r="I18" s="23" t="s">
        <v>26</v>
      </c>
      <c r="J18" s="24" t="str">
        <f>'Rekapitulácia stavby'!AN14</f>
        <v>Vyplň údaj</v>
      </c>
      <c r="L18" s="28"/>
    </row>
    <row r="19" spans="2:12" s="1" customFormat="1" ht="7.05" customHeight="1" x14ac:dyDescent="0.2">
      <c r="B19" s="28"/>
      <c r="L19" s="28"/>
    </row>
    <row r="20" spans="2:12" s="1" customFormat="1" ht="12" customHeight="1" x14ac:dyDescent="0.2">
      <c r="B20" s="28"/>
      <c r="D20" s="23" t="s">
        <v>29</v>
      </c>
      <c r="I20" s="23" t="s">
        <v>24</v>
      </c>
      <c r="J20" s="21" t="s">
        <v>1</v>
      </c>
      <c r="L20" s="28"/>
    </row>
    <row r="21" spans="2:12" s="1" customFormat="1" ht="18" customHeight="1" x14ac:dyDescent="0.2">
      <c r="B21" s="28"/>
      <c r="E21" s="21" t="s">
        <v>30</v>
      </c>
      <c r="I21" s="23" t="s">
        <v>26</v>
      </c>
      <c r="J21" s="21" t="s">
        <v>1</v>
      </c>
      <c r="L21" s="28"/>
    </row>
    <row r="22" spans="2:12" s="1" customFormat="1" ht="7.05" customHeight="1" x14ac:dyDescent="0.2">
      <c r="B22" s="28"/>
      <c r="L22" s="28"/>
    </row>
    <row r="23" spans="2:12" s="1" customFormat="1" ht="12" customHeight="1" x14ac:dyDescent="0.2">
      <c r="B23" s="28"/>
      <c r="D23" s="23" t="s">
        <v>32</v>
      </c>
      <c r="I23" s="23" t="s">
        <v>24</v>
      </c>
      <c r="J23" s="21" t="s">
        <v>1</v>
      </c>
      <c r="L23" s="28"/>
    </row>
    <row r="24" spans="2:12" s="1" customFormat="1" ht="18" customHeight="1" x14ac:dyDescent="0.2">
      <c r="B24" s="28"/>
      <c r="E24" s="21" t="s">
        <v>157</v>
      </c>
      <c r="I24" s="23" t="s">
        <v>26</v>
      </c>
      <c r="J24" s="21" t="s">
        <v>1</v>
      </c>
      <c r="L24" s="28"/>
    </row>
    <row r="25" spans="2:12" s="1" customFormat="1" ht="7.05" customHeight="1" x14ac:dyDescent="0.2">
      <c r="B25" s="28"/>
      <c r="L25" s="28"/>
    </row>
    <row r="26" spans="2:12" s="1" customFormat="1" ht="12" customHeight="1" x14ac:dyDescent="0.2">
      <c r="B26" s="28"/>
      <c r="D26" s="23" t="s">
        <v>34</v>
      </c>
      <c r="L26" s="28"/>
    </row>
    <row r="27" spans="2:12" s="7" customFormat="1" ht="16.5" customHeight="1" x14ac:dyDescent="0.2">
      <c r="B27" s="93"/>
      <c r="E27" s="207" t="s">
        <v>1</v>
      </c>
      <c r="F27" s="207"/>
      <c r="G27" s="207"/>
      <c r="H27" s="207"/>
      <c r="L27" s="93"/>
    </row>
    <row r="28" spans="2:12" s="1" customFormat="1" ht="7.05" customHeight="1" x14ac:dyDescent="0.2">
      <c r="B28" s="28"/>
      <c r="L28" s="28"/>
    </row>
    <row r="29" spans="2:12" s="1" customFormat="1" ht="7.05" customHeight="1" x14ac:dyDescent="0.2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 x14ac:dyDescent="0.2">
      <c r="B30" s="28"/>
      <c r="D30" s="94" t="s">
        <v>35</v>
      </c>
      <c r="J30" s="65">
        <f>ROUND(J122, 2)</f>
        <v>0</v>
      </c>
      <c r="L30" s="28"/>
    </row>
    <row r="31" spans="2:12" s="1" customFormat="1" ht="7.0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" customHeight="1" x14ac:dyDescent="0.2">
      <c r="B32" s="28"/>
      <c r="F32" s="31" t="s">
        <v>37</v>
      </c>
      <c r="I32" s="31" t="s">
        <v>36</v>
      </c>
      <c r="J32" s="31" t="s">
        <v>38</v>
      </c>
      <c r="L32" s="28"/>
    </row>
    <row r="33" spans="2:12" s="1" customFormat="1" ht="14.4" customHeight="1" x14ac:dyDescent="0.2">
      <c r="B33" s="28"/>
      <c r="D33" s="54" t="s">
        <v>39</v>
      </c>
      <c r="E33" s="33" t="s">
        <v>40</v>
      </c>
      <c r="F33" s="95">
        <f>ROUND((SUM(BE122:BE156)),  2)</f>
        <v>0</v>
      </c>
      <c r="G33" s="96"/>
      <c r="H33" s="96"/>
      <c r="I33" s="97">
        <v>0.2</v>
      </c>
      <c r="J33" s="95">
        <f>ROUND(((SUM(BE122:BE156))*I33),  2)</f>
        <v>0</v>
      </c>
      <c r="L33" s="28"/>
    </row>
    <row r="34" spans="2:12" s="1" customFormat="1" ht="14.4" customHeight="1" x14ac:dyDescent="0.2">
      <c r="B34" s="28"/>
      <c r="E34" s="33" t="s">
        <v>41</v>
      </c>
      <c r="F34" s="95">
        <f>ROUND((SUM(BF122:BF156)),  2)</f>
        <v>0</v>
      </c>
      <c r="G34" s="96"/>
      <c r="H34" s="96"/>
      <c r="I34" s="97">
        <v>0.2</v>
      </c>
      <c r="J34" s="95">
        <f>ROUND(((SUM(BF122:BF156))*I34),  2)</f>
        <v>0</v>
      </c>
      <c r="L34" s="28"/>
    </row>
    <row r="35" spans="2:12" s="1" customFormat="1" ht="14.4" hidden="1" customHeight="1" x14ac:dyDescent="0.2">
      <c r="B35" s="28"/>
      <c r="E35" s="23" t="s">
        <v>42</v>
      </c>
      <c r="F35" s="85">
        <f>ROUND((SUM(BG122:BG156)),  2)</f>
        <v>0</v>
      </c>
      <c r="I35" s="98">
        <v>0.2</v>
      </c>
      <c r="J35" s="85">
        <f>0</f>
        <v>0</v>
      </c>
      <c r="L35" s="28"/>
    </row>
    <row r="36" spans="2:12" s="1" customFormat="1" ht="14.4" hidden="1" customHeight="1" x14ac:dyDescent="0.2">
      <c r="B36" s="28"/>
      <c r="E36" s="23" t="s">
        <v>43</v>
      </c>
      <c r="F36" s="85">
        <f>ROUND((SUM(BH122:BH156)),  2)</f>
        <v>0</v>
      </c>
      <c r="I36" s="98">
        <v>0.2</v>
      </c>
      <c r="J36" s="85">
        <f>0</f>
        <v>0</v>
      </c>
      <c r="L36" s="28"/>
    </row>
    <row r="37" spans="2:12" s="1" customFormat="1" ht="14.4" hidden="1" customHeight="1" x14ac:dyDescent="0.2">
      <c r="B37" s="28"/>
      <c r="E37" s="33" t="s">
        <v>44</v>
      </c>
      <c r="F37" s="95">
        <f>ROUND((SUM(BI122:BI156)),  2)</f>
        <v>0</v>
      </c>
      <c r="G37" s="96"/>
      <c r="H37" s="96"/>
      <c r="I37" s="97">
        <v>0</v>
      </c>
      <c r="J37" s="95">
        <f>0</f>
        <v>0</v>
      </c>
      <c r="L37" s="28"/>
    </row>
    <row r="38" spans="2:12" s="1" customFormat="1" ht="7.05" customHeight="1" x14ac:dyDescent="0.2">
      <c r="B38" s="28"/>
      <c r="L38" s="28"/>
    </row>
    <row r="39" spans="2:12" s="1" customFormat="1" ht="25.35" customHeight="1" x14ac:dyDescent="0.2">
      <c r="B39" s="28"/>
      <c r="C39" s="99"/>
      <c r="D39" s="100" t="s">
        <v>45</v>
      </c>
      <c r="E39" s="56"/>
      <c r="F39" s="56"/>
      <c r="G39" s="101" t="s">
        <v>46</v>
      </c>
      <c r="H39" s="102" t="s">
        <v>47</v>
      </c>
      <c r="I39" s="56"/>
      <c r="J39" s="103">
        <f>SUM(J30:J37)</f>
        <v>0</v>
      </c>
      <c r="K39" s="104"/>
      <c r="L39" s="28"/>
    </row>
    <row r="40" spans="2:12" s="1" customFormat="1" ht="14.4" customHeight="1" x14ac:dyDescent="0.2">
      <c r="B40" s="28"/>
      <c r="L40" s="28"/>
    </row>
    <row r="41" spans="2:12" ht="14.4" customHeight="1" x14ac:dyDescent="0.2">
      <c r="B41" s="16"/>
      <c r="L41" s="16"/>
    </row>
    <row r="42" spans="2:12" ht="14.4" customHeight="1" x14ac:dyDescent="0.2">
      <c r="B42" s="16"/>
      <c r="L42" s="16"/>
    </row>
    <row r="43" spans="2:12" ht="14.4" customHeight="1" x14ac:dyDescent="0.2">
      <c r="B43" s="16"/>
      <c r="L43" s="16"/>
    </row>
    <row r="44" spans="2:12" ht="14.4" customHeight="1" x14ac:dyDescent="0.2">
      <c r="B44" s="16"/>
      <c r="L44" s="16"/>
    </row>
    <row r="45" spans="2:12" ht="14.4" customHeight="1" x14ac:dyDescent="0.2">
      <c r="B45" s="16"/>
      <c r="L45" s="16"/>
    </row>
    <row r="46" spans="2:12" ht="14.4" customHeight="1" x14ac:dyDescent="0.2">
      <c r="B46" s="16"/>
      <c r="L46" s="16"/>
    </row>
    <row r="47" spans="2:12" ht="14.4" customHeight="1" x14ac:dyDescent="0.2">
      <c r="B47" s="16"/>
      <c r="L47" s="16"/>
    </row>
    <row r="48" spans="2:12" ht="14.4" customHeight="1" x14ac:dyDescent="0.2">
      <c r="B48" s="16"/>
      <c r="L48" s="16"/>
    </row>
    <row r="49" spans="2:12" ht="14.4" customHeight="1" x14ac:dyDescent="0.2">
      <c r="B49" s="16"/>
      <c r="L49" s="16"/>
    </row>
    <row r="50" spans="2:12" s="1" customFormat="1" ht="14.4" customHeight="1" x14ac:dyDescent="0.2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3.2" x14ac:dyDescent="0.2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.2" x14ac:dyDescent="0.2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3.2" x14ac:dyDescent="0.2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.0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.05" customHeight="1" x14ac:dyDescent="0.2">
      <c r="B82" s="28"/>
      <c r="C82" s="17" t="s">
        <v>158</v>
      </c>
      <c r="L82" s="28"/>
    </row>
    <row r="83" spans="2:47" s="1" customFormat="1" ht="7.05" customHeight="1" x14ac:dyDescent="0.2">
      <c r="B83" s="28"/>
      <c r="L83" s="28"/>
    </row>
    <row r="84" spans="2:47" s="1" customFormat="1" ht="12" customHeight="1" x14ac:dyDescent="0.2">
      <c r="B84" s="28"/>
      <c r="C84" s="23" t="s">
        <v>15</v>
      </c>
      <c r="L84" s="28"/>
    </row>
    <row r="85" spans="2:47" s="1" customFormat="1" ht="16.5" customHeight="1" x14ac:dyDescent="0.2">
      <c r="B85" s="28"/>
      <c r="E85" s="234" t="str">
        <f>E7</f>
        <v>Výstavba novej budovy strediska DSS Doména</v>
      </c>
      <c r="F85" s="235"/>
      <c r="G85" s="235"/>
      <c r="H85" s="235"/>
      <c r="L85" s="28"/>
    </row>
    <row r="86" spans="2:47" s="1" customFormat="1" ht="12" customHeight="1" x14ac:dyDescent="0.2">
      <c r="B86" s="28"/>
      <c r="C86" s="23" t="s">
        <v>153</v>
      </c>
      <c r="L86" s="28"/>
    </row>
    <row r="87" spans="2:47" s="1" customFormat="1" ht="16.5" customHeight="1" x14ac:dyDescent="0.2">
      <c r="B87" s="28"/>
      <c r="E87" s="229" t="str">
        <f>E9</f>
        <v>SO 04 - NN prípojka</v>
      </c>
      <c r="F87" s="233"/>
      <c r="G87" s="233"/>
      <c r="H87" s="233"/>
      <c r="L87" s="28"/>
    </row>
    <row r="88" spans="2:47" s="1" customFormat="1" ht="7.05" customHeight="1" x14ac:dyDescent="0.2">
      <c r="B88" s="28"/>
      <c r="L88" s="28"/>
    </row>
    <row r="89" spans="2:47" s="1" customFormat="1" ht="12" customHeight="1" x14ac:dyDescent="0.2">
      <c r="B89" s="28"/>
      <c r="C89" s="23" t="s">
        <v>19</v>
      </c>
      <c r="F89" s="21" t="str">
        <f>F12</f>
        <v>k.ú.: Ždiar nad Hronom, č.p.:1793/3</v>
      </c>
      <c r="I89" s="23" t="s">
        <v>21</v>
      </c>
      <c r="J89" s="51" t="str">
        <f>IF(J12="","",J12)</f>
        <v>5. 4. 2024</v>
      </c>
      <c r="L89" s="28"/>
    </row>
    <row r="90" spans="2:47" s="1" customFormat="1" ht="7.05" customHeight="1" x14ac:dyDescent="0.2">
      <c r="B90" s="28"/>
      <c r="L90" s="28"/>
    </row>
    <row r="91" spans="2:47" s="1" customFormat="1" ht="15.15" customHeight="1" x14ac:dyDescent="0.2">
      <c r="B91" s="28"/>
      <c r="C91" s="23" t="s">
        <v>23</v>
      </c>
      <c r="F91" s="21" t="str">
        <f>E15</f>
        <v>Zriadenie sociálnych služieb LIPA</v>
      </c>
      <c r="I91" s="23" t="s">
        <v>29</v>
      </c>
      <c r="J91" s="26" t="str">
        <f>E21</f>
        <v>Ing. Viliam Michálek</v>
      </c>
      <c r="L91" s="28"/>
    </row>
    <row r="92" spans="2:47" s="1" customFormat="1" ht="15.15" customHeight="1" x14ac:dyDescent="0.2">
      <c r="B92" s="28"/>
      <c r="C92" s="23" t="s">
        <v>27</v>
      </c>
      <c r="F92" s="21" t="str">
        <f>IF(E18="","",E18)</f>
        <v>Vyplň údaj</v>
      </c>
      <c r="I92" s="23" t="s">
        <v>32</v>
      </c>
      <c r="J92" s="26" t="str">
        <f>E24</f>
        <v>Ing. Michal Dzugas</v>
      </c>
      <c r="L92" s="28"/>
    </row>
    <row r="93" spans="2:47" s="1" customFormat="1" ht="10.199999999999999" customHeight="1" x14ac:dyDescent="0.2">
      <c r="B93" s="28"/>
      <c r="L93" s="28"/>
    </row>
    <row r="94" spans="2:47" s="1" customFormat="1" ht="29.25" customHeight="1" x14ac:dyDescent="0.2">
      <c r="B94" s="28"/>
      <c r="C94" s="107" t="s">
        <v>159</v>
      </c>
      <c r="D94" s="99"/>
      <c r="E94" s="99"/>
      <c r="F94" s="99"/>
      <c r="G94" s="99"/>
      <c r="H94" s="99"/>
      <c r="I94" s="99"/>
      <c r="J94" s="108" t="s">
        <v>160</v>
      </c>
      <c r="K94" s="99"/>
      <c r="L94" s="28"/>
    </row>
    <row r="95" spans="2:47" s="1" customFormat="1" ht="10.199999999999999" customHeight="1" x14ac:dyDescent="0.2">
      <c r="B95" s="28"/>
      <c r="L95" s="28"/>
    </row>
    <row r="96" spans="2:47" s="1" customFormat="1" ht="22.8" customHeight="1" x14ac:dyDescent="0.2">
      <c r="B96" s="28"/>
      <c r="C96" s="109" t="s">
        <v>161</v>
      </c>
      <c r="J96" s="65">
        <f>J122</f>
        <v>0</v>
      </c>
      <c r="L96" s="28"/>
      <c r="AU96" s="13" t="s">
        <v>162</v>
      </c>
    </row>
    <row r="97" spans="2:12" s="8" customFormat="1" ht="25.05" customHeight="1" x14ac:dyDescent="0.2">
      <c r="B97" s="110"/>
      <c r="D97" s="111" t="s">
        <v>1675</v>
      </c>
      <c r="E97" s="112"/>
      <c r="F97" s="112"/>
      <c r="G97" s="112"/>
      <c r="H97" s="112"/>
      <c r="I97" s="112"/>
      <c r="J97" s="113">
        <f>J123</f>
        <v>0</v>
      </c>
      <c r="L97" s="110"/>
    </row>
    <row r="98" spans="2:12" s="9" customFormat="1" ht="19.95" customHeight="1" x14ac:dyDescent="0.2">
      <c r="B98" s="114"/>
      <c r="D98" s="115" t="s">
        <v>2338</v>
      </c>
      <c r="E98" s="116"/>
      <c r="F98" s="116"/>
      <c r="G98" s="116"/>
      <c r="H98" s="116"/>
      <c r="I98" s="116"/>
      <c r="J98" s="117">
        <f>J124</f>
        <v>0</v>
      </c>
      <c r="L98" s="114"/>
    </row>
    <row r="99" spans="2:12" s="9" customFormat="1" ht="19.95" customHeight="1" x14ac:dyDescent="0.2">
      <c r="B99" s="114"/>
      <c r="D99" s="115" t="s">
        <v>2339</v>
      </c>
      <c r="E99" s="116"/>
      <c r="F99" s="116"/>
      <c r="G99" s="116"/>
      <c r="H99" s="116"/>
      <c r="I99" s="116"/>
      <c r="J99" s="117">
        <f>J143</f>
        <v>0</v>
      </c>
      <c r="L99" s="114"/>
    </row>
    <row r="100" spans="2:12" s="9" customFormat="1" ht="19.95" customHeight="1" x14ac:dyDescent="0.2">
      <c r="B100" s="114"/>
      <c r="D100" s="115" t="s">
        <v>3087</v>
      </c>
      <c r="E100" s="116"/>
      <c r="F100" s="116"/>
      <c r="G100" s="116"/>
      <c r="H100" s="116"/>
      <c r="I100" s="116"/>
      <c r="J100" s="117">
        <f>J145</f>
        <v>0</v>
      </c>
      <c r="L100" s="114"/>
    </row>
    <row r="101" spans="2:12" s="9" customFormat="1" ht="19.95" customHeight="1" x14ac:dyDescent="0.2">
      <c r="B101" s="114"/>
      <c r="D101" s="115" t="s">
        <v>3088</v>
      </c>
      <c r="E101" s="116"/>
      <c r="F101" s="116"/>
      <c r="G101" s="116"/>
      <c r="H101" s="116"/>
      <c r="I101" s="116"/>
      <c r="J101" s="117">
        <f>J153</f>
        <v>0</v>
      </c>
      <c r="L101" s="114"/>
    </row>
    <row r="102" spans="2:12" s="8" customFormat="1" ht="25.05" customHeight="1" x14ac:dyDescent="0.2">
      <c r="B102" s="110"/>
      <c r="D102" s="111" t="s">
        <v>188</v>
      </c>
      <c r="E102" s="112"/>
      <c r="F102" s="112"/>
      <c r="G102" s="112"/>
      <c r="H102" s="112"/>
      <c r="I102" s="112"/>
      <c r="J102" s="113">
        <f>J155</f>
        <v>0</v>
      </c>
      <c r="L102" s="110"/>
    </row>
    <row r="103" spans="2:12" s="1" customFormat="1" ht="21.75" customHeight="1" x14ac:dyDescent="0.2">
      <c r="B103" s="28"/>
      <c r="L103" s="28"/>
    </row>
    <row r="104" spans="2:12" s="1" customFormat="1" ht="7.05" customHeight="1" x14ac:dyDescent="0.2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28"/>
    </row>
    <row r="108" spans="2:12" s="1" customFormat="1" ht="7.05" customHeight="1" x14ac:dyDescent="0.2">
      <c r="B108" s="45"/>
      <c r="C108" s="46"/>
      <c r="D108" s="46"/>
      <c r="E108" s="46"/>
      <c r="F108" s="46"/>
      <c r="G108" s="46"/>
      <c r="H108" s="46"/>
      <c r="I108" s="46"/>
      <c r="J108" s="46"/>
      <c r="K108" s="46"/>
      <c r="L108" s="28"/>
    </row>
    <row r="109" spans="2:12" s="1" customFormat="1" ht="25.05" customHeight="1" x14ac:dyDescent="0.2">
      <c r="B109" s="28"/>
      <c r="C109" s="17" t="s">
        <v>190</v>
      </c>
      <c r="L109" s="28"/>
    </row>
    <row r="110" spans="2:12" s="1" customFormat="1" ht="7.05" customHeight="1" x14ac:dyDescent="0.2">
      <c r="B110" s="28"/>
      <c r="L110" s="28"/>
    </row>
    <row r="111" spans="2:12" s="1" customFormat="1" ht="12" customHeight="1" x14ac:dyDescent="0.2">
      <c r="B111" s="28"/>
      <c r="C111" s="23" t="s">
        <v>15</v>
      </c>
      <c r="L111" s="28"/>
    </row>
    <row r="112" spans="2:12" s="1" customFormat="1" ht="16.5" customHeight="1" x14ac:dyDescent="0.2">
      <c r="B112" s="28"/>
      <c r="E112" s="234" t="str">
        <f>E7</f>
        <v>Výstavba novej budovy strediska DSS Doména</v>
      </c>
      <c r="F112" s="235"/>
      <c r="G112" s="235"/>
      <c r="H112" s="235"/>
      <c r="L112" s="28"/>
    </row>
    <row r="113" spans="2:65" s="1" customFormat="1" ht="12" customHeight="1" x14ac:dyDescent="0.2">
      <c r="B113" s="28"/>
      <c r="C113" s="23" t="s">
        <v>153</v>
      </c>
      <c r="L113" s="28"/>
    </row>
    <row r="114" spans="2:65" s="1" customFormat="1" ht="16.5" customHeight="1" x14ac:dyDescent="0.2">
      <c r="B114" s="28"/>
      <c r="E114" s="229" t="str">
        <f>E9</f>
        <v>SO 04 - NN prípojka</v>
      </c>
      <c r="F114" s="233"/>
      <c r="G114" s="233"/>
      <c r="H114" s="233"/>
      <c r="L114" s="28"/>
    </row>
    <row r="115" spans="2:65" s="1" customFormat="1" ht="7.05" customHeight="1" x14ac:dyDescent="0.2">
      <c r="B115" s="28"/>
      <c r="L115" s="28"/>
    </row>
    <row r="116" spans="2:65" s="1" customFormat="1" ht="12" customHeight="1" x14ac:dyDescent="0.2">
      <c r="B116" s="28"/>
      <c r="C116" s="23" t="s">
        <v>19</v>
      </c>
      <c r="F116" s="21" t="str">
        <f>F12</f>
        <v>k.ú.: Ždiar nad Hronom, č.p.:1793/3</v>
      </c>
      <c r="I116" s="23" t="s">
        <v>21</v>
      </c>
      <c r="J116" s="51" t="str">
        <f>IF(J12="","",J12)</f>
        <v>5. 4. 2024</v>
      </c>
      <c r="L116" s="28"/>
    </row>
    <row r="117" spans="2:65" s="1" customFormat="1" ht="7.05" customHeight="1" x14ac:dyDescent="0.2">
      <c r="B117" s="28"/>
      <c r="L117" s="28"/>
    </row>
    <row r="118" spans="2:65" s="1" customFormat="1" ht="15.15" customHeight="1" x14ac:dyDescent="0.2">
      <c r="B118" s="28"/>
      <c r="C118" s="23" t="s">
        <v>23</v>
      </c>
      <c r="F118" s="21" t="str">
        <f>E15</f>
        <v>Zriadenie sociálnych služieb LIPA</v>
      </c>
      <c r="I118" s="23" t="s">
        <v>29</v>
      </c>
      <c r="J118" s="26" t="str">
        <f>E21</f>
        <v>Ing. Viliam Michálek</v>
      </c>
      <c r="L118" s="28"/>
    </row>
    <row r="119" spans="2:65" s="1" customFormat="1" ht="15.15" customHeight="1" x14ac:dyDescent="0.2">
      <c r="B119" s="28"/>
      <c r="C119" s="23" t="s">
        <v>27</v>
      </c>
      <c r="F119" s="21" t="str">
        <f>IF(E18="","",E18)</f>
        <v>Vyplň údaj</v>
      </c>
      <c r="I119" s="23" t="s">
        <v>32</v>
      </c>
      <c r="J119" s="26" t="str">
        <f>E24</f>
        <v>Ing. Michal Dzugas</v>
      </c>
      <c r="L119" s="28"/>
    </row>
    <row r="120" spans="2:65" s="1" customFormat="1" ht="10.199999999999999" customHeight="1" x14ac:dyDescent="0.2">
      <c r="B120" s="28"/>
      <c r="L120" s="28"/>
    </row>
    <row r="121" spans="2:65" s="10" customFormat="1" ht="29.25" customHeight="1" x14ac:dyDescent="0.2">
      <c r="B121" s="118"/>
      <c r="C121" s="119" t="s">
        <v>191</v>
      </c>
      <c r="D121" s="120" t="s">
        <v>60</v>
      </c>
      <c r="E121" s="120" t="s">
        <v>56</v>
      </c>
      <c r="F121" s="120" t="s">
        <v>57</v>
      </c>
      <c r="G121" s="120" t="s">
        <v>192</v>
      </c>
      <c r="H121" s="120" t="s">
        <v>193</v>
      </c>
      <c r="I121" s="120" t="s">
        <v>194</v>
      </c>
      <c r="J121" s="121" t="s">
        <v>160</v>
      </c>
      <c r="K121" s="122" t="s">
        <v>195</v>
      </c>
      <c r="L121" s="118"/>
      <c r="M121" s="58" t="s">
        <v>1</v>
      </c>
      <c r="N121" s="59" t="s">
        <v>39</v>
      </c>
      <c r="O121" s="59" t="s">
        <v>196</v>
      </c>
      <c r="P121" s="59" t="s">
        <v>197</v>
      </c>
      <c r="Q121" s="59" t="s">
        <v>198</v>
      </c>
      <c r="R121" s="59" t="s">
        <v>199</v>
      </c>
      <c r="S121" s="59" t="s">
        <v>200</v>
      </c>
      <c r="T121" s="60" t="s">
        <v>201</v>
      </c>
    </row>
    <row r="122" spans="2:65" s="1" customFormat="1" ht="22.8" customHeight="1" x14ac:dyDescent="0.3">
      <c r="B122" s="28"/>
      <c r="C122" s="63" t="s">
        <v>161</v>
      </c>
      <c r="J122" s="123">
        <f>BK122</f>
        <v>0</v>
      </c>
      <c r="L122" s="28"/>
      <c r="M122" s="61"/>
      <c r="N122" s="52"/>
      <c r="O122" s="52"/>
      <c r="P122" s="124">
        <f>P123+P155</f>
        <v>0</v>
      </c>
      <c r="Q122" s="52"/>
      <c r="R122" s="124">
        <f>R123+R155</f>
        <v>4.4755130400000001</v>
      </c>
      <c r="S122" s="52"/>
      <c r="T122" s="125">
        <f>T123+T155</f>
        <v>0</v>
      </c>
      <c r="AT122" s="13" t="s">
        <v>74</v>
      </c>
      <c r="AU122" s="13" t="s">
        <v>162</v>
      </c>
      <c r="BK122" s="126">
        <f>BK123+BK155</f>
        <v>0</v>
      </c>
    </row>
    <row r="123" spans="2:65" s="11" customFormat="1" ht="25.95" customHeight="1" x14ac:dyDescent="0.25">
      <c r="B123" s="127"/>
      <c r="D123" s="128" t="s">
        <v>74</v>
      </c>
      <c r="E123" s="129" t="s">
        <v>301</v>
      </c>
      <c r="F123" s="129" t="s">
        <v>1793</v>
      </c>
      <c r="I123" s="130"/>
      <c r="J123" s="131">
        <f>BK123</f>
        <v>0</v>
      </c>
      <c r="L123" s="127"/>
      <c r="M123" s="132"/>
      <c r="P123" s="133">
        <f>P124+P143+P145+P153</f>
        <v>0</v>
      </c>
      <c r="R123" s="133">
        <f>R124+R143+R145+R153</f>
        <v>4.4755130400000001</v>
      </c>
      <c r="T123" s="134">
        <f>T124+T143+T145+T153</f>
        <v>0</v>
      </c>
      <c r="AR123" s="128" t="s">
        <v>93</v>
      </c>
      <c r="AT123" s="135" t="s">
        <v>74</v>
      </c>
      <c r="AU123" s="135" t="s">
        <v>75</v>
      </c>
      <c r="AY123" s="128" t="s">
        <v>204</v>
      </c>
      <c r="BK123" s="136">
        <f>BK124+BK143+BK145+BK153</f>
        <v>0</v>
      </c>
    </row>
    <row r="124" spans="2:65" s="11" customFormat="1" ht="22.8" customHeight="1" x14ac:dyDescent="0.25">
      <c r="B124" s="127"/>
      <c r="D124" s="128" t="s">
        <v>74</v>
      </c>
      <c r="E124" s="137" t="s">
        <v>2354</v>
      </c>
      <c r="F124" s="137" t="s">
        <v>2355</v>
      </c>
      <c r="I124" s="130"/>
      <c r="J124" s="138">
        <f>BK124</f>
        <v>0</v>
      </c>
      <c r="L124" s="127"/>
      <c r="M124" s="132"/>
      <c r="P124" s="133">
        <f>SUM(P125:P142)</f>
        <v>0</v>
      </c>
      <c r="R124" s="133">
        <f>SUM(R125:R142)</f>
        <v>0.29871303999999999</v>
      </c>
      <c r="T124" s="134">
        <f>SUM(T125:T142)</f>
        <v>0</v>
      </c>
      <c r="AR124" s="128" t="s">
        <v>93</v>
      </c>
      <c r="AT124" s="135" t="s">
        <v>74</v>
      </c>
      <c r="AU124" s="135" t="s">
        <v>82</v>
      </c>
      <c r="AY124" s="128" t="s">
        <v>204</v>
      </c>
      <c r="BK124" s="136">
        <f>SUM(BK125:BK142)</f>
        <v>0</v>
      </c>
    </row>
    <row r="125" spans="2:65" s="1" customFormat="1" ht="24.15" customHeight="1" x14ac:dyDescent="0.2">
      <c r="B125" s="139"/>
      <c r="C125" s="140" t="s">
        <v>82</v>
      </c>
      <c r="D125" s="140" t="s">
        <v>206</v>
      </c>
      <c r="E125" s="141" t="s">
        <v>3089</v>
      </c>
      <c r="F125" s="142" t="s">
        <v>3090</v>
      </c>
      <c r="G125" s="143" t="s">
        <v>495</v>
      </c>
      <c r="H125" s="144">
        <v>80</v>
      </c>
      <c r="I125" s="145"/>
      <c r="J125" s="146">
        <f t="shared" ref="J125:J142" si="0">ROUND(I125*H125,2)</f>
        <v>0</v>
      </c>
      <c r="K125" s="147"/>
      <c r="L125" s="28"/>
      <c r="M125" s="148" t="s">
        <v>1</v>
      </c>
      <c r="N125" s="149" t="s">
        <v>41</v>
      </c>
      <c r="P125" s="150">
        <f t="shared" ref="P125:P142" si="1">O125*H125</f>
        <v>0</v>
      </c>
      <c r="Q125" s="150">
        <v>0</v>
      </c>
      <c r="R125" s="150">
        <f t="shared" ref="R125:R142" si="2">Q125*H125</f>
        <v>0</v>
      </c>
      <c r="S125" s="150">
        <v>0</v>
      </c>
      <c r="T125" s="151">
        <f t="shared" ref="T125:T142" si="3">S125*H125</f>
        <v>0</v>
      </c>
      <c r="AR125" s="152" t="s">
        <v>464</v>
      </c>
      <c r="AT125" s="152" t="s">
        <v>206</v>
      </c>
      <c r="AU125" s="152" t="s">
        <v>88</v>
      </c>
      <c r="AY125" s="13" t="s">
        <v>204</v>
      </c>
      <c r="BE125" s="153">
        <f t="shared" ref="BE125:BE142" si="4">IF(N125="základná",J125,0)</f>
        <v>0</v>
      </c>
      <c r="BF125" s="153">
        <f t="shared" ref="BF125:BF142" si="5">IF(N125="znížená",J125,0)</f>
        <v>0</v>
      </c>
      <c r="BG125" s="153">
        <f t="shared" ref="BG125:BG142" si="6">IF(N125="zákl. prenesená",J125,0)</f>
        <v>0</v>
      </c>
      <c r="BH125" s="153">
        <f t="shared" ref="BH125:BH142" si="7">IF(N125="zníž. prenesená",J125,0)</f>
        <v>0</v>
      </c>
      <c r="BI125" s="153">
        <f t="shared" ref="BI125:BI142" si="8">IF(N125="nulová",J125,0)</f>
        <v>0</v>
      </c>
      <c r="BJ125" s="13" t="s">
        <v>88</v>
      </c>
      <c r="BK125" s="153">
        <f t="shared" ref="BK125:BK142" si="9">ROUND(I125*H125,2)</f>
        <v>0</v>
      </c>
      <c r="BL125" s="13" t="s">
        <v>464</v>
      </c>
      <c r="BM125" s="152" t="s">
        <v>3091</v>
      </c>
    </row>
    <row r="126" spans="2:65" s="1" customFormat="1" ht="24.15" customHeight="1" x14ac:dyDescent="0.2">
      <c r="B126" s="139"/>
      <c r="C126" s="154" t="s">
        <v>88</v>
      </c>
      <c r="D126" s="154" t="s">
        <v>301</v>
      </c>
      <c r="E126" s="155" t="s">
        <v>3092</v>
      </c>
      <c r="F126" s="156" t="s">
        <v>3093</v>
      </c>
      <c r="G126" s="157" t="s">
        <v>495</v>
      </c>
      <c r="H126" s="158">
        <v>80</v>
      </c>
      <c r="I126" s="159"/>
      <c r="J126" s="160">
        <f t="shared" si="0"/>
        <v>0</v>
      </c>
      <c r="K126" s="161"/>
      <c r="L126" s="162"/>
      <c r="M126" s="163" t="s">
        <v>1</v>
      </c>
      <c r="N126" s="164" t="s">
        <v>41</v>
      </c>
      <c r="P126" s="150">
        <f t="shared" si="1"/>
        <v>0</v>
      </c>
      <c r="Q126" s="150">
        <v>6.4999999999999997E-4</v>
      </c>
      <c r="R126" s="150">
        <f t="shared" si="2"/>
        <v>5.1999999999999998E-2</v>
      </c>
      <c r="S126" s="150">
        <v>0</v>
      </c>
      <c r="T126" s="151">
        <f t="shared" si="3"/>
        <v>0</v>
      </c>
      <c r="AR126" s="152" t="s">
        <v>725</v>
      </c>
      <c r="AT126" s="152" t="s">
        <v>301</v>
      </c>
      <c r="AU126" s="152" t="s">
        <v>88</v>
      </c>
      <c r="AY126" s="13" t="s">
        <v>204</v>
      </c>
      <c r="BE126" s="153">
        <f t="shared" si="4"/>
        <v>0</v>
      </c>
      <c r="BF126" s="153">
        <f t="shared" si="5"/>
        <v>0</v>
      </c>
      <c r="BG126" s="153">
        <f t="shared" si="6"/>
        <v>0</v>
      </c>
      <c r="BH126" s="153">
        <f t="shared" si="7"/>
        <v>0</v>
      </c>
      <c r="BI126" s="153">
        <f t="shared" si="8"/>
        <v>0</v>
      </c>
      <c r="BJ126" s="13" t="s">
        <v>88</v>
      </c>
      <c r="BK126" s="153">
        <f t="shared" si="9"/>
        <v>0</v>
      </c>
      <c r="BL126" s="13" t="s">
        <v>725</v>
      </c>
      <c r="BM126" s="152" t="s">
        <v>3094</v>
      </c>
    </row>
    <row r="127" spans="2:65" s="1" customFormat="1" ht="24.15" customHeight="1" x14ac:dyDescent="0.2">
      <c r="B127" s="139"/>
      <c r="C127" s="154" t="s">
        <v>93</v>
      </c>
      <c r="D127" s="154" t="s">
        <v>301</v>
      </c>
      <c r="E127" s="155" t="s">
        <v>3095</v>
      </c>
      <c r="F127" s="156" t="s">
        <v>3096</v>
      </c>
      <c r="G127" s="157" t="s">
        <v>294</v>
      </c>
      <c r="H127" s="158">
        <v>14.144</v>
      </c>
      <c r="I127" s="159"/>
      <c r="J127" s="160">
        <f t="shared" si="0"/>
        <v>0</v>
      </c>
      <c r="K127" s="161"/>
      <c r="L127" s="162"/>
      <c r="M127" s="163" t="s">
        <v>1</v>
      </c>
      <c r="N127" s="164" t="s">
        <v>41</v>
      </c>
      <c r="P127" s="150">
        <f t="shared" si="1"/>
        <v>0</v>
      </c>
      <c r="Q127" s="150">
        <v>1.6000000000000001E-4</v>
      </c>
      <c r="R127" s="150">
        <f t="shared" si="2"/>
        <v>2.26304E-3</v>
      </c>
      <c r="S127" s="150">
        <v>0</v>
      </c>
      <c r="T127" s="151">
        <f t="shared" si="3"/>
        <v>0</v>
      </c>
      <c r="AR127" s="152" t="s">
        <v>725</v>
      </c>
      <c r="AT127" s="152" t="s">
        <v>301</v>
      </c>
      <c r="AU127" s="152" t="s">
        <v>88</v>
      </c>
      <c r="AY127" s="13" t="s">
        <v>204</v>
      </c>
      <c r="BE127" s="153">
        <f t="shared" si="4"/>
        <v>0</v>
      </c>
      <c r="BF127" s="153">
        <f t="shared" si="5"/>
        <v>0</v>
      </c>
      <c r="BG127" s="153">
        <f t="shared" si="6"/>
        <v>0</v>
      </c>
      <c r="BH127" s="153">
        <f t="shared" si="7"/>
        <v>0</v>
      </c>
      <c r="BI127" s="153">
        <f t="shared" si="8"/>
        <v>0</v>
      </c>
      <c r="BJ127" s="13" t="s">
        <v>88</v>
      </c>
      <c r="BK127" s="153">
        <f t="shared" si="9"/>
        <v>0</v>
      </c>
      <c r="BL127" s="13" t="s">
        <v>725</v>
      </c>
      <c r="BM127" s="152" t="s">
        <v>3097</v>
      </c>
    </row>
    <row r="128" spans="2:65" s="1" customFormat="1" ht="16.5" customHeight="1" x14ac:dyDescent="0.2">
      <c r="B128" s="139"/>
      <c r="C128" s="140" t="s">
        <v>210</v>
      </c>
      <c r="D128" s="140" t="s">
        <v>206</v>
      </c>
      <c r="E128" s="141" t="s">
        <v>3098</v>
      </c>
      <c r="F128" s="142" t="s">
        <v>3099</v>
      </c>
      <c r="G128" s="143" t="s">
        <v>294</v>
      </c>
      <c r="H128" s="144">
        <v>1</v>
      </c>
      <c r="I128" s="145"/>
      <c r="J128" s="146">
        <f t="shared" si="0"/>
        <v>0</v>
      </c>
      <c r="K128" s="147"/>
      <c r="L128" s="28"/>
      <c r="M128" s="148" t="s">
        <v>1</v>
      </c>
      <c r="N128" s="149" t="s">
        <v>41</v>
      </c>
      <c r="P128" s="150">
        <f t="shared" si="1"/>
        <v>0</v>
      </c>
      <c r="Q128" s="150">
        <v>0</v>
      </c>
      <c r="R128" s="150">
        <f t="shared" si="2"/>
        <v>0</v>
      </c>
      <c r="S128" s="150">
        <v>0</v>
      </c>
      <c r="T128" s="151">
        <f t="shared" si="3"/>
        <v>0</v>
      </c>
      <c r="AR128" s="152" t="s">
        <v>464</v>
      </c>
      <c r="AT128" s="152" t="s">
        <v>206</v>
      </c>
      <c r="AU128" s="152" t="s">
        <v>88</v>
      </c>
      <c r="AY128" s="13" t="s">
        <v>204</v>
      </c>
      <c r="BE128" s="153">
        <f t="shared" si="4"/>
        <v>0</v>
      </c>
      <c r="BF128" s="153">
        <f t="shared" si="5"/>
        <v>0</v>
      </c>
      <c r="BG128" s="153">
        <f t="shared" si="6"/>
        <v>0</v>
      </c>
      <c r="BH128" s="153">
        <f t="shared" si="7"/>
        <v>0</v>
      </c>
      <c r="BI128" s="153">
        <f t="shared" si="8"/>
        <v>0</v>
      </c>
      <c r="BJ128" s="13" t="s">
        <v>88</v>
      </c>
      <c r="BK128" s="153">
        <f t="shared" si="9"/>
        <v>0</v>
      </c>
      <c r="BL128" s="13" t="s">
        <v>464</v>
      </c>
      <c r="BM128" s="152" t="s">
        <v>3100</v>
      </c>
    </row>
    <row r="129" spans="2:65" s="1" customFormat="1" ht="16.5" customHeight="1" x14ac:dyDescent="0.2">
      <c r="B129" s="139"/>
      <c r="C129" s="140" t="s">
        <v>221</v>
      </c>
      <c r="D129" s="140" t="s">
        <v>206</v>
      </c>
      <c r="E129" s="141" t="s">
        <v>3101</v>
      </c>
      <c r="F129" s="142" t="s">
        <v>3102</v>
      </c>
      <c r="G129" s="143" t="s">
        <v>294</v>
      </c>
      <c r="H129" s="144">
        <v>1</v>
      </c>
      <c r="I129" s="145"/>
      <c r="J129" s="146">
        <f t="shared" si="0"/>
        <v>0</v>
      </c>
      <c r="K129" s="147"/>
      <c r="L129" s="28"/>
      <c r="M129" s="148" t="s">
        <v>1</v>
      </c>
      <c r="N129" s="149" t="s">
        <v>41</v>
      </c>
      <c r="P129" s="150">
        <f t="shared" si="1"/>
        <v>0</v>
      </c>
      <c r="Q129" s="150">
        <v>0</v>
      </c>
      <c r="R129" s="150">
        <f t="shared" si="2"/>
        <v>0</v>
      </c>
      <c r="S129" s="150">
        <v>0</v>
      </c>
      <c r="T129" s="151">
        <f t="shared" si="3"/>
        <v>0</v>
      </c>
      <c r="AR129" s="152" t="s">
        <v>464</v>
      </c>
      <c r="AT129" s="152" t="s">
        <v>206</v>
      </c>
      <c r="AU129" s="152" t="s">
        <v>88</v>
      </c>
      <c r="AY129" s="13" t="s">
        <v>204</v>
      </c>
      <c r="BE129" s="153">
        <f t="shared" si="4"/>
        <v>0</v>
      </c>
      <c r="BF129" s="153">
        <f t="shared" si="5"/>
        <v>0</v>
      </c>
      <c r="BG129" s="153">
        <f t="shared" si="6"/>
        <v>0</v>
      </c>
      <c r="BH129" s="153">
        <f t="shared" si="7"/>
        <v>0</v>
      </c>
      <c r="BI129" s="153">
        <f t="shared" si="8"/>
        <v>0</v>
      </c>
      <c r="BJ129" s="13" t="s">
        <v>88</v>
      </c>
      <c r="BK129" s="153">
        <f t="shared" si="9"/>
        <v>0</v>
      </c>
      <c r="BL129" s="13" t="s">
        <v>464</v>
      </c>
      <c r="BM129" s="152" t="s">
        <v>3103</v>
      </c>
    </row>
    <row r="130" spans="2:65" s="1" customFormat="1" ht="16.5" customHeight="1" x14ac:dyDescent="0.2">
      <c r="B130" s="139"/>
      <c r="C130" s="154" t="s">
        <v>225</v>
      </c>
      <c r="D130" s="154" t="s">
        <v>301</v>
      </c>
      <c r="E130" s="155" t="s">
        <v>3104</v>
      </c>
      <c r="F130" s="156" t="s">
        <v>3105</v>
      </c>
      <c r="G130" s="157" t="s">
        <v>294</v>
      </c>
      <c r="H130" s="158">
        <v>1</v>
      </c>
      <c r="I130" s="159"/>
      <c r="J130" s="160">
        <f t="shared" si="0"/>
        <v>0</v>
      </c>
      <c r="K130" s="161"/>
      <c r="L130" s="162"/>
      <c r="M130" s="163" t="s">
        <v>1</v>
      </c>
      <c r="N130" s="164" t="s">
        <v>41</v>
      </c>
      <c r="P130" s="150">
        <f t="shared" si="1"/>
        <v>0</v>
      </c>
      <c r="Q130" s="150">
        <v>0.04</v>
      </c>
      <c r="R130" s="150">
        <f t="shared" si="2"/>
        <v>0.04</v>
      </c>
      <c r="S130" s="150">
        <v>0</v>
      </c>
      <c r="T130" s="151">
        <f t="shared" si="3"/>
        <v>0</v>
      </c>
      <c r="AR130" s="152" t="s">
        <v>725</v>
      </c>
      <c r="AT130" s="152" t="s">
        <v>301</v>
      </c>
      <c r="AU130" s="152" t="s">
        <v>88</v>
      </c>
      <c r="AY130" s="13" t="s">
        <v>204</v>
      </c>
      <c r="BE130" s="153">
        <f t="shared" si="4"/>
        <v>0</v>
      </c>
      <c r="BF130" s="153">
        <f t="shared" si="5"/>
        <v>0</v>
      </c>
      <c r="BG130" s="153">
        <f t="shared" si="6"/>
        <v>0</v>
      </c>
      <c r="BH130" s="153">
        <f t="shared" si="7"/>
        <v>0</v>
      </c>
      <c r="BI130" s="153">
        <f t="shared" si="8"/>
        <v>0</v>
      </c>
      <c r="BJ130" s="13" t="s">
        <v>88</v>
      </c>
      <c r="BK130" s="153">
        <f t="shared" si="9"/>
        <v>0</v>
      </c>
      <c r="BL130" s="13" t="s">
        <v>725</v>
      </c>
      <c r="BM130" s="152" t="s">
        <v>3106</v>
      </c>
    </row>
    <row r="131" spans="2:65" s="1" customFormat="1" ht="24.15" customHeight="1" x14ac:dyDescent="0.2">
      <c r="B131" s="139"/>
      <c r="C131" s="140" t="s">
        <v>229</v>
      </c>
      <c r="D131" s="140" t="s">
        <v>206</v>
      </c>
      <c r="E131" s="141" t="s">
        <v>3107</v>
      </c>
      <c r="F131" s="142" t="s">
        <v>3108</v>
      </c>
      <c r="G131" s="143" t="s">
        <v>495</v>
      </c>
      <c r="H131" s="144">
        <v>10</v>
      </c>
      <c r="I131" s="145"/>
      <c r="J131" s="146">
        <f t="shared" si="0"/>
        <v>0</v>
      </c>
      <c r="K131" s="147"/>
      <c r="L131" s="28"/>
      <c r="M131" s="148" t="s">
        <v>1</v>
      </c>
      <c r="N131" s="149" t="s">
        <v>41</v>
      </c>
      <c r="P131" s="150">
        <f t="shared" si="1"/>
        <v>0</v>
      </c>
      <c r="Q131" s="150">
        <v>0</v>
      </c>
      <c r="R131" s="150">
        <f t="shared" si="2"/>
        <v>0</v>
      </c>
      <c r="S131" s="150">
        <v>0</v>
      </c>
      <c r="T131" s="151">
        <f t="shared" si="3"/>
        <v>0</v>
      </c>
      <c r="AR131" s="152" t="s">
        <v>464</v>
      </c>
      <c r="AT131" s="152" t="s">
        <v>206</v>
      </c>
      <c r="AU131" s="152" t="s">
        <v>88</v>
      </c>
      <c r="AY131" s="13" t="s">
        <v>204</v>
      </c>
      <c r="BE131" s="153">
        <f t="shared" si="4"/>
        <v>0</v>
      </c>
      <c r="BF131" s="153">
        <f t="shared" si="5"/>
        <v>0</v>
      </c>
      <c r="BG131" s="153">
        <f t="shared" si="6"/>
        <v>0</v>
      </c>
      <c r="BH131" s="153">
        <f t="shared" si="7"/>
        <v>0</v>
      </c>
      <c r="BI131" s="153">
        <f t="shared" si="8"/>
        <v>0</v>
      </c>
      <c r="BJ131" s="13" t="s">
        <v>88</v>
      </c>
      <c r="BK131" s="153">
        <f t="shared" si="9"/>
        <v>0</v>
      </c>
      <c r="BL131" s="13" t="s">
        <v>464</v>
      </c>
      <c r="BM131" s="152" t="s">
        <v>3109</v>
      </c>
    </row>
    <row r="132" spans="2:65" s="1" customFormat="1" ht="16.5" customHeight="1" x14ac:dyDescent="0.2">
      <c r="B132" s="139"/>
      <c r="C132" s="154" t="s">
        <v>233</v>
      </c>
      <c r="D132" s="154" t="s">
        <v>301</v>
      </c>
      <c r="E132" s="155" t="s">
        <v>3110</v>
      </c>
      <c r="F132" s="156" t="s">
        <v>3111</v>
      </c>
      <c r="G132" s="157" t="s">
        <v>508</v>
      </c>
      <c r="H132" s="158">
        <v>6.25</v>
      </c>
      <c r="I132" s="159"/>
      <c r="J132" s="160">
        <f t="shared" si="0"/>
        <v>0</v>
      </c>
      <c r="K132" s="161"/>
      <c r="L132" s="162"/>
      <c r="M132" s="163" t="s">
        <v>1</v>
      </c>
      <c r="N132" s="164" t="s">
        <v>41</v>
      </c>
      <c r="P132" s="150">
        <f t="shared" si="1"/>
        <v>0</v>
      </c>
      <c r="Q132" s="150">
        <v>1E-3</v>
      </c>
      <c r="R132" s="150">
        <f t="shared" si="2"/>
        <v>6.2500000000000003E-3</v>
      </c>
      <c r="S132" s="150">
        <v>0</v>
      </c>
      <c r="T132" s="151">
        <f t="shared" si="3"/>
        <v>0</v>
      </c>
      <c r="AR132" s="152" t="s">
        <v>725</v>
      </c>
      <c r="AT132" s="152" t="s">
        <v>301</v>
      </c>
      <c r="AU132" s="152" t="s">
        <v>88</v>
      </c>
      <c r="AY132" s="13" t="s">
        <v>204</v>
      </c>
      <c r="BE132" s="153">
        <f t="shared" si="4"/>
        <v>0</v>
      </c>
      <c r="BF132" s="153">
        <f t="shared" si="5"/>
        <v>0</v>
      </c>
      <c r="BG132" s="153">
        <f t="shared" si="6"/>
        <v>0</v>
      </c>
      <c r="BH132" s="153">
        <f t="shared" si="7"/>
        <v>0</v>
      </c>
      <c r="BI132" s="153">
        <f t="shared" si="8"/>
        <v>0</v>
      </c>
      <c r="BJ132" s="13" t="s">
        <v>88</v>
      </c>
      <c r="BK132" s="153">
        <f t="shared" si="9"/>
        <v>0</v>
      </c>
      <c r="BL132" s="13" t="s">
        <v>725</v>
      </c>
      <c r="BM132" s="152" t="s">
        <v>3112</v>
      </c>
    </row>
    <row r="133" spans="2:65" s="1" customFormat="1" ht="24.15" customHeight="1" x14ac:dyDescent="0.2">
      <c r="B133" s="139"/>
      <c r="C133" s="140" t="s">
        <v>237</v>
      </c>
      <c r="D133" s="140" t="s">
        <v>206</v>
      </c>
      <c r="E133" s="141" t="s">
        <v>3113</v>
      </c>
      <c r="F133" s="142" t="s">
        <v>3114</v>
      </c>
      <c r="G133" s="143" t="s">
        <v>495</v>
      </c>
      <c r="H133" s="144">
        <v>50</v>
      </c>
      <c r="I133" s="145"/>
      <c r="J133" s="146">
        <f t="shared" si="0"/>
        <v>0</v>
      </c>
      <c r="K133" s="147"/>
      <c r="L133" s="28"/>
      <c r="M133" s="148" t="s">
        <v>1</v>
      </c>
      <c r="N133" s="149" t="s">
        <v>41</v>
      </c>
      <c r="P133" s="150">
        <f t="shared" si="1"/>
        <v>0</v>
      </c>
      <c r="Q133" s="150">
        <v>0</v>
      </c>
      <c r="R133" s="150">
        <f t="shared" si="2"/>
        <v>0</v>
      </c>
      <c r="S133" s="150">
        <v>0</v>
      </c>
      <c r="T133" s="151">
        <f t="shared" si="3"/>
        <v>0</v>
      </c>
      <c r="AR133" s="152" t="s">
        <v>464</v>
      </c>
      <c r="AT133" s="152" t="s">
        <v>206</v>
      </c>
      <c r="AU133" s="152" t="s">
        <v>88</v>
      </c>
      <c r="AY133" s="13" t="s">
        <v>204</v>
      </c>
      <c r="BE133" s="153">
        <f t="shared" si="4"/>
        <v>0</v>
      </c>
      <c r="BF133" s="153">
        <f t="shared" si="5"/>
        <v>0</v>
      </c>
      <c r="BG133" s="153">
        <f t="shared" si="6"/>
        <v>0</v>
      </c>
      <c r="BH133" s="153">
        <f t="shared" si="7"/>
        <v>0</v>
      </c>
      <c r="BI133" s="153">
        <f t="shared" si="8"/>
        <v>0</v>
      </c>
      <c r="BJ133" s="13" t="s">
        <v>88</v>
      </c>
      <c r="BK133" s="153">
        <f t="shared" si="9"/>
        <v>0</v>
      </c>
      <c r="BL133" s="13" t="s">
        <v>464</v>
      </c>
      <c r="BM133" s="152" t="s">
        <v>3115</v>
      </c>
    </row>
    <row r="134" spans="2:65" s="1" customFormat="1" ht="16.5" customHeight="1" x14ac:dyDescent="0.2">
      <c r="B134" s="139"/>
      <c r="C134" s="154" t="s">
        <v>241</v>
      </c>
      <c r="D134" s="154" t="s">
        <v>301</v>
      </c>
      <c r="E134" s="155" t="s">
        <v>2513</v>
      </c>
      <c r="F134" s="156" t="s">
        <v>2514</v>
      </c>
      <c r="G134" s="157" t="s">
        <v>508</v>
      </c>
      <c r="H134" s="158">
        <v>47.5</v>
      </c>
      <c r="I134" s="159"/>
      <c r="J134" s="160">
        <f t="shared" si="0"/>
        <v>0</v>
      </c>
      <c r="K134" s="161"/>
      <c r="L134" s="162"/>
      <c r="M134" s="163" t="s">
        <v>1</v>
      </c>
      <c r="N134" s="164" t="s">
        <v>41</v>
      </c>
      <c r="P134" s="150">
        <f t="shared" si="1"/>
        <v>0</v>
      </c>
      <c r="Q134" s="150">
        <v>1E-3</v>
      </c>
      <c r="R134" s="150">
        <f t="shared" si="2"/>
        <v>4.7500000000000001E-2</v>
      </c>
      <c r="S134" s="150">
        <v>0</v>
      </c>
      <c r="T134" s="151">
        <f t="shared" si="3"/>
        <v>0</v>
      </c>
      <c r="AR134" s="152" t="s">
        <v>725</v>
      </c>
      <c r="AT134" s="152" t="s">
        <v>301</v>
      </c>
      <c r="AU134" s="152" t="s">
        <v>88</v>
      </c>
      <c r="AY134" s="13" t="s">
        <v>204</v>
      </c>
      <c r="BE134" s="153">
        <f t="shared" si="4"/>
        <v>0</v>
      </c>
      <c r="BF134" s="153">
        <f t="shared" si="5"/>
        <v>0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3" t="s">
        <v>88</v>
      </c>
      <c r="BK134" s="153">
        <f t="shared" si="9"/>
        <v>0</v>
      </c>
      <c r="BL134" s="13" t="s">
        <v>725</v>
      </c>
      <c r="BM134" s="152" t="s">
        <v>3116</v>
      </c>
    </row>
    <row r="135" spans="2:65" s="1" customFormat="1" ht="16.5" customHeight="1" x14ac:dyDescent="0.2">
      <c r="B135" s="139"/>
      <c r="C135" s="140" t="s">
        <v>247</v>
      </c>
      <c r="D135" s="140" t="s">
        <v>206</v>
      </c>
      <c r="E135" s="141" t="s">
        <v>3117</v>
      </c>
      <c r="F135" s="142" t="s">
        <v>3118</v>
      </c>
      <c r="G135" s="143" t="s">
        <v>294</v>
      </c>
      <c r="H135" s="144">
        <v>5</v>
      </c>
      <c r="I135" s="145"/>
      <c r="J135" s="146">
        <f t="shared" si="0"/>
        <v>0</v>
      </c>
      <c r="K135" s="147"/>
      <c r="L135" s="28"/>
      <c r="M135" s="148" t="s">
        <v>1</v>
      </c>
      <c r="N135" s="149" t="s">
        <v>41</v>
      </c>
      <c r="P135" s="150">
        <f t="shared" si="1"/>
        <v>0</v>
      </c>
      <c r="Q135" s="150">
        <v>0</v>
      </c>
      <c r="R135" s="150">
        <f t="shared" si="2"/>
        <v>0</v>
      </c>
      <c r="S135" s="150">
        <v>0</v>
      </c>
      <c r="T135" s="151">
        <f t="shared" si="3"/>
        <v>0</v>
      </c>
      <c r="AR135" s="152" t="s">
        <v>464</v>
      </c>
      <c r="AT135" s="152" t="s">
        <v>206</v>
      </c>
      <c r="AU135" s="152" t="s">
        <v>88</v>
      </c>
      <c r="AY135" s="13" t="s">
        <v>204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88</v>
      </c>
      <c r="BK135" s="153">
        <f t="shared" si="9"/>
        <v>0</v>
      </c>
      <c r="BL135" s="13" t="s">
        <v>464</v>
      </c>
      <c r="BM135" s="152" t="s">
        <v>3119</v>
      </c>
    </row>
    <row r="136" spans="2:65" s="1" customFormat="1" ht="24.15" customHeight="1" x14ac:dyDescent="0.2">
      <c r="B136" s="139"/>
      <c r="C136" s="154" t="s">
        <v>251</v>
      </c>
      <c r="D136" s="154" t="s">
        <v>301</v>
      </c>
      <c r="E136" s="155" t="s">
        <v>3120</v>
      </c>
      <c r="F136" s="156" t="s">
        <v>2538</v>
      </c>
      <c r="G136" s="157" t="s">
        <v>294</v>
      </c>
      <c r="H136" s="158">
        <v>5</v>
      </c>
      <c r="I136" s="159"/>
      <c r="J136" s="160">
        <f t="shared" si="0"/>
        <v>0</v>
      </c>
      <c r="K136" s="161"/>
      <c r="L136" s="162"/>
      <c r="M136" s="163" t="s">
        <v>1</v>
      </c>
      <c r="N136" s="164" t="s">
        <v>41</v>
      </c>
      <c r="P136" s="150">
        <f t="shared" si="1"/>
        <v>0</v>
      </c>
      <c r="Q136" s="150">
        <v>1.6000000000000001E-4</v>
      </c>
      <c r="R136" s="150">
        <f t="shared" si="2"/>
        <v>8.0000000000000004E-4</v>
      </c>
      <c r="S136" s="150">
        <v>0</v>
      </c>
      <c r="T136" s="151">
        <f t="shared" si="3"/>
        <v>0</v>
      </c>
      <c r="AR136" s="152" t="s">
        <v>725</v>
      </c>
      <c r="AT136" s="152" t="s">
        <v>301</v>
      </c>
      <c r="AU136" s="152" t="s">
        <v>88</v>
      </c>
      <c r="AY136" s="13" t="s">
        <v>204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88</v>
      </c>
      <c r="BK136" s="153">
        <f t="shared" si="9"/>
        <v>0</v>
      </c>
      <c r="BL136" s="13" t="s">
        <v>725</v>
      </c>
      <c r="BM136" s="152" t="s">
        <v>3121</v>
      </c>
    </row>
    <row r="137" spans="2:65" s="1" customFormat="1" ht="24.15" customHeight="1" x14ac:dyDescent="0.2">
      <c r="B137" s="139"/>
      <c r="C137" s="140" t="s">
        <v>255</v>
      </c>
      <c r="D137" s="140" t="s">
        <v>206</v>
      </c>
      <c r="E137" s="141" t="s">
        <v>2504</v>
      </c>
      <c r="F137" s="142" t="s">
        <v>2505</v>
      </c>
      <c r="G137" s="143" t="s">
        <v>495</v>
      </c>
      <c r="H137" s="144">
        <v>10</v>
      </c>
      <c r="I137" s="145"/>
      <c r="J137" s="146">
        <f t="shared" si="0"/>
        <v>0</v>
      </c>
      <c r="K137" s="147"/>
      <c r="L137" s="28"/>
      <c r="M137" s="148" t="s">
        <v>1</v>
      </c>
      <c r="N137" s="149" t="s">
        <v>41</v>
      </c>
      <c r="P137" s="150">
        <f t="shared" si="1"/>
        <v>0</v>
      </c>
      <c r="Q137" s="150">
        <v>0</v>
      </c>
      <c r="R137" s="150">
        <f t="shared" si="2"/>
        <v>0</v>
      </c>
      <c r="S137" s="150">
        <v>0</v>
      </c>
      <c r="T137" s="151">
        <f t="shared" si="3"/>
        <v>0</v>
      </c>
      <c r="AR137" s="152" t="s">
        <v>464</v>
      </c>
      <c r="AT137" s="152" t="s">
        <v>206</v>
      </c>
      <c r="AU137" s="152" t="s">
        <v>88</v>
      </c>
      <c r="AY137" s="13" t="s">
        <v>204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88</v>
      </c>
      <c r="BK137" s="153">
        <f t="shared" si="9"/>
        <v>0</v>
      </c>
      <c r="BL137" s="13" t="s">
        <v>464</v>
      </c>
      <c r="BM137" s="152" t="s">
        <v>3122</v>
      </c>
    </row>
    <row r="138" spans="2:65" s="1" customFormat="1" ht="16.5" customHeight="1" x14ac:dyDescent="0.2">
      <c r="B138" s="139"/>
      <c r="C138" s="154" t="s">
        <v>259</v>
      </c>
      <c r="D138" s="154" t="s">
        <v>301</v>
      </c>
      <c r="E138" s="155" t="s">
        <v>2507</v>
      </c>
      <c r="F138" s="156" t="s">
        <v>2508</v>
      </c>
      <c r="G138" s="157" t="s">
        <v>508</v>
      </c>
      <c r="H138" s="158">
        <v>1.4</v>
      </c>
      <c r="I138" s="159"/>
      <c r="J138" s="160">
        <f t="shared" si="0"/>
        <v>0</v>
      </c>
      <c r="K138" s="161"/>
      <c r="L138" s="162"/>
      <c r="M138" s="163" t="s">
        <v>1</v>
      </c>
      <c r="N138" s="164" t="s">
        <v>41</v>
      </c>
      <c r="P138" s="150">
        <f t="shared" si="1"/>
        <v>0</v>
      </c>
      <c r="Q138" s="150">
        <v>1E-3</v>
      </c>
      <c r="R138" s="150">
        <f t="shared" si="2"/>
        <v>1.4E-3</v>
      </c>
      <c r="S138" s="150">
        <v>0</v>
      </c>
      <c r="T138" s="151">
        <f t="shared" si="3"/>
        <v>0</v>
      </c>
      <c r="AR138" s="152" t="s">
        <v>725</v>
      </c>
      <c r="AT138" s="152" t="s">
        <v>301</v>
      </c>
      <c r="AU138" s="152" t="s">
        <v>88</v>
      </c>
      <c r="AY138" s="13" t="s">
        <v>204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88</v>
      </c>
      <c r="BK138" s="153">
        <f t="shared" si="9"/>
        <v>0</v>
      </c>
      <c r="BL138" s="13" t="s">
        <v>725</v>
      </c>
      <c r="BM138" s="152" t="s">
        <v>3123</v>
      </c>
    </row>
    <row r="139" spans="2:65" s="1" customFormat="1" ht="24.15" customHeight="1" x14ac:dyDescent="0.2">
      <c r="B139" s="139"/>
      <c r="C139" s="140" t="s">
        <v>263</v>
      </c>
      <c r="D139" s="140" t="s">
        <v>206</v>
      </c>
      <c r="E139" s="141" t="s">
        <v>3124</v>
      </c>
      <c r="F139" s="142" t="s">
        <v>3125</v>
      </c>
      <c r="G139" s="143" t="s">
        <v>495</v>
      </c>
      <c r="H139" s="144">
        <v>50</v>
      </c>
      <c r="I139" s="145"/>
      <c r="J139" s="146">
        <f t="shared" si="0"/>
        <v>0</v>
      </c>
      <c r="K139" s="147"/>
      <c r="L139" s="28"/>
      <c r="M139" s="148" t="s">
        <v>1</v>
      </c>
      <c r="N139" s="149" t="s">
        <v>41</v>
      </c>
      <c r="P139" s="150">
        <f t="shared" si="1"/>
        <v>0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464</v>
      </c>
      <c r="AT139" s="152" t="s">
        <v>206</v>
      </c>
      <c r="AU139" s="152" t="s">
        <v>88</v>
      </c>
      <c r="AY139" s="13" t="s">
        <v>204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88</v>
      </c>
      <c r="BK139" s="153">
        <f t="shared" si="9"/>
        <v>0</v>
      </c>
      <c r="BL139" s="13" t="s">
        <v>464</v>
      </c>
      <c r="BM139" s="152" t="s">
        <v>3126</v>
      </c>
    </row>
    <row r="140" spans="2:65" s="1" customFormat="1" ht="16.5" customHeight="1" x14ac:dyDescent="0.2">
      <c r="B140" s="139"/>
      <c r="C140" s="154" t="s">
        <v>267</v>
      </c>
      <c r="D140" s="154" t="s">
        <v>301</v>
      </c>
      <c r="E140" s="155" t="s">
        <v>3127</v>
      </c>
      <c r="F140" s="156" t="s">
        <v>3128</v>
      </c>
      <c r="G140" s="157" t="s">
        <v>495</v>
      </c>
      <c r="H140" s="158">
        <v>50</v>
      </c>
      <c r="I140" s="159"/>
      <c r="J140" s="160">
        <f t="shared" si="0"/>
        <v>0</v>
      </c>
      <c r="K140" s="161"/>
      <c r="L140" s="162"/>
      <c r="M140" s="163" t="s">
        <v>1</v>
      </c>
      <c r="N140" s="164" t="s">
        <v>41</v>
      </c>
      <c r="P140" s="150">
        <f t="shared" si="1"/>
        <v>0</v>
      </c>
      <c r="Q140" s="150">
        <v>1.97E-3</v>
      </c>
      <c r="R140" s="150">
        <f t="shared" si="2"/>
        <v>9.8500000000000004E-2</v>
      </c>
      <c r="S140" s="150">
        <v>0</v>
      </c>
      <c r="T140" s="151">
        <f t="shared" si="3"/>
        <v>0</v>
      </c>
      <c r="AR140" s="152" t="s">
        <v>725</v>
      </c>
      <c r="AT140" s="152" t="s">
        <v>301</v>
      </c>
      <c r="AU140" s="152" t="s">
        <v>88</v>
      </c>
      <c r="AY140" s="13" t="s">
        <v>204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88</v>
      </c>
      <c r="BK140" s="153">
        <f t="shared" si="9"/>
        <v>0</v>
      </c>
      <c r="BL140" s="13" t="s">
        <v>725</v>
      </c>
      <c r="BM140" s="152" t="s">
        <v>3129</v>
      </c>
    </row>
    <row r="141" spans="2:65" s="1" customFormat="1" ht="24.15" customHeight="1" x14ac:dyDescent="0.2">
      <c r="B141" s="139"/>
      <c r="C141" s="140" t="s">
        <v>272</v>
      </c>
      <c r="D141" s="140" t="s">
        <v>206</v>
      </c>
      <c r="E141" s="141" t="s">
        <v>3130</v>
      </c>
      <c r="F141" s="142" t="s">
        <v>3131</v>
      </c>
      <c r="G141" s="143" t="s">
        <v>495</v>
      </c>
      <c r="H141" s="144">
        <v>50</v>
      </c>
      <c r="I141" s="145"/>
      <c r="J141" s="146">
        <f t="shared" si="0"/>
        <v>0</v>
      </c>
      <c r="K141" s="147"/>
      <c r="L141" s="28"/>
      <c r="M141" s="148" t="s">
        <v>1</v>
      </c>
      <c r="N141" s="149" t="s">
        <v>41</v>
      </c>
      <c r="P141" s="150">
        <f t="shared" si="1"/>
        <v>0</v>
      </c>
      <c r="Q141" s="150">
        <v>0</v>
      </c>
      <c r="R141" s="150">
        <f t="shared" si="2"/>
        <v>0</v>
      </c>
      <c r="S141" s="150">
        <v>0</v>
      </c>
      <c r="T141" s="151">
        <f t="shared" si="3"/>
        <v>0</v>
      </c>
      <c r="AR141" s="152" t="s">
        <v>464</v>
      </c>
      <c r="AT141" s="152" t="s">
        <v>206</v>
      </c>
      <c r="AU141" s="152" t="s">
        <v>88</v>
      </c>
      <c r="AY141" s="13" t="s">
        <v>204</v>
      </c>
      <c r="BE141" s="153">
        <f t="shared" si="4"/>
        <v>0</v>
      </c>
      <c r="BF141" s="153">
        <f t="shared" si="5"/>
        <v>0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88</v>
      </c>
      <c r="BK141" s="153">
        <f t="shared" si="9"/>
        <v>0</v>
      </c>
      <c r="BL141" s="13" t="s">
        <v>464</v>
      </c>
      <c r="BM141" s="152" t="s">
        <v>3132</v>
      </c>
    </row>
    <row r="142" spans="2:65" s="1" customFormat="1" ht="16.5" customHeight="1" x14ac:dyDescent="0.2">
      <c r="B142" s="139"/>
      <c r="C142" s="154" t="s">
        <v>276</v>
      </c>
      <c r="D142" s="154" t="s">
        <v>301</v>
      </c>
      <c r="E142" s="155" t="s">
        <v>3133</v>
      </c>
      <c r="F142" s="156" t="s">
        <v>3134</v>
      </c>
      <c r="G142" s="157" t="s">
        <v>495</v>
      </c>
      <c r="H142" s="158">
        <v>50</v>
      </c>
      <c r="I142" s="159"/>
      <c r="J142" s="160">
        <f t="shared" si="0"/>
        <v>0</v>
      </c>
      <c r="K142" s="161"/>
      <c r="L142" s="162"/>
      <c r="M142" s="163" t="s">
        <v>1</v>
      </c>
      <c r="N142" s="164" t="s">
        <v>41</v>
      </c>
      <c r="P142" s="150">
        <f t="shared" si="1"/>
        <v>0</v>
      </c>
      <c r="Q142" s="150">
        <v>1E-3</v>
      </c>
      <c r="R142" s="150">
        <f t="shared" si="2"/>
        <v>0.05</v>
      </c>
      <c r="S142" s="150">
        <v>0</v>
      </c>
      <c r="T142" s="151">
        <f t="shared" si="3"/>
        <v>0</v>
      </c>
      <c r="AR142" s="152" t="s">
        <v>725</v>
      </c>
      <c r="AT142" s="152" t="s">
        <v>301</v>
      </c>
      <c r="AU142" s="152" t="s">
        <v>88</v>
      </c>
      <c r="AY142" s="13" t="s">
        <v>204</v>
      </c>
      <c r="BE142" s="153">
        <f t="shared" si="4"/>
        <v>0</v>
      </c>
      <c r="BF142" s="153">
        <f t="shared" si="5"/>
        <v>0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88</v>
      </c>
      <c r="BK142" s="153">
        <f t="shared" si="9"/>
        <v>0</v>
      </c>
      <c r="BL142" s="13" t="s">
        <v>725</v>
      </c>
      <c r="BM142" s="152" t="s">
        <v>3135</v>
      </c>
    </row>
    <row r="143" spans="2:65" s="11" customFormat="1" ht="22.8" customHeight="1" x14ac:dyDescent="0.25">
      <c r="B143" s="127"/>
      <c r="D143" s="128" t="s">
        <v>74</v>
      </c>
      <c r="E143" s="137" t="s">
        <v>2634</v>
      </c>
      <c r="F143" s="137" t="s">
        <v>2635</v>
      </c>
      <c r="I143" s="130"/>
      <c r="J143" s="138">
        <f>BK143</f>
        <v>0</v>
      </c>
      <c r="L143" s="127"/>
      <c r="M143" s="132"/>
      <c r="P143" s="133">
        <f>P144</f>
        <v>0</v>
      </c>
      <c r="R143" s="133">
        <f>R144</f>
        <v>0</v>
      </c>
      <c r="T143" s="134">
        <f>T144</f>
        <v>0</v>
      </c>
      <c r="AR143" s="128" t="s">
        <v>93</v>
      </c>
      <c r="AT143" s="135" t="s">
        <v>74</v>
      </c>
      <c r="AU143" s="135" t="s">
        <v>82</v>
      </c>
      <c r="AY143" s="128" t="s">
        <v>204</v>
      </c>
      <c r="BK143" s="136">
        <f>BK144</f>
        <v>0</v>
      </c>
    </row>
    <row r="144" spans="2:65" s="1" customFormat="1" ht="33" customHeight="1" x14ac:dyDescent="0.2">
      <c r="B144" s="139"/>
      <c r="C144" s="140" t="s">
        <v>280</v>
      </c>
      <c r="D144" s="140" t="s">
        <v>206</v>
      </c>
      <c r="E144" s="141" t="s">
        <v>3136</v>
      </c>
      <c r="F144" s="142" t="s">
        <v>3137</v>
      </c>
      <c r="G144" s="143" t="s">
        <v>495</v>
      </c>
      <c r="H144" s="144">
        <v>10</v>
      </c>
      <c r="I144" s="145"/>
      <c r="J144" s="146">
        <f>ROUND(I144*H144,2)</f>
        <v>0</v>
      </c>
      <c r="K144" s="147"/>
      <c r="L144" s="28"/>
      <c r="M144" s="148" t="s">
        <v>1</v>
      </c>
      <c r="N144" s="149" t="s">
        <v>41</v>
      </c>
      <c r="P144" s="150">
        <f>O144*H144</f>
        <v>0</v>
      </c>
      <c r="Q144" s="150">
        <v>0</v>
      </c>
      <c r="R144" s="150">
        <f>Q144*H144</f>
        <v>0</v>
      </c>
      <c r="S144" s="150">
        <v>0</v>
      </c>
      <c r="T144" s="151">
        <f>S144*H144</f>
        <v>0</v>
      </c>
      <c r="AR144" s="152" t="s">
        <v>464</v>
      </c>
      <c r="AT144" s="152" t="s">
        <v>206</v>
      </c>
      <c r="AU144" s="152" t="s">
        <v>88</v>
      </c>
      <c r="AY144" s="13" t="s">
        <v>204</v>
      </c>
      <c r="BE144" s="153">
        <f>IF(N144="základná",J144,0)</f>
        <v>0</v>
      </c>
      <c r="BF144" s="153">
        <f>IF(N144="znížená",J144,0)</f>
        <v>0</v>
      </c>
      <c r="BG144" s="153">
        <f>IF(N144="zákl. prenesená",J144,0)</f>
        <v>0</v>
      </c>
      <c r="BH144" s="153">
        <f>IF(N144="zníž. prenesená",J144,0)</f>
        <v>0</v>
      </c>
      <c r="BI144" s="153">
        <f>IF(N144="nulová",J144,0)</f>
        <v>0</v>
      </c>
      <c r="BJ144" s="13" t="s">
        <v>88</v>
      </c>
      <c r="BK144" s="153">
        <f>ROUND(I144*H144,2)</f>
        <v>0</v>
      </c>
      <c r="BL144" s="13" t="s">
        <v>464</v>
      </c>
      <c r="BM144" s="152" t="s">
        <v>3138</v>
      </c>
    </row>
    <row r="145" spans="2:65" s="11" customFormat="1" ht="22.8" customHeight="1" x14ac:dyDescent="0.25">
      <c r="B145" s="127"/>
      <c r="D145" s="128" t="s">
        <v>74</v>
      </c>
      <c r="E145" s="137" t="s">
        <v>3139</v>
      </c>
      <c r="F145" s="137" t="s">
        <v>3140</v>
      </c>
      <c r="I145" s="130"/>
      <c r="J145" s="138">
        <f>BK145</f>
        <v>0</v>
      </c>
      <c r="L145" s="127"/>
      <c r="M145" s="132"/>
      <c r="P145" s="133">
        <f>SUM(P146:P152)</f>
        <v>0</v>
      </c>
      <c r="R145" s="133">
        <f>SUM(R146:R152)</f>
        <v>4.1768000000000001</v>
      </c>
      <c r="T145" s="134">
        <f>SUM(T146:T152)</f>
        <v>0</v>
      </c>
      <c r="AR145" s="128" t="s">
        <v>93</v>
      </c>
      <c r="AT145" s="135" t="s">
        <v>74</v>
      </c>
      <c r="AU145" s="135" t="s">
        <v>82</v>
      </c>
      <c r="AY145" s="128" t="s">
        <v>204</v>
      </c>
      <c r="BK145" s="136">
        <f>SUM(BK146:BK152)</f>
        <v>0</v>
      </c>
    </row>
    <row r="146" spans="2:65" s="1" customFormat="1" ht="24.15" customHeight="1" x14ac:dyDescent="0.2">
      <c r="B146" s="139"/>
      <c r="C146" s="140" t="s">
        <v>7</v>
      </c>
      <c r="D146" s="140" t="s">
        <v>206</v>
      </c>
      <c r="E146" s="141" t="s">
        <v>3141</v>
      </c>
      <c r="F146" s="142" t="s">
        <v>3142</v>
      </c>
      <c r="G146" s="143" t="s">
        <v>495</v>
      </c>
      <c r="H146" s="144">
        <v>80</v>
      </c>
      <c r="I146" s="145"/>
      <c r="J146" s="146">
        <f t="shared" ref="J146:J152" si="10">ROUND(I146*H146,2)</f>
        <v>0</v>
      </c>
      <c r="K146" s="147"/>
      <c r="L146" s="28"/>
      <c r="M146" s="148" t="s">
        <v>1</v>
      </c>
      <c r="N146" s="149" t="s">
        <v>41</v>
      </c>
      <c r="P146" s="150">
        <f t="shared" ref="P146:P152" si="11">O146*H146</f>
        <v>0</v>
      </c>
      <c r="Q146" s="150">
        <v>0</v>
      </c>
      <c r="R146" s="150">
        <f t="shared" ref="R146:R152" si="12">Q146*H146</f>
        <v>0</v>
      </c>
      <c r="S146" s="150">
        <v>0</v>
      </c>
      <c r="T146" s="151">
        <f t="shared" ref="T146:T152" si="13">S146*H146</f>
        <v>0</v>
      </c>
      <c r="AR146" s="152" t="s">
        <v>464</v>
      </c>
      <c r="AT146" s="152" t="s">
        <v>206</v>
      </c>
      <c r="AU146" s="152" t="s">
        <v>88</v>
      </c>
      <c r="AY146" s="13" t="s">
        <v>204</v>
      </c>
      <c r="BE146" s="153">
        <f t="shared" ref="BE146:BE152" si="14">IF(N146="základná",J146,0)</f>
        <v>0</v>
      </c>
      <c r="BF146" s="153">
        <f t="shared" ref="BF146:BF152" si="15">IF(N146="znížená",J146,0)</f>
        <v>0</v>
      </c>
      <c r="BG146" s="153">
        <f t="shared" ref="BG146:BG152" si="16">IF(N146="zákl. prenesená",J146,0)</f>
        <v>0</v>
      </c>
      <c r="BH146" s="153">
        <f t="shared" ref="BH146:BH152" si="17">IF(N146="zníž. prenesená",J146,0)</f>
        <v>0</v>
      </c>
      <c r="BI146" s="153">
        <f t="shared" ref="BI146:BI152" si="18">IF(N146="nulová",J146,0)</f>
        <v>0</v>
      </c>
      <c r="BJ146" s="13" t="s">
        <v>88</v>
      </c>
      <c r="BK146" s="153">
        <f t="shared" ref="BK146:BK152" si="19">ROUND(I146*H146,2)</f>
        <v>0</v>
      </c>
      <c r="BL146" s="13" t="s">
        <v>464</v>
      </c>
      <c r="BM146" s="152" t="s">
        <v>3143</v>
      </c>
    </row>
    <row r="147" spans="2:65" s="1" customFormat="1" ht="33" customHeight="1" x14ac:dyDescent="0.2">
      <c r="B147" s="139"/>
      <c r="C147" s="140" t="s">
        <v>287</v>
      </c>
      <c r="D147" s="140" t="s">
        <v>206</v>
      </c>
      <c r="E147" s="141" t="s">
        <v>3144</v>
      </c>
      <c r="F147" s="142" t="s">
        <v>3145</v>
      </c>
      <c r="G147" s="143" t="s">
        <v>495</v>
      </c>
      <c r="H147" s="144">
        <v>80</v>
      </c>
      <c r="I147" s="145"/>
      <c r="J147" s="146">
        <f t="shared" si="10"/>
        <v>0</v>
      </c>
      <c r="K147" s="147"/>
      <c r="L147" s="28"/>
      <c r="M147" s="148" t="s">
        <v>1</v>
      </c>
      <c r="N147" s="149" t="s">
        <v>41</v>
      </c>
      <c r="P147" s="150">
        <f t="shared" si="11"/>
        <v>0</v>
      </c>
      <c r="Q147" s="150">
        <v>0</v>
      </c>
      <c r="R147" s="150">
        <f t="shared" si="12"/>
        <v>0</v>
      </c>
      <c r="S147" s="150">
        <v>0</v>
      </c>
      <c r="T147" s="151">
        <f t="shared" si="13"/>
        <v>0</v>
      </c>
      <c r="AR147" s="152" t="s">
        <v>464</v>
      </c>
      <c r="AT147" s="152" t="s">
        <v>206</v>
      </c>
      <c r="AU147" s="152" t="s">
        <v>88</v>
      </c>
      <c r="AY147" s="13" t="s">
        <v>204</v>
      </c>
      <c r="BE147" s="153">
        <f t="shared" si="14"/>
        <v>0</v>
      </c>
      <c r="BF147" s="153">
        <f t="shared" si="15"/>
        <v>0</v>
      </c>
      <c r="BG147" s="153">
        <f t="shared" si="16"/>
        <v>0</v>
      </c>
      <c r="BH147" s="153">
        <f t="shared" si="17"/>
        <v>0</v>
      </c>
      <c r="BI147" s="153">
        <f t="shared" si="18"/>
        <v>0</v>
      </c>
      <c r="BJ147" s="13" t="s">
        <v>88</v>
      </c>
      <c r="BK147" s="153">
        <f t="shared" si="19"/>
        <v>0</v>
      </c>
      <c r="BL147" s="13" t="s">
        <v>464</v>
      </c>
      <c r="BM147" s="152" t="s">
        <v>3146</v>
      </c>
    </row>
    <row r="148" spans="2:65" s="1" customFormat="1" ht="16.5" customHeight="1" x14ac:dyDescent="0.2">
      <c r="B148" s="139"/>
      <c r="C148" s="154" t="s">
        <v>291</v>
      </c>
      <c r="D148" s="154" t="s">
        <v>301</v>
      </c>
      <c r="E148" s="155" t="s">
        <v>3147</v>
      </c>
      <c r="F148" s="156" t="s">
        <v>3148</v>
      </c>
      <c r="G148" s="157" t="s">
        <v>270</v>
      </c>
      <c r="H148" s="158">
        <v>4.16</v>
      </c>
      <c r="I148" s="159"/>
      <c r="J148" s="160">
        <f t="shared" si="10"/>
        <v>0</v>
      </c>
      <c r="K148" s="161"/>
      <c r="L148" s="162"/>
      <c r="M148" s="163" t="s">
        <v>1</v>
      </c>
      <c r="N148" s="164" t="s">
        <v>41</v>
      </c>
      <c r="P148" s="150">
        <f t="shared" si="11"/>
        <v>0</v>
      </c>
      <c r="Q148" s="150">
        <v>1</v>
      </c>
      <c r="R148" s="150">
        <f t="shared" si="12"/>
        <v>4.16</v>
      </c>
      <c r="S148" s="150">
        <v>0</v>
      </c>
      <c r="T148" s="151">
        <f t="shared" si="13"/>
        <v>0</v>
      </c>
      <c r="AR148" s="152" t="s">
        <v>725</v>
      </c>
      <c r="AT148" s="152" t="s">
        <v>301</v>
      </c>
      <c r="AU148" s="152" t="s">
        <v>88</v>
      </c>
      <c r="AY148" s="13" t="s">
        <v>204</v>
      </c>
      <c r="BE148" s="153">
        <f t="shared" si="14"/>
        <v>0</v>
      </c>
      <c r="BF148" s="153">
        <f t="shared" si="15"/>
        <v>0</v>
      </c>
      <c r="BG148" s="153">
        <f t="shared" si="16"/>
        <v>0</v>
      </c>
      <c r="BH148" s="153">
        <f t="shared" si="17"/>
        <v>0</v>
      </c>
      <c r="BI148" s="153">
        <f t="shared" si="18"/>
        <v>0</v>
      </c>
      <c r="BJ148" s="13" t="s">
        <v>88</v>
      </c>
      <c r="BK148" s="153">
        <f t="shared" si="19"/>
        <v>0</v>
      </c>
      <c r="BL148" s="13" t="s">
        <v>725</v>
      </c>
      <c r="BM148" s="152" t="s">
        <v>3149</v>
      </c>
    </row>
    <row r="149" spans="2:65" s="1" customFormat="1" ht="24.15" customHeight="1" x14ac:dyDescent="0.2">
      <c r="B149" s="139"/>
      <c r="C149" s="140" t="s">
        <v>296</v>
      </c>
      <c r="D149" s="140" t="s">
        <v>206</v>
      </c>
      <c r="E149" s="141" t="s">
        <v>3150</v>
      </c>
      <c r="F149" s="142" t="s">
        <v>3151</v>
      </c>
      <c r="G149" s="143" t="s">
        <v>495</v>
      </c>
      <c r="H149" s="144">
        <v>80</v>
      </c>
      <c r="I149" s="145"/>
      <c r="J149" s="146">
        <f t="shared" si="10"/>
        <v>0</v>
      </c>
      <c r="K149" s="147"/>
      <c r="L149" s="28"/>
      <c r="M149" s="148" t="s">
        <v>1</v>
      </c>
      <c r="N149" s="149" t="s">
        <v>41</v>
      </c>
      <c r="P149" s="150">
        <f t="shared" si="11"/>
        <v>0</v>
      </c>
      <c r="Q149" s="150">
        <v>0</v>
      </c>
      <c r="R149" s="150">
        <f t="shared" si="12"/>
        <v>0</v>
      </c>
      <c r="S149" s="150">
        <v>0</v>
      </c>
      <c r="T149" s="151">
        <f t="shared" si="13"/>
        <v>0</v>
      </c>
      <c r="AR149" s="152" t="s">
        <v>464</v>
      </c>
      <c r="AT149" s="152" t="s">
        <v>206</v>
      </c>
      <c r="AU149" s="152" t="s">
        <v>88</v>
      </c>
      <c r="AY149" s="13" t="s">
        <v>204</v>
      </c>
      <c r="BE149" s="153">
        <f t="shared" si="14"/>
        <v>0</v>
      </c>
      <c r="BF149" s="153">
        <f t="shared" si="15"/>
        <v>0</v>
      </c>
      <c r="BG149" s="153">
        <f t="shared" si="16"/>
        <v>0</v>
      </c>
      <c r="BH149" s="153">
        <f t="shared" si="17"/>
        <v>0</v>
      </c>
      <c r="BI149" s="153">
        <f t="shared" si="18"/>
        <v>0</v>
      </c>
      <c r="BJ149" s="13" t="s">
        <v>88</v>
      </c>
      <c r="BK149" s="153">
        <f t="shared" si="19"/>
        <v>0</v>
      </c>
      <c r="BL149" s="13" t="s">
        <v>464</v>
      </c>
      <c r="BM149" s="152" t="s">
        <v>3152</v>
      </c>
    </row>
    <row r="150" spans="2:65" s="1" customFormat="1" ht="16.5" customHeight="1" x14ac:dyDescent="0.2">
      <c r="B150" s="139"/>
      <c r="C150" s="154" t="s">
        <v>300</v>
      </c>
      <c r="D150" s="154" t="s">
        <v>301</v>
      </c>
      <c r="E150" s="155" t="s">
        <v>3153</v>
      </c>
      <c r="F150" s="156" t="s">
        <v>3154</v>
      </c>
      <c r="G150" s="157" t="s">
        <v>495</v>
      </c>
      <c r="H150" s="158">
        <v>80</v>
      </c>
      <c r="I150" s="159"/>
      <c r="J150" s="160">
        <f t="shared" si="10"/>
        <v>0</v>
      </c>
      <c r="K150" s="161"/>
      <c r="L150" s="162"/>
      <c r="M150" s="163" t="s">
        <v>1</v>
      </c>
      <c r="N150" s="164" t="s">
        <v>41</v>
      </c>
      <c r="P150" s="150">
        <f t="shared" si="11"/>
        <v>0</v>
      </c>
      <c r="Q150" s="150">
        <v>2.1000000000000001E-4</v>
      </c>
      <c r="R150" s="150">
        <f t="shared" si="12"/>
        <v>1.6800000000000002E-2</v>
      </c>
      <c r="S150" s="150">
        <v>0</v>
      </c>
      <c r="T150" s="151">
        <f t="shared" si="13"/>
        <v>0</v>
      </c>
      <c r="AR150" s="152" t="s">
        <v>725</v>
      </c>
      <c r="AT150" s="152" t="s">
        <v>301</v>
      </c>
      <c r="AU150" s="152" t="s">
        <v>88</v>
      </c>
      <c r="AY150" s="13" t="s">
        <v>204</v>
      </c>
      <c r="BE150" s="153">
        <f t="shared" si="14"/>
        <v>0</v>
      </c>
      <c r="BF150" s="153">
        <f t="shared" si="15"/>
        <v>0</v>
      </c>
      <c r="BG150" s="153">
        <f t="shared" si="16"/>
        <v>0</v>
      </c>
      <c r="BH150" s="153">
        <f t="shared" si="17"/>
        <v>0</v>
      </c>
      <c r="BI150" s="153">
        <f t="shared" si="18"/>
        <v>0</v>
      </c>
      <c r="BJ150" s="13" t="s">
        <v>88</v>
      </c>
      <c r="BK150" s="153">
        <f t="shared" si="19"/>
        <v>0</v>
      </c>
      <c r="BL150" s="13" t="s">
        <v>725</v>
      </c>
      <c r="BM150" s="152" t="s">
        <v>3155</v>
      </c>
    </row>
    <row r="151" spans="2:65" s="1" customFormat="1" ht="33" customHeight="1" x14ac:dyDescent="0.2">
      <c r="B151" s="139"/>
      <c r="C151" s="140" t="s">
        <v>306</v>
      </c>
      <c r="D151" s="140" t="s">
        <v>206</v>
      </c>
      <c r="E151" s="141" t="s">
        <v>3156</v>
      </c>
      <c r="F151" s="142" t="s">
        <v>3157</v>
      </c>
      <c r="G151" s="143" t="s">
        <v>495</v>
      </c>
      <c r="H151" s="144">
        <v>80</v>
      </c>
      <c r="I151" s="145"/>
      <c r="J151" s="146">
        <f t="shared" si="10"/>
        <v>0</v>
      </c>
      <c r="K151" s="147"/>
      <c r="L151" s="28"/>
      <c r="M151" s="148" t="s">
        <v>1</v>
      </c>
      <c r="N151" s="149" t="s">
        <v>41</v>
      </c>
      <c r="P151" s="150">
        <f t="shared" si="11"/>
        <v>0</v>
      </c>
      <c r="Q151" s="150">
        <v>0</v>
      </c>
      <c r="R151" s="150">
        <f t="shared" si="12"/>
        <v>0</v>
      </c>
      <c r="S151" s="150">
        <v>0</v>
      </c>
      <c r="T151" s="151">
        <f t="shared" si="13"/>
        <v>0</v>
      </c>
      <c r="AR151" s="152" t="s">
        <v>464</v>
      </c>
      <c r="AT151" s="152" t="s">
        <v>206</v>
      </c>
      <c r="AU151" s="152" t="s">
        <v>88</v>
      </c>
      <c r="AY151" s="13" t="s">
        <v>204</v>
      </c>
      <c r="BE151" s="153">
        <f t="shared" si="14"/>
        <v>0</v>
      </c>
      <c r="BF151" s="153">
        <f t="shared" si="15"/>
        <v>0</v>
      </c>
      <c r="BG151" s="153">
        <f t="shared" si="16"/>
        <v>0</v>
      </c>
      <c r="BH151" s="153">
        <f t="shared" si="17"/>
        <v>0</v>
      </c>
      <c r="BI151" s="153">
        <f t="shared" si="18"/>
        <v>0</v>
      </c>
      <c r="BJ151" s="13" t="s">
        <v>88</v>
      </c>
      <c r="BK151" s="153">
        <f t="shared" si="19"/>
        <v>0</v>
      </c>
      <c r="BL151" s="13" t="s">
        <v>464</v>
      </c>
      <c r="BM151" s="152" t="s">
        <v>3158</v>
      </c>
    </row>
    <row r="152" spans="2:65" s="1" customFormat="1" ht="33" customHeight="1" x14ac:dyDescent="0.2">
      <c r="B152" s="139"/>
      <c r="C152" s="140" t="s">
        <v>310</v>
      </c>
      <c r="D152" s="140" t="s">
        <v>206</v>
      </c>
      <c r="E152" s="141" t="s">
        <v>3159</v>
      </c>
      <c r="F152" s="142" t="s">
        <v>3160</v>
      </c>
      <c r="G152" s="143" t="s">
        <v>244</v>
      </c>
      <c r="H152" s="144">
        <v>32</v>
      </c>
      <c r="I152" s="145"/>
      <c r="J152" s="146">
        <f t="shared" si="10"/>
        <v>0</v>
      </c>
      <c r="K152" s="147"/>
      <c r="L152" s="28"/>
      <c r="M152" s="148" t="s">
        <v>1</v>
      </c>
      <c r="N152" s="149" t="s">
        <v>41</v>
      </c>
      <c r="P152" s="150">
        <f t="shared" si="11"/>
        <v>0</v>
      </c>
      <c r="Q152" s="150">
        <v>0</v>
      </c>
      <c r="R152" s="150">
        <f t="shared" si="12"/>
        <v>0</v>
      </c>
      <c r="S152" s="150">
        <v>0</v>
      </c>
      <c r="T152" s="151">
        <f t="shared" si="13"/>
        <v>0</v>
      </c>
      <c r="AR152" s="152" t="s">
        <v>464</v>
      </c>
      <c r="AT152" s="152" t="s">
        <v>206</v>
      </c>
      <c r="AU152" s="152" t="s">
        <v>88</v>
      </c>
      <c r="AY152" s="13" t="s">
        <v>204</v>
      </c>
      <c r="BE152" s="153">
        <f t="shared" si="14"/>
        <v>0</v>
      </c>
      <c r="BF152" s="153">
        <f t="shared" si="15"/>
        <v>0</v>
      </c>
      <c r="BG152" s="153">
        <f t="shared" si="16"/>
        <v>0</v>
      </c>
      <c r="BH152" s="153">
        <f t="shared" si="17"/>
        <v>0</v>
      </c>
      <c r="BI152" s="153">
        <f t="shared" si="18"/>
        <v>0</v>
      </c>
      <c r="BJ152" s="13" t="s">
        <v>88</v>
      </c>
      <c r="BK152" s="153">
        <f t="shared" si="19"/>
        <v>0</v>
      </c>
      <c r="BL152" s="13" t="s">
        <v>464</v>
      </c>
      <c r="BM152" s="152" t="s">
        <v>3161</v>
      </c>
    </row>
    <row r="153" spans="2:65" s="11" customFormat="1" ht="22.8" customHeight="1" x14ac:dyDescent="0.25">
      <c r="B153" s="127"/>
      <c r="D153" s="128" t="s">
        <v>74</v>
      </c>
      <c r="E153" s="137" t="s">
        <v>3162</v>
      </c>
      <c r="F153" s="137" t="s">
        <v>3163</v>
      </c>
      <c r="I153" s="130"/>
      <c r="J153" s="138">
        <f>BK153</f>
        <v>0</v>
      </c>
      <c r="L153" s="127"/>
      <c r="M153" s="132"/>
      <c r="P153" s="133">
        <f>P154</f>
        <v>0</v>
      </c>
      <c r="R153" s="133">
        <f>R154</f>
        <v>0</v>
      </c>
      <c r="T153" s="134">
        <f>T154</f>
        <v>0</v>
      </c>
      <c r="AR153" s="128" t="s">
        <v>93</v>
      </c>
      <c r="AT153" s="135" t="s">
        <v>74</v>
      </c>
      <c r="AU153" s="135" t="s">
        <v>82</v>
      </c>
      <c r="AY153" s="128" t="s">
        <v>204</v>
      </c>
      <c r="BK153" s="136">
        <f>BK154</f>
        <v>0</v>
      </c>
    </row>
    <row r="154" spans="2:65" s="1" customFormat="1" ht="16.5" customHeight="1" x14ac:dyDescent="0.2">
      <c r="B154" s="139"/>
      <c r="C154" s="140" t="s">
        <v>314</v>
      </c>
      <c r="D154" s="140" t="s">
        <v>206</v>
      </c>
      <c r="E154" s="141" t="s">
        <v>3164</v>
      </c>
      <c r="F154" s="142" t="s">
        <v>3165</v>
      </c>
      <c r="G154" s="143" t="s">
        <v>294</v>
      </c>
      <c r="H154" s="144">
        <v>1</v>
      </c>
      <c r="I154" s="145"/>
      <c r="J154" s="146">
        <f>ROUND(I154*H154,2)</f>
        <v>0</v>
      </c>
      <c r="K154" s="147"/>
      <c r="L154" s="28"/>
      <c r="M154" s="148" t="s">
        <v>1</v>
      </c>
      <c r="N154" s="149" t="s">
        <v>41</v>
      </c>
      <c r="P154" s="150">
        <f>O154*H154</f>
        <v>0</v>
      </c>
      <c r="Q154" s="150">
        <v>0</v>
      </c>
      <c r="R154" s="150">
        <f>Q154*H154</f>
        <v>0</v>
      </c>
      <c r="S154" s="150">
        <v>0</v>
      </c>
      <c r="T154" s="151">
        <f>S154*H154</f>
        <v>0</v>
      </c>
      <c r="AR154" s="152" t="s">
        <v>464</v>
      </c>
      <c r="AT154" s="152" t="s">
        <v>206</v>
      </c>
      <c r="AU154" s="152" t="s">
        <v>88</v>
      </c>
      <c r="AY154" s="13" t="s">
        <v>204</v>
      </c>
      <c r="BE154" s="153">
        <f>IF(N154="základná",J154,0)</f>
        <v>0</v>
      </c>
      <c r="BF154" s="153">
        <f>IF(N154="znížená",J154,0)</f>
        <v>0</v>
      </c>
      <c r="BG154" s="153">
        <f>IF(N154="zákl. prenesená",J154,0)</f>
        <v>0</v>
      </c>
      <c r="BH154" s="153">
        <f>IF(N154="zníž. prenesená",J154,0)</f>
        <v>0</v>
      </c>
      <c r="BI154" s="153">
        <f>IF(N154="nulová",J154,0)</f>
        <v>0</v>
      </c>
      <c r="BJ154" s="13" t="s">
        <v>88</v>
      </c>
      <c r="BK154" s="153">
        <f>ROUND(I154*H154,2)</f>
        <v>0</v>
      </c>
      <c r="BL154" s="13" t="s">
        <v>464</v>
      </c>
      <c r="BM154" s="152" t="s">
        <v>3166</v>
      </c>
    </row>
    <row r="155" spans="2:65" s="11" customFormat="1" ht="25.95" customHeight="1" x14ac:dyDescent="0.25">
      <c r="B155" s="127"/>
      <c r="D155" s="128" t="s">
        <v>74</v>
      </c>
      <c r="E155" s="129" t="s">
        <v>1228</v>
      </c>
      <c r="F155" s="129" t="s">
        <v>1229</v>
      </c>
      <c r="I155" s="130"/>
      <c r="J155" s="131">
        <f>BK155</f>
        <v>0</v>
      </c>
      <c r="L155" s="127"/>
      <c r="M155" s="132"/>
      <c r="P155" s="133">
        <f>P156</f>
        <v>0</v>
      </c>
      <c r="R155" s="133">
        <f>R156</f>
        <v>0</v>
      </c>
      <c r="T155" s="134">
        <f>T156</f>
        <v>0</v>
      </c>
      <c r="AR155" s="128" t="s">
        <v>210</v>
      </c>
      <c r="AT155" s="135" t="s">
        <v>74</v>
      </c>
      <c r="AU155" s="135" t="s">
        <v>75</v>
      </c>
      <c r="AY155" s="128" t="s">
        <v>204</v>
      </c>
      <c r="BK155" s="136">
        <f>BK156</f>
        <v>0</v>
      </c>
    </row>
    <row r="156" spans="2:65" s="1" customFormat="1" ht="16.5" customHeight="1" x14ac:dyDescent="0.2">
      <c r="B156" s="139"/>
      <c r="C156" s="140" t="s">
        <v>318</v>
      </c>
      <c r="D156" s="140" t="s">
        <v>206</v>
      </c>
      <c r="E156" s="141" t="s">
        <v>1231</v>
      </c>
      <c r="F156" s="142" t="s">
        <v>3167</v>
      </c>
      <c r="G156" s="143" t="s">
        <v>1238</v>
      </c>
      <c r="H156" s="144">
        <v>50</v>
      </c>
      <c r="I156" s="145"/>
      <c r="J156" s="146">
        <f>ROUND(I156*H156,2)</f>
        <v>0</v>
      </c>
      <c r="K156" s="147"/>
      <c r="L156" s="28"/>
      <c r="M156" s="166" t="s">
        <v>1</v>
      </c>
      <c r="N156" s="167" t="s">
        <v>41</v>
      </c>
      <c r="O156" s="168"/>
      <c r="P156" s="169">
        <f>O156*H156</f>
        <v>0</v>
      </c>
      <c r="Q156" s="169">
        <v>0</v>
      </c>
      <c r="R156" s="169">
        <f>Q156*H156</f>
        <v>0</v>
      </c>
      <c r="S156" s="169">
        <v>0</v>
      </c>
      <c r="T156" s="170">
        <f>S156*H156</f>
        <v>0</v>
      </c>
      <c r="AR156" s="152" t="s">
        <v>1233</v>
      </c>
      <c r="AT156" s="152" t="s">
        <v>206</v>
      </c>
      <c r="AU156" s="152" t="s">
        <v>82</v>
      </c>
      <c r="AY156" s="13" t="s">
        <v>204</v>
      </c>
      <c r="BE156" s="153">
        <f>IF(N156="základná",J156,0)</f>
        <v>0</v>
      </c>
      <c r="BF156" s="153">
        <f>IF(N156="znížená",J156,0)</f>
        <v>0</v>
      </c>
      <c r="BG156" s="153">
        <f>IF(N156="zákl. prenesená",J156,0)</f>
        <v>0</v>
      </c>
      <c r="BH156" s="153">
        <f>IF(N156="zníž. prenesená",J156,0)</f>
        <v>0</v>
      </c>
      <c r="BI156" s="153">
        <f>IF(N156="nulová",J156,0)</f>
        <v>0</v>
      </c>
      <c r="BJ156" s="13" t="s">
        <v>88</v>
      </c>
      <c r="BK156" s="153">
        <f>ROUND(I156*H156,2)</f>
        <v>0</v>
      </c>
      <c r="BL156" s="13" t="s">
        <v>1233</v>
      </c>
      <c r="BM156" s="152" t="s">
        <v>3168</v>
      </c>
    </row>
    <row r="157" spans="2:65" s="1" customFormat="1" ht="7.05" customHeight="1" x14ac:dyDescent="0.2"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28"/>
    </row>
  </sheetData>
  <autoFilter ref="C121:K156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85"/>
  <sheetViews>
    <sheetView showGridLines="0" workbookViewId="0"/>
  </sheetViews>
  <sheetFormatPr defaultRowHeight="10.199999999999999" x14ac:dyDescent="0.2"/>
  <cols>
    <col min="1" max="1" width="8.28515625" customWidth="1"/>
    <col min="2" max="2" width="1.28515625" customWidth="1"/>
    <col min="3" max="3" width="4.140625" customWidth="1"/>
    <col min="4" max="4" width="4.28515625" customWidth="1"/>
    <col min="5" max="5" width="17.140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7.049999999999997" customHeight="1" x14ac:dyDescent="0.2">
      <c r="L2" s="198" t="s">
        <v>5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AT2" s="13" t="s">
        <v>136</v>
      </c>
    </row>
    <row r="3" spans="2:46" ht="7.0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.05" customHeight="1" x14ac:dyDescent="0.2">
      <c r="B4" s="16"/>
      <c r="D4" s="17" t="s">
        <v>152</v>
      </c>
      <c r="L4" s="16"/>
      <c r="M4" s="92" t="s">
        <v>9</v>
      </c>
      <c r="AT4" s="13" t="s">
        <v>3</v>
      </c>
    </row>
    <row r="5" spans="2:46" ht="7.05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16.5" customHeight="1" x14ac:dyDescent="0.2">
      <c r="B7" s="16"/>
      <c r="E7" s="234" t="str">
        <f>'Rekapitulácia stavby'!K6</f>
        <v>Výstavba novej budovy strediska DSS Doména</v>
      </c>
      <c r="F7" s="235"/>
      <c r="G7" s="235"/>
      <c r="H7" s="235"/>
      <c r="L7" s="16"/>
    </row>
    <row r="8" spans="2:46" s="1" customFormat="1" ht="12" customHeight="1" x14ac:dyDescent="0.2">
      <c r="B8" s="28"/>
      <c r="D8" s="23" t="s">
        <v>153</v>
      </c>
      <c r="L8" s="28"/>
    </row>
    <row r="9" spans="2:46" s="1" customFormat="1" ht="16.5" customHeight="1" x14ac:dyDescent="0.2">
      <c r="B9" s="28"/>
      <c r="E9" s="229" t="s">
        <v>3169</v>
      </c>
      <c r="F9" s="233"/>
      <c r="G9" s="233"/>
      <c r="H9" s="233"/>
      <c r="L9" s="28"/>
    </row>
    <row r="10" spans="2:46" s="1" customFormat="1" x14ac:dyDescent="0.2">
      <c r="B10" s="28"/>
      <c r="L10" s="28"/>
    </row>
    <row r="11" spans="2:46" s="1" customFormat="1" ht="12" customHeight="1" x14ac:dyDescent="0.2">
      <c r="B11" s="28"/>
      <c r="D11" s="23" t="s">
        <v>17</v>
      </c>
      <c r="F11" s="21" t="s">
        <v>33</v>
      </c>
      <c r="I11" s="23" t="s">
        <v>18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5. 4. 2024</v>
      </c>
      <c r="L12" s="28"/>
    </row>
    <row r="13" spans="2:46" s="1" customFormat="1" ht="10.8" customHeight="1" x14ac:dyDescent="0.2">
      <c r="B13" s="28"/>
      <c r="L13" s="28"/>
    </row>
    <row r="14" spans="2:46" s="1" customFormat="1" ht="12" customHeight="1" x14ac:dyDescent="0.2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customHeight="1" x14ac:dyDescent="0.2">
      <c r="B15" s="28"/>
      <c r="E15" s="21" t="s">
        <v>25</v>
      </c>
      <c r="I15" s="23" t="s">
        <v>26</v>
      </c>
      <c r="J15" s="21" t="s">
        <v>1</v>
      </c>
      <c r="L15" s="28"/>
    </row>
    <row r="16" spans="2:46" s="1" customFormat="1" ht="7.05" customHeight="1" x14ac:dyDescent="0.2">
      <c r="B16" s="28"/>
      <c r="L16" s="28"/>
    </row>
    <row r="17" spans="2:12" s="1" customFormat="1" ht="12" customHeight="1" x14ac:dyDescent="0.2">
      <c r="B17" s="28"/>
      <c r="D17" s="23" t="s">
        <v>27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36" t="str">
        <f>'Rekapitulácia stavby'!E14</f>
        <v>Vyplň údaj</v>
      </c>
      <c r="F18" s="203"/>
      <c r="G18" s="203"/>
      <c r="H18" s="203"/>
      <c r="I18" s="23" t="s">
        <v>26</v>
      </c>
      <c r="J18" s="24" t="str">
        <f>'Rekapitulácia stavby'!AN14</f>
        <v>Vyplň údaj</v>
      </c>
      <c r="L18" s="28"/>
    </row>
    <row r="19" spans="2:12" s="1" customFormat="1" ht="7.05" customHeight="1" x14ac:dyDescent="0.2">
      <c r="B19" s="28"/>
      <c r="L19" s="28"/>
    </row>
    <row r="20" spans="2:12" s="1" customFormat="1" ht="12" customHeight="1" x14ac:dyDescent="0.2">
      <c r="B20" s="28"/>
      <c r="D20" s="23" t="s">
        <v>29</v>
      </c>
      <c r="I20" s="23" t="s">
        <v>24</v>
      </c>
      <c r="J20" s="21" t="s">
        <v>1</v>
      </c>
      <c r="L20" s="28"/>
    </row>
    <row r="21" spans="2:12" s="1" customFormat="1" ht="18" customHeight="1" x14ac:dyDescent="0.2">
      <c r="B21" s="28"/>
      <c r="E21" s="21" t="s">
        <v>30</v>
      </c>
      <c r="I21" s="23" t="s">
        <v>26</v>
      </c>
      <c r="J21" s="21" t="s">
        <v>1</v>
      </c>
      <c r="L21" s="28"/>
    </row>
    <row r="22" spans="2:12" s="1" customFormat="1" ht="7.05" customHeight="1" x14ac:dyDescent="0.2">
      <c r="B22" s="28"/>
      <c r="L22" s="28"/>
    </row>
    <row r="23" spans="2:12" s="1" customFormat="1" ht="12" customHeight="1" x14ac:dyDescent="0.2">
      <c r="B23" s="28"/>
      <c r="D23" s="23" t="s">
        <v>32</v>
      </c>
      <c r="I23" s="23" t="s">
        <v>24</v>
      </c>
      <c r="J23" s="21" t="s">
        <v>1</v>
      </c>
      <c r="L23" s="28"/>
    </row>
    <row r="24" spans="2:12" s="1" customFormat="1" ht="18" customHeight="1" x14ac:dyDescent="0.2">
      <c r="B24" s="28"/>
      <c r="E24" s="21" t="s">
        <v>1248</v>
      </c>
      <c r="I24" s="23" t="s">
        <v>26</v>
      </c>
      <c r="J24" s="21" t="s">
        <v>1</v>
      </c>
      <c r="L24" s="28"/>
    </row>
    <row r="25" spans="2:12" s="1" customFormat="1" ht="7.05" customHeight="1" x14ac:dyDescent="0.2">
      <c r="B25" s="28"/>
      <c r="L25" s="28"/>
    </row>
    <row r="26" spans="2:12" s="1" customFormat="1" ht="12" customHeight="1" x14ac:dyDescent="0.2">
      <c r="B26" s="28"/>
      <c r="D26" s="23" t="s">
        <v>34</v>
      </c>
      <c r="L26" s="28"/>
    </row>
    <row r="27" spans="2:12" s="7" customFormat="1" ht="16.5" customHeight="1" x14ac:dyDescent="0.2">
      <c r="B27" s="93"/>
      <c r="E27" s="207" t="s">
        <v>1</v>
      </c>
      <c r="F27" s="207"/>
      <c r="G27" s="207"/>
      <c r="H27" s="207"/>
      <c r="L27" s="93"/>
    </row>
    <row r="28" spans="2:12" s="1" customFormat="1" ht="7.05" customHeight="1" x14ac:dyDescent="0.2">
      <c r="B28" s="28"/>
      <c r="L28" s="28"/>
    </row>
    <row r="29" spans="2:12" s="1" customFormat="1" ht="7.05" customHeight="1" x14ac:dyDescent="0.2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 x14ac:dyDescent="0.2">
      <c r="B30" s="28"/>
      <c r="D30" s="94" t="s">
        <v>35</v>
      </c>
      <c r="J30" s="65">
        <f>ROUND(J126, 2)</f>
        <v>0</v>
      </c>
      <c r="L30" s="28"/>
    </row>
    <row r="31" spans="2:12" s="1" customFormat="1" ht="7.0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" customHeight="1" x14ac:dyDescent="0.2">
      <c r="B32" s="28"/>
      <c r="F32" s="31" t="s">
        <v>37</v>
      </c>
      <c r="I32" s="31" t="s">
        <v>36</v>
      </c>
      <c r="J32" s="31" t="s">
        <v>38</v>
      </c>
      <c r="L32" s="28"/>
    </row>
    <row r="33" spans="2:12" s="1" customFormat="1" ht="14.4" customHeight="1" x14ac:dyDescent="0.2">
      <c r="B33" s="28"/>
      <c r="D33" s="54" t="s">
        <v>39</v>
      </c>
      <c r="E33" s="33" t="s">
        <v>40</v>
      </c>
      <c r="F33" s="95">
        <f>ROUND((SUM(BE126:BE184)),  2)</f>
        <v>0</v>
      </c>
      <c r="G33" s="96"/>
      <c r="H33" s="96"/>
      <c r="I33" s="97">
        <v>0.2</v>
      </c>
      <c r="J33" s="95">
        <f>ROUND(((SUM(BE126:BE184))*I33),  2)</f>
        <v>0</v>
      </c>
      <c r="L33" s="28"/>
    </row>
    <row r="34" spans="2:12" s="1" customFormat="1" ht="14.4" customHeight="1" x14ac:dyDescent="0.2">
      <c r="B34" s="28"/>
      <c r="E34" s="33" t="s">
        <v>41</v>
      </c>
      <c r="F34" s="95">
        <f>ROUND((SUM(BF126:BF184)),  2)</f>
        <v>0</v>
      </c>
      <c r="G34" s="96"/>
      <c r="H34" s="96"/>
      <c r="I34" s="97">
        <v>0.2</v>
      </c>
      <c r="J34" s="95">
        <f>ROUND(((SUM(BF126:BF184))*I34),  2)</f>
        <v>0</v>
      </c>
      <c r="L34" s="28"/>
    </row>
    <row r="35" spans="2:12" s="1" customFormat="1" ht="14.4" hidden="1" customHeight="1" x14ac:dyDescent="0.2">
      <c r="B35" s="28"/>
      <c r="E35" s="23" t="s">
        <v>42</v>
      </c>
      <c r="F35" s="85">
        <f>ROUND((SUM(BG126:BG184)),  2)</f>
        <v>0</v>
      </c>
      <c r="I35" s="98">
        <v>0.2</v>
      </c>
      <c r="J35" s="85">
        <f>0</f>
        <v>0</v>
      </c>
      <c r="L35" s="28"/>
    </row>
    <row r="36" spans="2:12" s="1" customFormat="1" ht="14.4" hidden="1" customHeight="1" x14ac:dyDescent="0.2">
      <c r="B36" s="28"/>
      <c r="E36" s="23" t="s">
        <v>43</v>
      </c>
      <c r="F36" s="85">
        <f>ROUND((SUM(BH126:BH184)),  2)</f>
        <v>0</v>
      </c>
      <c r="I36" s="98">
        <v>0.2</v>
      </c>
      <c r="J36" s="85">
        <f>0</f>
        <v>0</v>
      </c>
      <c r="L36" s="28"/>
    </row>
    <row r="37" spans="2:12" s="1" customFormat="1" ht="14.4" hidden="1" customHeight="1" x14ac:dyDescent="0.2">
      <c r="B37" s="28"/>
      <c r="E37" s="33" t="s">
        <v>44</v>
      </c>
      <c r="F37" s="95">
        <f>ROUND((SUM(BI126:BI184)),  2)</f>
        <v>0</v>
      </c>
      <c r="G37" s="96"/>
      <c r="H37" s="96"/>
      <c r="I37" s="97">
        <v>0</v>
      </c>
      <c r="J37" s="95">
        <f>0</f>
        <v>0</v>
      </c>
      <c r="L37" s="28"/>
    </row>
    <row r="38" spans="2:12" s="1" customFormat="1" ht="7.05" customHeight="1" x14ac:dyDescent="0.2">
      <c r="B38" s="28"/>
      <c r="L38" s="28"/>
    </row>
    <row r="39" spans="2:12" s="1" customFormat="1" ht="25.35" customHeight="1" x14ac:dyDescent="0.2">
      <c r="B39" s="28"/>
      <c r="C39" s="99"/>
      <c r="D39" s="100" t="s">
        <v>45</v>
      </c>
      <c r="E39" s="56"/>
      <c r="F39" s="56"/>
      <c r="G39" s="101" t="s">
        <v>46</v>
      </c>
      <c r="H39" s="102" t="s">
        <v>47</v>
      </c>
      <c r="I39" s="56"/>
      <c r="J39" s="103">
        <f>SUM(J30:J37)</f>
        <v>0</v>
      </c>
      <c r="K39" s="104"/>
      <c r="L39" s="28"/>
    </row>
    <row r="40" spans="2:12" s="1" customFormat="1" ht="14.4" customHeight="1" x14ac:dyDescent="0.2">
      <c r="B40" s="28"/>
      <c r="L40" s="28"/>
    </row>
    <row r="41" spans="2:12" ht="14.4" customHeight="1" x14ac:dyDescent="0.2">
      <c r="B41" s="16"/>
      <c r="L41" s="16"/>
    </row>
    <row r="42" spans="2:12" ht="14.4" customHeight="1" x14ac:dyDescent="0.2">
      <c r="B42" s="16"/>
      <c r="L42" s="16"/>
    </row>
    <row r="43" spans="2:12" ht="14.4" customHeight="1" x14ac:dyDescent="0.2">
      <c r="B43" s="16"/>
      <c r="L43" s="16"/>
    </row>
    <row r="44" spans="2:12" ht="14.4" customHeight="1" x14ac:dyDescent="0.2">
      <c r="B44" s="16"/>
      <c r="L44" s="16"/>
    </row>
    <row r="45" spans="2:12" ht="14.4" customHeight="1" x14ac:dyDescent="0.2">
      <c r="B45" s="16"/>
      <c r="L45" s="16"/>
    </row>
    <row r="46" spans="2:12" ht="14.4" customHeight="1" x14ac:dyDescent="0.2">
      <c r="B46" s="16"/>
      <c r="L46" s="16"/>
    </row>
    <row r="47" spans="2:12" ht="14.4" customHeight="1" x14ac:dyDescent="0.2">
      <c r="B47" s="16"/>
      <c r="L47" s="16"/>
    </row>
    <row r="48" spans="2:12" ht="14.4" customHeight="1" x14ac:dyDescent="0.2">
      <c r="B48" s="16"/>
      <c r="L48" s="16"/>
    </row>
    <row r="49" spans="2:12" ht="14.4" customHeight="1" x14ac:dyDescent="0.2">
      <c r="B49" s="16"/>
      <c r="L49" s="16"/>
    </row>
    <row r="50" spans="2:12" s="1" customFormat="1" ht="14.4" customHeight="1" x14ac:dyDescent="0.2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3.2" x14ac:dyDescent="0.2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.2" x14ac:dyDescent="0.2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3.2" x14ac:dyDescent="0.2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.0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.05" customHeight="1" x14ac:dyDescent="0.2">
      <c r="B82" s="28"/>
      <c r="C82" s="17" t="s">
        <v>158</v>
      </c>
      <c r="L82" s="28"/>
    </row>
    <row r="83" spans="2:47" s="1" customFormat="1" ht="7.05" customHeight="1" x14ac:dyDescent="0.2">
      <c r="B83" s="28"/>
      <c r="L83" s="28"/>
    </row>
    <row r="84" spans="2:47" s="1" customFormat="1" ht="12" customHeight="1" x14ac:dyDescent="0.2">
      <c r="B84" s="28"/>
      <c r="C84" s="23" t="s">
        <v>15</v>
      </c>
      <c r="L84" s="28"/>
    </row>
    <row r="85" spans="2:47" s="1" customFormat="1" ht="16.5" customHeight="1" x14ac:dyDescent="0.2">
      <c r="B85" s="28"/>
      <c r="E85" s="234" t="str">
        <f>E7</f>
        <v>Výstavba novej budovy strediska DSS Doména</v>
      </c>
      <c r="F85" s="235"/>
      <c r="G85" s="235"/>
      <c r="H85" s="235"/>
      <c r="L85" s="28"/>
    </row>
    <row r="86" spans="2:47" s="1" customFormat="1" ht="12" customHeight="1" x14ac:dyDescent="0.2">
      <c r="B86" s="28"/>
      <c r="C86" s="23" t="s">
        <v>153</v>
      </c>
      <c r="L86" s="28"/>
    </row>
    <row r="87" spans="2:47" s="1" customFormat="1" ht="16.5" customHeight="1" x14ac:dyDescent="0.2">
      <c r="B87" s="28"/>
      <c r="E87" s="229" t="str">
        <f>E9</f>
        <v>SO 05 - Vodovodná prípojka</v>
      </c>
      <c r="F87" s="233"/>
      <c r="G87" s="233"/>
      <c r="H87" s="233"/>
      <c r="L87" s="28"/>
    </row>
    <row r="88" spans="2:47" s="1" customFormat="1" ht="7.05" customHeight="1" x14ac:dyDescent="0.2">
      <c r="B88" s="28"/>
      <c r="L88" s="28"/>
    </row>
    <row r="89" spans="2:47" s="1" customFormat="1" ht="12" customHeight="1" x14ac:dyDescent="0.2">
      <c r="B89" s="28"/>
      <c r="C89" s="23" t="s">
        <v>19</v>
      </c>
      <c r="F89" s="21" t="str">
        <f>F12</f>
        <v>k.ú.: Ždiar nad Hronom, č.p.:1793/3</v>
      </c>
      <c r="I89" s="23" t="s">
        <v>21</v>
      </c>
      <c r="J89" s="51" t="str">
        <f>IF(J12="","",J12)</f>
        <v>5. 4. 2024</v>
      </c>
      <c r="L89" s="28"/>
    </row>
    <row r="90" spans="2:47" s="1" customFormat="1" ht="7.05" customHeight="1" x14ac:dyDescent="0.2">
      <c r="B90" s="28"/>
      <c r="L90" s="28"/>
    </row>
    <row r="91" spans="2:47" s="1" customFormat="1" ht="15.15" customHeight="1" x14ac:dyDescent="0.2">
      <c r="B91" s="28"/>
      <c r="C91" s="23" t="s">
        <v>23</v>
      </c>
      <c r="F91" s="21" t="str">
        <f>E15</f>
        <v>Zriadenie sociálnych služieb LIPA</v>
      </c>
      <c r="I91" s="23" t="s">
        <v>29</v>
      </c>
      <c r="J91" s="26" t="str">
        <f>E21</f>
        <v>Ing. Viliam Michálek</v>
      </c>
      <c r="L91" s="28"/>
    </row>
    <row r="92" spans="2:47" s="1" customFormat="1" ht="15.15" customHeight="1" x14ac:dyDescent="0.2">
      <c r="B92" s="28"/>
      <c r="C92" s="23" t="s">
        <v>27</v>
      </c>
      <c r="F92" s="21" t="str">
        <f>IF(E18="","",E18)</f>
        <v>Vyplň údaj</v>
      </c>
      <c r="I92" s="23" t="s">
        <v>32</v>
      </c>
      <c r="J92" s="26" t="str">
        <f>E24</f>
        <v>Ing. Peter Antol</v>
      </c>
      <c r="L92" s="28"/>
    </row>
    <row r="93" spans="2:47" s="1" customFormat="1" ht="10.199999999999999" customHeight="1" x14ac:dyDescent="0.2">
      <c r="B93" s="28"/>
      <c r="L93" s="28"/>
    </row>
    <row r="94" spans="2:47" s="1" customFormat="1" ht="29.25" customHeight="1" x14ac:dyDescent="0.2">
      <c r="B94" s="28"/>
      <c r="C94" s="107" t="s">
        <v>159</v>
      </c>
      <c r="D94" s="99"/>
      <c r="E94" s="99"/>
      <c r="F94" s="99"/>
      <c r="G94" s="99"/>
      <c r="H94" s="99"/>
      <c r="I94" s="99"/>
      <c r="J94" s="108" t="s">
        <v>160</v>
      </c>
      <c r="K94" s="99"/>
      <c r="L94" s="28"/>
    </row>
    <row r="95" spans="2:47" s="1" customFormat="1" ht="10.199999999999999" customHeight="1" x14ac:dyDescent="0.2">
      <c r="B95" s="28"/>
      <c r="L95" s="28"/>
    </row>
    <row r="96" spans="2:47" s="1" customFormat="1" ht="22.8" customHeight="1" x14ac:dyDescent="0.2">
      <c r="B96" s="28"/>
      <c r="C96" s="109" t="s">
        <v>161</v>
      </c>
      <c r="J96" s="65">
        <f>J126</f>
        <v>0</v>
      </c>
      <c r="L96" s="28"/>
      <c r="AU96" s="13" t="s">
        <v>162</v>
      </c>
    </row>
    <row r="97" spans="2:12" s="8" customFormat="1" ht="25.05" customHeight="1" x14ac:dyDescent="0.2">
      <c r="B97" s="110"/>
      <c r="D97" s="111" t="s">
        <v>163</v>
      </c>
      <c r="E97" s="112"/>
      <c r="F97" s="112"/>
      <c r="G97" s="112"/>
      <c r="H97" s="112"/>
      <c r="I97" s="112"/>
      <c r="J97" s="113">
        <f>J127</f>
        <v>0</v>
      </c>
      <c r="L97" s="110"/>
    </row>
    <row r="98" spans="2:12" s="9" customFormat="1" ht="19.95" customHeight="1" x14ac:dyDescent="0.2">
      <c r="B98" s="114"/>
      <c r="D98" s="115" t="s">
        <v>164</v>
      </c>
      <c r="E98" s="116"/>
      <c r="F98" s="116"/>
      <c r="G98" s="116"/>
      <c r="H98" s="116"/>
      <c r="I98" s="116"/>
      <c r="J98" s="117">
        <f>J128</f>
        <v>0</v>
      </c>
      <c r="L98" s="114"/>
    </row>
    <row r="99" spans="2:12" s="9" customFormat="1" ht="19.95" customHeight="1" x14ac:dyDescent="0.2">
      <c r="B99" s="114"/>
      <c r="D99" s="115" t="s">
        <v>167</v>
      </c>
      <c r="E99" s="116"/>
      <c r="F99" s="116"/>
      <c r="G99" s="116"/>
      <c r="H99" s="116"/>
      <c r="I99" s="116"/>
      <c r="J99" s="117">
        <f>J138</f>
        <v>0</v>
      </c>
      <c r="L99" s="114"/>
    </row>
    <row r="100" spans="2:12" s="9" customFormat="1" ht="19.95" customHeight="1" x14ac:dyDescent="0.2">
      <c r="B100" s="114"/>
      <c r="D100" s="115" t="s">
        <v>3170</v>
      </c>
      <c r="E100" s="116"/>
      <c r="F100" s="116"/>
      <c r="G100" s="116"/>
      <c r="H100" s="116"/>
      <c r="I100" s="116"/>
      <c r="J100" s="117">
        <f>J140</f>
        <v>0</v>
      </c>
      <c r="L100" s="114"/>
    </row>
    <row r="101" spans="2:12" s="9" customFormat="1" ht="19.95" customHeight="1" x14ac:dyDescent="0.2">
      <c r="B101" s="114"/>
      <c r="D101" s="115" t="s">
        <v>170</v>
      </c>
      <c r="E101" s="116"/>
      <c r="F101" s="116"/>
      <c r="G101" s="116"/>
      <c r="H101" s="116"/>
      <c r="I101" s="116"/>
      <c r="J101" s="117">
        <f>J158</f>
        <v>0</v>
      </c>
      <c r="L101" s="114"/>
    </row>
    <row r="102" spans="2:12" s="8" customFormat="1" ht="25.05" customHeight="1" x14ac:dyDescent="0.2">
      <c r="B102" s="110"/>
      <c r="D102" s="111" t="s">
        <v>171</v>
      </c>
      <c r="E102" s="112"/>
      <c r="F102" s="112"/>
      <c r="G102" s="112"/>
      <c r="H102" s="112"/>
      <c r="I102" s="112"/>
      <c r="J102" s="113">
        <f>J161</f>
        <v>0</v>
      </c>
      <c r="L102" s="110"/>
    </row>
    <row r="103" spans="2:12" s="9" customFormat="1" ht="19.95" customHeight="1" x14ac:dyDescent="0.2">
      <c r="B103" s="114"/>
      <c r="D103" s="115" t="s">
        <v>3171</v>
      </c>
      <c r="E103" s="116"/>
      <c r="F103" s="116"/>
      <c r="G103" s="116"/>
      <c r="H103" s="116"/>
      <c r="I103" s="116"/>
      <c r="J103" s="117">
        <f>J162</f>
        <v>0</v>
      </c>
      <c r="L103" s="114"/>
    </row>
    <row r="104" spans="2:12" s="8" customFormat="1" ht="25.05" customHeight="1" x14ac:dyDescent="0.2">
      <c r="B104" s="110"/>
      <c r="D104" s="111" t="s">
        <v>188</v>
      </c>
      <c r="E104" s="112"/>
      <c r="F104" s="112"/>
      <c r="G104" s="112"/>
      <c r="H104" s="112"/>
      <c r="I104" s="112"/>
      <c r="J104" s="113">
        <f>J176</f>
        <v>0</v>
      </c>
      <c r="L104" s="110"/>
    </row>
    <row r="105" spans="2:12" s="8" customFormat="1" ht="25.05" customHeight="1" x14ac:dyDescent="0.2">
      <c r="B105" s="110"/>
      <c r="D105" s="111" t="s">
        <v>1675</v>
      </c>
      <c r="E105" s="112"/>
      <c r="F105" s="112"/>
      <c r="G105" s="112"/>
      <c r="H105" s="112"/>
      <c r="I105" s="112"/>
      <c r="J105" s="113">
        <f>J181</f>
        <v>0</v>
      </c>
      <c r="L105" s="110"/>
    </row>
    <row r="106" spans="2:12" s="9" customFormat="1" ht="19.95" customHeight="1" x14ac:dyDescent="0.2">
      <c r="B106" s="114"/>
      <c r="D106" s="115" t="s">
        <v>1676</v>
      </c>
      <c r="E106" s="116"/>
      <c r="F106" s="116"/>
      <c r="G106" s="116"/>
      <c r="H106" s="116"/>
      <c r="I106" s="116"/>
      <c r="J106" s="117">
        <f>J182</f>
        <v>0</v>
      </c>
      <c r="L106" s="114"/>
    </row>
    <row r="107" spans="2:12" s="1" customFormat="1" ht="21.75" customHeight="1" x14ac:dyDescent="0.2">
      <c r="B107" s="28"/>
      <c r="L107" s="28"/>
    </row>
    <row r="108" spans="2:12" s="1" customFormat="1" ht="7.05" customHeight="1" x14ac:dyDescent="0.2"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28"/>
    </row>
    <row r="112" spans="2:12" s="1" customFormat="1" ht="7.05" customHeight="1" x14ac:dyDescent="0.2">
      <c r="B112" s="45"/>
      <c r="C112" s="46"/>
      <c r="D112" s="46"/>
      <c r="E112" s="46"/>
      <c r="F112" s="46"/>
      <c r="G112" s="46"/>
      <c r="H112" s="46"/>
      <c r="I112" s="46"/>
      <c r="J112" s="46"/>
      <c r="K112" s="46"/>
      <c r="L112" s="28"/>
    </row>
    <row r="113" spans="2:63" s="1" customFormat="1" ht="25.05" customHeight="1" x14ac:dyDescent="0.2">
      <c r="B113" s="28"/>
      <c r="C113" s="17" t="s">
        <v>190</v>
      </c>
      <c r="L113" s="28"/>
    </row>
    <row r="114" spans="2:63" s="1" customFormat="1" ht="7.05" customHeight="1" x14ac:dyDescent="0.2">
      <c r="B114" s="28"/>
      <c r="L114" s="28"/>
    </row>
    <row r="115" spans="2:63" s="1" customFormat="1" ht="12" customHeight="1" x14ac:dyDescent="0.2">
      <c r="B115" s="28"/>
      <c r="C115" s="23" t="s">
        <v>15</v>
      </c>
      <c r="L115" s="28"/>
    </row>
    <row r="116" spans="2:63" s="1" customFormat="1" ht="16.5" customHeight="1" x14ac:dyDescent="0.2">
      <c r="B116" s="28"/>
      <c r="E116" s="234" t="str">
        <f>E7</f>
        <v>Výstavba novej budovy strediska DSS Doména</v>
      </c>
      <c r="F116" s="235"/>
      <c r="G116" s="235"/>
      <c r="H116" s="235"/>
      <c r="L116" s="28"/>
    </row>
    <row r="117" spans="2:63" s="1" customFormat="1" ht="12" customHeight="1" x14ac:dyDescent="0.2">
      <c r="B117" s="28"/>
      <c r="C117" s="23" t="s">
        <v>153</v>
      </c>
      <c r="L117" s="28"/>
    </row>
    <row r="118" spans="2:63" s="1" customFormat="1" ht="16.5" customHeight="1" x14ac:dyDescent="0.2">
      <c r="B118" s="28"/>
      <c r="E118" s="229" t="str">
        <f>E9</f>
        <v>SO 05 - Vodovodná prípojka</v>
      </c>
      <c r="F118" s="233"/>
      <c r="G118" s="233"/>
      <c r="H118" s="233"/>
      <c r="L118" s="28"/>
    </row>
    <row r="119" spans="2:63" s="1" customFormat="1" ht="7.05" customHeight="1" x14ac:dyDescent="0.2">
      <c r="B119" s="28"/>
      <c r="L119" s="28"/>
    </row>
    <row r="120" spans="2:63" s="1" customFormat="1" ht="12" customHeight="1" x14ac:dyDescent="0.2">
      <c r="B120" s="28"/>
      <c r="C120" s="23" t="s">
        <v>19</v>
      </c>
      <c r="F120" s="21" t="str">
        <f>F12</f>
        <v>k.ú.: Ždiar nad Hronom, č.p.:1793/3</v>
      </c>
      <c r="I120" s="23" t="s">
        <v>21</v>
      </c>
      <c r="J120" s="51" t="str">
        <f>IF(J12="","",J12)</f>
        <v>5. 4. 2024</v>
      </c>
      <c r="L120" s="28"/>
    </row>
    <row r="121" spans="2:63" s="1" customFormat="1" ht="7.05" customHeight="1" x14ac:dyDescent="0.2">
      <c r="B121" s="28"/>
      <c r="L121" s="28"/>
    </row>
    <row r="122" spans="2:63" s="1" customFormat="1" ht="15.15" customHeight="1" x14ac:dyDescent="0.2">
      <c r="B122" s="28"/>
      <c r="C122" s="23" t="s">
        <v>23</v>
      </c>
      <c r="F122" s="21" t="str">
        <f>E15</f>
        <v>Zriadenie sociálnych služieb LIPA</v>
      </c>
      <c r="I122" s="23" t="s">
        <v>29</v>
      </c>
      <c r="J122" s="26" t="str">
        <f>E21</f>
        <v>Ing. Viliam Michálek</v>
      </c>
      <c r="L122" s="28"/>
    </row>
    <row r="123" spans="2:63" s="1" customFormat="1" ht="15.15" customHeight="1" x14ac:dyDescent="0.2">
      <c r="B123" s="28"/>
      <c r="C123" s="23" t="s">
        <v>27</v>
      </c>
      <c r="F123" s="21" t="str">
        <f>IF(E18="","",E18)</f>
        <v>Vyplň údaj</v>
      </c>
      <c r="I123" s="23" t="s">
        <v>32</v>
      </c>
      <c r="J123" s="26" t="str">
        <f>E24</f>
        <v>Ing. Peter Antol</v>
      </c>
      <c r="L123" s="28"/>
    </row>
    <row r="124" spans="2:63" s="1" customFormat="1" ht="10.199999999999999" customHeight="1" x14ac:dyDescent="0.2">
      <c r="B124" s="28"/>
      <c r="L124" s="28"/>
    </row>
    <row r="125" spans="2:63" s="10" customFormat="1" ht="29.25" customHeight="1" x14ac:dyDescent="0.2">
      <c r="B125" s="118"/>
      <c r="C125" s="119" t="s">
        <v>191</v>
      </c>
      <c r="D125" s="120" t="s">
        <v>60</v>
      </c>
      <c r="E125" s="120" t="s">
        <v>56</v>
      </c>
      <c r="F125" s="120" t="s">
        <v>57</v>
      </c>
      <c r="G125" s="120" t="s">
        <v>192</v>
      </c>
      <c r="H125" s="120" t="s">
        <v>193</v>
      </c>
      <c r="I125" s="120" t="s">
        <v>194</v>
      </c>
      <c r="J125" s="121" t="s">
        <v>160</v>
      </c>
      <c r="K125" s="122" t="s">
        <v>195</v>
      </c>
      <c r="L125" s="118"/>
      <c r="M125" s="58" t="s">
        <v>1</v>
      </c>
      <c r="N125" s="59" t="s">
        <v>39</v>
      </c>
      <c r="O125" s="59" t="s">
        <v>196</v>
      </c>
      <c r="P125" s="59" t="s">
        <v>197</v>
      </c>
      <c r="Q125" s="59" t="s">
        <v>198</v>
      </c>
      <c r="R125" s="59" t="s">
        <v>199</v>
      </c>
      <c r="S125" s="59" t="s">
        <v>200</v>
      </c>
      <c r="T125" s="60" t="s">
        <v>201</v>
      </c>
    </row>
    <row r="126" spans="2:63" s="1" customFormat="1" ht="22.8" customHeight="1" x14ac:dyDescent="0.3">
      <c r="B126" s="28"/>
      <c r="C126" s="63" t="s">
        <v>161</v>
      </c>
      <c r="J126" s="123">
        <f>BK126</f>
        <v>0</v>
      </c>
      <c r="L126" s="28"/>
      <c r="M126" s="61"/>
      <c r="N126" s="52"/>
      <c r="O126" s="52"/>
      <c r="P126" s="124">
        <f>P127+P161+P176+P181</f>
        <v>0</v>
      </c>
      <c r="Q126" s="52"/>
      <c r="R126" s="124">
        <f>R127+R161+R176+R181</f>
        <v>34.738540060000005</v>
      </c>
      <c r="S126" s="52"/>
      <c r="T126" s="125">
        <f>T127+T161+T176+T181</f>
        <v>0</v>
      </c>
      <c r="AT126" s="13" t="s">
        <v>74</v>
      </c>
      <c r="AU126" s="13" t="s">
        <v>162</v>
      </c>
      <c r="BK126" s="126">
        <f>BK127+BK161+BK176+BK181</f>
        <v>0</v>
      </c>
    </row>
    <row r="127" spans="2:63" s="11" customFormat="1" ht="25.95" customHeight="1" x14ac:dyDescent="0.25">
      <c r="B127" s="127"/>
      <c r="D127" s="128" t="s">
        <v>74</v>
      </c>
      <c r="E127" s="129" t="s">
        <v>202</v>
      </c>
      <c r="F127" s="129" t="s">
        <v>203</v>
      </c>
      <c r="I127" s="130"/>
      <c r="J127" s="131">
        <f>BK127</f>
        <v>0</v>
      </c>
      <c r="L127" s="127"/>
      <c r="M127" s="132"/>
      <c r="P127" s="133">
        <f>P128+P138+P140+P158</f>
        <v>0</v>
      </c>
      <c r="R127" s="133">
        <f>R128+R138+R140+R158</f>
        <v>34.723669460000004</v>
      </c>
      <c r="T127" s="134">
        <f>T128+T138+T140+T158</f>
        <v>0</v>
      </c>
      <c r="AR127" s="128" t="s">
        <v>82</v>
      </c>
      <c r="AT127" s="135" t="s">
        <v>74</v>
      </c>
      <c r="AU127" s="135" t="s">
        <v>75</v>
      </c>
      <c r="AY127" s="128" t="s">
        <v>204</v>
      </c>
      <c r="BK127" s="136">
        <f>BK128+BK138+BK140+BK158</f>
        <v>0</v>
      </c>
    </row>
    <row r="128" spans="2:63" s="11" customFormat="1" ht="22.8" customHeight="1" x14ac:dyDescent="0.25">
      <c r="B128" s="127"/>
      <c r="D128" s="128" t="s">
        <v>74</v>
      </c>
      <c r="E128" s="137" t="s">
        <v>82</v>
      </c>
      <c r="F128" s="137" t="s">
        <v>205</v>
      </c>
      <c r="I128" s="130"/>
      <c r="J128" s="138">
        <f>BK128</f>
        <v>0</v>
      </c>
      <c r="L128" s="127"/>
      <c r="M128" s="132"/>
      <c r="P128" s="133">
        <f>SUM(P129:P137)</f>
        <v>0</v>
      </c>
      <c r="R128" s="133">
        <f>SUM(R129:R137)</f>
        <v>25.11</v>
      </c>
      <c r="T128" s="134">
        <f>SUM(T129:T137)</f>
        <v>0</v>
      </c>
      <c r="AR128" s="128" t="s">
        <v>82</v>
      </c>
      <c r="AT128" s="135" t="s">
        <v>74</v>
      </c>
      <c r="AU128" s="135" t="s">
        <v>82</v>
      </c>
      <c r="AY128" s="128" t="s">
        <v>204</v>
      </c>
      <c r="BK128" s="136">
        <f>SUM(BK129:BK137)</f>
        <v>0</v>
      </c>
    </row>
    <row r="129" spans="2:65" s="1" customFormat="1" ht="24.15" customHeight="1" x14ac:dyDescent="0.2">
      <c r="B129" s="139"/>
      <c r="C129" s="140" t="s">
        <v>82</v>
      </c>
      <c r="D129" s="140" t="s">
        <v>206</v>
      </c>
      <c r="E129" s="141" t="s">
        <v>2694</v>
      </c>
      <c r="F129" s="142" t="s">
        <v>2695</v>
      </c>
      <c r="G129" s="143" t="s">
        <v>209</v>
      </c>
      <c r="H129" s="144">
        <v>12</v>
      </c>
      <c r="I129" s="145"/>
      <c r="J129" s="146">
        <f t="shared" ref="J129:J137" si="0">ROUND(I129*H129,2)</f>
        <v>0</v>
      </c>
      <c r="K129" s="147"/>
      <c r="L129" s="28"/>
      <c r="M129" s="148" t="s">
        <v>1</v>
      </c>
      <c r="N129" s="149" t="s">
        <v>41</v>
      </c>
      <c r="P129" s="150">
        <f t="shared" ref="P129:P137" si="1">O129*H129</f>
        <v>0</v>
      </c>
      <c r="Q129" s="150">
        <v>0</v>
      </c>
      <c r="R129" s="150">
        <f t="shared" ref="R129:R137" si="2">Q129*H129</f>
        <v>0</v>
      </c>
      <c r="S129" s="150">
        <v>0</v>
      </c>
      <c r="T129" s="151">
        <f t="shared" ref="T129:T137" si="3">S129*H129</f>
        <v>0</v>
      </c>
      <c r="AR129" s="152" t="s">
        <v>1233</v>
      </c>
      <c r="AT129" s="152" t="s">
        <v>206</v>
      </c>
      <c r="AU129" s="152" t="s">
        <v>88</v>
      </c>
      <c r="AY129" s="13" t="s">
        <v>204</v>
      </c>
      <c r="BE129" s="153">
        <f t="shared" ref="BE129:BE137" si="4">IF(N129="základná",J129,0)</f>
        <v>0</v>
      </c>
      <c r="BF129" s="153">
        <f t="shared" ref="BF129:BF137" si="5">IF(N129="znížená",J129,0)</f>
        <v>0</v>
      </c>
      <c r="BG129" s="153">
        <f t="shared" ref="BG129:BG137" si="6">IF(N129="zákl. prenesená",J129,0)</f>
        <v>0</v>
      </c>
      <c r="BH129" s="153">
        <f t="shared" ref="BH129:BH137" si="7">IF(N129="zníž. prenesená",J129,0)</f>
        <v>0</v>
      </c>
      <c r="BI129" s="153">
        <f t="shared" ref="BI129:BI137" si="8">IF(N129="nulová",J129,0)</f>
        <v>0</v>
      </c>
      <c r="BJ129" s="13" t="s">
        <v>88</v>
      </c>
      <c r="BK129" s="153">
        <f t="shared" ref="BK129:BK137" si="9">ROUND(I129*H129,2)</f>
        <v>0</v>
      </c>
      <c r="BL129" s="13" t="s">
        <v>1233</v>
      </c>
      <c r="BM129" s="152" t="s">
        <v>3172</v>
      </c>
    </row>
    <row r="130" spans="2:65" s="1" customFormat="1" ht="24.15" customHeight="1" x14ac:dyDescent="0.2">
      <c r="B130" s="139"/>
      <c r="C130" s="140" t="s">
        <v>88</v>
      </c>
      <c r="D130" s="140" t="s">
        <v>206</v>
      </c>
      <c r="E130" s="141" t="s">
        <v>212</v>
      </c>
      <c r="F130" s="142" t="s">
        <v>213</v>
      </c>
      <c r="G130" s="143" t="s">
        <v>209</v>
      </c>
      <c r="H130" s="144">
        <v>12</v>
      </c>
      <c r="I130" s="145"/>
      <c r="J130" s="146">
        <f t="shared" si="0"/>
        <v>0</v>
      </c>
      <c r="K130" s="147"/>
      <c r="L130" s="28"/>
      <c r="M130" s="148" t="s">
        <v>1</v>
      </c>
      <c r="N130" s="149" t="s">
        <v>41</v>
      </c>
      <c r="P130" s="150">
        <f t="shared" si="1"/>
        <v>0</v>
      </c>
      <c r="Q130" s="150">
        <v>0</v>
      </c>
      <c r="R130" s="150">
        <f t="shared" si="2"/>
        <v>0</v>
      </c>
      <c r="S130" s="150">
        <v>0</v>
      </c>
      <c r="T130" s="151">
        <f t="shared" si="3"/>
        <v>0</v>
      </c>
      <c r="AR130" s="152" t="s">
        <v>210</v>
      </c>
      <c r="AT130" s="152" t="s">
        <v>206</v>
      </c>
      <c r="AU130" s="152" t="s">
        <v>88</v>
      </c>
      <c r="AY130" s="13" t="s">
        <v>204</v>
      </c>
      <c r="BE130" s="153">
        <f t="shared" si="4"/>
        <v>0</v>
      </c>
      <c r="BF130" s="153">
        <f t="shared" si="5"/>
        <v>0</v>
      </c>
      <c r="BG130" s="153">
        <f t="shared" si="6"/>
        <v>0</v>
      </c>
      <c r="BH130" s="153">
        <f t="shared" si="7"/>
        <v>0</v>
      </c>
      <c r="BI130" s="153">
        <f t="shared" si="8"/>
        <v>0</v>
      </c>
      <c r="BJ130" s="13" t="s">
        <v>88</v>
      </c>
      <c r="BK130" s="153">
        <f t="shared" si="9"/>
        <v>0</v>
      </c>
      <c r="BL130" s="13" t="s">
        <v>210</v>
      </c>
      <c r="BM130" s="152" t="s">
        <v>3173</v>
      </c>
    </row>
    <row r="131" spans="2:65" s="1" customFormat="1" ht="16.5" customHeight="1" x14ac:dyDescent="0.2">
      <c r="B131" s="139"/>
      <c r="C131" s="140" t="s">
        <v>93</v>
      </c>
      <c r="D131" s="140" t="s">
        <v>206</v>
      </c>
      <c r="E131" s="141" t="s">
        <v>1683</v>
      </c>
      <c r="F131" s="142" t="s">
        <v>3174</v>
      </c>
      <c r="G131" s="143" t="s">
        <v>209</v>
      </c>
      <c r="H131" s="144">
        <v>108</v>
      </c>
      <c r="I131" s="145"/>
      <c r="J131" s="146">
        <f t="shared" si="0"/>
        <v>0</v>
      </c>
      <c r="K131" s="147"/>
      <c r="L131" s="28"/>
      <c r="M131" s="148" t="s">
        <v>1</v>
      </c>
      <c r="N131" s="149" t="s">
        <v>41</v>
      </c>
      <c r="P131" s="150">
        <f t="shared" si="1"/>
        <v>0</v>
      </c>
      <c r="Q131" s="150">
        <v>0</v>
      </c>
      <c r="R131" s="150">
        <f t="shared" si="2"/>
        <v>0</v>
      </c>
      <c r="S131" s="150">
        <v>0</v>
      </c>
      <c r="T131" s="151">
        <f t="shared" si="3"/>
        <v>0</v>
      </c>
      <c r="AR131" s="152" t="s">
        <v>210</v>
      </c>
      <c r="AT131" s="152" t="s">
        <v>206</v>
      </c>
      <c r="AU131" s="152" t="s">
        <v>88</v>
      </c>
      <c r="AY131" s="13" t="s">
        <v>204</v>
      </c>
      <c r="BE131" s="153">
        <f t="shared" si="4"/>
        <v>0</v>
      </c>
      <c r="BF131" s="153">
        <f t="shared" si="5"/>
        <v>0</v>
      </c>
      <c r="BG131" s="153">
        <f t="shared" si="6"/>
        <v>0</v>
      </c>
      <c r="BH131" s="153">
        <f t="shared" si="7"/>
        <v>0</v>
      </c>
      <c r="BI131" s="153">
        <f t="shared" si="8"/>
        <v>0</v>
      </c>
      <c r="BJ131" s="13" t="s">
        <v>88</v>
      </c>
      <c r="BK131" s="153">
        <f t="shared" si="9"/>
        <v>0</v>
      </c>
      <c r="BL131" s="13" t="s">
        <v>210</v>
      </c>
      <c r="BM131" s="152" t="s">
        <v>3175</v>
      </c>
    </row>
    <row r="132" spans="2:65" s="1" customFormat="1" ht="37.799999999999997" customHeight="1" x14ac:dyDescent="0.2">
      <c r="B132" s="139"/>
      <c r="C132" s="140" t="s">
        <v>210</v>
      </c>
      <c r="D132" s="140" t="s">
        <v>206</v>
      </c>
      <c r="E132" s="141" t="s">
        <v>3176</v>
      </c>
      <c r="F132" s="142" t="s">
        <v>3177</v>
      </c>
      <c r="G132" s="143" t="s">
        <v>209</v>
      </c>
      <c r="H132" s="144">
        <v>108</v>
      </c>
      <c r="I132" s="145"/>
      <c r="J132" s="146">
        <f t="shared" si="0"/>
        <v>0</v>
      </c>
      <c r="K132" s="147"/>
      <c r="L132" s="28"/>
      <c r="M132" s="148" t="s">
        <v>1</v>
      </c>
      <c r="N132" s="149" t="s">
        <v>41</v>
      </c>
      <c r="P132" s="150">
        <f t="shared" si="1"/>
        <v>0</v>
      </c>
      <c r="Q132" s="150">
        <v>0</v>
      </c>
      <c r="R132" s="150">
        <f t="shared" si="2"/>
        <v>0</v>
      </c>
      <c r="S132" s="150">
        <v>0</v>
      </c>
      <c r="T132" s="151">
        <f t="shared" si="3"/>
        <v>0</v>
      </c>
      <c r="AR132" s="152" t="s">
        <v>210</v>
      </c>
      <c r="AT132" s="152" t="s">
        <v>206</v>
      </c>
      <c r="AU132" s="152" t="s">
        <v>88</v>
      </c>
      <c r="AY132" s="13" t="s">
        <v>204</v>
      </c>
      <c r="BE132" s="153">
        <f t="shared" si="4"/>
        <v>0</v>
      </c>
      <c r="BF132" s="153">
        <f t="shared" si="5"/>
        <v>0</v>
      </c>
      <c r="BG132" s="153">
        <f t="shared" si="6"/>
        <v>0</v>
      </c>
      <c r="BH132" s="153">
        <f t="shared" si="7"/>
        <v>0</v>
      </c>
      <c r="BI132" s="153">
        <f t="shared" si="8"/>
        <v>0</v>
      </c>
      <c r="BJ132" s="13" t="s">
        <v>88</v>
      </c>
      <c r="BK132" s="153">
        <f t="shared" si="9"/>
        <v>0</v>
      </c>
      <c r="BL132" s="13" t="s">
        <v>210</v>
      </c>
      <c r="BM132" s="152" t="s">
        <v>3178</v>
      </c>
    </row>
    <row r="133" spans="2:65" s="1" customFormat="1" ht="33" customHeight="1" x14ac:dyDescent="0.2">
      <c r="B133" s="139"/>
      <c r="C133" s="140" t="s">
        <v>221</v>
      </c>
      <c r="D133" s="140" t="s">
        <v>206</v>
      </c>
      <c r="E133" s="141" t="s">
        <v>3179</v>
      </c>
      <c r="F133" s="142" t="s">
        <v>3180</v>
      </c>
      <c r="G133" s="143" t="s">
        <v>209</v>
      </c>
      <c r="H133" s="144">
        <v>15.645</v>
      </c>
      <c r="I133" s="145"/>
      <c r="J133" s="146">
        <f t="shared" si="0"/>
        <v>0</v>
      </c>
      <c r="K133" s="147"/>
      <c r="L133" s="28"/>
      <c r="M133" s="148" t="s">
        <v>1</v>
      </c>
      <c r="N133" s="149" t="s">
        <v>41</v>
      </c>
      <c r="P133" s="150">
        <f t="shared" si="1"/>
        <v>0</v>
      </c>
      <c r="Q133" s="150">
        <v>0</v>
      </c>
      <c r="R133" s="150">
        <f t="shared" si="2"/>
        <v>0</v>
      </c>
      <c r="S133" s="150">
        <v>0</v>
      </c>
      <c r="T133" s="151">
        <f t="shared" si="3"/>
        <v>0</v>
      </c>
      <c r="AR133" s="152" t="s">
        <v>210</v>
      </c>
      <c r="AT133" s="152" t="s">
        <v>206</v>
      </c>
      <c r="AU133" s="152" t="s">
        <v>88</v>
      </c>
      <c r="AY133" s="13" t="s">
        <v>204</v>
      </c>
      <c r="BE133" s="153">
        <f t="shared" si="4"/>
        <v>0</v>
      </c>
      <c r="BF133" s="153">
        <f t="shared" si="5"/>
        <v>0</v>
      </c>
      <c r="BG133" s="153">
        <f t="shared" si="6"/>
        <v>0</v>
      </c>
      <c r="BH133" s="153">
        <f t="shared" si="7"/>
        <v>0</v>
      </c>
      <c r="BI133" s="153">
        <f t="shared" si="8"/>
        <v>0</v>
      </c>
      <c r="BJ133" s="13" t="s">
        <v>88</v>
      </c>
      <c r="BK133" s="153">
        <f t="shared" si="9"/>
        <v>0</v>
      </c>
      <c r="BL133" s="13" t="s">
        <v>210</v>
      </c>
      <c r="BM133" s="152" t="s">
        <v>3181</v>
      </c>
    </row>
    <row r="134" spans="2:65" s="1" customFormat="1" ht="37.799999999999997" customHeight="1" x14ac:dyDescent="0.2">
      <c r="B134" s="139"/>
      <c r="C134" s="140" t="s">
        <v>225</v>
      </c>
      <c r="D134" s="140" t="s">
        <v>206</v>
      </c>
      <c r="E134" s="141" t="s">
        <v>3182</v>
      </c>
      <c r="F134" s="142" t="s">
        <v>3183</v>
      </c>
      <c r="G134" s="143" t="s">
        <v>209</v>
      </c>
      <c r="H134" s="144">
        <v>15.645</v>
      </c>
      <c r="I134" s="145"/>
      <c r="J134" s="146">
        <f t="shared" si="0"/>
        <v>0</v>
      </c>
      <c r="K134" s="147"/>
      <c r="L134" s="28"/>
      <c r="M134" s="148" t="s">
        <v>1</v>
      </c>
      <c r="N134" s="149" t="s">
        <v>41</v>
      </c>
      <c r="P134" s="150">
        <f t="shared" si="1"/>
        <v>0</v>
      </c>
      <c r="Q134" s="150">
        <v>0</v>
      </c>
      <c r="R134" s="150">
        <f t="shared" si="2"/>
        <v>0</v>
      </c>
      <c r="S134" s="150">
        <v>0</v>
      </c>
      <c r="T134" s="151">
        <f t="shared" si="3"/>
        <v>0</v>
      </c>
      <c r="AR134" s="152" t="s">
        <v>210</v>
      </c>
      <c r="AT134" s="152" t="s">
        <v>206</v>
      </c>
      <c r="AU134" s="152" t="s">
        <v>88</v>
      </c>
      <c r="AY134" s="13" t="s">
        <v>204</v>
      </c>
      <c r="BE134" s="153">
        <f t="shared" si="4"/>
        <v>0</v>
      </c>
      <c r="BF134" s="153">
        <f t="shared" si="5"/>
        <v>0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3" t="s">
        <v>88</v>
      </c>
      <c r="BK134" s="153">
        <f t="shared" si="9"/>
        <v>0</v>
      </c>
      <c r="BL134" s="13" t="s">
        <v>210</v>
      </c>
      <c r="BM134" s="152" t="s">
        <v>3184</v>
      </c>
    </row>
    <row r="135" spans="2:65" s="1" customFormat="1" ht="24.15" customHeight="1" x14ac:dyDescent="0.2">
      <c r="B135" s="139"/>
      <c r="C135" s="140" t="s">
        <v>229</v>
      </c>
      <c r="D135" s="140" t="s">
        <v>206</v>
      </c>
      <c r="E135" s="141" t="s">
        <v>1689</v>
      </c>
      <c r="F135" s="142" t="s">
        <v>1690</v>
      </c>
      <c r="G135" s="143" t="s">
        <v>209</v>
      </c>
      <c r="H135" s="144">
        <v>92.355000000000004</v>
      </c>
      <c r="I135" s="145"/>
      <c r="J135" s="146">
        <f t="shared" si="0"/>
        <v>0</v>
      </c>
      <c r="K135" s="147"/>
      <c r="L135" s="28"/>
      <c r="M135" s="148" t="s">
        <v>1</v>
      </c>
      <c r="N135" s="149" t="s">
        <v>41</v>
      </c>
      <c r="P135" s="150">
        <f t="shared" si="1"/>
        <v>0</v>
      </c>
      <c r="Q135" s="150">
        <v>0</v>
      </c>
      <c r="R135" s="150">
        <f t="shared" si="2"/>
        <v>0</v>
      </c>
      <c r="S135" s="150">
        <v>0</v>
      </c>
      <c r="T135" s="151">
        <f t="shared" si="3"/>
        <v>0</v>
      </c>
      <c r="AR135" s="152" t="s">
        <v>210</v>
      </c>
      <c r="AT135" s="152" t="s">
        <v>206</v>
      </c>
      <c r="AU135" s="152" t="s">
        <v>88</v>
      </c>
      <c r="AY135" s="13" t="s">
        <v>204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88</v>
      </c>
      <c r="BK135" s="153">
        <f t="shared" si="9"/>
        <v>0</v>
      </c>
      <c r="BL135" s="13" t="s">
        <v>210</v>
      </c>
      <c r="BM135" s="152" t="s">
        <v>3185</v>
      </c>
    </row>
    <row r="136" spans="2:65" s="1" customFormat="1" ht="24.15" customHeight="1" x14ac:dyDescent="0.2">
      <c r="B136" s="139"/>
      <c r="C136" s="140" t="s">
        <v>233</v>
      </c>
      <c r="D136" s="140" t="s">
        <v>206</v>
      </c>
      <c r="E136" s="141" t="s">
        <v>1692</v>
      </c>
      <c r="F136" s="142" t="s">
        <v>1693</v>
      </c>
      <c r="G136" s="143" t="s">
        <v>209</v>
      </c>
      <c r="H136" s="144">
        <v>16.739999999999998</v>
      </c>
      <c r="I136" s="145"/>
      <c r="J136" s="146">
        <f t="shared" si="0"/>
        <v>0</v>
      </c>
      <c r="K136" s="147"/>
      <c r="L136" s="28"/>
      <c r="M136" s="148" t="s">
        <v>1</v>
      </c>
      <c r="N136" s="149" t="s">
        <v>41</v>
      </c>
      <c r="P136" s="150">
        <f t="shared" si="1"/>
        <v>0</v>
      </c>
      <c r="Q136" s="150">
        <v>0</v>
      </c>
      <c r="R136" s="150">
        <f t="shared" si="2"/>
        <v>0</v>
      </c>
      <c r="S136" s="150">
        <v>0</v>
      </c>
      <c r="T136" s="151">
        <f t="shared" si="3"/>
        <v>0</v>
      </c>
      <c r="AR136" s="152" t="s">
        <v>210</v>
      </c>
      <c r="AT136" s="152" t="s">
        <v>206</v>
      </c>
      <c r="AU136" s="152" t="s">
        <v>88</v>
      </c>
      <c r="AY136" s="13" t="s">
        <v>204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88</v>
      </c>
      <c r="BK136" s="153">
        <f t="shared" si="9"/>
        <v>0</v>
      </c>
      <c r="BL136" s="13" t="s">
        <v>210</v>
      </c>
      <c r="BM136" s="152" t="s">
        <v>3186</v>
      </c>
    </row>
    <row r="137" spans="2:65" s="1" customFormat="1" ht="16.5" customHeight="1" x14ac:dyDescent="0.2">
      <c r="B137" s="139"/>
      <c r="C137" s="154" t="s">
        <v>241</v>
      </c>
      <c r="D137" s="154" t="s">
        <v>301</v>
      </c>
      <c r="E137" s="155" t="s">
        <v>3187</v>
      </c>
      <c r="F137" s="156" t="s">
        <v>3188</v>
      </c>
      <c r="G137" s="157" t="s">
        <v>270</v>
      </c>
      <c r="H137" s="158">
        <v>25.11</v>
      </c>
      <c r="I137" s="159"/>
      <c r="J137" s="160">
        <f t="shared" si="0"/>
        <v>0</v>
      </c>
      <c r="K137" s="161"/>
      <c r="L137" s="162"/>
      <c r="M137" s="163" t="s">
        <v>1</v>
      </c>
      <c r="N137" s="164" t="s">
        <v>41</v>
      </c>
      <c r="P137" s="150">
        <f t="shared" si="1"/>
        <v>0</v>
      </c>
      <c r="Q137" s="150">
        <v>1</v>
      </c>
      <c r="R137" s="150">
        <f t="shared" si="2"/>
        <v>25.11</v>
      </c>
      <c r="S137" s="150">
        <v>0</v>
      </c>
      <c r="T137" s="151">
        <f t="shared" si="3"/>
        <v>0</v>
      </c>
      <c r="AR137" s="152" t="s">
        <v>233</v>
      </c>
      <c r="AT137" s="152" t="s">
        <v>301</v>
      </c>
      <c r="AU137" s="152" t="s">
        <v>88</v>
      </c>
      <c r="AY137" s="13" t="s">
        <v>204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88</v>
      </c>
      <c r="BK137" s="153">
        <f t="shared" si="9"/>
        <v>0</v>
      </c>
      <c r="BL137" s="13" t="s">
        <v>210</v>
      </c>
      <c r="BM137" s="152" t="s">
        <v>3189</v>
      </c>
    </row>
    <row r="138" spans="2:65" s="11" customFormat="1" ht="22.8" customHeight="1" x14ac:dyDescent="0.25">
      <c r="B138" s="127"/>
      <c r="D138" s="128" t="s">
        <v>74</v>
      </c>
      <c r="E138" s="137" t="s">
        <v>210</v>
      </c>
      <c r="F138" s="137" t="s">
        <v>394</v>
      </c>
      <c r="I138" s="130"/>
      <c r="J138" s="138">
        <f>BK138</f>
        <v>0</v>
      </c>
      <c r="L138" s="127"/>
      <c r="M138" s="132"/>
      <c r="P138" s="133">
        <f>P139</f>
        <v>0</v>
      </c>
      <c r="R138" s="133">
        <f>R139</f>
        <v>9.5049720000000004</v>
      </c>
      <c r="T138" s="134">
        <f>T139</f>
        <v>0</v>
      </c>
      <c r="AR138" s="128" t="s">
        <v>82</v>
      </c>
      <c r="AT138" s="135" t="s">
        <v>74</v>
      </c>
      <c r="AU138" s="135" t="s">
        <v>82</v>
      </c>
      <c r="AY138" s="128" t="s">
        <v>204</v>
      </c>
      <c r="BK138" s="136">
        <f>BK139</f>
        <v>0</v>
      </c>
    </row>
    <row r="139" spans="2:65" s="1" customFormat="1" ht="24.15" customHeight="1" x14ac:dyDescent="0.2">
      <c r="B139" s="139"/>
      <c r="C139" s="140" t="s">
        <v>247</v>
      </c>
      <c r="D139" s="140" t="s">
        <v>206</v>
      </c>
      <c r="E139" s="141" t="s">
        <v>1695</v>
      </c>
      <c r="F139" s="142" t="s">
        <v>1696</v>
      </c>
      <c r="G139" s="143" t="s">
        <v>209</v>
      </c>
      <c r="H139" s="144">
        <v>5.58</v>
      </c>
      <c r="I139" s="145"/>
      <c r="J139" s="146">
        <f>ROUND(I139*H139,2)</f>
        <v>0</v>
      </c>
      <c r="K139" s="147"/>
      <c r="L139" s="28"/>
      <c r="M139" s="148" t="s">
        <v>1</v>
      </c>
      <c r="N139" s="149" t="s">
        <v>41</v>
      </c>
      <c r="P139" s="150">
        <f>O139*H139</f>
        <v>0</v>
      </c>
      <c r="Q139" s="150">
        <v>1.7034</v>
      </c>
      <c r="R139" s="150">
        <f>Q139*H139</f>
        <v>9.5049720000000004</v>
      </c>
      <c r="S139" s="150">
        <v>0</v>
      </c>
      <c r="T139" s="151">
        <f>S139*H139</f>
        <v>0</v>
      </c>
      <c r="AR139" s="152" t="s">
        <v>210</v>
      </c>
      <c r="AT139" s="152" t="s">
        <v>206</v>
      </c>
      <c r="AU139" s="152" t="s">
        <v>88</v>
      </c>
      <c r="AY139" s="13" t="s">
        <v>204</v>
      </c>
      <c r="BE139" s="153">
        <f>IF(N139="základná",J139,0)</f>
        <v>0</v>
      </c>
      <c r="BF139" s="153">
        <f>IF(N139="znížená",J139,0)</f>
        <v>0</v>
      </c>
      <c r="BG139" s="153">
        <f>IF(N139="zákl. prenesená",J139,0)</f>
        <v>0</v>
      </c>
      <c r="BH139" s="153">
        <f>IF(N139="zníž. prenesená",J139,0)</f>
        <v>0</v>
      </c>
      <c r="BI139" s="153">
        <f>IF(N139="nulová",J139,0)</f>
        <v>0</v>
      </c>
      <c r="BJ139" s="13" t="s">
        <v>88</v>
      </c>
      <c r="BK139" s="153">
        <f>ROUND(I139*H139,2)</f>
        <v>0</v>
      </c>
      <c r="BL139" s="13" t="s">
        <v>210</v>
      </c>
      <c r="BM139" s="152" t="s">
        <v>3190</v>
      </c>
    </row>
    <row r="140" spans="2:65" s="11" customFormat="1" ht="22.8" customHeight="1" x14ac:dyDescent="0.25">
      <c r="B140" s="127"/>
      <c r="D140" s="128" t="s">
        <v>74</v>
      </c>
      <c r="E140" s="137" t="s">
        <v>233</v>
      </c>
      <c r="F140" s="137" t="s">
        <v>3191</v>
      </c>
      <c r="I140" s="130"/>
      <c r="J140" s="138">
        <f>BK140</f>
        <v>0</v>
      </c>
      <c r="L140" s="127"/>
      <c r="M140" s="132"/>
      <c r="P140" s="133">
        <f>SUM(P141:P157)</f>
        <v>0</v>
      </c>
      <c r="R140" s="133">
        <f>SUM(R141:R157)</f>
        <v>0.10869746</v>
      </c>
      <c r="T140" s="134">
        <f>SUM(T141:T157)</f>
        <v>0</v>
      </c>
      <c r="AR140" s="128" t="s">
        <v>82</v>
      </c>
      <c r="AT140" s="135" t="s">
        <v>74</v>
      </c>
      <c r="AU140" s="135" t="s">
        <v>82</v>
      </c>
      <c r="AY140" s="128" t="s">
        <v>204</v>
      </c>
      <c r="BK140" s="136">
        <f>SUM(BK141:BK157)</f>
        <v>0</v>
      </c>
    </row>
    <row r="141" spans="2:65" s="1" customFormat="1" ht="33" customHeight="1" x14ac:dyDescent="0.2">
      <c r="B141" s="139"/>
      <c r="C141" s="140" t="s">
        <v>251</v>
      </c>
      <c r="D141" s="140" t="s">
        <v>206</v>
      </c>
      <c r="E141" s="141" t="s">
        <v>1699</v>
      </c>
      <c r="F141" s="142" t="s">
        <v>1700</v>
      </c>
      <c r="G141" s="143" t="s">
        <v>495</v>
      </c>
      <c r="H141" s="144">
        <v>90</v>
      </c>
      <c r="I141" s="145"/>
      <c r="J141" s="146">
        <f t="shared" ref="J141:J157" si="10">ROUND(I141*H141,2)</f>
        <v>0</v>
      </c>
      <c r="K141" s="147"/>
      <c r="L141" s="28"/>
      <c r="M141" s="148" t="s">
        <v>1</v>
      </c>
      <c r="N141" s="149" t="s">
        <v>41</v>
      </c>
      <c r="P141" s="150">
        <f t="shared" ref="P141:P157" si="11">O141*H141</f>
        <v>0</v>
      </c>
      <c r="Q141" s="150">
        <v>0</v>
      </c>
      <c r="R141" s="150">
        <f t="shared" ref="R141:R157" si="12">Q141*H141</f>
        <v>0</v>
      </c>
      <c r="S141" s="150">
        <v>0</v>
      </c>
      <c r="T141" s="151">
        <f t="shared" ref="T141:T157" si="13">S141*H141</f>
        <v>0</v>
      </c>
      <c r="AR141" s="152" t="s">
        <v>210</v>
      </c>
      <c r="AT141" s="152" t="s">
        <v>206</v>
      </c>
      <c r="AU141" s="152" t="s">
        <v>88</v>
      </c>
      <c r="AY141" s="13" t="s">
        <v>204</v>
      </c>
      <c r="BE141" s="153">
        <f t="shared" ref="BE141:BE157" si="14">IF(N141="základná",J141,0)</f>
        <v>0</v>
      </c>
      <c r="BF141" s="153">
        <f t="shared" ref="BF141:BF157" si="15">IF(N141="znížená",J141,0)</f>
        <v>0</v>
      </c>
      <c r="BG141" s="153">
        <f t="shared" ref="BG141:BG157" si="16">IF(N141="zákl. prenesená",J141,0)</f>
        <v>0</v>
      </c>
      <c r="BH141" s="153">
        <f t="shared" ref="BH141:BH157" si="17">IF(N141="zníž. prenesená",J141,0)</f>
        <v>0</v>
      </c>
      <c r="BI141" s="153">
        <f t="shared" ref="BI141:BI157" si="18">IF(N141="nulová",J141,0)</f>
        <v>0</v>
      </c>
      <c r="BJ141" s="13" t="s">
        <v>88</v>
      </c>
      <c r="BK141" s="153">
        <f t="shared" ref="BK141:BK157" si="19">ROUND(I141*H141,2)</f>
        <v>0</v>
      </c>
      <c r="BL141" s="13" t="s">
        <v>210</v>
      </c>
      <c r="BM141" s="152" t="s">
        <v>3192</v>
      </c>
    </row>
    <row r="142" spans="2:65" s="1" customFormat="1" ht="24.15" customHeight="1" x14ac:dyDescent="0.2">
      <c r="B142" s="139"/>
      <c r="C142" s="154" t="s">
        <v>255</v>
      </c>
      <c r="D142" s="154" t="s">
        <v>301</v>
      </c>
      <c r="E142" s="155" t="s">
        <v>1702</v>
      </c>
      <c r="F142" s="156" t="s">
        <v>1703</v>
      </c>
      <c r="G142" s="157" t="s">
        <v>495</v>
      </c>
      <c r="H142" s="158">
        <v>90</v>
      </c>
      <c r="I142" s="159"/>
      <c r="J142" s="160">
        <f t="shared" si="10"/>
        <v>0</v>
      </c>
      <c r="K142" s="161"/>
      <c r="L142" s="162"/>
      <c r="M142" s="163" t="s">
        <v>1</v>
      </c>
      <c r="N142" s="164" t="s">
        <v>41</v>
      </c>
      <c r="P142" s="150">
        <f t="shared" si="11"/>
        <v>0</v>
      </c>
      <c r="Q142" s="150">
        <v>6.7000000000000002E-4</v>
      </c>
      <c r="R142" s="150">
        <f t="shared" si="12"/>
        <v>6.0299999999999999E-2</v>
      </c>
      <c r="S142" s="150">
        <v>0</v>
      </c>
      <c r="T142" s="151">
        <f t="shared" si="13"/>
        <v>0</v>
      </c>
      <c r="AR142" s="152" t="s">
        <v>233</v>
      </c>
      <c r="AT142" s="152" t="s">
        <v>301</v>
      </c>
      <c r="AU142" s="152" t="s">
        <v>88</v>
      </c>
      <c r="AY142" s="13" t="s">
        <v>204</v>
      </c>
      <c r="BE142" s="153">
        <f t="shared" si="14"/>
        <v>0</v>
      </c>
      <c r="BF142" s="153">
        <f t="shared" si="15"/>
        <v>0</v>
      </c>
      <c r="BG142" s="153">
        <f t="shared" si="16"/>
        <v>0</v>
      </c>
      <c r="BH142" s="153">
        <f t="shared" si="17"/>
        <v>0</v>
      </c>
      <c r="BI142" s="153">
        <f t="shared" si="18"/>
        <v>0</v>
      </c>
      <c r="BJ142" s="13" t="s">
        <v>88</v>
      </c>
      <c r="BK142" s="153">
        <f t="shared" si="19"/>
        <v>0</v>
      </c>
      <c r="BL142" s="13" t="s">
        <v>210</v>
      </c>
      <c r="BM142" s="152" t="s">
        <v>3193</v>
      </c>
    </row>
    <row r="143" spans="2:65" s="1" customFormat="1" ht="24.15" customHeight="1" x14ac:dyDescent="0.2">
      <c r="B143" s="139"/>
      <c r="C143" s="154" t="s">
        <v>259</v>
      </c>
      <c r="D143" s="154" t="s">
        <v>301</v>
      </c>
      <c r="E143" s="155" t="s">
        <v>1705</v>
      </c>
      <c r="F143" s="156" t="s">
        <v>1706</v>
      </c>
      <c r="G143" s="157" t="s">
        <v>294</v>
      </c>
      <c r="H143" s="158">
        <v>2</v>
      </c>
      <c r="I143" s="159"/>
      <c r="J143" s="160">
        <f t="shared" si="10"/>
        <v>0</v>
      </c>
      <c r="K143" s="161"/>
      <c r="L143" s="162"/>
      <c r="M143" s="163" t="s">
        <v>1</v>
      </c>
      <c r="N143" s="164" t="s">
        <v>41</v>
      </c>
      <c r="P143" s="150">
        <f t="shared" si="11"/>
        <v>0</v>
      </c>
      <c r="Q143" s="150">
        <v>1.6000000000000001E-4</v>
      </c>
      <c r="R143" s="150">
        <f t="shared" si="12"/>
        <v>3.2000000000000003E-4</v>
      </c>
      <c r="S143" s="150">
        <v>0</v>
      </c>
      <c r="T143" s="151">
        <f t="shared" si="13"/>
        <v>0</v>
      </c>
      <c r="AR143" s="152" t="s">
        <v>233</v>
      </c>
      <c r="AT143" s="152" t="s">
        <v>301</v>
      </c>
      <c r="AU143" s="152" t="s">
        <v>88</v>
      </c>
      <c r="AY143" s="13" t="s">
        <v>204</v>
      </c>
      <c r="BE143" s="153">
        <f t="shared" si="14"/>
        <v>0</v>
      </c>
      <c r="BF143" s="153">
        <f t="shared" si="15"/>
        <v>0</v>
      </c>
      <c r="BG143" s="153">
        <f t="shared" si="16"/>
        <v>0</v>
      </c>
      <c r="BH143" s="153">
        <f t="shared" si="17"/>
        <v>0</v>
      </c>
      <c r="BI143" s="153">
        <f t="shared" si="18"/>
        <v>0</v>
      </c>
      <c r="BJ143" s="13" t="s">
        <v>88</v>
      </c>
      <c r="BK143" s="153">
        <f t="shared" si="19"/>
        <v>0</v>
      </c>
      <c r="BL143" s="13" t="s">
        <v>210</v>
      </c>
      <c r="BM143" s="152" t="s">
        <v>3194</v>
      </c>
    </row>
    <row r="144" spans="2:65" s="1" customFormat="1" ht="33" customHeight="1" x14ac:dyDescent="0.2">
      <c r="B144" s="139"/>
      <c r="C144" s="140" t="s">
        <v>263</v>
      </c>
      <c r="D144" s="140" t="s">
        <v>206</v>
      </c>
      <c r="E144" s="141" t="s">
        <v>3195</v>
      </c>
      <c r="F144" s="142" t="s">
        <v>3196</v>
      </c>
      <c r="G144" s="143" t="s">
        <v>294</v>
      </c>
      <c r="H144" s="144">
        <v>1</v>
      </c>
      <c r="I144" s="145"/>
      <c r="J144" s="146">
        <f t="shared" si="10"/>
        <v>0</v>
      </c>
      <c r="K144" s="147"/>
      <c r="L144" s="28"/>
      <c r="M144" s="148" t="s">
        <v>1</v>
      </c>
      <c r="N144" s="149" t="s">
        <v>41</v>
      </c>
      <c r="P144" s="150">
        <f t="shared" si="11"/>
        <v>0</v>
      </c>
      <c r="Q144" s="150">
        <v>0</v>
      </c>
      <c r="R144" s="150">
        <f t="shared" si="12"/>
        <v>0</v>
      </c>
      <c r="S144" s="150">
        <v>0</v>
      </c>
      <c r="T144" s="151">
        <f t="shared" si="13"/>
        <v>0</v>
      </c>
      <c r="AR144" s="152" t="s">
        <v>210</v>
      </c>
      <c r="AT144" s="152" t="s">
        <v>206</v>
      </c>
      <c r="AU144" s="152" t="s">
        <v>88</v>
      </c>
      <c r="AY144" s="13" t="s">
        <v>204</v>
      </c>
      <c r="BE144" s="153">
        <f t="shared" si="14"/>
        <v>0</v>
      </c>
      <c r="BF144" s="153">
        <f t="shared" si="15"/>
        <v>0</v>
      </c>
      <c r="BG144" s="153">
        <f t="shared" si="16"/>
        <v>0</v>
      </c>
      <c r="BH144" s="153">
        <f t="shared" si="17"/>
        <v>0</v>
      </c>
      <c r="BI144" s="153">
        <f t="shared" si="18"/>
        <v>0</v>
      </c>
      <c r="BJ144" s="13" t="s">
        <v>88</v>
      </c>
      <c r="BK144" s="153">
        <f t="shared" si="19"/>
        <v>0</v>
      </c>
      <c r="BL144" s="13" t="s">
        <v>210</v>
      </c>
      <c r="BM144" s="152" t="s">
        <v>3197</v>
      </c>
    </row>
    <row r="145" spans="2:65" s="1" customFormat="1" ht="33" customHeight="1" x14ac:dyDescent="0.2">
      <c r="B145" s="139"/>
      <c r="C145" s="154" t="s">
        <v>267</v>
      </c>
      <c r="D145" s="154" t="s">
        <v>301</v>
      </c>
      <c r="E145" s="155" t="s">
        <v>3198</v>
      </c>
      <c r="F145" s="156" t="s">
        <v>3199</v>
      </c>
      <c r="G145" s="157" t="s">
        <v>294</v>
      </c>
      <c r="H145" s="158">
        <v>1</v>
      </c>
      <c r="I145" s="159"/>
      <c r="J145" s="160">
        <f t="shared" si="10"/>
        <v>0</v>
      </c>
      <c r="K145" s="161"/>
      <c r="L145" s="162"/>
      <c r="M145" s="163" t="s">
        <v>1</v>
      </c>
      <c r="N145" s="164" t="s">
        <v>41</v>
      </c>
      <c r="P145" s="150">
        <f t="shared" si="11"/>
        <v>0</v>
      </c>
      <c r="Q145" s="150">
        <v>3.5000000000000001E-3</v>
      </c>
      <c r="R145" s="150">
        <f t="shared" si="12"/>
        <v>3.5000000000000001E-3</v>
      </c>
      <c r="S145" s="150">
        <v>0</v>
      </c>
      <c r="T145" s="151">
        <f t="shared" si="13"/>
        <v>0</v>
      </c>
      <c r="AR145" s="152" t="s">
        <v>233</v>
      </c>
      <c r="AT145" s="152" t="s">
        <v>301</v>
      </c>
      <c r="AU145" s="152" t="s">
        <v>88</v>
      </c>
      <c r="AY145" s="13" t="s">
        <v>204</v>
      </c>
      <c r="BE145" s="153">
        <f t="shared" si="14"/>
        <v>0</v>
      </c>
      <c r="BF145" s="153">
        <f t="shared" si="15"/>
        <v>0</v>
      </c>
      <c r="BG145" s="153">
        <f t="shared" si="16"/>
        <v>0</v>
      </c>
      <c r="BH145" s="153">
        <f t="shared" si="17"/>
        <v>0</v>
      </c>
      <c r="BI145" s="153">
        <f t="shared" si="18"/>
        <v>0</v>
      </c>
      <c r="BJ145" s="13" t="s">
        <v>88</v>
      </c>
      <c r="BK145" s="153">
        <f t="shared" si="19"/>
        <v>0</v>
      </c>
      <c r="BL145" s="13" t="s">
        <v>210</v>
      </c>
      <c r="BM145" s="152" t="s">
        <v>3200</v>
      </c>
    </row>
    <row r="146" spans="2:65" s="1" customFormat="1" ht="24.15" customHeight="1" x14ac:dyDescent="0.2">
      <c r="B146" s="139"/>
      <c r="C146" s="140" t="s">
        <v>272</v>
      </c>
      <c r="D146" s="140" t="s">
        <v>206</v>
      </c>
      <c r="E146" s="141" t="s">
        <v>3201</v>
      </c>
      <c r="F146" s="142" t="s">
        <v>3202</v>
      </c>
      <c r="G146" s="143" t="s">
        <v>294</v>
      </c>
      <c r="H146" s="144">
        <v>1</v>
      </c>
      <c r="I146" s="145"/>
      <c r="J146" s="146">
        <f t="shared" si="10"/>
        <v>0</v>
      </c>
      <c r="K146" s="147"/>
      <c r="L146" s="28"/>
      <c r="M146" s="148" t="s">
        <v>1</v>
      </c>
      <c r="N146" s="149" t="s">
        <v>41</v>
      </c>
      <c r="P146" s="150">
        <f t="shared" si="11"/>
        <v>0</v>
      </c>
      <c r="Q146" s="150">
        <v>6.7745999999999995E-4</v>
      </c>
      <c r="R146" s="150">
        <f t="shared" si="12"/>
        <v>6.7745999999999995E-4</v>
      </c>
      <c r="S146" s="150">
        <v>0</v>
      </c>
      <c r="T146" s="151">
        <f t="shared" si="13"/>
        <v>0</v>
      </c>
      <c r="AR146" s="152" t="s">
        <v>210</v>
      </c>
      <c r="AT146" s="152" t="s">
        <v>206</v>
      </c>
      <c r="AU146" s="152" t="s">
        <v>88</v>
      </c>
      <c r="AY146" s="13" t="s">
        <v>204</v>
      </c>
      <c r="BE146" s="153">
        <f t="shared" si="14"/>
        <v>0</v>
      </c>
      <c r="BF146" s="153">
        <f t="shared" si="15"/>
        <v>0</v>
      </c>
      <c r="BG146" s="153">
        <f t="shared" si="16"/>
        <v>0</v>
      </c>
      <c r="BH146" s="153">
        <f t="shared" si="17"/>
        <v>0</v>
      </c>
      <c r="BI146" s="153">
        <f t="shared" si="18"/>
        <v>0</v>
      </c>
      <c r="BJ146" s="13" t="s">
        <v>88</v>
      </c>
      <c r="BK146" s="153">
        <f t="shared" si="19"/>
        <v>0</v>
      </c>
      <c r="BL146" s="13" t="s">
        <v>210</v>
      </c>
      <c r="BM146" s="152" t="s">
        <v>3203</v>
      </c>
    </row>
    <row r="147" spans="2:65" s="1" customFormat="1" ht="33" customHeight="1" x14ac:dyDescent="0.2">
      <c r="B147" s="139"/>
      <c r="C147" s="154" t="s">
        <v>276</v>
      </c>
      <c r="D147" s="154" t="s">
        <v>301</v>
      </c>
      <c r="E147" s="155" t="s">
        <v>3204</v>
      </c>
      <c r="F147" s="156" t="s">
        <v>3205</v>
      </c>
      <c r="G147" s="157" t="s">
        <v>294</v>
      </c>
      <c r="H147" s="158">
        <v>1</v>
      </c>
      <c r="I147" s="159"/>
      <c r="J147" s="160">
        <f t="shared" si="10"/>
        <v>0</v>
      </c>
      <c r="K147" s="161"/>
      <c r="L147" s="162"/>
      <c r="M147" s="163" t="s">
        <v>1</v>
      </c>
      <c r="N147" s="164" t="s">
        <v>41</v>
      </c>
      <c r="P147" s="150">
        <f t="shared" si="11"/>
        <v>0</v>
      </c>
      <c r="Q147" s="150">
        <v>1.0999999999999999E-2</v>
      </c>
      <c r="R147" s="150">
        <f t="shared" si="12"/>
        <v>1.0999999999999999E-2</v>
      </c>
      <c r="S147" s="150">
        <v>0</v>
      </c>
      <c r="T147" s="151">
        <f t="shared" si="13"/>
        <v>0</v>
      </c>
      <c r="AR147" s="152" t="s">
        <v>233</v>
      </c>
      <c r="AT147" s="152" t="s">
        <v>301</v>
      </c>
      <c r="AU147" s="152" t="s">
        <v>88</v>
      </c>
      <c r="AY147" s="13" t="s">
        <v>204</v>
      </c>
      <c r="BE147" s="153">
        <f t="shared" si="14"/>
        <v>0</v>
      </c>
      <c r="BF147" s="153">
        <f t="shared" si="15"/>
        <v>0</v>
      </c>
      <c r="BG147" s="153">
        <f t="shared" si="16"/>
        <v>0</v>
      </c>
      <c r="BH147" s="153">
        <f t="shared" si="17"/>
        <v>0</v>
      </c>
      <c r="BI147" s="153">
        <f t="shared" si="18"/>
        <v>0</v>
      </c>
      <c r="BJ147" s="13" t="s">
        <v>88</v>
      </c>
      <c r="BK147" s="153">
        <f t="shared" si="19"/>
        <v>0</v>
      </c>
      <c r="BL147" s="13" t="s">
        <v>210</v>
      </c>
      <c r="BM147" s="152" t="s">
        <v>3206</v>
      </c>
    </row>
    <row r="148" spans="2:65" s="1" customFormat="1" ht="16.5" customHeight="1" x14ac:dyDescent="0.2">
      <c r="B148" s="139"/>
      <c r="C148" s="154" t="s">
        <v>280</v>
      </c>
      <c r="D148" s="154" t="s">
        <v>301</v>
      </c>
      <c r="E148" s="155" t="s">
        <v>3207</v>
      </c>
      <c r="F148" s="156" t="s">
        <v>3208</v>
      </c>
      <c r="G148" s="157" t="s">
        <v>294</v>
      </c>
      <c r="H148" s="158">
        <v>1</v>
      </c>
      <c r="I148" s="159"/>
      <c r="J148" s="160">
        <f t="shared" si="10"/>
        <v>0</v>
      </c>
      <c r="K148" s="161"/>
      <c r="L148" s="162"/>
      <c r="M148" s="163" t="s">
        <v>1</v>
      </c>
      <c r="N148" s="164" t="s">
        <v>41</v>
      </c>
      <c r="P148" s="150">
        <f t="shared" si="11"/>
        <v>0</v>
      </c>
      <c r="Q148" s="150">
        <v>6.3E-3</v>
      </c>
      <c r="R148" s="150">
        <f t="shared" si="12"/>
        <v>6.3E-3</v>
      </c>
      <c r="S148" s="150">
        <v>0</v>
      </c>
      <c r="T148" s="151">
        <f t="shared" si="13"/>
        <v>0</v>
      </c>
      <c r="AR148" s="152" t="s">
        <v>233</v>
      </c>
      <c r="AT148" s="152" t="s">
        <v>301</v>
      </c>
      <c r="AU148" s="152" t="s">
        <v>88</v>
      </c>
      <c r="AY148" s="13" t="s">
        <v>204</v>
      </c>
      <c r="BE148" s="153">
        <f t="shared" si="14"/>
        <v>0</v>
      </c>
      <c r="BF148" s="153">
        <f t="shared" si="15"/>
        <v>0</v>
      </c>
      <c r="BG148" s="153">
        <f t="shared" si="16"/>
        <v>0</v>
      </c>
      <c r="BH148" s="153">
        <f t="shared" si="17"/>
        <v>0</v>
      </c>
      <c r="BI148" s="153">
        <f t="shared" si="18"/>
        <v>0</v>
      </c>
      <c r="BJ148" s="13" t="s">
        <v>88</v>
      </c>
      <c r="BK148" s="153">
        <f t="shared" si="19"/>
        <v>0</v>
      </c>
      <c r="BL148" s="13" t="s">
        <v>210</v>
      </c>
      <c r="BM148" s="152" t="s">
        <v>3209</v>
      </c>
    </row>
    <row r="149" spans="2:65" s="1" customFormat="1" ht="24.15" customHeight="1" x14ac:dyDescent="0.2">
      <c r="B149" s="139"/>
      <c r="C149" s="140" t="s">
        <v>7</v>
      </c>
      <c r="D149" s="140" t="s">
        <v>206</v>
      </c>
      <c r="E149" s="141" t="s">
        <v>3210</v>
      </c>
      <c r="F149" s="142" t="s">
        <v>3211</v>
      </c>
      <c r="G149" s="143" t="s">
        <v>294</v>
      </c>
      <c r="H149" s="144">
        <v>1</v>
      </c>
      <c r="I149" s="145"/>
      <c r="J149" s="146">
        <f t="shared" si="10"/>
        <v>0</v>
      </c>
      <c r="K149" s="147"/>
      <c r="L149" s="28"/>
      <c r="M149" s="148" t="s">
        <v>1</v>
      </c>
      <c r="N149" s="149" t="s">
        <v>41</v>
      </c>
      <c r="P149" s="150">
        <f t="shared" si="11"/>
        <v>0</v>
      </c>
      <c r="Q149" s="150">
        <v>4.1999999999999997E-3</v>
      </c>
      <c r="R149" s="150">
        <f t="shared" si="12"/>
        <v>4.1999999999999997E-3</v>
      </c>
      <c r="S149" s="150">
        <v>0</v>
      </c>
      <c r="T149" s="151">
        <f t="shared" si="13"/>
        <v>0</v>
      </c>
      <c r="AR149" s="152" t="s">
        <v>210</v>
      </c>
      <c r="AT149" s="152" t="s">
        <v>206</v>
      </c>
      <c r="AU149" s="152" t="s">
        <v>88</v>
      </c>
      <c r="AY149" s="13" t="s">
        <v>204</v>
      </c>
      <c r="BE149" s="153">
        <f t="shared" si="14"/>
        <v>0</v>
      </c>
      <c r="BF149" s="153">
        <f t="shared" si="15"/>
        <v>0</v>
      </c>
      <c r="BG149" s="153">
        <f t="shared" si="16"/>
        <v>0</v>
      </c>
      <c r="BH149" s="153">
        <f t="shared" si="17"/>
        <v>0</v>
      </c>
      <c r="BI149" s="153">
        <f t="shared" si="18"/>
        <v>0</v>
      </c>
      <c r="BJ149" s="13" t="s">
        <v>88</v>
      </c>
      <c r="BK149" s="153">
        <f t="shared" si="19"/>
        <v>0</v>
      </c>
      <c r="BL149" s="13" t="s">
        <v>210</v>
      </c>
      <c r="BM149" s="152" t="s">
        <v>3212</v>
      </c>
    </row>
    <row r="150" spans="2:65" s="1" customFormat="1" ht="33" customHeight="1" x14ac:dyDescent="0.2">
      <c r="B150" s="139"/>
      <c r="C150" s="154" t="s">
        <v>287</v>
      </c>
      <c r="D150" s="154" t="s">
        <v>301</v>
      </c>
      <c r="E150" s="155" t="s">
        <v>3213</v>
      </c>
      <c r="F150" s="156" t="s">
        <v>3214</v>
      </c>
      <c r="G150" s="157" t="s">
        <v>294</v>
      </c>
      <c r="H150" s="158">
        <v>1</v>
      </c>
      <c r="I150" s="159"/>
      <c r="J150" s="160">
        <f t="shared" si="10"/>
        <v>0</v>
      </c>
      <c r="K150" s="161"/>
      <c r="L150" s="162"/>
      <c r="M150" s="163" t="s">
        <v>1</v>
      </c>
      <c r="N150" s="164" t="s">
        <v>41</v>
      </c>
      <c r="P150" s="150">
        <f t="shared" si="11"/>
        <v>0</v>
      </c>
      <c r="Q150" s="150">
        <v>6.1999999999999998E-3</v>
      </c>
      <c r="R150" s="150">
        <f t="shared" si="12"/>
        <v>6.1999999999999998E-3</v>
      </c>
      <c r="S150" s="150">
        <v>0</v>
      </c>
      <c r="T150" s="151">
        <f t="shared" si="13"/>
        <v>0</v>
      </c>
      <c r="AR150" s="152" t="s">
        <v>233</v>
      </c>
      <c r="AT150" s="152" t="s">
        <v>301</v>
      </c>
      <c r="AU150" s="152" t="s">
        <v>88</v>
      </c>
      <c r="AY150" s="13" t="s">
        <v>204</v>
      </c>
      <c r="BE150" s="153">
        <f t="shared" si="14"/>
        <v>0</v>
      </c>
      <c r="BF150" s="153">
        <f t="shared" si="15"/>
        <v>0</v>
      </c>
      <c r="BG150" s="153">
        <f t="shared" si="16"/>
        <v>0</v>
      </c>
      <c r="BH150" s="153">
        <f t="shared" si="17"/>
        <v>0</v>
      </c>
      <c r="BI150" s="153">
        <f t="shared" si="18"/>
        <v>0</v>
      </c>
      <c r="BJ150" s="13" t="s">
        <v>88</v>
      </c>
      <c r="BK150" s="153">
        <f t="shared" si="19"/>
        <v>0</v>
      </c>
      <c r="BL150" s="13" t="s">
        <v>210</v>
      </c>
      <c r="BM150" s="152" t="s">
        <v>3215</v>
      </c>
    </row>
    <row r="151" spans="2:65" s="1" customFormat="1" ht="24.15" customHeight="1" x14ac:dyDescent="0.2">
      <c r="B151" s="139"/>
      <c r="C151" s="140" t="s">
        <v>291</v>
      </c>
      <c r="D151" s="140" t="s">
        <v>206</v>
      </c>
      <c r="E151" s="141" t="s">
        <v>3216</v>
      </c>
      <c r="F151" s="142" t="s">
        <v>3217</v>
      </c>
      <c r="G151" s="143" t="s">
        <v>294</v>
      </c>
      <c r="H151" s="144">
        <v>1</v>
      </c>
      <c r="I151" s="145"/>
      <c r="J151" s="146">
        <f t="shared" si="10"/>
        <v>0</v>
      </c>
      <c r="K151" s="147"/>
      <c r="L151" s="28"/>
      <c r="M151" s="148" t="s">
        <v>1</v>
      </c>
      <c r="N151" s="149" t="s">
        <v>41</v>
      </c>
      <c r="P151" s="150">
        <f t="shared" si="11"/>
        <v>0</v>
      </c>
      <c r="Q151" s="150">
        <v>0</v>
      </c>
      <c r="R151" s="150">
        <f t="shared" si="12"/>
        <v>0</v>
      </c>
      <c r="S151" s="150">
        <v>0</v>
      </c>
      <c r="T151" s="151">
        <f t="shared" si="13"/>
        <v>0</v>
      </c>
      <c r="AR151" s="152" t="s">
        <v>210</v>
      </c>
      <c r="AT151" s="152" t="s">
        <v>206</v>
      </c>
      <c r="AU151" s="152" t="s">
        <v>88</v>
      </c>
      <c r="AY151" s="13" t="s">
        <v>204</v>
      </c>
      <c r="BE151" s="153">
        <f t="shared" si="14"/>
        <v>0</v>
      </c>
      <c r="BF151" s="153">
        <f t="shared" si="15"/>
        <v>0</v>
      </c>
      <c r="BG151" s="153">
        <f t="shared" si="16"/>
        <v>0</v>
      </c>
      <c r="BH151" s="153">
        <f t="shared" si="17"/>
        <v>0</v>
      </c>
      <c r="BI151" s="153">
        <f t="shared" si="18"/>
        <v>0</v>
      </c>
      <c r="BJ151" s="13" t="s">
        <v>88</v>
      </c>
      <c r="BK151" s="153">
        <f t="shared" si="19"/>
        <v>0</v>
      </c>
      <c r="BL151" s="13" t="s">
        <v>210</v>
      </c>
      <c r="BM151" s="152" t="s">
        <v>3218</v>
      </c>
    </row>
    <row r="152" spans="2:65" s="1" customFormat="1" ht="24.15" customHeight="1" x14ac:dyDescent="0.2">
      <c r="B152" s="139"/>
      <c r="C152" s="154" t="s">
        <v>296</v>
      </c>
      <c r="D152" s="154" t="s">
        <v>301</v>
      </c>
      <c r="E152" s="155" t="s">
        <v>3219</v>
      </c>
      <c r="F152" s="156" t="s">
        <v>3220</v>
      </c>
      <c r="G152" s="157" t="s">
        <v>294</v>
      </c>
      <c r="H152" s="158">
        <v>1</v>
      </c>
      <c r="I152" s="159"/>
      <c r="J152" s="160">
        <f t="shared" si="10"/>
        <v>0</v>
      </c>
      <c r="K152" s="161"/>
      <c r="L152" s="162"/>
      <c r="M152" s="163" t="s">
        <v>1</v>
      </c>
      <c r="N152" s="164" t="s">
        <v>41</v>
      </c>
      <c r="P152" s="150">
        <f t="shared" si="11"/>
        <v>0</v>
      </c>
      <c r="Q152" s="150">
        <v>0</v>
      </c>
      <c r="R152" s="150">
        <f t="shared" si="12"/>
        <v>0</v>
      </c>
      <c r="S152" s="150">
        <v>0</v>
      </c>
      <c r="T152" s="151">
        <f t="shared" si="13"/>
        <v>0</v>
      </c>
      <c r="AR152" s="152" t="s">
        <v>233</v>
      </c>
      <c r="AT152" s="152" t="s">
        <v>301</v>
      </c>
      <c r="AU152" s="152" t="s">
        <v>88</v>
      </c>
      <c r="AY152" s="13" t="s">
        <v>204</v>
      </c>
      <c r="BE152" s="153">
        <f t="shared" si="14"/>
        <v>0</v>
      </c>
      <c r="BF152" s="153">
        <f t="shared" si="15"/>
        <v>0</v>
      </c>
      <c r="BG152" s="153">
        <f t="shared" si="16"/>
        <v>0</v>
      </c>
      <c r="BH152" s="153">
        <f t="shared" si="17"/>
        <v>0</v>
      </c>
      <c r="BI152" s="153">
        <f t="shared" si="18"/>
        <v>0</v>
      </c>
      <c r="BJ152" s="13" t="s">
        <v>88</v>
      </c>
      <c r="BK152" s="153">
        <f t="shared" si="19"/>
        <v>0</v>
      </c>
      <c r="BL152" s="13" t="s">
        <v>210</v>
      </c>
      <c r="BM152" s="152" t="s">
        <v>3221</v>
      </c>
    </row>
    <row r="153" spans="2:65" s="1" customFormat="1" ht="16.5" customHeight="1" x14ac:dyDescent="0.2">
      <c r="B153" s="139"/>
      <c r="C153" s="140" t="s">
        <v>300</v>
      </c>
      <c r="D153" s="140" t="s">
        <v>206</v>
      </c>
      <c r="E153" s="141" t="s">
        <v>3222</v>
      </c>
      <c r="F153" s="142" t="s">
        <v>3223</v>
      </c>
      <c r="G153" s="143" t="s">
        <v>641</v>
      </c>
      <c r="H153" s="165"/>
      <c r="I153" s="145"/>
      <c r="J153" s="146">
        <f t="shared" si="10"/>
        <v>0</v>
      </c>
      <c r="K153" s="147"/>
      <c r="L153" s="28"/>
      <c r="M153" s="148" t="s">
        <v>1</v>
      </c>
      <c r="N153" s="149" t="s">
        <v>41</v>
      </c>
      <c r="P153" s="150">
        <f t="shared" si="11"/>
        <v>0</v>
      </c>
      <c r="Q153" s="150">
        <v>0</v>
      </c>
      <c r="R153" s="150">
        <f t="shared" si="12"/>
        <v>0</v>
      </c>
      <c r="S153" s="150">
        <v>0</v>
      </c>
      <c r="T153" s="151">
        <f t="shared" si="13"/>
        <v>0</v>
      </c>
      <c r="AR153" s="152" t="s">
        <v>210</v>
      </c>
      <c r="AT153" s="152" t="s">
        <v>206</v>
      </c>
      <c r="AU153" s="152" t="s">
        <v>88</v>
      </c>
      <c r="AY153" s="13" t="s">
        <v>204</v>
      </c>
      <c r="BE153" s="153">
        <f t="shared" si="14"/>
        <v>0</v>
      </c>
      <c r="BF153" s="153">
        <f t="shared" si="15"/>
        <v>0</v>
      </c>
      <c r="BG153" s="153">
        <f t="shared" si="16"/>
        <v>0</v>
      </c>
      <c r="BH153" s="153">
        <f t="shared" si="17"/>
        <v>0</v>
      </c>
      <c r="BI153" s="153">
        <f t="shared" si="18"/>
        <v>0</v>
      </c>
      <c r="BJ153" s="13" t="s">
        <v>88</v>
      </c>
      <c r="BK153" s="153">
        <f t="shared" si="19"/>
        <v>0</v>
      </c>
      <c r="BL153" s="13" t="s">
        <v>210</v>
      </c>
      <c r="BM153" s="152" t="s">
        <v>3224</v>
      </c>
    </row>
    <row r="154" spans="2:65" s="1" customFormat="1" ht="16.5" customHeight="1" x14ac:dyDescent="0.2">
      <c r="B154" s="139"/>
      <c r="C154" s="140" t="s">
        <v>306</v>
      </c>
      <c r="D154" s="140" t="s">
        <v>206</v>
      </c>
      <c r="E154" s="141" t="s">
        <v>3225</v>
      </c>
      <c r="F154" s="142" t="s">
        <v>3226</v>
      </c>
      <c r="G154" s="143" t="s">
        <v>495</v>
      </c>
      <c r="H154" s="144">
        <v>90</v>
      </c>
      <c r="I154" s="145"/>
      <c r="J154" s="146">
        <f t="shared" si="10"/>
        <v>0</v>
      </c>
      <c r="K154" s="147"/>
      <c r="L154" s="28"/>
      <c r="M154" s="148" t="s">
        <v>1</v>
      </c>
      <c r="N154" s="149" t="s">
        <v>41</v>
      </c>
      <c r="P154" s="150">
        <f t="shared" si="11"/>
        <v>0</v>
      </c>
      <c r="Q154" s="150">
        <v>8.0000000000000007E-5</v>
      </c>
      <c r="R154" s="150">
        <f t="shared" si="12"/>
        <v>7.2000000000000007E-3</v>
      </c>
      <c r="S154" s="150">
        <v>0</v>
      </c>
      <c r="T154" s="151">
        <f t="shared" si="13"/>
        <v>0</v>
      </c>
      <c r="AR154" s="152" t="s">
        <v>210</v>
      </c>
      <c r="AT154" s="152" t="s">
        <v>206</v>
      </c>
      <c r="AU154" s="152" t="s">
        <v>88</v>
      </c>
      <c r="AY154" s="13" t="s">
        <v>204</v>
      </c>
      <c r="BE154" s="153">
        <f t="shared" si="14"/>
        <v>0</v>
      </c>
      <c r="BF154" s="153">
        <f t="shared" si="15"/>
        <v>0</v>
      </c>
      <c r="BG154" s="153">
        <f t="shared" si="16"/>
        <v>0</v>
      </c>
      <c r="BH154" s="153">
        <f t="shared" si="17"/>
        <v>0</v>
      </c>
      <c r="BI154" s="153">
        <f t="shared" si="18"/>
        <v>0</v>
      </c>
      <c r="BJ154" s="13" t="s">
        <v>88</v>
      </c>
      <c r="BK154" s="153">
        <f t="shared" si="19"/>
        <v>0</v>
      </c>
      <c r="BL154" s="13" t="s">
        <v>210</v>
      </c>
      <c r="BM154" s="152" t="s">
        <v>3227</v>
      </c>
    </row>
    <row r="155" spans="2:65" s="1" customFormat="1" ht="24.15" customHeight="1" x14ac:dyDescent="0.2">
      <c r="B155" s="139"/>
      <c r="C155" s="140" t="s">
        <v>310</v>
      </c>
      <c r="D155" s="140" t="s">
        <v>206</v>
      </c>
      <c r="E155" s="141" t="s">
        <v>3228</v>
      </c>
      <c r="F155" s="142" t="s">
        <v>3229</v>
      </c>
      <c r="G155" s="143" t="s">
        <v>495</v>
      </c>
      <c r="H155" s="144">
        <v>90</v>
      </c>
      <c r="I155" s="145"/>
      <c r="J155" s="146">
        <f t="shared" si="10"/>
        <v>0</v>
      </c>
      <c r="K155" s="147"/>
      <c r="L155" s="28"/>
      <c r="M155" s="148" t="s">
        <v>1</v>
      </c>
      <c r="N155" s="149" t="s">
        <v>41</v>
      </c>
      <c r="P155" s="150">
        <f t="shared" si="11"/>
        <v>0</v>
      </c>
      <c r="Q155" s="150">
        <v>0</v>
      </c>
      <c r="R155" s="150">
        <f t="shared" si="12"/>
        <v>0</v>
      </c>
      <c r="S155" s="150">
        <v>0</v>
      </c>
      <c r="T155" s="151">
        <f t="shared" si="13"/>
        <v>0</v>
      </c>
      <c r="AR155" s="152" t="s">
        <v>210</v>
      </c>
      <c r="AT155" s="152" t="s">
        <v>206</v>
      </c>
      <c r="AU155" s="152" t="s">
        <v>88</v>
      </c>
      <c r="AY155" s="13" t="s">
        <v>204</v>
      </c>
      <c r="BE155" s="153">
        <f t="shared" si="14"/>
        <v>0</v>
      </c>
      <c r="BF155" s="153">
        <f t="shared" si="15"/>
        <v>0</v>
      </c>
      <c r="BG155" s="153">
        <f t="shared" si="16"/>
        <v>0</v>
      </c>
      <c r="BH155" s="153">
        <f t="shared" si="17"/>
        <v>0</v>
      </c>
      <c r="BI155" s="153">
        <f t="shared" si="18"/>
        <v>0</v>
      </c>
      <c r="BJ155" s="13" t="s">
        <v>88</v>
      </c>
      <c r="BK155" s="153">
        <f t="shared" si="19"/>
        <v>0</v>
      </c>
      <c r="BL155" s="13" t="s">
        <v>210</v>
      </c>
      <c r="BM155" s="152" t="s">
        <v>3230</v>
      </c>
    </row>
    <row r="156" spans="2:65" s="1" customFormat="1" ht="24.15" customHeight="1" x14ac:dyDescent="0.2">
      <c r="B156" s="139"/>
      <c r="C156" s="140" t="s">
        <v>314</v>
      </c>
      <c r="D156" s="140" t="s">
        <v>206</v>
      </c>
      <c r="E156" s="141" t="s">
        <v>3231</v>
      </c>
      <c r="F156" s="142" t="s">
        <v>3232</v>
      </c>
      <c r="G156" s="143" t="s">
        <v>495</v>
      </c>
      <c r="H156" s="144">
        <v>90</v>
      </c>
      <c r="I156" s="145"/>
      <c r="J156" s="146">
        <f t="shared" si="10"/>
        <v>0</v>
      </c>
      <c r="K156" s="147"/>
      <c r="L156" s="28"/>
      <c r="M156" s="148" t="s">
        <v>1</v>
      </c>
      <c r="N156" s="149" t="s">
        <v>41</v>
      </c>
      <c r="P156" s="150">
        <f t="shared" si="11"/>
        <v>0</v>
      </c>
      <c r="Q156" s="150">
        <v>1E-4</v>
      </c>
      <c r="R156" s="150">
        <f t="shared" si="12"/>
        <v>9.0000000000000011E-3</v>
      </c>
      <c r="S156" s="150">
        <v>0</v>
      </c>
      <c r="T156" s="151">
        <f t="shared" si="13"/>
        <v>0</v>
      </c>
      <c r="AR156" s="152" t="s">
        <v>210</v>
      </c>
      <c r="AT156" s="152" t="s">
        <v>206</v>
      </c>
      <c r="AU156" s="152" t="s">
        <v>88</v>
      </c>
      <c r="AY156" s="13" t="s">
        <v>204</v>
      </c>
      <c r="BE156" s="153">
        <f t="shared" si="14"/>
        <v>0</v>
      </c>
      <c r="BF156" s="153">
        <f t="shared" si="15"/>
        <v>0</v>
      </c>
      <c r="BG156" s="153">
        <f t="shared" si="16"/>
        <v>0</v>
      </c>
      <c r="BH156" s="153">
        <f t="shared" si="17"/>
        <v>0</v>
      </c>
      <c r="BI156" s="153">
        <f t="shared" si="18"/>
        <v>0</v>
      </c>
      <c r="BJ156" s="13" t="s">
        <v>88</v>
      </c>
      <c r="BK156" s="153">
        <f t="shared" si="19"/>
        <v>0</v>
      </c>
      <c r="BL156" s="13" t="s">
        <v>210</v>
      </c>
      <c r="BM156" s="152" t="s">
        <v>3233</v>
      </c>
    </row>
    <row r="157" spans="2:65" s="1" customFormat="1" ht="24.15" customHeight="1" x14ac:dyDescent="0.2">
      <c r="B157" s="139"/>
      <c r="C157" s="140" t="s">
        <v>318</v>
      </c>
      <c r="D157" s="140" t="s">
        <v>206</v>
      </c>
      <c r="E157" s="141" t="s">
        <v>3234</v>
      </c>
      <c r="F157" s="142" t="s">
        <v>3235</v>
      </c>
      <c r="G157" s="143" t="s">
        <v>495</v>
      </c>
      <c r="H157" s="144">
        <v>90</v>
      </c>
      <c r="I157" s="145"/>
      <c r="J157" s="146">
        <f t="shared" si="10"/>
        <v>0</v>
      </c>
      <c r="K157" s="147"/>
      <c r="L157" s="28"/>
      <c r="M157" s="148" t="s">
        <v>1</v>
      </c>
      <c r="N157" s="149" t="s">
        <v>41</v>
      </c>
      <c r="P157" s="150">
        <f t="shared" si="11"/>
        <v>0</v>
      </c>
      <c r="Q157" s="150">
        <v>0</v>
      </c>
      <c r="R157" s="150">
        <f t="shared" si="12"/>
        <v>0</v>
      </c>
      <c r="S157" s="150">
        <v>0</v>
      </c>
      <c r="T157" s="151">
        <f t="shared" si="13"/>
        <v>0</v>
      </c>
      <c r="AR157" s="152" t="s">
        <v>210</v>
      </c>
      <c r="AT157" s="152" t="s">
        <v>206</v>
      </c>
      <c r="AU157" s="152" t="s">
        <v>88</v>
      </c>
      <c r="AY157" s="13" t="s">
        <v>204</v>
      </c>
      <c r="BE157" s="153">
        <f t="shared" si="14"/>
        <v>0</v>
      </c>
      <c r="BF157" s="153">
        <f t="shared" si="15"/>
        <v>0</v>
      </c>
      <c r="BG157" s="153">
        <f t="shared" si="16"/>
        <v>0</v>
      </c>
      <c r="BH157" s="153">
        <f t="shared" si="17"/>
        <v>0</v>
      </c>
      <c r="BI157" s="153">
        <f t="shared" si="18"/>
        <v>0</v>
      </c>
      <c r="BJ157" s="13" t="s">
        <v>88</v>
      </c>
      <c r="BK157" s="153">
        <f t="shared" si="19"/>
        <v>0</v>
      </c>
      <c r="BL157" s="13" t="s">
        <v>210</v>
      </c>
      <c r="BM157" s="152" t="s">
        <v>3236</v>
      </c>
    </row>
    <row r="158" spans="2:65" s="11" customFormat="1" ht="22.8" customHeight="1" x14ac:dyDescent="0.25">
      <c r="B158" s="127"/>
      <c r="D158" s="128" t="s">
        <v>74</v>
      </c>
      <c r="E158" s="137" t="s">
        <v>571</v>
      </c>
      <c r="F158" s="137" t="s">
        <v>572</v>
      </c>
      <c r="I158" s="130"/>
      <c r="J158" s="138">
        <f>BK158</f>
        <v>0</v>
      </c>
      <c r="L158" s="127"/>
      <c r="M158" s="132"/>
      <c r="P158" s="133">
        <f>SUM(P159:P160)</f>
        <v>0</v>
      </c>
      <c r="R158" s="133">
        <f>SUM(R159:R160)</f>
        <v>0</v>
      </c>
      <c r="T158" s="134">
        <f>SUM(T159:T160)</f>
        <v>0</v>
      </c>
      <c r="AR158" s="128" t="s">
        <v>82</v>
      </c>
      <c r="AT158" s="135" t="s">
        <v>74</v>
      </c>
      <c r="AU158" s="135" t="s">
        <v>82</v>
      </c>
      <c r="AY158" s="128" t="s">
        <v>204</v>
      </c>
      <c r="BK158" s="136">
        <f>SUM(BK159:BK160)</f>
        <v>0</v>
      </c>
    </row>
    <row r="159" spans="2:65" s="1" customFormat="1" ht="33" customHeight="1" x14ac:dyDescent="0.2">
      <c r="B159" s="139"/>
      <c r="C159" s="140" t="s">
        <v>322</v>
      </c>
      <c r="D159" s="140" t="s">
        <v>206</v>
      </c>
      <c r="E159" s="141" t="s">
        <v>3237</v>
      </c>
      <c r="F159" s="142" t="s">
        <v>3238</v>
      </c>
      <c r="G159" s="143" t="s">
        <v>270</v>
      </c>
      <c r="H159" s="144">
        <v>34.723999999999997</v>
      </c>
      <c r="I159" s="145"/>
      <c r="J159" s="146">
        <f>ROUND(I159*H159,2)</f>
        <v>0</v>
      </c>
      <c r="K159" s="147"/>
      <c r="L159" s="28"/>
      <c r="M159" s="148" t="s">
        <v>1</v>
      </c>
      <c r="N159" s="149" t="s">
        <v>41</v>
      </c>
      <c r="P159" s="150">
        <f>O159*H159</f>
        <v>0</v>
      </c>
      <c r="Q159" s="150">
        <v>0</v>
      </c>
      <c r="R159" s="150">
        <f>Q159*H159</f>
        <v>0</v>
      </c>
      <c r="S159" s="150">
        <v>0</v>
      </c>
      <c r="T159" s="151">
        <f>S159*H159</f>
        <v>0</v>
      </c>
      <c r="AR159" s="152" t="s">
        <v>210</v>
      </c>
      <c r="AT159" s="152" t="s">
        <v>206</v>
      </c>
      <c r="AU159" s="152" t="s">
        <v>88</v>
      </c>
      <c r="AY159" s="13" t="s">
        <v>204</v>
      </c>
      <c r="BE159" s="153">
        <f>IF(N159="základná",J159,0)</f>
        <v>0</v>
      </c>
      <c r="BF159" s="153">
        <f>IF(N159="znížená",J159,0)</f>
        <v>0</v>
      </c>
      <c r="BG159" s="153">
        <f>IF(N159="zákl. prenesená",J159,0)</f>
        <v>0</v>
      </c>
      <c r="BH159" s="153">
        <f>IF(N159="zníž. prenesená",J159,0)</f>
        <v>0</v>
      </c>
      <c r="BI159" s="153">
        <f>IF(N159="nulová",J159,0)</f>
        <v>0</v>
      </c>
      <c r="BJ159" s="13" t="s">
        <v>88</v>
      </c>
      <c r="BK159" s="153">
        <f>ROUND(I159*H159,2)</f>
        <v>0</v>
      </c>
      <c r="BL159" s="13" t="s">
        <v>210</v>
      </c>
      <c r="BM159" s="152" t="s">
        <v>3239</v>
      </c>
    </row>
    <row r="160" spans="2:65" s="1" customFormat="1" ht="49.05" customHeight="1" x14ac:dyDescent="0.2">
      <c r="B160" s="139"/>
      <c r="C160" s="140" t="s">
        <v>326</v>
      </c>
      <c r="D160" s="140" t="s">
        <v>206</v>
      </c>
      <c r="E160" s="141" t="s">
        <v>3240</v>
      </c>
      <c r="F160" s="142" t="s">
        <v>3241</v>
      </c>
      <c r="G160" s="143" t="s">
        <v>270</v>
      </c>
      <c r="H160" s="144">
        <v>34.723999999999997</v>
      </c>
      <c r="I160" s="145"/>
      <c r="J160" s="146">
        <f>ROUND(I160*H160,2)</f>
        <v>0</v>
      </c>
      <c r="K160" s="147"/>
      <c r="L160" s="28"/>
      <c r="M160" s="148" t="s">
        <v>1</v>
      </c>
      <c r="N160" s="149" t="s">
        <v>41</v>
      </c>
      <c r="P160" s="150">
        <f>O160*H160</f>
        <v>0</v>
      </c>
      <c r="Q160" s="150">
        <v>0</v>
      </c>
      <c r="R160" s="150">
        <f>Q160*H160</f>
        <v>0</v>
      </c>
      <c r="S160" s="150">
        <v>0</v>
      </c>
      <c r="T160" s="151">
        <f>S160*H160</f>
        <v>0</v>
      </c>
      <c r="AR160" s="152" t="s">
        <v>210</v>
      </c>
      <c r="AT160" s="152" t="s">
        <v>206</v>
      </c>
      <c r="AU160" s="152" t="s">
        <v>88</v>
      </c>
      <c r="AY160" s="13" t="s">
        <v>204</v>
      </c>
      <c r="BE160" s="153">
        <f>IF(N160="základná",J160,0)</f>
        <v>0</v>
      </c>
      <c r="BF160" s="153">
        <f>IF(N160="znížená",J160,0)</f>
        <v>0</v>
      </c>
      <c r="BG160" s="153">
        <f>IF(N160="zákl. prenesená",J160,0)</f>
        <v>0</v>
      </c>
      <c r="BH160" s="153">
        <f>IF(N160="zníž. prenesená",J160,0)</f>
        <v>0</v>
      </c>
      <c r="BI160" s="153">
        <f>IF(N160="nulová",J160,0)</f>
        <v>0</v>
      </c>
      <c r="BJ160" s="13" t="s">
        <v>88</v>
      </c>
      <c r="BK160" s="153">
        <f>ROUND(I160*H160,2)</f>
        <v>0</v>
      </c>
      <c r="BL160" s="13" t="s">
        <v>210</v>
      </c>
      <c r="BM160" s="152" t="s">
        <v>3242</v>
      </c>
    </row>
    <row r="161" spans="2:65" s="11" customFormat="1" ht="25.95" customHeight="1" x14ac:dyDescent="0.25">
      <c r="B161" s="127"/>
      <c r="D161" s="128" t="s">
        <v>74</v>
      </c>
      <c r="E161" s="129" t="s">
        <v>577</v>
      </c>
      <c r="F161" s="129" t="s">
        <v>578</v>
      </c>
      <c r="I161" s="130"/>
      <c r="J161" s="131">
        <f>BK161</f>
        <v>0</v>
      </c>
      <c r="L161" s="127"/>
      <c r="M161" s="132"/>
      <c r="P161" s="133">
        <f>P162</f>
        <v>0</v>
      </c>
      <c r="R161" s="133">
        <f>R162</f>
        <v>1.4870600000000001E-2</v>
      </c>
      <c r="T161" s="134">
        <f>T162</f>
        <v>0</v>
      </c>
      <c r="AR161" s="128" t="s">
        <v>88</v>
      </c>
      <c r="AT161" s="135" t="s">
        <v>74</v>
      </c>
      <c r="AU161" s="135" t="s">
        <v>75</v>
      </c>
      <c r="AY161" s="128" t="s">
        <v>204</v>
      </c>
      <c r="BK161" s="136">
        <f>BK162</f>
        <v>0</v>
      </c>
    </row>
    <row r="162" spans="2:65" s="11" customFormat="1" ht="22.8" customHeight="1" x14ac:dyDescent="0.25">
      <c r="B162" s="127"/>
      <c r="D162" s="128" t="s">
        <v>74</v>
      </c>
      <c r="E162" s="137" t="s">
        <v>723</v>
      </c>
      <c r="F162" s="137" t="s">
        <v>3243</v>
      </c>
      <c r="I162" s="130"/>
      <c r="J162" s="138">
        <f>BK162</f>
        <v>0</v>
      </c>
      <c r="L162" s="127"/>
      <c r="M162" s="132"/>
      <c r="P162" s="133">
        <f>SUM(P163:P175)</f>
        <v>0</v>
      </c>
      <c r="R162" s="133">
        <f>SUM(R163:R175)</f>
        <v>1.4870600000000001E-2</v>
      </c>
      <c r="T162" s="134">
        <f>SUM(T163:T175)</f>
        <v>0</v>
      </c>
      <c r="AR162" s="128" t="s">
        <v>88</v>
      </c>
      <c r="AT162" s="135" t="s">
        <v>74</v>
      </c>
      <c r="AU162" s="135" t="s">
        <v>82</v>
      </c>
      <c r="AY162" s="128" t="s">
        <v>204</v>
      </c>
      <c r="BK162" s="136">
        <f>SUM(BK163:BK175)</f>
        <v>0</v>
      </c>
    </row>
    <row r="163" spans="2:65" s="1" customFormat="1" ht="24.15" customHeight="1" x14ac:dyDescent="0.2">
      <c r="B163" s="139"/>
      <c r="C163" s="140" t="s">
        <v>330</v>
      </c>
      <c r="D163" s="140" t="s">
        <v>206</v>
      </c>
      <c r="E163" s="141" t="s">
        <v>1423</v>
      </c>
      <c r="F163" s="142" t="s">
        <v>1424</v>
      </c>
      <c r="G163" s="143" t="s">
        <v>294</v>
      </c>
      <c r="H163" s="144">
        <v>2</v>
      </c>
      <c r="I163" s="145"/>
      <c r="J163" s="146">
        <f t="shared" ref="J163:J175" si="20">ROUND(I163*H163,2)</f>
        <v>0</v>
      </c>
      <c r="K163" s="147"/>
      <c r="L163" s="28"/>
      <c r="M163" s="148" t="s">
        <v>1</v>
      </c>
      <c r="N163" s="149" t="s">
        <v>41</v>
      </c>
      <c r="P163" s="150">
        <f t="shared" ref="P163:P175" si="21">O163*H163</f>
        <v>0</v>
      </c>
      <c r="Q163" s="150">
        <v>6.9129999999999997E-5</v>
      </c>
      <c r="R163" s="150">
        <f t="shared" ref="R163:R175" si="22">Q163*H163</f>
        <v>1.3825999999999999E-4</v>
      </c>
      <c r="S163" s="150">
        <v>0</v>
      </c>
      <c r="T163" s="151">
        <f t="shared" ref="T163:T175" si="23">S163*H163</f>
        <v>0</v>
      </c>
      <c r="AR163" s="152" t="s">
        <v>1233</v>
      </c>
      <c r="AT163" s="152" t="s">
        <v>206</v>
      </c>
      <c r="AU163" s="152" t="s">
        <v>88</v>
      </c>
      <c r="AY163" s="13" t="s">
        <v>204</v>
      </c>
      <c r="BE163" s="153">
        <f t="shared" ref="BE163:BE175" si="24">IF(N163="základná",J163,0)</f>
        <v>0</v>
      </c>
      <c r="BF163" s="153">
        <f t="shared" ref="BF163:BF175" si="25">IF(N163="znížená",J163,0)</f>
        <v>0</v>
      </c>
      <c r="BG163" s="153">
        <f t="shared" ref="BG163:BG175" si="26">IF(N163="zákl. prenesená",J163,0)</f>
        <v>0</v>
      </c>
      <c r="BH163" s="153">
        <f t="shared" ref="BH163:BH175" si="27">IF(N163="zníž. prenesená",J163,0)</f>
        <v>0</v>
      </c>
      <c r="BI163" s="153">
        <f t="shared" ref="BI163:BI175" si="28">IF(N163="nulová",J163,0)</f>
        <v>0</v>
      </c>
      <c r="BJ163" s="13" t="s">
        <v>88</v>
      </c>
      <c r="BK163" s="153">
        <f t="shared" ref="BK163:BK175" si="29">ROUND(I163*H163,2)</f>
        <v>0</v>
      </c>
      <c r="BL163" s="13" t="s">
        <v>1233</v>
      </c>
      <c r="BM163" s="152" t="s">
        <v>3244</v>
      </c>
    </row>
    <row r="164" spans="2:65" s="1" customFormat="1" ht="21.75" customHeight="1" x14ac:dyDescent="0.2">
      <c r="B164" s="139"/>
      <c r="C164" s="154" t="s">
        <v>334</v>
      </c>
      <c r="D164" s="154" t="s">
        <v>301</v>
      </c>
      <c r="E164" s="155" t="s">
        <v>1426</v>
      </c>
      <c r="F164" s="156" t="s">
        <v>1427</v>
      </c>
      <c r="G164" s="157" t="s">
        <v>294</v>
      </c>
      <c r="H164" s="158">
        <v>2</v>
      </c>
      <c r="I164" s="159"/>
      <c r="J164" s="160">
        <f t="shared" si="20"/>
        <v>0</v>
      </c>
      <c r="K164" s="161"/>
      <c r="L164" s="162"/>
      <c r="M164" s="163" t="s">
        <v>1</v>
      </c>
      <c r="N164" s="164" t="s">
        <v>41</v>
      </c>
      <c r="P164" s="150">
        <f t="shared" si="21"/>
        <v>0</v>
      </c>
      <c r="Q164" s="150">
        <v>2.0999999999999999E-3</v>
      </c>
      <c r="R164" s="150">
        <f t="shared" si="22"/>
        <v>4.1999999999999997E-3</v>
      </c>
      <c r="S164" s="150">
        <v>0</v>
      </c>
      <c r="T164" s="151">
        <f t="shared" si="23"/>
        <v>0</v>
      </c>
      <c r="AR164" s="152" t="s">
        <v>1727</v>
      </c>
      <c r="AT164" s="152" t="s">
        <v>301</v>
      </c>
      <c r="AU164" s="152" t="s">
        <v>88</v>
      </c>
      <c r="AY164" s="13" t="s">
        <v>204</v>
      </c>
      <c r="BE164" s="153">
        <f t="shared" si="24"/>
        <v>0</v>
      </c>
      <c r="BF164" s="153">
        <f t="shared" si="25"/>
        <v>0</v>
      </c>
      <c r="BG164" s="153">
        <f t="shared" si="26"/>
        <v>0</v>
      </c>
      <c r="BH164" s="153">
        <f t="shared" si="27"/>
        <v>0</v>
      </c>
      <c r="BI164" s="153">
        <f t="shared" si="28"/>
        <v>0</v>
      </c>
      <c r="BJ164" s="13" t="s">
        <v>88</v>
      </c>
      <c r="BK164" s="153">
        <f t="shared" si="29"/>
        <v>0</v>
      </c>
      <c r="BL164" s="13" t="s">
        <v>464</v>
      </c>
      <c r="BM164" s="152" t="s">
        <v>3245</v>
      </c>
    </row>
    <row r="165" spans="2:65" s="1" customFormat="1" ht="16.5" customHeight="1" x14ac:dyDescent="0.2">
      <c r="B165" s="139"/>
      <c r="C165" s="140" t="s">
        <v>338</v>
      </c>
      <c r="D165" s="140" t="s">
        <v>206</v>
      </c>
      <c r="E165" s="141" t="s">
        <v>1435</v>
      </c>
      <c r="F165" s="142" t="s">
        <v>1436</v>
      </c>
      <c r="G165" s="143" t="s">
        <v>294</v>
      </c>
      <c r="H165" s="144">
        <v>2</v>
      </c>
      <c r="I165" s="145"/>
      <c r="J165" s="146">
        <f t="shared" si="20"/>
        <v>0</v>
      </c>
      <c r="K165" s="147"/>
      <c r="L165" s="28"/>
      <c r="M165" s="148" t="s">
        <v>1</v>
      </c>
      <c r="N165" s="149" t="s">
        <v>41</v>
      </c>
      <c r="P165" s="150">
        <f t="shared" si="21"/>
        <v>0</v>
      </c>
      <c r="Q165" s="150">
        <v>1.2999999999999999E-5</v>
      </c>
      <c r="R165" s="150">
        <f t="shared" si="22"/>
        <v>2.5999999999999998E-5</v>
      </c>
      <c r="S165" s="150">
        <v>0</v>
      </c>
      <c r="T165" s="151">
        <f t="shared" si="23"/>
        <v>0</v>
      </c>
      <c r="AR165" s="152" t="s">
        <v>267</v>
      </c>
      <c r="AT165" s="152" t="s">
        <v>206</v>
      </c>
      <c r="AU165" s="152" t="s">
        <v>88</v>
      </c>
      <c r="AY165" s="13" t="s">
        <v>204</v>
      </c>
      <c r="BE165" s="153">
        <f t="shared" si="24"/>
        <v>0</v>
      </c>
      <c r="BF165" s="153">
        <f t="shared" si="25"/>
        <v>0</v>
      </c>
      <c r="BG165" s="153">
        <f t="shared" si="26"/>
        <v>0</v>
      </c>
      <c r="BH165" s="153">
        <f t="shared" si="27"/>
        <v>0</v>
      </c>
      <c r="BI165" s="153">
        <f t="shared" si="28"/>
        <v>0</v>
      </c>
      <c r="BJ165" s="13" t="s">
        <v>88</v>
      </c>
      <c r="BK165" s="153">
        <f t="shared" si="29"/>
        <v>0</v>
      </c>
      <c r="BL165" s="13" t="s">
        <v>267</v>
      </c>
      <c r="BM165" s="152" t="s">
        <v>3246</v>
      </c>
    </row>
    <row r="166" spans="2:65" s="1" customFormat="1" ht="16.5" customHeight="1" x14ac:dyDescent="0.2">
      <c r="B166" s="139"/>
      <c r="C166" s="154" t="s">
        <v>342</v>
      </c>
      <c r="D166" s="154" t="s">
        <v>301</v>
      </c>
      <c r="E166" s="155" t="s">
        <v>1438</v>
      </c>
      <c r="F166" s="156" t="s">
        <v>1439</v>
      </c>
      <c r="G166" s="157" t="s">
        <v>294</v>
      </c>
      <c r="H166" s="158">
        <v>2</v>
      </c>
      <c r="I166" s="159"/>
      <c r="J166" s="160">
        <f t="shared" si="20"/>
        <v>0</v>
      </c>
      <c r="K166" s="161"/>
      <c r="L166" s="162"/>
      <c r="M166" s="163" t="s">
        <v>1</v>
      </c>
      <c r="N166" s="164" t="s">
        <v>41</v>
      </c>
      <c r="P166" s="150">
        <f t="shared" si="21"/>
        <v>0</v>
      </c>
      <c r="Q166" s="150">
        <v>1.01E-3</v>
      </c>
      <c r="R166" s="150">
        <f t="shared" si="22"/>
        <v>2.0200000000000001E-3</v>
      </c>
      <c r="S166" s="150">
        <v>0</v>
      </c>
      <c r="T166" s="151">
        <f t="shared" si="23"/>
        <v>0</v>
      </c>
      <c r="AR166" s="152" t="s">
        <v>334</v>
      </c>
      <c r="AT166" s="152" t="s">
        <v>301</v>
      </c>
      <c r="AU166" s="152" t="s">
        <v>88</v>
      </c>
      <c r="AY166" s="13" t="s">
        <v>204</v>
      </c>
      <c r="BE166" s="153">
        <f t="shared" si="24"/>
        <v>0</v>
      </c>
      <c r="BF166" s="153">
        <f t="shared" si="25"/>
        <v>0</v>
      </c>
      <c r="BG166" s="153">
        <f t="shared" si="26"/>
        <v>0</v>
      </c>
      <c r="BH166" s="153">
        <f t="shared" si="27"/>
        <v>0</v>
      </c>
      <c r="BI166" s="153">
        <f t="shared" si="28"/>
        <v>0</v>
      </c>
      <c r="BJ166" s="13" t="s">
        <v>88</v>
      </c>
      <c r="BK166" s="153">
        <f t="shared" si="29"/>
        <v>0</v>
      </c>
      <c r="BL166" s="13" t="s">
        <v>267</v>
      </c>
      <c r="BM166" s="152" t="s">
        <v>3247</v>
      </c>
    </row>
    <row r="167" spans="2:65" s="1" customFormat="1" ht="24.15" customHeight="1" x14ac:dyDescent="0.2">
      <c r="B167" s="139"/>
      <c r="C167" s="140" t="s">
        <v>346</v>
      </c>
      <c r="D167" s="140" t="s">
        <v>206</v>
      </c>
      <c r="E167" s="141" t="s">
        <v>3248</v>
      </c>
      <c r="F167" s="142" t="s">
        <v>3249</v>
      </c>
      <c r="G167" s="143" t="s">
        <v>294</v>
      </c>
      <c r="H167" s="144">
        <v>1</v>
      </c>
      <c r="I167" s="145"/>
      <c r="J167" s="146">
        <f t="shared" si="20"/>
        <v>0</v>
      </c>
      <c r="K167" s="147"/>
      <c r="L167" s="28"/>
      <c r="M167" s="148" t="s">
        <v>1</v>
      </c>
      <c r="N167" s="149" t="s">
        <v>41</v>
      </c>
      <c r="P167" s="150">
        <f t="shared" si="21"/>
        <v>0</v>
      </c>
      <c r="Q167" s="150">
        <v>3.9890000000000004E-3</v>
      </c>
      <c r="R167" s="150">
        <f t="shared" si="22"/>
        <v>3.9890000000000004E-3</v>
      </c>
      <c r="S167" s="150">
        <v>0</v>
      </c>
      <c r="T167" s="151">
        <f t="shared" si="23"/>
        <v>0</v>
      </c>
      <c r="AR167" s="152" t="s">
        <v>267</v>
      </c>
      <c r="AT167" s="152" t="s">
        <v>206</v>
      </c>
      <c r="AU167" s="152" t="s">
        <v>88</v>
      </c>
      <c r="AY167" s="13" t="s">
        <v>204</v>
      </c>
      <c r="BE167" s="153">
        <f t="shared" si="24"/>
        <v>0</v>
      </c>
      <c r="BF167" s="153">
        <f t="shared" si="25"/>
        <v>0</v>
      </c>
      <c r="BG167" s="153">
        <f t="shared" si="26"/>
        <v>0</v>
      </c>
      <c r="BH167" s="153">
        <f t="shared" si="27"/>
        <v>0</v>
      </c>
      <c r="BI167" s="153">
        <f t="shared" si="28"/>
        <v>0</v>
      </c>
      <c r="BJ167" s="13" t="s">
        <v>88</v>
      </c>
      <c r="BK167" s="153">
        <f t="shared" si="29"/>
        <v>0</v>
      </c>
      <c r="BL167" s="13" t="s">
        <v>267</v>
      </c>
      <c r="BM167" s="152" t="s">
        <v>3250</v>
      </c>
    </row>
    <row r="168" spans="2:65" s="1" customFormat="1" ht="33" customHeight="1" x14ac:dyDescent="0.2">
      <c r="B168" s="139"/>
      <c r="C168" s="154" t="s">
        <v>350</v>
      </c>
      <c r="D168" s="154" t="s">
        <v>301</v>
      </c>
      <c r="E168" s="155" t="s">
        <v>3251</v>
      </c>
      <c r="F168" s="156" t="s">
        <v>3252</v>
      </c>
      <c r="G168" s="157" t="s">
        <v>294</v>
      </c>
      <c r="H168" s="158">
        <v>1</v>
      </c>
      <c r="I168" s="159"/>
      <c r="J168" s="160">
        <f t="shared" si="20"/>
        <v>0</v>
      </c>
      <c r="K168" s="161"/>
      <c r="L168" s="162"/>
      <c r="M168" s="163" t="s">
        <v>1</v>
      </c>
      <c r="N168" s="164" t="s">
        <v>41</v>
      </c>
      <c r="P168" s="150">
        <f t="shared" si="21"/>
        <v>0</v>
      </c>
      <c r="Q168" s="150">
        <v>8.8999999999999995E-4</v>
      </c>
      <c r="R168" s="150">
        <f t="shared" si="22"/>
        <v>8.8999999999999995E-4</v>
      </c>
      <c r="S168" s="150">
        <v>0</v>
      </c>
      <c r="T168" s="151">
        <f t="shared" si="23"/>
        <v>0</v>
      </c>
      <c r="AR168" s="152" t="s">
        <v>334</v>
      </c>
      <c r="AT168" s="152" t="s">
        <v>301</v>
      </c>
      <c r="AU168" s="152" t="s">
        <v>88</v>
      </c>
      <c r="AY168" s="13" t="s">
        <v>204</v>
      </c>
      <c r="BE168" s="153">
        <f t="shared" si="24"/>
        <v>0</v>
      </c>
      <c r="BF168" s="153">
        <f t="shared" si="25"/>
        <v>0</v>
      </c>
      <c r="BG168" s="153">
        <f t="shared" si="26"/>
        <v>0</v>
      </c>
      <c r="BH168" s="153">
        <f t="shared" si="27"/>
        <v>0</v>
      </c>
      <c r="BI168" s="153">
        <f t="shared" si="28"/>
        <v>0</v>
      </c>
      <c r="BJ168" s="13" t="s">
        <v>88</v>
      </c>
      <c r="BK168" s="153">
        <f t="shared" si="29"/>
        <v>0</v>
      </c>
      <c r="BL168" s="13" t="s">
        <v>267</v>
      </c>
      <c r="BM168" s="152" t="s">
        <v>3253</v>
      </c>
    </row>
    <row r="169" spans="2:65" s="1" customFormat="1" ht="16.5" customHeight="1" x14ac:dyDescent="0.2">
      <c r="B169" s="139"/>
      <c r="C169" s="140" t="s">
        <v>354</v>
      </c>
      <c r="D169" s="140" t="s">
        <v>206</v>
      </c>
      <c r="E169" s="141" t="s">
        <v>1441</v>
      </c>
      <c r="F169" s="142" t="s">
        <v>1442</v>
      </c>
      <c r="G169" s="143" t="s">
        <v>294</v>
      </c>
      <c r="H169" s="144">
        <v>1</v>
      </c>
      <c r="I169" s="145"/>
      <c r="J169" s="146">
        <f t="shared" si="20"/>
        <v>0</v>
      </c>
      <c r="K169" s="147"/>
      <c r="L169" s="28"/>
      <c r="M169" s="148" t="s">
        <v>1</v>
      </c>
      <c r="N169" s="149" t="s">
        <v>41</v>
      </c>
      <c r="P169" s="150">
        <f t="shared" si="21"/>
        <v>0</v>
      </c>
      <c r="Q169" s="150">
        <v>6.3670000000000005E-5</v>
      </c>
      <c r="R169" s="150">
        <f t="shared" si="22"/>
        <v>6.3670000000000005E-5</v>
      </c>
      <c r="S169" s="150">
        <v>0</v>
      </c>
      <c r="T169" s="151">
        <f t="shared" si="23"/>
        <v>0</v>
      </c>
      <c r="AR169" s="152" t="s">
        <v>267</v>
      </c>
      <c r="AT169" s="152" t="s">
        <v>206</v>
      </c>
      <c r="AU169" s="152" t="s">
        <v>88</v>
      </c>
      <c r="AY169" s="13" t="s">
        <v>204</v>
      </c>
      <c r="BE169" s="153">
        <f t="shared" si="24"/>
        <v>0</v>
      </c>
      <c r="BF169" s="153">
        <f t="shared" si="25"/>
        <v>0</v>
      </c>
      <c r="BG169" s="153">
        <f t="shared" si="26"/>
        <v>0</v>
      </c>
      <c r="BH169" s="153">
        <f t="shared" si="27"/>
        <v>0</v>
      </c>
      <c r="BI169" s="153">
        <f t="shared" si="28"/>
        <v>0</v>
      </c>
      <c r="BJ169" s="13" t="s">
        <v>88</v>
      </c>
      <c r="BK169" s="153">
        <f t="shared" si="29"/>
        <v>0</v>
      </c>
      <c r="BL169" s="13" t="s">
        <v>267</v>
      </c>
      <c r="BM169" s="152" t="s">
        <v>3254</v>
      </c>
    </row>
    <row r="170" spans="2:65" s="1" customFormat="1" ht="24.15" customHeight="1" x14ac:dyDescent="0.2">
      <c r="B170" s="139"/>
      <c r="C170" s="154" t="s">
        <v>358</v>
      </c>
      <c r="D170" s="154" t="s">
        <v>301</v>
      </c>
      <c r="E170" s="155" t="s">
        <v>1444</v>
      </c>
      <c r="F170" s="156" t="s">
        <v>1445</v>
      </c>
      <c r="G170" s="157" t="s">
        <v>294</v>
      </c>
      <c r="H170" s="158">
        <v>1</v>
      </c>
      <c r="I170" s="159"/>
      <c r="J170" s="160">
        <f t="shared" si="20"/>
        <v>0</v>
      </c>
      <c r="K170" s="161"/>
      <c r="L170" s="162"/>
      <c r="M170" s="163" t="s">
        <v>1</v>
      </c>
      <c r="N170" s="164" t="s">
        <v>41</v>
      </c>
      <c r="P170" s="150">
        <f t="shared" si="21"/>
        <v>0</v>
      </c>
      <c r="Q170" s="150">
        <v>2.0400000000000001E-3</v>
      </c>
      <c r="R170" s="150">
        <f t="shared" si="22"/>
        <v>2.0400000000000001E-3</v>
      </c>
      <c r="S170" s="150">
        <v>0</v>
      </c>
      <c r="T170" s="151">
        <f t="shared" si="23"/>
        <v>0</v>
      </c>
      <c r="AR170" s="152" t="s">
        <v>334</v>
      </c>
      <c r="AT170" s="152" t="s">
        <v>301</v>
      </c>
      <c r="AU170" s="152" t="s">
        <v>88</v>
      </c>
      <c r="AY170" s="13" t="s">
        <v>204</v>
      </c>
      <c r="BE170" s="153">
        <f t="shared" si="24"/>
        <v>0</v>
      </c>
      <c r="BF170" s="153">
        <f t="shared" si="25"/>
        <v>0</v>
      </c>
      <c r="BG170" s="153">
        <f t="shared" si="26"/>
        <v>0</v>
      </c>
      <c r="BH170" s="153">
        <f t="shared" si="27"/>
        <v>0</v>
      </c>
      <c r="BI170" s="153">
        <f t="shared" si="28"/>
        <v>0</v>
      </c>
      <c r="BJ170" s="13" t="s">
        <v>88</v>
      </c>
      <c r="BK170" s="153">
        <f t="shared" si="29"/>
        <v>0</v>
      </c>
      <c r="BL170" s="13" t="s">
        <v>267</v>
      </c>
      <c r="BM170" s="152" t="s">
        <v>3255</v>
      </c>
    </row>
    <row r="171" spans="2:65" s="1" customFormat="1" ht="16.5" customHeight="1" x14ac:dyDescent="0.2">
      <c r="B171" s="139"/>
      <c r="C171" s="140" t="s">
        <v>362</v>
      </c>
      <c r="D171" s="140" t="s">
        <v>206</v>
      </c>
      <c r="E171" s="141" t="s">
        <v>1447</v>
      </c>
      <c r="F171" s="142" t="s">
        <v>1448</v>
      </c>
      <c r="G171" s="143" t="s">
        <v>294</v>
      </c>
      <c r="H171" s="144">
        <v>1</v>
      </c>
      <c r="I171" s="145"/>
      <c r="J171" s="146">
        <f t="shared" si="20"/>
        <v>0</v>
      </c>
      <c r="K171" s="147"/>
      <c r="L171" s="28"/>
      <c r="M171" s="148" t="s">
        <v>1</v>
      </c>
      <c r="N171" s="149" t="s">
        <v>41</v>
      </c>
      <c r="P171" s="150">
        <f t="shared" si="21"/>
        <v>0</v>
      </c>
      <c r="Q171" s="150">
        <v>6.3670000000000005E-5</v>
      </c>
      <c r="R171" s="150">
        <f t="shared" si="22"/>
        <v>6.3670000000000005E-5</v>
      </c>
      <c r="S171" s="150">
        <v>0</v>
      </c>
      <c r="T171" s="151">
        <f t="shared" si="23"/>
        <v>0</v>
      </c>
      <c r="AR171" s="152" t="s">
        <v>267</v>
      </c>
      <c r="AT171" s="152" t="s">
        <v>206</v>
      </c>
      <c r="AU171" s="152" t="s">
        <v>88</v>
      </c>
      <c r="AY171" s="13" t="s">
        <v>204</v>
      </c>
      <c r="BE171" s="153">
        <f t="shared" si="24"/>
        <v>0</v>
      </c>
      <c r="BF171" s="153">
        <f t="shared" si="25"/>
        <v>0</v>
      </c>
      <c r="BG171" s="153">
        <f t="shared" si="26"/>
        <v>0</v>
      </c>
      <c r="BH171" s="153">
        <f t="shared" si="27"/>
        <v>0</v>
      </c>
      <c r="BI171" s="153">
        <f t="shared" si="28"/>
        <v>0</v>
      </c>
      <c r="BJ171" s="13" t="s">
        <v>88</v>
      </c>
      <c r="BK171" s="153">
        <f t="shared" si="29"/>
        <v>0</v>
      </c>
      <c r="BL171" s="13" t="s">
        <v>267</v>
      </c>
      <c r="BM171" s="152" t="s">
        <v>3256</v>
      </c>
    </row>
    <row r="172" spans="2:65" s="1" customFormat="1" ht="16.5" customHeight="1" x14ac:dyDescent="0.2">
      <c r="B172" s="139"/>
      <c r="C172" s="154" t="s">
        <v>366</v>
      </c>
      <c r="D172" s="154" t="s">
        <v>301</v>
      </c>
      <c r="E172" s="155" t="s">
        <v>1450</v>
      </c>
      <c r="F172" s="156" t="s">
        <v>1451</v>
      </c>
      <c r="G172" s="157" t="s">
        <v>294</v>
      </c>
      <c r="H172" s="158">
        <v>1</v>
      </c>
      <c r="I172" s="159"/>
      <c r="J172" s="160">
        <f t="shared" si="20"/>
        <v>0</v>
      </c>
      <c r="K172" s="161"/>
      <c r="L172" s="162"/>
      <c r="M172" s="163" t="s">
        <v>1</v>
      </c>
      <c r="N172" s="164" t="s">
        <v>41</v>
      </c>
      <c r="P172" s="150">
        <f t="shared" si="21"/>
        <v>0</v>
      </c>
      <c r="Q172" s="150">
        <v>1.3500000000000001E-3</v>
      </c>
      <c r="R172" s="150">
        <f t="shared" si="22"/>
        <v>1.3500000000000001E-3</v>
      </c>
      <c r="S172" s="150">
        <v>0</v>
      </c>
      <c r="T172" s="151">
        <f t="shared" si="23"/>
        <v>0</v>
      </c>
      <c r="AR172" s="152" t="s">
        <v>334</v>
      </c>
      <c r="AT172" s="152" t="s">
        <v>301</v>
      </c>
      <c r="AU172" s="152" t="s">
        <v>88</v>
      </c>
      <c r="AY172" s="13" t="s">
        <v>204</v>
      </c>
      <c r="BE172" s="153">
        <f t="shared" si="24"/>
        <v>0</v>
      </c>
      <c r="BF172" s="153">
        <f t="shared" si="25"/>
        <v>0</v>
      </c>
      <c r="BG172" s="153">
        <f t="shared" si="26"/>
        <v>0</v>
      </c>
      <c r="BH172" s="153">
        <f t="shared" si="27"/>
        <v>0</v>
      </c>
      <c r="BI172" s="153">
        <f t="shared" si="28"/>
        <v>0</v>
      </c>
      <c r="BJ172" s="13" t="s">
        <v>88</v>
      </c>
      <c r="BK172" s="153">
        <f t="shared" si="29"/>
        <v>0</v>
      </c>
      <c r="BL172" s="13" t="s">
        <v>267</v>
      </c>
      <c r="BM172" s="152" t="s">
        <v>3257</v>
      </c>
    </row>
    <row r="173" spans="2:65" s="1" customFormat="1" ht="16.5" customHeight="1" x14ac:dyDescent="0.2">
      <c r="B173" s="139"/>
      <c r="C173" s="140" t="s">
        <v>370</v>
      </c>
      <c r="D173" s="140" t="s">
        <v>206</v>
      </c>
      <c r="E173" s="141" t="s">
        <v>2024</v>
      </c>
      <c r="F173" s="142" t="s">
        <v>3258</v>
      </c>
      <c r="G173" s="143" t="s">
        <v>294</v>
      </c>
      <c r="H173" s="144">
        <v>1</v>
      </c>
      <c r="I173" s="145"/>
      <c r="J173" s="146">
        <f t="shared" si="20"/>
        <v>0</v>
      </c>
      <c r="K173" s="147"/>
      <c r="L173" s="28"/>
      <c r="M173" s="148" t="s">
        <v>1</v>
      </c>
      <c r="N173" s="149" t="s">
        <v>41</v>
      </c>
      <c r="P173" s="150">
        <f t="shared" si="21"/>
        <v>0</v>
      </c>
      <c r="Q173" s="150">
        <v>2.0000000000000002E-5</v>
      </c>
      <c r="R173" s="150">
        <f t="shared" si="22"/>
        <v>2.0000000000000002E-5</v>
      </c>
      <c r="S173" s="150">
        <v>0</v>
      </c>
      <c r="T173" s="151">
        <f t="shared" si="23"/>
        <v>0</v>
      </c>
      <c r="AR173" s="152" t="s">
        <v>267</v>
      </c>
      <c r="AT173" s="152" t="s">
        <v>206</v>
      </c>
      <c r="AU173" s="152" t="s">
        <v>88</v>
      </c>
      <c r="AY173" s="13" t="s">
        <v>204</v>
      </c>
      <c r="BE173" s="153">
        <f t="shared" si="24"/>
        <v>0</v>
      </c>
      <c r="BF173" s="153">
        <f t="shared" si="25"/>
        <v>0</v>
      </c>
      <c r="BG173" s="153">
        <f t="shared" si="26"/>
        <v>0</v>
      </c>
      <c r="BH173" s="153">
        <f t="shared" si="27"/>
        <v>0</v>
      </c>
      <c r="BI173" s="153">
        <f t="shared" si="28"/>
        <v>0</v>
      </c>
      <c r="BJ173" s="13" t="s">
        <v>88</v>
      </c>
      <c r="BK173" s="153">
        <f t="shared" si="29"/>
        <v>0</v>
      </c>
      <c r="BL173" s="13" t="s">
        <v>267</v>
      </c>
      <c r="BM173" s="152" t="s">
        <v>3259</v>
      </c>
    </row>
    <row r="174" spans="2:65" s="1" customFormat="1" ht="21.75" customHeight="1" x14ac:dyDescent="0.2">
      <c r="B174" s="139"/>
      <c r="C174" s="154" t="s">
        <v>374</v>
      </c>
      <c r="D174" s="154" t="s">
        <v>301</v>
      </c>
      <c r="E174" s="155" t="s">
        <v>3260</v>
      </c>
      <c r="F174" s="156" t="s">
        <v>3261</v>
      </c>
      <c r="G174" s="157" t="s">
        <v>294</v>
      </c>
      <c r="H174" s="158">
        <v>1</v>
      </c>
      <c r="I174" s="159"/>
      <c r="J174" s="160">
        <f t="shared" si="20"/>
        <v>0</v>
      </c>
      <c r="K174" s="161"/>
      <c r="L174" s="162"/>
      <c r="M174" s="163" t="s">
        <v>1</v>
      </c>
      <c r="N174" s="164" t="s">
        <v>41</v>
      </c>
      <c r="P174" s="150">
        <f t="shared" si="21"/>
        <v>0</v>
      </c>
      <c r="Q174" s="150">
        <v>6.9999999999999994E-5</v>
      </c>
      <c r="R174" s="150">
        <f t="shared" si="22"/>
        <v>6.9999999999999994E-5</v>
      </c>
      <c r="S174" s="150">
        <v>0</v>
      </c>
      <c r="T174" s="151">
        <f t="shared" si="23"/>
        <v>0</v>
      </c>
      <c r="AR174" s="152" t="s">
        <v>334</v>
      </c>
      <c r="AT174" s="152" t="s">
        <v>301</v>
      </c>
      <c r="AU174" s="152" t="s">
        <v>88</v>
      </c>
      <c r="AY174" s="13" t="s">
        <v>204</v>
      </c>
      <c r="BE174" s="153">
        <f t="shared" si="24"/>
        <v>0</v>
      </c>
      <c r="BF174" s="153">
        <f t="shared" si="25"/>
        <v>0</v>
      </c>
      <c r="BG174" s="153">
        <f t="shared" si="26"/>
        <v>0</v>
      </c>
      <c r="BH174" s="153">
        <f t="shared" si="27"/>
        <v>0</v>
      </c>
      <c r="BI174" s="153">
        <f t="shared" si="28"/>
        <v>0</v>
      </c>
      <c r="BJ174" s="13" t="s">
        <v>88</v>
      </c>
      <c r="BK174" s="153">
        <f t="shared" si="29"/>
        <v>0</v>
      </c>
      <c r="BL174" s="13" t="s">
        <v>267</v>
      </c>
      <c r="BM174" s="152" t="s">
        <v>3262</v>
      </c>
    </row>
    <row r="175" spans="2:65" s="1" customFormat="1" ht="16.5" customHeight="1" x14ac:dyDescent="0.2">
      <c r="B175" s="139"/>
      <c r="C175" s="154" t="s">
        <v>378</v>
      </c>
      <c r="D175" s="154" t="s">
        <v>301</v>
      </c>
      <c r="E175" s="155" t="s">
        <v>3263</v>
      </c>
      <c r="F175" s="156" t="s">
        <v>1370</v>
      </c>
      <c r="G175" s="157" t="s">
        <v>641</v>
      </c>
      <c r="H175" s="171"/>
      <c r="I175" s="159"/>
      <c r="J175" s="160">
        <f t="shared" si="20"/>
        <v>0</v>
      </c>
      <c r="K175" s="161"/>
      <c r="L175" s="162"/>
      <c r="M175" s="163" t="s">
        <v>1</v>
      </c>
      <c r="N175" s="164" t="s">
        <v>41</v>
      </c>
      <c r="P175" s="150">
        <f t="shared" si="21"/>
        <v>0</v>
      </c>
      <c r="Q175" s="150">
        <v>1.1900000000000001E-3</v>
      </c>
      <c r="R175" s="150">
        <f t="shared" si="22"/>
        <v>0</v>
      </c>
      <c r="S175" s="150">
        <v>0</v>
      </c>
      <c r="T175" s="151">
        <f t="shared" si="23"/>
        <v>0</v>
      </c>
      <c r="AR175" s="152" t="s">
        <v>334</v>
      </c>
      <c r="AT175" s="152" t="s">
        <v>301</v>
      </c>
      <c r="AU175" s="152" t="s">
        <v>88</v>
      </c>
      <c r="AY175" s="13" t="s">
        <v>204</v>
      </c>
      <c r="BE175" s="153">
        <f t="shared" si="24"/>
        <v>0</v>
      </c>
      <c r="BF175" s="153">
        <f t="shared" si="25"/>
        <v>0</v>
      </c>
      <c r="BG175" s="153">
        <f t="shared" si="26"/>
        <v>0</v>
      </c>
      <c r="BH175" s="153">
        <f t="shared" si="27"/>
        <v>0</v>
      </c>
      <c r="BI175" s="153">
        <f t="shared" si="28"/>
        <v>0</v>
      </c>
      <c r="BJ175" s="13" t="s">
        <v>88</v>
      </c>
      <c r="BK175" s="153">
        <f t="shared" si="29"/>
        <v>0</v>
      </c>
      <c r="BL175" s="13" t="s">
        <v>267</v>
      </c>
      <c r="BM175" s="152" t="s">
        <v>3264</v>
      </c>
    </row>
    <row r="176" spans="2:65" s="11" customFormat="1" ht="25.95" customHeight="1" x14ac:dyDescent="0.25">
      <c r="B176" s="127"/>
      <c r="D176" s="128" t="s">
        <v>74</v>
      </c>
      <c r="E176" s="129" t="s">
        <v>1228</v>
      </c>
      <c r="F176" s="129" t="s">
        <v>1229</v>
      </c>
      <c r="I176" s="130"/>
      <c r="J176" s="131">
        <f>BK176</f>
        <v>0</v>
      </c>
      <c r="L176" s="127"/>
      <c r="M176" s="132"/>
      <c r="P176" s="133">
        <f>SUM(P177:P180)</f>
        <v>0</v>
      </c>
      <c r="R176" s="133">
        <f>SUM(R177:R180)</f>
        <v>0</v>
      </c>
      <c r="T176" s="134">
        <f>SUM(T177:T180)</f>
        <v>0</v>
      </c>
      <c r="AR176" s="128" t="s">
        <v>210</v>
      </c>
      <c r="AT176" s="135" t="s">
        <v>74</v>
      </c>
      <c r="AU176" s="135" t="s">
        <v>75</v>
      </c>
      <c r="AY176" s="128" t="s">
        <v>204</v>
      </c>
      <c r="BK176" s="136">
        <f>SUM(BK177:BK180)</f>
        <v>0</v>
      </c>
    </row>
    <row r="177" spans="2:65" s="1" customFormat="1" ht="33" customHeight="1" x14ac:dyDescent="0.2">
      <c r="B177" s="139"/>
      <c r="C177" s="140" t="s">
        <v>382</v>
      </c>
      <c r="D177" s="140" t="s">
        <v>206</v>
      </c>
      <c r="E177" s="141" t="s">
        <v>1231</v>
      </c>
      <c r="F177" s="142" t="s">
        <v>1660</v>
      </c>
      <c r="G177" s="143" t="s">
        <v>1238</v>
      </c>
      <c r="H177" s="144">
        <v>48</v>
      </c>
      <c r="I177" s="145"/>
      <c r="J177" s="146">
        <f>ROUND(I177*H177,2)</f>
        <v>0</v>
      </c>
      <c r="K177" s="147"/>
      <c r="L177" s="28"/>
      <c r="M177" s="148" t="s">
        <v>1</v>
      </c>
      <c r="N177" s="149" t="s">
        <v>41</v>
      </c>
      <c r="P177" s="150">
        <f>O177*H177</f>
        <v>0</v>
      </c>
      <c r="Q177" s="150">
        <v>0</v>
      </c>
      <c r="R177" s="150">
        <f>Q177*H177</f>
        <v>0</v>
      </c>
      <c r="S177" s="150">
        <v>0</v>
      </c>
      <c r="T177" s="151">
        <f>S177*H177</f>
        <v>0</v>
      </c>
      <c r="AR177" s="152" t="s">
        <v>1233</v>
      </c>
      <c r="AT177" s="152" t="s">
        <v>206</v>
      </c>
      <c r="AU177" s="152" t="s">
        <v>82</v>
      </c>
      <c r="AY177" s="13" t="s">
        <v>204</v>
      </c>
      <c r="BE177" s="153">
        <f>IF(N177="základná",J177,0)</f>
        <v>0</v>
      </c>
      <c r="BF177" s="153">
        <f>IF(N177="znížená",J177,0)</f>
        <v>0</v>
      </c>
      <c r="BG177" s="153">
        <f>IF(N177="zákl. prenesená",J177,0)</f>
        <v>0</v>
      </c>
      <c r="BH177" s="153">
        <f>IF(N177="zníž. prenesená",J177,0)</f>
        <v>0</v>
      </c>
      <c r="BI177" s="153">
        <f>IF(N177="nulová",J177,0)</f>
        <v>0</v>
      </c>
      <c r="BJ177" s="13" t="s">
        <v>88</v>
      </c>
      <c r="BK177" s="153">
        <f>ROUND(I177*H177,2)</f>
        <v>0</v>
      </c>
      <c r="BL177" s="13" t="s">
        <v>1233</v>
      </c>
      <c r="BM177" s="152" t="s">
        <v>3265</v>
      </c>
    </row>
    <row r="178" spans="2:65" s="1" customFormat="1" ht="37.799999999999997" customHeight="1" x14ac:dyDescent="0.2">
      <c r="B178" s="139"/>
      <c r="C178" s="140" t="s">
        <v>386</v>
      </c>
      <c r="D178" s="140" t="s">
        <v>206</v>
      </c>
      <c r="E178" s="141" t="s">
        <v>1236</v>
      </c>
      <c r="F178" s="142" t="s">
        <v>1663</v>
      </c>
      <c r="G178" s="143" t="s">
        <v>1238</v>
      </c>
      <c r="H178" s="144">
        <v>40</v>
      </c>
      <c r="I178" s="145"/>
      <c r="J178" s="146">
        <f>ROUND(I178*H178,2)</f>
        <v>0</v>
      </c>
      <c r="K178" s="147"/>
      <c r="L178" s="28"/>
      <c r="M178" s="148" t="s">
        <v>1</v>
      </c>
      <c r="N178" s="149" t="s">
        <v>41</v>
      </c>
      <c r="P178" s="150">
        <f>O178*H178</f>
        <v>0</v>
      </c>
      <c r="Q178" s="150">
        <v>0</v>
      </c>
      <c r="R178" s="150">
        <f>Q178*H178</f>
        <v>0</v>
      </c>
      <c r="S178" s="150">
        <v>0</v>
      </c>
      <c r="T178" s="151">
        <f>S178*H178</f>
        <v>0</v>
      </c>
      <c r="AR178" s="152" t="s">
        <v>1233</v>
      </c>
      <c r="AT178" s="152" t="s">
        <v>206</v>
      </c>
      <c r="AU178" s="152" t="s">
        <v>82</v>
      </c>
      <c r="AY178" s="13" t="s">
        <v>204</v>
      </c>
      <c r="BE178" s="153">
        <f>IF(N178="základná",J178,0)</f>
        <v>0</v>
      </c>
      <c r="BF178" s="153">
        <f>IF(N178="znížená",J178,0)</f>
        <v>0</v>
      </c>
      <c r="BG178" s="153">
        <f>IF(N178="zákl. prenesená",J178,0)</f>
        <v>0</v>
      </c>
      <c r="BH178" s="153">
        <f>IF(N178="zníž. prenesená",J178,0)</f>
        <v>0</v>
      </c>
      <c r="BI178" s="153">
        <f>IF(N178="nulová",J178,0)</f>
        <v>0</v>
      </c>
      <c r="BJ178" s="13" t="s">
        <v>88</v>
      </c>
      <c r="BK178" s="153">
        <f>ROUND(I178*H178,2)</f>
        <v>0</v>
      </c>
      <c r="BL178" s="13" t="s">
        <v>1233</v>
      </c>
      <c r="BM178" s="152" t="s">
        <v>3266</v>
      </c>
    </row>
    <row r="179" spans="2:65" s="1" customFormat="1" ht="33" customHeight="1" x14ac:dyDescent="0.2">
      <c r="B179" s="139"/>
      <c r="C179" s="140" t="s">
        <v>390</v>
      </c>
      <c r="D179" s="140" t="s">
        <v>206</v>
      </c>
      <c r="E179" s="141" t="s">
        <v>1665</v>
      </c>
      <c r="F179" s="142" t="s">
        <v>1666</v>
      </c>
      <c r="G179" s="143" t="s">
        <v>1238</v>
      </c>
      <c r="H179" s="144">
        <v>30</v>
      </c>
      <c r="I179" s="145"/>
      <c r="J179" s="146">
        <f>ROUND(I179*H179,2)</f>
        <v>0</v>
      </c>
      <c r="K179" s="147"/>
      <c r="L179" s="28"/>
      <c r="M179" s="148" t="s">
        <v>1</v>
      </c>
      <c r="N179" s="149" t="s">
        <v>41</v>
      </c>
      <c r="P179" s="150">
        <f>O179*H179</f>
        <v>0</v>
      </c>
      <c r="Q179" s="150">
        <v>0</v>
      </c>
      <c r="R179" s="150">
        <f>Q179*H179</f>
        <v>0</v>
      </c>
      <c r="S179" s="150">
        <v>0</v>
      </c>
      <c r="T179" s="151">
        <f>S179*H179</f>
        <v>0</v>
      </c>
      <c r="AR179" s="152" t="s">
        <v>1233</v>
      </c>
      <c r="AT179" s="152" t="s">
        <v>206</v>
      </c>
      <c r="AU179" s="152" t="s">
        <v>82</v>
      </c>
      <c r="AY179" s="13" t="s">
        <v>204</v>
      </c>
      <c r="BE179" s="153">
        <f>IF(N179="základná",J179,0)</f>
        <v>0</v>
      </c>
      <c r="BF179" s="153">
        <f>IF(N179="znížená",J179,0)</f>
        <v>0</v>
      </c>
      <c r="BG179" s="153">
        <f>IF(N179="zákl. prenesená",J179,0)</f>
        <v>0</v>
      </c>
      <c r="BH179" s="153">
        <f>IF(N179="zníž. prenesená",J179,0)</f>
        <v>0</v>
      </c>
      <c r="BI179" s="153">
        <f>IF(N179="nulová",J179,0)</f>
        <v>0</v>
      </c>
      <c r="BJ179" s="13" t="s">
        <v>88</v>
      </c>
      <c r="BK179" s="153">
        <f>ROUND(I179*H179,2)</f>
        <v>0</v>
      </c>
      <c r="BL179" s="13" t="s">
        <v>1233</v>
      </c>
      <c r="BM179" s="152" t="s">
        <v>3267</v>
      </c>
    </row>
    <row r="180" spans="2:65" s="1" customFormat="1" ht="37.799999999999997" customHeight="1" x14ac:dyDescent="0.2">
      <c r="B180" s="139"/>
      <c r="C180" s="140" t="s">
        <v>395</v>
      </c>
      <c r="D180" s="140" t="s">
        <v>206</v>
      </c>
      <c r="E180" s="141" t="s">
        <v>1668</v>
      </c>
      <c r="F180" s="142" t="s">
        <v>1669</v>
      </c>
      <c r="G180" s="143" t="s">
        <v>1238</v>
      </c>
      <c r="H180" s="144">
        <v>19</v>
      </c>
      <c r="I180" s="145"/>
      <c r="J180" s="146">
        <f>ROUND(I180*H180,2)</f>
        <v>0</v>
      </c>
      <c r="K180" s="147"/>
      <c r="L180" s="28"/>
      <c r="M180" s="148" t="s">
        <v>1</v>
      </c>
      <c r="N180" s="149" t="s">
        <v>41</v>
      </c>
      <c r="P180" s="150">
        <f>O180*H180</f>
        <v>0</v>
      </c>
      <c r="Q180" s="150">
        <v>0</v>
      </c>
      <c r="R180" s="150">
        <f>Q180*H180</f>
        <v>0</v>
      </c>
      <c r="S180" s="150">
        <v>0</v>
      </c>
      <c r="T180" s="151">
        <f>S180*H180</f>
        <v>0</v>
      </c>
      <c r="AR180" s="152" t="s">
        <v>1233</v>
      </c>
      <c r="AT180" s="152" t="s">
        <v>206</v>
      </c>
      <c r="AU180" s="152" t="s">
        <v>82</v>
      </c>
      <c r="AY180" s="13" t="s">
        <v>204</v>
      </c>
      <c r="BE180" s="153">
        <f>IF(N180="základná",J180,0)</f>
        <v>0</v>
      </c>
      <c r="BF180" s="153">
        <f>IF(N180="znížená",J180,0)</f>
        <v>0</v>
      </c>
      <c r="BG180" s="153">
        <f>IF(N180="zákl. prenesená",J180,0)</f>
        <v>0</v>
      </c>
      <c r="BH180" s="153">
        <f>IF(N180="zníž. prenesená",J180,0)</f>
        <v>0</v>
      </c>
      <c r="BI180" s="153">
        <f>IF(N180="nulová",J180,0)</f>
        <v>0</v>
      </c>
      <c r="BJ180" s="13" t="s">
        <v>88</v>
      </c>
      <c r="BK180" s="153">
        <f>ROUND(I180*H180,2)</f>
        <v>0</v>
      </c>
      <c r="BL180" s="13" t="s">
        <v>1233</v>
      </c>
      <c r="BM180" s="152" t="s">
        <v>3268</v>
      </c>
    </row>
    <row r="181" spans="2:65" s="11" customFormat="1" ht="25.95" customHeight="1" x14ac:dyDescent="0.25">
      <c r="B181" s="127"/>
      <c r="D181" s="128" t="s">
        <v>74</v>
      </c>
      <c r="E181" s="129" t="s">
        <v>301</v>
      </c>
      <c r="F181" s="129" t="s">
        <v>1793</v>
      </c>
      <c r="I181" s="130"/>
      <c r="J181" s="131">
        <f>BK181</f>
        <v>0</v>
      </c>
      <c r="L181" s="127"/>
      <c r="M181" s="132"/>
      <c r="P181" s="133">
        <f>P182</f>
        <v>0</v>
      </c>
      <c r="R181" s="133">
        <f>R182</f>
        <v>0</v>
      </c>
      <c r="T181" s="134">
        <f>T182</f>
        <v>0</v>
      </c>
      <c r="AR181" s="128" t="s">
        <v>210</v>
      </c>
      <c r="AT181" s="135" t="s">
        <v>74</v>
      </c>
      <c r="AU181" s="135" t="s">
        <v>75</v>
      </c>
      <c r="AY181" s="128" t="s">
        <v>204</v>
      </c>
      <c r="BK181" s="136">
        <f>BK182</f>
        <v>0</v>
      </c>
    </row>
    <row r="182" spans="2:65" s="11" customFormat="1" ht="22.8" customHeight="1" x14ac:dyDescent="0.25">
      <c r="B182" s="127"/>
      <c r="D182" s="128" t="s">
        <v>74</v>
      </c>
      <c r="E182" s="137" t="s">
        <v>1794</v>
      </c>
      <c r="F182" s="137" t="s">
        <v>1795</v>
      </c>
      <c r="I182" s="130"/>
      <c r="J182" s="138">
        <f>BK182</f>
        <v>0</v>
      </c>
      <c r="L182" s="127"/>
      <c r="M182" s="132"/>
      <c r="P182" s="133">
        <f>SUM(P183:P184)</f>
        <v>0</v>
      </c>
      <c r="R182" s="133">
        <f>SUM(R183:R184)</f>
        <v>0</v>
      </c>
      <c r="T182" s="134">
        <f>SUM(T183:T184)</f>
        <v>0</v>
      </c>
      <c r="AR182" s="128" t="s">
        <v>210</v>
      </c>
      <c r="AT182" s="135" t="s">
        <v>74</v>
      </c>
      <c r="AU182" s="135" t="s">
        <v>82</v>
      </c>
      <c r="AY182" s="128" t="s">
        <v>204</v>
      </c>
      <c r="BK182" s="136">
        <f>SUM(BK183:BK184)</f>
        <v>0</v>
      </c>
    </row>
    <row r="183" spans="2:65" s="1" customFormat="1" ht="16.5" customHeight="1" x14ac:dyDescent="0.2">
      <c r="B183" s="139"/>
      <c r="C183" s="140" t="s">
        <v>399</v>
      </c>
      <c r="D183" s="140" t="s">
        <v>206</v>
      </c>
      <c r="E183" s="141" t="s">
        <v>3269</v>
      </c>
      <c r="F183" s="142" t="s">
        <v>3270</v>
      </c>
      <c r="G183" s="143" t="s">
        <v>1238</v>
      </c>
      <c r="H183" s="144">
        <v>5</v>
      </c>
      <c r="I183" s="145"/>
      <c r="J183" s="146">
        <f>ROUND(I183*H183,2)</f>
        <v>0</v>
      </c>
      <c r="K183" s="147"/>
      <c r="L183" s="28"/>
      <c r="M183" s="148" t="s">
        <v>1</v>
      </c>
      <c r="N183" s="149" t="s">
        <v>41</v>
      </c>
      <c r="P183" s="150">
        <f>O183*H183</f>
        <v>0</v>
      </c>
      <c r="Q183" s="150">
        <v>0</v>
      </c>
      <c r="R183" s="150">
        <f>Q183*H183</f>
        <v>0</v>
      </c>
      <c r="S183" s="150">
        <v>0</v>
      </c>
      <c r="T183" s="151">
        <f>S183*H183</f>
        <v>0</v>
      </c>
      <c r="AR183" s="152" t="s">
        <v>1233</v>
      </c>
      <c r="AT183" s="152" t="s">
        <v>206</v>
      </c>
      <c r="AU183" s="152" t="s">
        <v>88</v>
      </c>
      <c r="AY183" s="13" t="s">
        <v>204</v>
      </c>
      <c r="BE183" s="153">
        <f>IF(N183="základná",J183,0)</f>
        <v>0</v>
      </c>
      <c r="BF183" s="153">
        <f>IF(N183="znížená",J183,0)</f>
        <v>0</v>
      </c>
      <c r="BG183" s="153">
        <f>IF(N183="zákl. prenesená",J183,0)</f>
        <v>0</v>
      </c>
      <c r="BH183" s="153">
        <f>IF(N183="zníž. prenesená",J183,0)</f>
        <v>0</v>
      </c>
      <c r="BI183" s="153">
        <f>IF(N183="nulová",J183,0)</f>
        <v>0</v>
      </c>
      <c r="BJ183" s="13" t="s">
        <v>88</v>
      </c>
      <c r="BK183" s="153">
        <f>ROUND(I183*H183,2)</f>
        <v>0</v>
      </c>
      <c r="BL183" s="13" t="s">
        <v>1233</v>
      </c>
      <c r="BM183" s="152" t="s">
        <v>3271</v>
      </c>
    </row>
    <row r="184" spans="2:65" s="1" customFormat="1" ht="24.15" customHeight="1" x14ac:dyDescent="0.2">
      <c r="B184" s="139"/>
      <c r="C184" s="140" t="s">
        <v>403</v>
      </c>
      <c r="D184" s="140" t="s">
        <v>206</v>
      </c>
      <c r="E184" s="141" t="s">
        <v>3272</v>
      </c>
      <c r="F184" s="142" t="s">
        <v>3273</v>
      </c>
      <c r="G184" s="143" t="s">
        <v>495</v>
      </c>
      <c r="H184" s="144">
        <v>90</v>
      </c>
      <c r="I184" s="145"/>
      <c r="J184" s="146">
        <f>ROUND(I184*H184,2)</f>
        <v>0</v>
      </c>
      <c r="K184" s="147"/>
      <c r="L184" s="28"/>
      <c r="M184" s="166" t="s">
        <v>1</v>
      </c>
      <c r="N184" s="167" t="s">
        <v>41</v>
      </c>
      <c r="O184" s="168"/>
      <c r="P184" s="169">
        <f>O184*H184</f>
        <v>0</v>
      </c>
      <c r="Q184" s="169">
        <v>0</v>
      </c>
      <c r="R184" s="169">
        <f>Q184*H184</f>
        <v>0</v>
      </c>
      <c r="S184" s="169">
        <v>0</v>
      </c>
      <c r="T184" s="170">
        <f>S184*H184</f>
        <v>0</v>
      </c>
      <c r="AR184" s="152" t="s">
        <v>1233</v>
      </c>
      <c r="AT184" s="152" t="s">
        <v>206</v>
      </c>
      <c r="AU184" s="152" t="s">
        <v>88</v>
      </c>
      <c r="AY184" s="13" t="s">
        <v>204</v>
      </c>
      <c r="BE184" s="153">
        <f>IF(N184="základná",J184,0)</f>
        <v>0</v>
      </c>
      <c r="BF184" s="153">
        <f>IF(N184="znížená",J184,0)</f>
        <v>0</v>
      </c>
      <c r="BG184" s="153">
        <f>IF(N184="zákl. prenesená",J184,0)</f>
        <v>0</v>
      </c>
      <c r="BH184" s="153">
        <f>IF(N184="zníž. prenesená",J184,0)</f>
        <v>0</v>
      </c>
      <c r="BI184" s="153">
        <f>IF(N184="nulová",J184,0)</f>
        <v>0</v>
      </c>
      <c r="BJ184" s="13" t="s">
        <v>88</v>
      </c>
      <c r="BK184" s="153">
        <f>ROUND(I184*H184,2)</f>
        <v>0</v>
      </c>
      <c r="BL184" s="13" t="s">
        <v>1233</v>
      </c>
      <c r="BM184" s="152" t="s">
        <v>3274</v>
      </c>
    </row>
    <row r="185" spans="2:65" s="1" customFormat="1" ht="7.05" customHeight="1" x14ac:dyDescent="0.2">
      <c r="B185" s="43"/>
      <c r="C185" s="44"/>
      <c r="D185" s="44"/>
      <c r="E185" s="44"/>
      <c r="F185" s="44"/>
      <c r="G185" s="44"/>
      <c r="H185" s="44"/>
      <c r="I185" s="44"/>
      <c r="J185" s="44"/>
      <c r="K185" s="44"/>
      <c r="L185" s="28"/>
    </row>
  </sheetData>
  <autoFilter ref="C125:K184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78"/>
  <sheetViews>
    <sheetView showGridLines="0" workbookViewId="0"/>
  </sheetViews>
  <sheetFormatPr defaultRowHeight="10.199999999999999" x14ac:dyDescent="0.2"/>
  <cols>
    <col min="1" max="1" width="8.28515625" customWidth="1"/>
    <col min="2" max="2" width="1.28515625" customWidth="1"/>
    <col min="3" max="3" width="4.140625" customWidth="1"/>
    <col min="4" max="4" width="4.28515625" customWidth="1"/>
    <col min="5" max="5" width="17.140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7.049999999999997" customHeight="1" x14ac:dyDescent="0.2">
      <c r="L2" s="198" t="s">
        <v>5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AT2" s="13" t="s">
        <v>139</v>
      </c>
    </row>
    <row r="3" spans="2:46" ht="7.0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.05" customHeight="1" x14ac:dyDescent="0.2">
      <c r="B4" s="16"/>
      <c r="D4" s="17" t="s">
        <v>152</v>
      </c>
      <c r="L4" s="16"/>
      <c r="M4" s="92" t="s">
        <v>9</v>
      </c>
      <c r="AT4" s="13" t="s">
        <v>3</v>
      </c>
    </row>
    <row r="5" spans="2:46" ht="7.05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16.5" customHeight="1" x14ac:dyDescent="0.2">
      <c r="B7" s="16"/>
      <c r="E7" s="234" t="str">
        <f>'Rekapitulácia stavby'!K6</f>
        <v>Výstavba novej budovy strediska DSS Doména</v>
      </c>
      <c r="F7" s="235"/>
      <c r="G7" s="235"/>
      <c r="H7" s="235"/>
      <c r="L7" s="16"/>
    </row>
    <row r="8" spans="2:46" s="1" customFormat="1" ht="12" customHeight="1" x14ac:dyDescent="0.2">
      <c r="B8" s="28"/>
      <c r="D8" s="23" t="s">
        <v>153</v>
      </c>
      <c r="L8" s="28"/>
    </row>
    <row r="9" spans="2:46" s="1" customFormat="1" ht="16.5" customHeight="1" x14ac:dyDescent="0.2">
      <c r="B9" s="28"/>
      <c r="E9" s="229" t="s">
        <v>3275</v>
      </c>
      <c r="F9" s="233"/>
      <c r="G9" s="233"/>
      <c r="H9" s="233"/>
      <c r="L9" s="28"/>
    </row>
    <row r="10" spans="2:46" s="1" customFormat="1" x14ac:dyDescent="0.2">
      <c r="B10" s="28"/>
      <c r="L10" s="28"/>
    </row>
    <row r="11" spans="2:46" s="1" customFormat="1" ht="12" customHeight="1" x14ac:dyDescent="0.2">
      <c r="B11" s="28"/>
      <c r="D11" s="23" t="s">
        <v>17</v>
      </c>
      <c r="F11" s="21" t="s">
        <v>33</v>
      </c>
      <c r="I11" s="23" t="s">
        <v>18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5. 4. 2024</v>
      </c>
      <c r="L12" s="28"/>
    </row>
    <row r="13" spans="2:46" s="1" customFormat="1" ht="10.8" customHeight="1" x14ac:dyDescent="0.2">
      <c r="B13" s="28"/>
      <c r="L13" s="28"/>
    </row>
    <row r="14" spans="2:46" s="1" customFormat="1" ht="12" customHeight="1" x14ac:dyDescent="0.2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customHeight="1" x14ac:dyDescent="0.2">
      <c r="B15" s="28"/>
      <c r="E15" s="21" t="s">
        <v>25</v>
      </c>
      <c r="I15" s="23" t="s">
        <v>26</v>
      </c>
      <c r="J15" s="21" t="s">
        <v>1</v>
      </c>
      <c r="L15" s="28"/>
    </row>
    <row r="16" spans="2:46" s="1" customFormat="1" ht="7.05" customHeight="1" x14ac:dyDescent="0.2">
      <c r="B16" s="28"/>
      <c r="L16" s="28"/>
    </row>
    <row r="17" spans="2:12" s="1" customFormat="1" ht="12" customHeight="1" x14ac:dyDescent="0.2">
      <c r="B17" s="28"/>
      <c r="D17" s="23" t="s">
        <v>27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36" t="str">
        <f>'Rekapitulácia stavby'!E14</f>
        <v>Vyplň údaj</v>
      </c>
      <c r="F18" s="203"/>
      <c r="G18" s="203"/>
      <c r="H18" s="203"/>
      <c r="I18" s="23" t="s">
        <v>26</v>
      </c>
      <c r="J18" s="24" t="str">
        <f>'Rekapitulácia stavby'!AN14</f>
        <v>Vyplň údaj</v>
      </c>
      <c r="L18" s="28"/>
    </row>
    <row r="19" spans="2:12" s="1" customFormat="1" ht="7.05" customHeight="1" x14ac:dyDescent="0.2">
      <c r="B19" s="28"/>
      <c r="L19" s="28"/>
    </row>
    <row r="20" spans="2:12" s="1" customFormat="1" ht="12" customHeight="1" x14ac:dyDescent="0.2">
      <c r="B20" s="28"/>
      <c r="D20" s="23" t="s">
        <v>29</v>
      </c>
      <c r="I20" s="23" t="s">
        <v>24</v>
      </c>
      <c r="J20" s="21" t="s">
        <v>1</v>
      </c>
      <c r="L20" s="28"/>
    </row>
    <row r="21" spans="2:12" s="1" customFormat="1" ht="18" customHeight="1" x14ac:dyDescent="0.2">
      <c r="B21" s="28"/>
      <c r="E21" s="21" t="s">
        <v>30</v>
      </c>
      <c r="I21" s="23" t="s">
        <v>26</v>
      </c>
      <c r="J21" s="21" t="s">
        <v>1</v>
      </c>
      <c r="L21" s="28"/>
    </row>
    <row r="22" spans="2:12" s="1" customFormat="1" ht="7.05" customHeight="1" x14ac:dyDescent="0.2">
      <c r="B22" s="28"/>
      <c r="L22" s="28"/>
    </row>
    <row r="23" spans="2:12" s="1" customFormat="1" ht="12" customHeight="1" x14ac:dyDescent="0.2">
      <c r="B23" s="28"/>
      <c r="D23" s="23" t="s">
        <v>32</v>
      </c>
      <c r="I23" s="23" t="s">
        <v>24</v>
      </c>
      <c r="J23" s="21" t="s">
        <v>1</v>
      </c>
      <c r="L23" s="28"/>
    </row>
    <row r="24" spans="2:12" s="1" customFormat="1" ht="18" customHeight="1" x14ac:dyDescent="0.2">
      <c r="B24" s="28"/>
      <c r="E24" s="21" t="s">
        <v>1248</v>
      </c>
      <c r="I24" s="23" t="s">
        <v>26</v>
      </c>
      <c r="J24" s="21" t="s">
        <v>1</v>
      </c>
      <c r="L24" s="28"/>
    </row>
    <row r="25" spans="2:12" s="1" customFormat="1" ht="7.05" customHeight="1" x14ac:dyDescent="0.2">
      <c r="B25" s="28"/>
      <c r="L25" s="28"/>
    </row>
    <row r="26" spans="2:12" s="1" customFormat="1" ht="12" customHeight="1" x14ac:dyDescent="0.2">
      <c r="B26" s="28"/>
      <c r="D26" s="23" t="s">
        <v>34</v>
      </c>
      <c r="L26" s="28"/>
    </row>
    <row r="27" spans="2:12" s="7" customFormat="1" ht="16.5" customHeight="1" x14ac:dyDescent="0.2">
      <c r="B27" s="93"/>
      <c r="E27" s="207" t="s">
        <v>1</v>
      </c>
      <c r="F27" s="207"/>
      <c r="G27" s="207"/>
      <c r="H27" s="207"/>
      <c r="L27" s="93"/>
    </row>
    <row r="28" spans="2:12" s="1" customFormat="1" ht="7.05" customHeight="1" x14ac:dyDescent="0.2">
      <c r="B28" s="28"/>
      <c r="L28" s="28"/>
    </row>
    <row r="29" spans="2:12" s="1" customFormat="1" ht="7.05" customHeight="1" x14ac:dyDescent="0.2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 x14ac:dyDescent="0.2">
      <c r="B30" s="28"/>
      <c r="D30" s="94" t="s">
        <v>35</v>
      </c>
      <c r="J30" s="65">
        <f>ROUND(J125, 2)</f>
        <v>0</v>
      </c>
      <c r="L30" s="28"/>
    </row>
    <row r="31" spans="2:12" s="1" customFormat="1" ht="7.0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" customHeight="1" x14ac:dyDescent="0.2">
      <c r="B32" s="28"/>
      <c r="F32" s="31" t="s">
        <v>37</v>
      </c>
      <c r="I32" s="31" t="s">
        <v>36</v>
      </c>
      <c r="J32" s="31" t="s">
        <v>38</v>
      </c>
      <c r="L32" s="28"/>
    </row>
    <row r="33" spans="2:12" s="1" customFormat="1" ht="14.4" customHeight="1" x14ac:dyDescent="0.2">
      <c r="B33" s="28"/>
      <c r="D33" s="54" t="s">
        <v>39</v>
      </c>
      <c r="E33" s="33" t="s">
        <v>40</v>
      </c>
      <c r="F33" s="95">
        <f>ROUND((SUM(BE125:BE177)),  2)</f>
        <v>0</v>
      </c>
      <c r="G33" s="96"/>
      <c r="H33" s="96"/>
      <c r="I33" s="97">
        <v>0.2</v>
      </c>
      <c r="J33" s="95">
        <f>ROUND(((SUM(BE125:BE177))*I33),  2)</f>
        <v>0</v>
      </c>
      <c r="L33" s="28"/>
    </row>
    <row r="34" spans="2:12" s="1" customFormat="1" ht="14.4" customHeight="1" x14ac:dyDescent="0.2">
      <c r="B34" s="28"/>
      <c r="E34" s="33" t="s">
        <v>41</v>
      </c>
      <c r="F34" s="95">
        <f>ROUND((SUM(BF125:BF177)),  2)</f>
        <v>0</v>
      </c>
      <c r="G34" s="96"/>
      <c r="H34" s="96"/>
      <c r="I34" s="97">
        <v>0.2</v>
      </c>
      <c r="J34" s="95">
        <f>ROUND(((SUM(BF125:BF177))*I34),  2)</f>
        <v>0</v>
      </c>
      <c r="L34" s="28"/>
    </row>
    <row r="35" spans="2:12" s="1" customFormat="1" ht="14.4" hidden="1" customHeight="1" x14ac:dyDescent="0.2">
      <c r="B35" s="28"/>
      <c r="E35" s="23" t="s">
        <v>42</v>
      </c>
      <c r="F35" s="85">
        <f>ROUND((SUM(BG125:BG177)),  2)</f>
        <v>0</v>
      </c>
      <c r="I35" s="98">
        <v>0.2</v>
      </c>
      <c r="J35" s="85">
        <f>0</f>
        <v>0</v>
      </c>
      <c r="L35" s="28"/>
    </row>
    <row r="36" spans="2:12" s="1" customFormat="1" ht="14.4" hidden="1" customHeight="1" x14ac:dyDescent="0.2">
      <c r="B36" s="28"/>
      <c r="E36" s="23" t="s">
        <v>43</v>
      </c>
      <c r="F36" s="85">
        <f>ROUND((SUM(BH125:BH177)),  2)</f>
        <v>0</v>
      </c>
      <c r="I36" s="98">
        <v>0.2</v>
      </c>
      <c r="J36" s="85">
        <f>0</f>
        <v>0</v>
      </c>
      <c r="L36" s="28"/>
    </row>
    <row r="37" spans="2:12" s="1" customFormat="1" ht="14.4" hidden="1" customHeight="1" x14ac:dyDescent="0.2">
      <c r="B37" s="28"/>
      <c r="E37" s="33" t="s">
        <v>44</v>
      </c>
      <c r="F37" s="95">
        <f>ROUND((SUM(BI125:BI177)),  2)</f>
        <v>0</v>
      </c>
      <c r="G37" s="96"/>
      <c r="H37" s="96"/>
      <c r="I37" s="97">
        <v>0</v>
      </c>
      <c r="J37" s="95">
        <f>0</f>
        <v>0</v>
      </c>
      <c r="L37" s="28"/>
    </row>
    <row r="38" spans="2:12" s="1" customFormat="1" ht="7.05" customHeight="1" x14ac:dyDescent="0.2">
      <c r="B38" s="28"/>
      <c r="L38" s="28"/>
    </row>
    <row r="39" spans="2:12" s="1" customFormat="1" ht="25.35" customHeight="1" x14ac:dyDescent="0.2">
      <c r="B39" s="28"/>
      <c r="C39" s="99"/>
      <c r="D39" s="100" t="s">
        <v>45</v>
      </c>
      <c r="E39" s="56"/>
      <c r="F39" s="56"/>
      <c r="G39" s="101" t="s">
        <v>46</v>
      </c>
      <c r="H39" s="102" t="s">
        <v>47</v>
      </c>
      <c r="I39" s="56"/>
      <c r="J39" s="103">
        <f>SUM(J30:J37)</f>
        <v>0</v>
      </c>
      <c r="K39" s="104"/>
      <c r="L39" s="28"/>
    </row>
    <row r="40" spans="2:12" s="1" customFormat="1" ht="14.4" customHeight="1" x14ac:dyDescent="0.2">
      <c r="B40" s="28"/>
      <c r="L40" s="28"/>
    </row>
    <row r="41" spans="2:12" ht="14.4" customHeight="1" x14ac:dyDescent="0.2">
      <c r="B41" s="16"/>
      <c r="L41" s="16"/>
    </row>
    <row r="42" spans="2:12" ht="14.4" customHeight="1" x14ac:dyDescent="0.2">
      <c r="B42" s="16"/>
      <c r="L42" s="16"/>
    </row>
    <row r="43" spans="2:12" ht="14.4" customHeight="1" x14ac:dyDescent="0.2">
      <c r="B43" s="16"/>
      <c r="L43" s="16"/>
    </row>
    <row r="44" spans="2:12" ht="14.4" customHeight="1" x14ac:dyDescent="0.2">
      <c r="B44" s="16"/>
      <c r="L44" s="16"/>
    </row>
    <row r="45" spans="2:12" ht="14.4" customHeight="1" x14ac:dyDescent="0.2">
      <c r="B45" s="16"/>
      <c r="L45" s="16"/>
    </row>
    <row r="46" spans="2:12" ht="14.4" customHeight="1" x14ac:dyDescent="0.2">
      <c r="B46" s="16"/>
      <c r="L46" s="16"/>
    </row>
    <row r="47" spans="2:12" ht="14.4" customHeight="1" x14ac:dyDescent="0.2">
      <c r="B47" s="16"/>
      <c r="L47" s="16"/>
    </row>
    <row r="48" spans="2:12" ht="14.4" customHeight="1" x14ac:dyDescent="0.2">
      <c r="B48" s="16"/>
      <c r="L48" s="16"/>
    </row>
    <row r="49" spans="2:12" ht="14.4" customHeight="1" x14ac:dyDescent="0.2">
      <c r="B49" s="16"/>
      <c r="L49" s="16"/>
    </row>
    <row r="50" spans="2:12" s="1" customFormat="1" ht="14.4" customHeight="1" x14ac:dyDescent="0.2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3.2" x14ac:dyDescent="0.2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.2" x14ac:dyDescent="0.2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3.2" x14ac:dyDescent="0.2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.0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.05" customHeight="1" x14ac:dyDescent="0.2">
      <c r="B82" s="28"/>
      <c r="C82" s="17" t="s">
        <v>158</v>
      </c>
      <c r="L82" s="28"/>
    </row>
    <row r="83" spans="2:47" s="1" customFormat="1" ht="7.05" customHeight="1" x14ac:dyDescent="0.2">
      <c r="B83" s="28"/>
      <c r="L83" s="28"/>
    </row>
    <row r="84" spans="2:47" s="1" customFormat="1" ht="12" customHeight="1" x14ac:dyDescent="0.2">
      <c r="B84" s="28"/>
      <c r="C84" s="23" t="s">
        <v>15</v>
      </c>
      <c r="L84" s="28"/>
    </row>
    <row r="85" spans="2:47" s="1" customFormat="1" ht="16.5" customHeight="1" x14ac:dyDescent="0.2">
      <c r="B85" s="28"/>
      <c r="E85" s="234" t="str">
        <f>E7</f>
        <v>Výstavba novej budovy strediska DSS Doména</v>
      </c>
      <c r="F85" s="235"/>
      <c r="G85" s="235"/>
      <c r="H85" s="235"/>
      <c r="L85" s="28"/>
    </row>
    <row r="86" spans="2:47" s="1" customFormat="1" ht="12" customHeight="1" x14ac:dyDescent="0.2">
      <c r="B86" s="28"/>
      <c r="C86" s="23" t="s">
        <v>153</v>
      </c>
      <c r="L86" s="28"/>
    </row>
    <row r="87" spans="2:47" s="1" customFormat="1" ht="16.5" customHeight="1" x14ac:dyDescent="0.2">
      <c r="B87" s="28"/>
      <c r="E87" s="229" t="str">
        <f>E9</f>
        <v>SO 06 - Kanalizačná prípojka</v>
      </c>
      <c r="F87" s="233"/>
      <c r="G87" s="233"/>
      <c r="H87" s="233"/>
      <c r="L87" s="28"/>
    </row>
    <row r="88" spans="2:47" s="1" customFormat="1" ht="7.05" customHeight="1" x14ac:dyDescent="0.2">
      <c r="B88" s="28"/>
      <c r="L88" s="28"/>
    </row>
    <row r="89" spans="2:47" s="1" customFormat="1" ht="12" customHeight="1" x14ac:dyDescent="0.2">
      <c r="B89" s="28"/>
      <c r="C89" s="23" t="s">
        <v>19</v>
      </c>
      <c r="F89" s="21" t="str">
        <f>F12</f>
        <v>k.ú.: Ždiar nad Hronom, č.p.:1793/3</v>
      </c>
      <c r="I89" s="23" t="s">
        <v>21</v>
      </c>
      <c r="J89" s="51" t="str">
        <f>IF(J12="","",J12)</f>
        <v>5. 4. 2024</v>
      </c>
      <c r="L89" s="28"/>
    </row>
    <row r="90" spans="2:47" s="1" customFormat="1" ht="7.05" customHeight="1" x14ac:dyDescent="0.2">
      <c r="B90" s="28"/>
      <c r="L90" s="28"/>
    </row>
    <row r="91" spans="2:47" s="1" customFormat="1" ht="15.15" customHeight="1" x14ac:dyDescent="0.2">
      <c r="B91" s="28"/>
      <c r="C91" s="23" t="s">
        <v>23</v>
      </c>
      <c r="F91" s="21" t="str">
        <f>E15</f>
        <v>Zriadenie sociálnych služieb LIPA</v>
      </c>
      <c r="I91" s="23" t="s">
        <v>29</v>
      </c>
      <c r="J91" s="26" t="str">
        <f>E21</f>
        <v>Ing. Viliam Michálek</v>
      </c>
      <c r="L91" s="28"/>
    </row>
    <row r="92" spans="2:47" s="1" customFormat="1" ht="15.15" customHeight="1" x14ac:dyDescent="0.2">
      <c r="B92" s="28"/>
      <c r="C92" s="23" t="s">
        <v>27</v>
      </c>
      <c r="F92" s="21" t="str">
        <f>IF(E18="","",E18)</f>
        <v>Vyplň údaj</v>
      </c>
      <c r="I92" s="23" t="s">
        <v>32</v>
      </c>
      <c r="J92" s="26" t="str">
        <f>E24</f>
        <v>Ing. Peter Antol</v>
      </c>
      <c r="L92" s="28"/>
    </row>
    <row r="93" spans="2:47" s="1" customFormat="1" ht="10.199999999999999" customHeight="1" x14ac:dyDescent="0.2">
      <c r="B93" s="28"/>
      <c r="L93" s="28"/>
    </row>
    <row r="94" spans="2:47" s="1" customFormat="1" ht="29.25" customHeight="1" x14ac:dyDescent="0.2">
      <c r="B94" s="28"/>
      <c r="C94" s="107" t="s">
        <v>159</v>
      </c>
      <c r="D94" s="99"/>
      <c r="E94" s="99"/>
      <c r="F94" s="99"/>
      <c r="G94" s="99"/>
      <c r="H94" s="99"/>
      <c r="I94" s="99"/>
      <c r="J94" s="108" t="s">
        <v>160</v>
      </c>
      <c r="K94" s="99"/>
      <c r="L94" s="28"/>
    </row>
    <row r="95" spans="2:47" s="1" customFormat="1" ht="10.199999999999999" customHeight="1" x14ac:dyDescent="0.2">
      <c r="B95" s="28"/>
      <c r="L95" s="28"/>
    </row>
    <row r="96" spans="2:47" s="1" customFormat="1" ht="22.8" customHeight="1" x14ac:dyDescent="0.2">
      <c r="B96" s="28"/>
      <c r="C96" s="109" t="s">
        <v>161</v>
      </c>
      <c r="J96" s="65">
        <f>J125</f>
        <v>0</v>
      </c>
      <c r="L96" s="28"/>
      <c r="AU96" s="13" t="s">
        <v>162</v>
      </c>
    </row>
    <row r="97" spans="2:12" s="8" customFormat="1" ht="25.05" customHeight="1" x14ac:dyDescent="0.2">
      <c r="B97" s="110"/>
      <c r="D97" s="111" t="s">
        <v>163</v>
      </c>
      <c r="E97" s="112"/>
      <c r="F97" s="112"/>
      <c r="G97" s="112"/>
      <c r="H97" s="112"/>
      <c r="I97" s="112"/>
      <c r="J97" s="113">
        <f>J126</f>
        <v>0</v>
      </c>
      <c r="L97" s="110"/>
    </row>
    <row r="98" spans="2:12" s="9" customFormat="1" ht="19.95" customHeight="1" x14ac:dyDescent="0.2">
      <c r="B98" s="114"/>
      <c r="D98" s="115" t="s">
        <v>164</v>
      </c>
      <c r="E98" s="116"/>
      <c r="F98" s="116"/>
      <c r="G98" s="116"/>
      <c r="H98" s="116"/>
      <c r="I98" s="116"/>
      <c r="J98" s="117">
        <f>J127</f>
        <v>0</v>
      </c>
      <c r="L98" s="114"/>
    </row>
    <row r="99" spans="2:12" s="9" customFormat="1" ht="14.85" customHeight="1" x14ac:dyDescent="0.2">
      <c r="B99" s="114"/>
      <c r="D99" s="115" t="s">
        <v>3276</v>
      </c>
      <c r="E99" s="116"/>
      <c r="F99" s="116"/>
      <c r="G99" s="116"/>
      <c r="H99" s="116"/>
      <c r="I99" s="116"/>
      <c r="J99" s="117">
        <f>J137</f>
        <v>0</v>
      </c>
      <c r="L99" s="114"/>
    </row>
    <row r="100" spans="2:12" s="9" customFormat="1" ht="19.95" customHeight="1" x14ac:dyDescent="0.2">
      <c r="B100" s="114"/>
      <c r="D100" s="115" t="s">
        <v>166</v>
      </c>
      <c r="E100" s="116"/>
      <c r="F100" s="116"/>
      <c r="G100" s="116"/>
      <c r="H100" s="116"/>
      <c r="I100" s="116"/>
      <c r="J100" s="117">
        <f>J139</f>
        <v>0</v>
      </c>
      <c r="L100" s="114"/>
    </row>
    <row r="101" spans="2:12" s="9" customFormat="1" ht="19.95" customHeight="1" x14ac:dyDescent="0.2">
      <c r="B101" s="114"/>
      <c r="D101" s="115" t="s">
        <v>3170</v>
      </c>
      <c r="E101" s="116"/>
      <c r="F101" s="116"/>
      <c r="G101" s="116"/>
      <c r="H101" s="116"/>
      <c r="I101" s="116"/>
      <c r="J101" s="117">
        <f>J142</f>
        <v>0</v>
      </c>
      <c r="L101" s="114"/>
    </row>
    <row r="102" spans="2:12" s="9" customFormat="1" ht="19.95" customHeight="1" x14ac:dyDescent="0.2">
      <c r="B102" s="114"/>
      <c r="D102" s="115" t="s">
        <v>169</v>
      </c>
      <c r="E102" s="116"/>
      <c r="F102" s="116"/>
      <c r="G102" s="116"/>
      <c r="H102" s="116"/>
      <c r="I102" s="116"/>
      <c r="J102" s="117">
        <f>J165</f>
        <v>0</v>
      </c>
      <c r="L102" s="114"/>
    </row>
    <row r="103" spans="2:12" s="9" customFormat="1" ht="19.95" customHeight="1" x14ac:dyDescent="0.2">
      <c r="B103" s="114"/>
      <c r="D103" s="115" t="s">
        <v>170</v>
      </c>
      <c r="E103" s="116"/>
      <c r="F103" s="116"/>
      <c r="G103" s="116"/>
      <c r="H103" s="116"/>
      <c r="I103" s="116"/>
      <c r="J103" s="117">
        <f>J167</f>
        <v>0</v>
      </c>
      <c r="L103" s="114"/>
    </row>
    <row r="104" spans="2:12" s="8" customFormat="1" ht="25.05" customHeight="1" x14ac:dyDescent="0.2">
      <c r="B104" s="110"/>
      <c r="D104" s="111" t="s">
        <v>188</v>
      </c>
      <c r="E104" s="112"/>
      <c r="F104" s="112"/>
      <c r="G104" s="112"/>
      <c r="H104" s="112"/>
      <c r="I104" s="112"/>
      <c r="J104" s="113">
        <f>J170</f>
        <v>0</v>
      </c>
      <c r="L104" s="110"/>
    </row>
    <row r="105" spans="2:12" s="9" customFormat="1" ht="19.95" customHeight="1" x14ac:dyDescent="0.2">
      <c r="B105" s="114"/>
      <c r="D105" s="115" t="s">
        <v>1676</v>
      </c>
      <c r="E105" s="116"/>
      <c r="F105" s="116"/>
      <c r="G105" s="116"/>
      <c r="H105" s="116"/>
      <c r="I105" s="116"/>
      <c r="J105" s="117">
        <f>J175</f>
        <v>0</v>
      </c>
      <c r="L105" s="114"/>
    </row>
    <row r="106" spans="2:12" s="1" customFormat="1" ht="21.75" customHeight="1" x14ac:dyDescent="0.2">
      <c r="B106" s="28"/>
      <c r="L106" s="28"/>
    </row>
    <row r="107" spans="2:12" s="1" customFormat="1" ht="7.05" customHeight="1" x14ac:dyDescent="0.2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28"/>
    </row>
    <row r="111" spans="2:12" s="1" customFormat="1" ht="7.05" customHeight="1" x14ac:dyDescent="0.2"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28"/>
    </row>
    <row r="112" spans="2:12" s="1" customFormat="1" ht="25.05" customHeight="1" x14ac:dyDescent="0.2">
      <c r="B112" s="28"/>
      <c r="C112" s="17" t="s">
        <v>190</v>
      </c>
      <c r="L112" s="28"/>
    </row>
    <row r="113" spans="2:65" s="1" customFormat="1" ht="7.05" customHeight="1" x14ac:dyDescent="0.2">
      <c r="B113" s="28"/>
      <c r="L113" s="28"/>
    </row>
    <row r="114" spans="2:65" s="1" customFormat="1" ht="12" customHeight="1" x14ac:dyDescent="0.2">
      <c r="B114" s="28"/>
      <c r="C114" s="23" t="s">
        <v>15</v>
      </c>
      <c r="L114" s="28"/>
    </row>
    <row r="115" spans="2:65" s="1" customFormat="1" ht="16.5" customHeight="1" x14ac:dyDescent="0.2">
      <c r="B115" s="28"/>
      <c r="E115" s="234" t="str">
        <f>E7</f>
        <v>Výstavba novej budovy strediska DSS Doména</v>
      </c>
      <c r="F115" s="235"/>
      <c r="G115" s="235"/>
      <c r="H115" s="235"/>
      <c r="L115" s="28"/>
    </row>
    <row r="116" spans="2:65" s="1" customFormat="1" ht="12" customHeight="1" x14ac:dyDescent="0.2">
      <c r="B116" s="28"/>
      <c r="C116" s="23" t="s">
        <v>153</v>
      </c>
      <c r="L116" s="28"/>
    </row>
    <row r="117" spans="2:65" s="1" customFormat="1" ht="16.5" customHeight="1" x14ac:dyDescent="0.2">
      <c r="B117" s="28"/>
      <c r="E117" s="229" t="str">
        <f>E9</f>
        <v>SO 06 - Kanalizačná prípojka</v>
      </c>
      <c r="F117" s="233"/>
      <c r="G117" s="233"/>
      <c r="H117" s="233"/>
      <c r="L117" s="28"/>
    </row>
    <row r="118" spans="2:65" s="1" customFormat="1" ht="7.05" customHeight="1" x14ac:dyDescent="0.2">
      <c r="B118" s="28"/>
      <c r="L118" s="28"/>
    </row>
    <row r="119" spans="2:65" s="1" customFormat="1" ht="12" customHeight="1" x14ac:dyDescent="0.2">
      <c r="B119" s="28"/>
      <c r="C119" s="23" t="s">
        <v>19</v>
      </c>
      <c r="F119" s="21" t="str">
        <f>F12</f>
        <v>k.ú.: Ždiar nad Hronom, č.p.:1793/3</v>
      </c>
      <c r="I119" s="23" t="s">
        <v>21</v>
      </c>
      <c r="J119" s="51" t="str">
        <f>IF(J12="","",J12)</f>
        <v>5. 4. 2024</v>
      </c>
      <c r="L119" s="28"/>
    </row>
    <row r="120" spans="2:65" s="1" customFormat="1" ht="7.05" customHeight="1" x14ac:dyDescent="0.2">
      <c r="B120" s="28"/>
      <c r="L120" s="28"/>
    </row>
    <row r="121" spans="2:65" s="1" customFormat="1" ht="15.15" customHeight="1" x14ac:dyDescent="0.2">
      <c r="B121" s="28"/>
      <c r="C121" s="23" t="s">
        <v>23</v>
      </c>
      <c r="F121" s="21" t="str">
        <f>E15</f>
        <v>Zriadenie sociálnych služieb LIPA</v>
      </c>
      <c r="I121" s="23" t="s">
        <v>29</v>
      </c>
      <c r="J121" s="26" t="str">
        <f>E21</f>
        <v>Ing. Viliam Michálek</v>
      </c>
      <c r="L121" s="28"/>
    </row>
    <row r="122" spans="2:65" s="1" customFormat="1" ht="15.15" customHeight="1" x14ac:dyDescent="0.2">
      <c r="B122" s="28"/>
      <c r="C122" s="23" t="s">
        <v>27</v>
      </c>
      <c r="F122" s="21" t="str">
        <f>IF(E18="","",E18)</f>
        <v>Vyplň údaj</v>
      </c>
      <c r="I122" s="23" t="s">
        <v>32</v>
      </c>
      <c r="J122" s="26" t="str">
        <f>E24</f>
        <v>Ing. Peter Antol</v>
      </c>
      <c r="L122" s="28"/>
    </row>
    <row r="123" spans="2:65" s="1" customFormat="1" ht="10.199999999999999" customHeight="1" x14ac:dyDescent="0.2">
      <c r="B123" s="28"/>
      <c r="L123" s="28"/>
    </row>
    <row r="124" spans="2:65" s="10" customFormat="1" ht="29.25" customHeight="1" x14ac:dyDescent="0.2">
      <c r="B124" s="118"/>
      <c r="C124" s="119" t="s">
        <v>191</v>
      </c>
      <c r="D124" s="120" t="s">
        <v>60</v>
      </c>
      <c r="E124" s="120" t="s">
        <v>56</v>
      </c>
      <c r="F124" s="120" t="s">
        <v>57</v>
      </c>
      <c r="G124" s="120" t="s">
        <v>192</v>
      </c>
      <c r="H124" s="120" t="s">
        <v>193</v>
      </c>
      <c r="I124" s="120" t="s">
        <v>194</v>
      </c>
      <c r="J124" s="121" t="s">
        <v>160</v>
      </c>
      <c r="K124" s="122" t="s">
        <v>195</v>
      </c>
      <c r="L124" s="118"/>
      <c r="M124" s="58" t="s">
        <v>1</v>
      </c>
      <c r="N124" s="59" t="s">
        <v>39</v>
      </c>
      <c r="O124" s="59" t="s">
        <v>196</v>
      </c>
      <c r="P124" s="59" t="s">
        <v>197</v>
      </c>
      <c r="Q124" s="59" t="s">
        <v>198</v>
      </c>
      <c r="R124" s="59" t="s">
        <v>199</v>
      </c>
      <c r="S124" s="59" t="s">
        <v>200</v>
      </c>
      <c r="T124" s="60" t="s">
        <v>201</v>
      </c>
    </row>
    <row r="125" spans="2:65" s="1" customFormat="1" ht="22.8" customHeight="1" x14ac:dyDescent="0.3">
      <c r="B125" s="28"/>
      <c r="C125" s="63" t="s">
        <v>161</v>
      </c>
      <c r="J125" s="123">
        <f>BK125</f>
        <v>0</v>
      </c>
      <c r="L125" s="28"/>
      <c r="M125" s="61"/>
      <c r="N125" s="52"/>
      <c r="O125" s="52"/>
      <c r="P125" s="124">
        <f>P126+P170</f>
        <v>0</v>
      </c>
      <c r="Q125" s="52"/>
      <c r="R125" s="124">
        <f>R126+R170</f>
        <v>80.027389999999983</v>
      </c>
      <c r="S125" s="52"/>
      <c r="T125" s="125">
        <f>T126+T170</f>
        <v>4.3200000000000002E-2</v>
      </c>
      <c r="AT125" s="13" t="s">
        <v>74</v>
      </c>
      <c r="AU125" s="13" t="s">
        <v>162</v>
      </c>
      <c r="BK125" s="126">
        <f>BK126+BK170</f>
        <v>0</v>
      </c>
    </row>
    <row r="126" spans="2:65" s="11" customFormat="1" ht="25.95" customHeight="1" x14ac:dyDescent="0.25">
      <c r="B126" s="127"/>
      <c r="D126" s="128" t="s">
        <v>74</v>
      </c>
      <c r="E126" s="129" t="s">
        <v>202</v>
      </c>
      <c r="F126" s="129" t="s">
        <v>203</v>
      </c>
      <c r="I126" s="130"/>
      <c r="J126" s="131">
        <f>BK126</f>
        <v>0</v>
      </c>
      <c r="L126" s="127"/>
      <c r="M126" s="132"/>
      <c r="P126" s="133">
        <f>P127+P139+P142+P165+P167</f>
        <v>0</v>
      </c>
      <c r="R126" s="133">
        <f>R127+R139+R142+R165+R167</f>
        <v>80.027389999999983</v>
      </c>
      <c r="T126" s="134">
        <f>T127+T139+T142+T165+T167</f>
        <v>4.3200000000000002E-2</v>
      </c>
      <c r="AR126" s="128" t="s">
        <v>82</v>
      </c>
      <c r="AT126" s="135" t="s">
        <v>74</v>
      </c>
      <c r="AU126" s="135" t="s">
        <v>75</v>
      </c>
      <c r="AY126" s="128" t="s">
        <v>204</v>
      </c>
      <c r="BK126" s="136">
        <f>BK127+BK139+BK142+BK165+BK167</f>
        <v>0</v>
      </c>
    </row>
    <row r="127" spans="2:65" s="11" customFormat="1" ht="22.8" customHeight="1" x14ac:dyDescent="0.25">
      <c r="B127" s="127"/>
      <c r="D127" s="128" t="s">
        <v>74</v>
      </c>
      <c r="E127" s="137" t="s">
        <v>82</v>
      </c>
      <c r="F127" s="137" t="s">
        <v>205</v>
      </c>
      <c r="I127" s="130"/>
      <c r="J127" s="138">
        <f>BK127</f>
        <v>0</v>
      </c>
      <c r="L127" s="127"/>
      <c r="M127" s="132"/>
      <c r="P127" s="133">
        <f>P128+SUM(P129:P137)</f>
        <v>0</v>
      </c>
      <c r="R127" s="133">
        <f>R128+SUM(R129:R137)</f>
        <v>79.279451999999992</v>
      </c>
      <c r="T127" s="134">
        <f>T128+SUM(T129:T137)</f>
        <v>0</v>
      </c>
      <c r="AR127" s="128" t="s">
        <v>82</v>
      </c>
      <c r="AT127" s="135" t="s">
        <v>74</v>
      </c>
      <c r="AU127" s="135" t="s">
        <v>82</v>
      </c>
      <c r="AY127" s="128" t="s">
        <v>204</v>
      </c>
      <c r="BK127" s="136">
        <f>BK128+SUM(BK129:BK137)</f>
        <v>0</v>
      </c>
    </row>
    <row r="128" spans="2:65" s="1" customFormat="1" ht="24.15" customHeight="1" x14ac:dyDescent="0.2">
      <c r="B128" s="139"/>
      <c r="C128" s="140" t="s">
        <v>82</v>
      </c>
      <c r="D128" s="140" t="s">
        <v>206</v>
      </c>
      <c r="E128" s="141" t="s">
        <v>2694</v>
      </c>
      <c r="F128" s="142" t="s">
        <v>2695</v>
      </c>
      <c r="G128" s="143" t="s">
        <v>209</v>
      </c>
      <c r="H128" s="144">
        <v>20</v>
      </c>
      <c r="I128" s="145"/>
      <c r="J128" s="146">
        <f t="shared" ref="J128:J136" si="0">ROUND(I128*H128,2)</f>
        <v>0</v>
      </c>
      <c r="K128" s="147"/>
      <c r="L128" s="28"/>
      <c r="M128" s="148" t="s">
        <v>1</v>
      </c>
      <c r="N128" s="149" t="s">
        <v>41</v>
      </c>
      <c r="P128" s="150">
        <f t="shared" ref="P128:P136" si="1">O128*H128</f>
        <v>0</v>
      </c>
      <c r="Q128" s="150">
        <v>0</v>
      </c>
      <c r="R128" s="150">
        <f t="shared" ref="R128:R136" si="2">Q128*H128</f>
        <v>0</v>
      </c>
      <c r="S128" s="150">
        <v>0</v>
      </c>
      <c r="T128" s="151">
        <f t="shared" ref="T128:T136" si="3">S128*H128</f>
        <v>0</v>
      </c>
      <c r="AR128" s="152" t="s">
        <v>1233</v>
      </c>
      <c r="AT128" s="152" t="s">
        <v>206</v>
      </c>
      <c r="AU128" s="152" t="s">
        <v>88</v>
      </c>
      <c r="AY128" s="13" t="s">
        <v>204</v>
      </c>
      <c r="BE128" s="153">
        <f t="shared" ref="BE128:BE136" si="4">IF(N128="základná",J128,0)</f>
        <v>0</v>
      </c>
      <c r="BF128" s="153">
        <f t="shared" ref="BF128:BF136" si="5">IF(N128="znížená",J128,0)</f>
        <v>0</v>
      </c>
      <c r="BG128" s="153">
        <f t="shared" ref="BG128:BG136" si="6">IF(N128="zákl. prenesená",J128,0)</f>
        <v>0</v>
      </c>
      <c r="BH128" s="153">
        <f t="shared" ref="BH128:BH136" si="7">IF(N128="zníž. prenesená",J128,0)</f>
        <v>0</v>
      </c>
      <c r="BI128" s="153">
        <f t="shared" ref="BI128:BI136" si="8">IF(N128="nulová",J128,0)</f>
        <v>0</v>
      </c>
      <c r="BJ128" s="13" t="s">
        <v>88</v>
      </c>
      <c r="BK128" s="153">
        <f t="shared" ref="BK128:BK136" si="9">ROUND(I128*H128,2)</f>
        <v>0</v>
      </c>
      <c r="BL128" s="13" t="s">
        <v>1233</v>
      </c>
      <c r="BM128" s="152" t="s">
        <v>3277</v>
      </c>
    </row>
    <row r="129" spans="2:65" s="1" customFormat="1" ht="24.15" customHeight="1" x14ac:dyDescent="0.2">
      <c r="B129" s="139"/>
      <c r="C129" s="140" t="s">
        <v>88</v>
      </c>
      <c r="D129" s="140" t="s">
        <v>206</v>
      </c>
      <c r="E129" s="141" t="s">
        <v>212</v>
      </c>
      <c r="F129" s="142" t="s">
        <v>213</v>
      </c>
      <c r="G129" s="143" t="s">
        <v>209</v>
      </c>
      <c r="H129" s="144">
        <v>20</v>
      </c>
      <c r="I129" s="145"/>
      <c r="J129" s="146">
        <f t="shared" si="0"/>
        <v>0</v>
      </c>
      <c r="K129" s="147"/>
      <c r="L129" s="28"/>
      <c r="M129" s="148" t="s">
        <v>1</v>
      </c>
      <c r="N129" s="149" t="s">
        <v>41</v>
      </c>
      <c r="P129" s="150">
        <f t="shared" si="1"/>
        <v>0</v>
      </c>
      <c r="Q129" s="150">
        <v>0</v>
      </c>
      <c r="R129" s="150">
        <f t="shared" si="2"/>
        <v>0</v>
      </c>
      <c r="S129" s="150">
        <v>0</v>
      </c>
      <c r="T129" s="151">
        <f t="shared" si="3"/>
        <v>0</v>
      </c>
      <c r="AR129" s="152" t="s">
        <v>210</v>
      </c>
      <c r="AT129" s="152" t="s">
        <v>206</v>
      </c>
      <c r="AU129" s="152" t="s">
        <v>88</v>
      </c>
      <c r="AY129" s="13" t="s">
        <v>204</v>
      </c>
      <c r="BE129" s="153">
        <f t="shared" si="4"/>
        <v>0</v>
      </c>
      <c r="BF129" s="153">
        <f t="shared" si="5"/>
        <v>0</v>
      </c>
      <c r="BG129" s="153">
        <f t="shared" si="6"/>
        <v>0</v>
      </c>
      <c r="BH129" s="153">
        <f t="shared" si="7"/>
        <v>0</v>
      </c>
      <c r="BI129" s="153">
        <f t="shared" si="8"/>
        <v>0</v>
      </c>
      <c r="BJ129" s="13" t="s">
        <v>88</v>
      </c>
      <c r="BK129" s="153">
        <f t="shared" si="9"/>
        <v>0</v>
      </c>
      <c r="BL129" s="13" t="s">
        <v>210</v>
      </c>
      <c r="BM129" s="152" t="s">
        <v>3278</v>
      </c>
    </row>
    <row r="130" spans="2:65" s="1" customFormat="1" ht="16.5" customHeight="1" x14ac:dyDescent="0.2">
      <c r="B130" s="139"/>
      <c r="C130" s="140" t="s">
        <v>93</v>
      </c>
      <c r="D130" s="140" t="s">
        <v>206</v>
      </c>
      <c r="E130" s="141" t="s">
        <v>1683</v>
      </c>
      <c r="F130" s="142" t="s">
        <v>3174</v>
      </c>
      <c r="G130" s="143" t="s">
        <v>209</v>
      </c>
      <c r="H130" s="144">
        <v>252</v>
      </c>
      <c r="I130" s="145"/>
      <c r="J130" s="146">
        <f t="shared" si="0"/>
        <v>0</v>
      </c>
      <c r="K130" s="147"/>
      <c r="L130" s="28"/>
      <c r="M130" s="148" t="s">
        <v>1</v>
      </c>
      <c r="N130" s="149" t="s">
        <v>41</v>
      </c>
      <c r="P130" s="150">
        <f t="shared" si="1"/>
        <v>0</v>
      </c>
      <c r="Q130" s="150">
        <v>0</v>
      </c>
      <c r="R130" s="150">
        <f t="shared" si="2"/>
        <v>0</v>
      </c>
      <c r="S130" s="150">
        <v>0</v>
      </c>
      <c r="T130" s="151">
        <f t="shared" si="3"/>
        <v>0</v>
      </c>
      <c r="AR130" s="152" t="s">
        <v>210</v>
      </c>
      <c r="AT130" s="152" t="s">
        <v>206</v>
      </c>
      <c r="AU130" s="152" t="s">
        <v>88</v>
      </c>
      <c r="AY130" s="13" t="s">
        <v>204</v>
      </c>
      <c r="BE130" s="153">
        <f t="shared" si="4"/>
        <v>0</v>
      </c>
      <c r="BF130" s="153">
        <f t="shared" si="5"/>
        <v>0</v>
      </c>
      <c r="BG130" s="153">
        <f t="shared" si="6"/>
        <v>0</v>
      </c>
      <c r="BH130" s="153">
        <f t="shared" si="7"/>
        <v>0</v>
      </c>
      <c r="BI130" s="153">
        <f t="shared" si="8"/>
        <v>0</v>
      </c>
      <c r="BJ130" s="13" t="s">
        <v>88</v>
      </c>
      <c r="BK130" s="153">
        <f t="shared" si="9"/>
        <v>0</v>
      </c>
      <c r="BL130" s="13" t="s">
        <v>210</v>
      </c>
      <c r="BM130" s="152" t="s">
        <v>3279</v>
      </c>
    </row>
    <row r="131" spans="2:65" s="1" customFormat="1" ht="37.799999999999997" customHeight="1" x14ac:dyDescent="0.2">
      <c r="B131" s="139"/>
      <c r="C131" s="140" t="s">
        <v>210</v>
      </c>
      <c r="D131" s="140" t="s">
        <v>206</v>
      </c>
      <c r="E131" s="141" t="s">
        <v>3176</v>
      </c>
      <c r="F131" s="142" t="s">
        <v>3177</v>
      </c>
      <c r="G131" s="143" t="s">
        <v>209</v>
      </c>
      <c r="H131" s="144">
        <v>252</v>
      </c>
      <c r="I131" s="145"/>
      <c r="J131" s="146">
        <f t="shared" si="0"/>
        <v>0</v>
      </c>
      <c r="K131" s="147"/>
      <c r="L131" s="28"/>
      <c r="M131" s="148" t="s">
        <v>1</v>
      </c>
      <c r="N131" s="149" t="s">
        <v>41</v>
      </c>
      <c r="P131" s="150">
        <f t="shared" si="1"/>
        <v>0</v>
      </c>
      <c r="Q131" s="150">
        <v>0</v>
      </c>
      <c r="R131" s="150">
        <f t="shared" si="2"/>
        <v>0</v>
      </c>
      <c r="S131" s="150">
        <v>0</v>
      </c>
      <c r="T131" s="151">
        <f t="shared" si="3"/>
        <v>0</v>
      </c>
      <c r="AR131" s="152" t="s">
        <v>210</v>
      </c>
      <c r="AT131" s="152" t="s">
        <v>206</v>
      </c>
      <c r="AU131" s="152" t="s">
        <v>88</v>
      </c>
      <c r="AY131" s="13" t="s">
        <v>204</v>
      </c>
      <c r="BE131" s="153">
        <f t="shared" si="4"/>
        <v>0</v>
      </c>
      <c r="BF131" s="153">
        <f t="shared" si="5"/>
        <v>0</v>
      </c>
      <c r="BG131" s="153">
        <f t="shared" si="6"/>
        <v>0</v>
      </c>
      <c r="BH131" s="153">
        <f t="shared" si="7"/>
        <v>0</v>
      </c>
      <c r="BI131" s="153">
        <f t="shared" si="8"/>
        <v>0</v>
      </c>
      <c r="BJ131" s="13" t="s">
        <v>88</v>
      </c>
      <c r="BK131" s="153">
        <f t="shared" si="9"/>
        <v>0</v>
      </c>
      <c r="BL131" s="13" t="s">
        <v>210</v>
      </c>
      <c r="BM131" s="152" t="s">
        <v>3280</v>
      </c>
    </row>
    <row r="132" spans="2:65" s="1" customFormat="1" ht="33" customHeight="1" x14ac:dyDescent="0.2">
      <c r="B132" s="139"/>
      <c r="C132" s="140" t="s">
        <v>221</v>
      </c>
      <c r="D132" s="140" t="s">
        <v>206</v>
      </c>
      <c r="E132" s="141" t="s">
        <v>3179</v>
      </c>
      <c r="F132" s="142" t="s">
        <v>3180</v>
      </c>
      <c r="G132" s="143" t="s">
        <v>209</v>
      </c>
      <c r="H132" s="144">
        <v>16.844999999999999</v>
      </c>
      <c r="I132" s="145"/>
      <c r="J132" s="146">
        <f t="shared" si="0"/>
        <v>0</v>
      </c>
      <c r="K132" s="147"/>
      <c r="L132" s="28"/>
      <c r="M132" s="148" t="s">
        <v>1</v>
      </c>
      <c r="N132" s="149" t="s">
        <v>41</v>
      </c>
      <c r="P132" s="150">
        <f t="shared" si="1"/>
        <v>0</v>
      </c>
      <c r="Q132" s="150">
        <v>0</v>
      </c>
      <c r="R132" s="150">
        <f t="shared" si="2"/>
        <v>0</v>
      </c>
      <c r="S132" s="150">
        <v>0</v>
      </c>
      <c r="T132" s="151">
        <f t="shared" si="3"/>
        <v>0</v>
      </c>
      <c r="AR132" s="152" t="s">
        <v>210</v>
      </c>
      <c r="AT132" s="152" t="s">
        <v>206</v>
      </c>
      <c r="AU132" s="152" t="s">
        <v>88</v>
      </c>
      <c r="AY132" s="13" t="s">
        <v>204</v>
      </c>
      <c r="BE132" s="153">
        <f t="shared" si="4"/>
        <v>0</v>
      </c>
      <c r="BF132" s="153">
        <f t="shared" si="5"/>
        <v>0</v>
      </c>
      <c r="BG132" s="153">
        <f t="shared" si="6"/>
        <v>0</v>
      </c>
      <c r="BH132" s="153">
        <f t="shared" si="7"/>
        <v>0</v>
      </c>
      <c r="BI132" s="153">
        <f t="shared" si="8"/>
        <v>0</v>
      </c>
      <c r="BJ132" s="13" t="s">
        <v>88</v>
      </c>
      <c r="BK132" s="153">
        <f t="shared" si="9"/>
        <v>0</v>
      </c>
      <c r="BL132" s="13" t="s">
        <v>210</v>
      </c>
      <c r="BM132" s="152" t="s">
        <v>3281</v>
      </c>
    </row>
    <row r="133" spans="2:65" s="1" customFormat="1" ht="37.799999999999997" customHeight="1" x14ac:dyDescent="0.2">
      <c r="B133" s="139"/>
      <c r="C133" s="140" t="s">
        <v>225</v>
      </c>
      <c r="D133" s="140" t="s">
        <v>206</v>
      </c>
      <c r="E133" s="141" t="s">
        <v>3182</v>
      </c>
      <c r="F133" s="142" t="s">
        <v>3183</v>
      </c>
      <c r="G133" s="143" t="s">
        <v>209</v>
      </c>
      <c r="H133" s="144">
        <v>16.844999999999999</v>
      </c>
      <c r="I133" s="145"/>
      <c r="J133" s="146">
        <f t="shared" si="0"/>
        <v>0</v>
      </c>
      <c r="K133" s="147"/>
      <c r="L133" s="28"/>
      <c r="M133" s="148" t="s">
        <v>1</v>
      </c>
      <c r="N133" s="149" t="s">
        <v>41</v>
      </c>
      <c r="P133" s="150">
        <f t="shared" si="1"/>
        <v>0</v>
      </c>
      <c r="Q133" s="150">
        <v>0</v>
      </c>
      <c r="R133" s="150">
        <f t="shared" si="2"/>
        <v>0</v>
      </c>
      <c r="S133" s="150">
        <v>0</v>
      </c>
      <c r="T133" s="151">
        <f t="shared" si="3"/>
        <v>0</v>
      </c>
      <c r="AR133" s="152" t="s">
        <v>210</v>
      </c>
      <c r="AT133" s="152" t="s">
        <v>206</v>
      </c>
      <c r="AU133" s="152" t="s">
        <v>88</v>
      </c>
      <c r="AY133" s="13" t="s">
        <v>204</v>
      </c>
      <c r="BE133" s="153">
        <f t="shared" si="4"/>
        <v>0</v>
      </c>
      <c r="BF133" s="153">
        <f t="shared" si="5"/>
        <v>0</v>
      </c>
      <c r="BG133" s="153">
        <f t="shared" si="6"/>
        <v>0</v>
      </c>
      <c r="BH133" s="153">
        <f t="shared" si="7"/>
        <v>0</v>
      </c>
      <c r="BI133" s="153">
        <f t="shared" si="8"/>
        <v>0</v>
      </c>
      <c r="BJ133" s="13" t="s">
        <v>88</v>
      </c>
      <c r="BK133" s="153">
        <f t="shared" si="9"/>
        <v>0</v>
      </c>
      <c r="BL133" s="13" t="s">
        <v>210</v>
      </c>
      <c r="BM133" s="152" t="s">
        <v>3282</v>
      </c>
    </row>
    <row r="134" spans="2:65" s="1" customFormat="1" ht="24.15" customHeight="1" x14ac:dyDescent="0.2">
      <c r="B134" s="139"/>
      <c r="C134" s="140" t="s">
        <v>229</v>
      </c>
      <c r="D134" s="140" t="s">
        <v>206</v>
      </c>
      <c r="E134" s="141" t="s">
        <v>1689</v>
      </c>
      <c r="F134" s="142" t="s">
        <v>1690</v>
      </c>
      <c r="G134" s="143" t="s">
        <v>209</v>
      </c>
      <c r="H134" s="144">
        <v>235.155</v>
      </c>
      <c r="I134" s="145"/>
      <c r="J134" s="146">
        <f t="shared" si="0"/>
        <v>0</v>
      </c>
      <c r="K134" s="147"/>
      <c r="L134" s="28"/>
      <c r="M134" s="148" t="s">
        <v>1</v>
      </c>
      <c r="N134" s="149" t="s">
        <v>41</v>
      </c>
      <c r="P134" s="150">
        <f t="shared" si="1"/>
        <v>0</v>
      </c>
      <c r="Q134" s="150">
        <v>0</v>
      </c>
      <c r="R134" s="150">
        <f t="shared" si="2"/>
        <v>0</v>
      </c>
      <c r="S134" s="150">
        <v>0</v>
      </c>
      <c r="T134" s="151">
        <f t="shared" si="3"/>
        <v>0</v>
      </c>
      <c r="AR134" s="152" t="s">
        <v>210</v>
      </c>
      <c r="AT134" s="152" t="s">
        <v>206</v>
      </c>
      <c r="AU134" s="152" t="s">
        <v>88</v>
      </c>
      <c r="AY134" s="13" t="s">
        <v>204</v>
      </c>
      <c r="BE134" s="153">
        <f t="shared" si="4"/>
        <v>0</v>
      </c>
      <c r="BF134" s="153">
        <f t="shared" si="5"/>
        <v>0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3" t="s">
        <v>88</v>
      </c>
      <c r="BK134" s="153">
        <f t="shared" si="9"/>
        <v>0</v>
      </c>
      <c r="BL134" s="13" t="s">
        <v>210</v>
      </c>
      <c r="BM134" s="152" t="s">
        <v>3283</v>
      </c>
    </row>
    <row r="135" spans="2:65" s="1" customFormat="1" ht="24.15" customHeight="1" x14ac:dyDescent="0.2">
      <c r="B135" s="139"/>
      <c r="C135" s="140" t="s">
        <v>233</v>
      </c>
      <c r="D135" s="140" t="s">
        <v>206</v>
      </c>
      <c r="E135" s="141" t="s">
        <v>1692</v>
      </c>
      <c r="F135" s="142" t="s">
        <v>1693</v>
      </c>
      <c r="G135" s="143" t="s">
        <v>209</v>
      </c>
      <c r="H135" s="144">
        <v>38.340000000000003</v>
      </c>
      <c r="I135" s="145"/>
      <c r="J135" s="146">
        <f t="shared" si="0"/>
        <v>0</v>
      </c>
      <c r="K135" s="147"/>
      <c r="L135" s="28"/>
      <c r="M135" s="148" t="s">
        <v>1</v>
      </c>
      <c r="N135" s="149" t="s">
        <v>41</v>
      </c>
      <c r="P135" s="150">
        <f t="shared" si="1"/>
        <v>0</v>
      </c>
      <c r="Q135" s="150">
        <v>0</v>
      </c>
      <c r="R135" s="150">
        <f t="shared" si="2"/>
        <v>0</v>
      </c>
      <c r="S135" s="150">
        <v>0</v>
      </c>
      <c r="T135" s="151">
        <f t="shared" si="3"/>
        <v>0</v>
      </c>
      <c r="AR135" s="152" t="s">
        <v>210</v>
      </c>
      <c r="AT135" s="152" t="s">
        <v>206</v>
      </c>
      <c r="AU135" s="152" t="s">
        <v>88</v>
      </c>
      <c r="AY135" s="13" t="s">
        <v>204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88</v>
      </c>
      <c r="BK135" s="153">
        <f t="shared" si="9"/>
        <v>0</v>
      </c>
      <c r="BL135" s="13" t="s">
        <v>210</v>
      </c>
      <c r="BM135" s="152" t="s">
        <v>3284</v>
      </c>
    </row>
    <row r="136" spans="2:65" s="1" customFormat="1" ht="16.5" customHeight="1" x14ac:dyDescent="0.2">
      <c r="B136" s="139"/>
      <c r="C136" s="154" t="s">
        <v>241</v>
      </c>
      <c r="D136" s="154" t="s">
        <v>301</v>
      </c>
      <c r="E136" s="155" t="s">
        <v>3187</v>
      </c>
      <c r="F136" s="156" t="s">
        <v>3188</v>
      </c>
      <c r="G136" s="157" t="s">
        <v>270</v>
      </c>
      <c r="H136" s="158">
        <v>57.51</v>
      </c>
      <c r="I136" s="159"/>
      <c r="J136" s="160">
        <f t="shared" si="0"/>
        <v>0</v>
      </c>
      <c r="K136" s="161"/>
      <c r="L136" s="162"/>
      <c r="M136" s="163" t="s">
        <v>1</v>
      </c>
      <c r="N136" s="164" t="s">
        <v>41</v>
      </c>
      <c r="P136" s="150">
        <f t="shared" si="1"/>
        <v>0</v>
      </c>
      <c r="Q136" s="150">
        <v>1</v>
      </c>
      <c r="R136" s="150">
        <f t="shared" si="2"/>
        <v>57.51</v>
      </c>
      <c r="S136" s="150">
        <v>0</v>
      </c>
      <c r="T136" s="151">
        <f t="shared" si="3"/>
        <v>0</v>
      </c>
      <c r="AR136" s="152" t="s">
        <v>233</v>
      </c>
      <c r="AT136" s="152" t="s">
        <v>301</v>
      </c>
      <c r="AU136" s="152" t="s">
        <v>88</v>
      </c>
      <c r="AY136" s="13" t="s">
        <v>204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88</v>
      </c>
      <c r="BK136" s="153">
        <f t="shared" si="9"/>
        <v>0</v>
      </c>
      <c r="BL136" s="13" t="s">
        <v>210</v>
      </c>
      <c r="BM136" s="152" t="s">
        <v>3285</v>
      </c>
    </row>
    <row r="137" spans="2:65" s="11" customFormat="1" ht="20.85" customHeight="1" x14ac:dyDescent="0.25">
      <c r="B137" s="127"/>
      <c r="D137" s="128" t="s">
        <v>74</v>
      </c>
      <c r="E137" s="137" t="s">
        <v>210</v>
      </c>
      <c r="F137" s="137" t="s">
        <v>394</v>
      </c>
      <c r="I137" s="130"/>
      <c r="J137" s="138">
        <f>BK137</f>
        <v>0</v>
      </c>
      <c r="L137" s="127"/>
      <c r="M137" s="132"/>
      <c r="P137" s="133">
        <f>P138</f>
        <v>0</v>
      </c>
      <c r="R137" s="133">
        <f>R138</f>
        <v>21.769451999999998</v>
      </c>
      <c r="T137" s="134">
        <f>T138</f>
        <v>0</v>
      </c>
      <c r="AR137" s="128" t="s">
        <v>82</v>
      </c>
      <c r="AT137" s="135" t="s">
        <v>74</v>
      </c>
      <c r="AU137" s="135" t="s">
        <v>88</v>
      </c>
      <c r="AY137" s="128" t="s">
        <v>204</v>
      </c>
      <c r="BK137" s="136">
        <f>BK138</f>
        <v>0</v>
      </c>
    </row>
    <row r="138" spans="2:65" s="1" customFormat="1" ht="24.15" customHeight="1" x14ac:dyDescent="0.2">
      <c r="B138" s="139"/>
      <c r="C138" s="140" t="s">
        <v>247</v>
      </c>
      <c r="D138" s="140" t="s">
        <v>206</v>
      </c>
      <c r="E138" s="141" t="s">
        <v>1695</v>
      </c>
      <c r="F138" s="142" t="s">
        <v>1696</v>
      </c>
      <c r="G138" s="143" t="s">
        <v>209</v>
      </c>
      <c r="H138" s="144">
        <v>12.78</v>
      </c>
      <c r="I138" s="145"/>
      <c r="J138" s="146">
        <f>ROUND(I138*H138,2)</f>
        <v>0</v>
      </c>
      <c r="K138" s="147"/>
      <c r="L138" s="28"/>
      <c r="M138" s="148" t="s">
        <v>1</v>
      </c>
      <c r="N138" s="149" t="s">
        <v>41</v>
      </c>
      <c r="P138" s="150">
        <f>O138*H138</f>
        <v>0</v>
      </c>
      <c r="Q138" s="150">
        <v>1.7034</v>
      </c>
      <c r="R138" s="150">
        <f>Q138*H138</f>
        <v>21.769451999999998</v>
      </c>
      <c r="S138" s="150">
        <v>0</v>
      </c>
      <c r="T138" s="151">
        <f>S138*H138</f>
        <v>0</v>
      </c>
      <c r="AR138" s="152" t="s">
        <v>210</v>
      </c>
      <c r="AT138" s="152" t="s">
        <v>206</v>
      </c>
      <c r="AU138" s="152" t="s">
        <v>93</v>
      </c>
      <c r="AY138" s="13" t="s">
        <v>204</v>
      </c>
      <c r="BE138" s="153">
        <f>IF(N138="základná",J138,0)</f>
        <v>0</v>
      </c>
      <c r="BF138" s="153">
        <f>IF(N138="znížená",J138,0)</f>
        <v>0</v>
      </c>
      <c r="BG138" s="153">
        <f>IF(N138="zákl. prenesená",J138,0)</f>
        <v>0</v>
      </c>
      <c r="BH138" s="153">
        <f>IF(N138="zníž. prenesená",J138,0)</f>
        <v>0</v>
      </c>
      <c r="BI138" s="153">
        <f>IF(N138="nulová",J138,0)</f>
        <v>0</v>
      </c>
      <c r="BJ138" s="13" t="s">
        <v>88</v>
      </c>
      <c r="BK138" s="153">
        <f>ROUND(I138*H138,2)</f>
        <v>0</v>
      </c>
      <c r="BL138" s="13" t="s">
        <v>210</v>
      </c>
      <c r="BM138" s="152" t="s">
        <v>3286</v>
      </c>
    </row>
    <row r="139" spans="2:65" s="11" customFormat="1" ht="22.8" customHeight="1" x14ac:dyDescent="0.25">
      <c r="B139" s="127"/>
      <c r="D139" s="128" t="s">
        <v>74</v>
      </c>
      <c r="E139" s="137" t="s">
        <v>93</v>
      </c>
      <c r="F139" s="137" t="s">
        <v>305</v>
      </c>
      <c r="I139" s="130"/>
      <c r="J139" s="138">
        <f>BK139</f>
        <v>0</v>
      </c>
      <c r="L139" s="127"/>
      <c r="M139" s="132"/>
      <c r="P139" s="133">
        <f>SUM(P140:P141)</f>
        <v>0</v>
      </c>
      <c r="R139" s="133">
        <f>SUM(R140:R141)</f>
        <v>0</v>
      </c>
      <c r="T139" s="134">
        <f>SUM(T140:T141)</f>
        <v>0</v>
      </c>
      <c r="AR139" s="128" t="s">
        <v>82</v>
      </c>
      <c r="AT139" s="135" t="s">
        <v>74</v>
      </c>
      <c r="AU139" s="135" t="s">
        <v>82</v>
      </c>
      <c r="AY139" s="128" t="s">
        <v>204</v>
      </c>
      <c r="BK139" s="136">
        <f>SUM(BK140:BK141)</f>
        <v>0</v>
      </c>
    </row>
    <row r="140" spans="2:65" s="1" customFormat="1" ht="24.15" customHeight="1" x14ac:dyDescent="0.2">
      <c r="B140" s="139"/>
      <c r="C140" s="140" t="s">
        <v>251</v>
      </c>
      <c r="D140" s="140" t="s">
        <v>206</v>
      </c>
      <c r="E140" s="141" t="s">
        <v>3287</v>
      </c>
      <c r="F140" s="142" t="s">
        <v>3288</v>
      </c>
      <c r="G140" s="143" t="s">
        <v>294</v>
      </c>
      <c r="H140" s="144">
        <v>1</v>
      </c>
      <c r="I140" s="145"/>
      <c r="J140" s="146">
        <f>ROUND(I140*H140,2)</f>
        <v>0</v>
      </c>
      <c r="K140" s="147"/>
      <c r="L140" s="28"/>
      <c r="M140" s="148" t="s">
        <v>1</v>
      </c>
      <c r="N140" s="149" t="s">
        <v>41</v>
      </c>
      <c r="P140" s="150">
        <f>O140*H140</f>
        <v>0</v>
      </c>
      <c r="Q140" s="150">
        <v>0</v>
      </c>
      <c r="R140" s="150">
        <f>Q140*H140</f>
        <v>0</v>
      </c>
      <c r="S140" s="150">
        <v>0</v>
      </c>
      <c r="T140" s="151">
        <f>S140*H140</f>
        <v>0</v>
      </c>
      <c r="AR140" s="152" t="s">
        <v>210</v>
      </c>
      <c r="AT140" s="152" t="s">
        <v>206</v>
      </c>
      <c r="AU140" s="152" t="s">
        <v>88</v>
      </c>
      <c r="AY140" s="13" t="s">
        <v>204</v>
      </c>
      <c r="BE140" s="153">
        <f>IF(N140="základná",J140,0)</f>
        <v>0</v>
      </c>
      <c r="BF140" s="153">
        <f>IF(N140="znížená",J140,0)</f>
        <v>0</v>
      </c>
      <c r="BG140" s="153">
        <f>IF(N140="zákl. prenesená",J140,0)</f>
        <v>0</v>
      </c>
      <c r="BH140" s="153">
        <f>IF(N140="zníž. prenesená",J140,0)</f>
        <v>0</v>
      </c>
      <c r="BI140" s="153">
        <f>IF(N140="nulová",J140,0)</f>
        <v>0</v>
      </c>
      <c r="BJ140" s="13" t="s">
        <v>88</v>
      </c>
      <c r="BK140" s="153">
        <f>ROUND(I140*H140,2)</f>
        <v>0</v>
      </c>
      <c r="BL140" s="13" t="s">
        <v>210</v>
      </c>
      <c r="BM140" s="152" t="s">
        <v>3289</v>
      </c>
    </row>
    <row r="141" spans="2:65" s="1" customFormat="1" ht="21.75" customHeight="1" x14ac:dyDescent="0.2">
      <c r="B141" s="139"/>
      <c r="C141" s="154" t="s">
        <v>255</v>
      </c>
      <c r="D141" s="154" t="s">
        <v>301</v>
      </c>
      <c r="E141" s="155" t="s">
        <v>3290</v>
      </c>
      <c r="F141" s="156" t="s">
        <v>3291</v>
      </c>
      <c r="G141" s="157" t="s">
        <v>294</v>
      </c>
      <c r="H141" s="158">
        <v>1</v>
      </c>
      <c r="I141" s="159"/>
      <c r="J141" s="160">
        <f>ROUND(I141*H141,2)</f>
        <v>0</v>
      </c>
      <c r="K141" s="161"/>
      <c r="L141" s="162"/>
      <c r="M141" s="163" t="s">
        <v>1</v>
      </c>
      <c r="N141" s="164" t="s">
        <v>41</v>
      </c>
      <c r="P141" s="150">
        <f>O141*H141</f>
        <v>0</v>
      </c>
      <c r="Q141" s="150">
        <v>0</v>
      </c>
      <c r="R141" s="150">
        <f>Q141*H141</f>
        <v>0</v>
      </c>
      <c r="S141" s="150">
        <v>0</v>
      </c>
      <c r="T141" s="151">
        <f>S141*H141</f>
        <v>0</v>
      </c>
      <c r="AR141" s="152" t="s">
        <v>233</v>
      </c>
      <c r="AT141" s="152" t="s">
        <v>301</v>
      </c>
      <c r="AU141" s="152" t="s">
        <v>88</v>
      </c>
      <c r="AY141" s="13" t="s">
        <v>204</v>
      </c>
      <c r="BE141" s="153">
        <f>IF(N141="základná",J141,0)</f>
        <v>0</v>
      </c>
      <c r="BF141" s="153">
        <f>IF(N141="znížená",J141,0)</f>
        <v>0</v>
      </c>
      <c r="BG141" s="153">
        <f>IF(N141="zákl. prenesená",J141,0)</f>
        <v>0</v>
      </c>
      <c r="BH141" s="153">
        <f>IF(N141="zníž. prenesená",J141,0)</f>
        <v>0</v>
      </c>
      <c r="BI141" s="153">
        <f>IF(N141="nulová",J141,0)</f>
        <v>0</v>
      </c>
      <c r="BJ141" s="13" t="s">
        <v>88</v>
      </c>
      <c r="BK141" s="153">
        <f>ROUND(I141*H141,2)</f>
        <v>0</v>
      </c>
      <c r="BL141" s="13" t="s">
        <v>210</v>
      </c>
      <c r="BM141" s="152" t="s">
        <v>3292</v>
      </c>
    </row>
    <row r="142" spans="2:65" s="11" customFormat="1" ht="22.8" customHeight="1" x14ac:dyDescent="0.25">
      <c r="B142" s="127"/>
      <c r="D142" s="128" t="s">
        <v>74</v>
      </c>
      <c r="E142" s="137" t="s">
        <v>233</v>
      </c>
      <c r="F142" s="137" t="s">
        <v>3191</v>
      </c>
      <c r="I142" s="130"/>
      <c r="J142" s="138">
        <f>BK142</f>
        <v>0</v>
      </c>
      <c r="L142" s="127"/>
      <c r="M142" s="132"/>
      <c r="P142" s="133">
        <f>SUM(P143:P164)</f>
        <v>0</v>
      </c>
      <c r="R142" s="133">
        <f>SUM(R143:R164)</f>
        <v>0.74489079999999996</v>
      </c>
      <c r="T142" s="134">
        <f>SUM(T143:T164)</f>
        <v>0</v>
      </c>
      <c r="AR142" s="128" t="s">
        <v>82</v>
      </c>
      <c r="AT142" s="135" t="s">
        <v>74</v>
      </c>
      <c r="AU142" s="135" t="s">
        <v>82</v>
      </c>
      <c r="AY142" s="128" t="s">
        <v>204</v>
      </c>
      <c r="BK142" s="136">
        <f>SUM(BK143:BK164)</f>
        <v>0</v>
      </c>
    </row>
    <row r="143" spans="2:65" s="1" customFormat="1" ht="24.15" customHeight="1" x14ac:dyDescent="0.2">
      <c r="B143" s="139"/>
      <c r="C143" s="140" t="s">
        <v>259</v>
      </c>
      <c r="D143" s="140" t="s">
        <v>206</v>
      </c>
      <c r="E143" s="141" t="s">
        <v>3293</v>
      </c>
      <c r="F143" s="142" t="s">
        <v>3294</v>
      </c>
      <c r="G143" s="143" t="s">
        <v>495</v>
      </c>
      <c r="H143" s="144">
        <v>105</v>
      </c>
      <c r="I143" s="145"/>
      <c r="J143" s="146">
        <f t="shared" ref="J143:J164" si="10">ROUND(I143*H143,2)</f>
        <v>0</v>
      </c>
      <c r="K143" s="147"/>
      <c r="L143" s="28"/>
      <c r="M143" s="148" t="s">
        <v>1</v>
      </c>
      <c r="N143" s="149" t="s">
        <v>41</v>
      </c>
      <c r="P143" s="150">
        <f t="shared" ref="P143:P164" si="11">O143*H143</f>
        <v>0</v>
      </c>
      <c r="Q143" s="150">
        <v>3.68696E-3</v>
      </c>
      <c r="R143" s="150">
        <f t="shared" ref="R143:R164" si="12">Q143*H143</f>
        <v>0.3871308</v>
      </c>
      <c r="S143" s="150">
        <v>0</v>
      </c>
      <c r="T143" s="151">
        <f t="shared" ref="T143:T164" si="13">S143*H143</f>
        <v>0</v>
      </c>
      <c r="AR143" s="152" t="s">
        <v>210</v>
      </c>
      <c r="AT143" s="152" t="s">
        <v>206</v>
      </c>
      <c r="AU143" s="152" t="s">
        <v>88</v>
      </c>
      <c r="AY143" s="13" t="s">
        <v>204</v>
      </c>
      <c r="BE143" s="153">
        <f t="shared" ref="BE143:BE164" si="14">IF(N143="základná",J143,0)</f>
        <v>0</v>
      </c>
      <c r="BF143" s="153">
        <f t="shared" ref="BF143:BF164" si="15">IF(N143="znížená",J143,0)</f>
        <v>0</v>
      </c>
      <c r="BG143" s="153">
        <f t="shared" ref="BG143:BG164" si="16">IF(N143="zákl. prenesená",J143,0)</f>
        <v>0</v>
      </c>
      <c r="BH143" s="153">
        <f t="shared" ref="BH143:BH164" si="17">IF(N143="zníž. prenesená",J143,0)</f>
        <v>0</v>
      </c>
      <c r="BI143" s="153">
        <f t="shared" ref="BI143:BI164" si="18">IF(N143="nulová",J143,0)</f>
        <v>0</v>
      </c>
      <c r="BJ143" s="13" t="s">
        <v>88</v>
      </c>
      <c r="BK143" s="153">
        <f t="shared" ref="BK143:BK164" si="19">ROUND(I143*H143,2)</f>
        <v>0</v>
      </c>
      <c r="BL143" s="13" t="s">
        <v>210</v>
      </c>
      <c r="BM143" s="152" t="s">
        <v>3295</v>
      </c>
    </row>
    <row r="144" spans="2:65" s="1" customFormat="1" ht="24.15" customHeight="1" x14ac:dyDescent="0.2">
      <c r="B144" s="139"/>
      <c r="C144" s="140" t="s">
        <v>263</v>
      </c>
      <c r="D144" s="140" t="s">
        <v>206</v>
      </c>
      <c r="E144" s="141" t="s">
        <v>3296</v>
      </c>
      <c r="F144" s="142" t="s">
        <v>3297</v>
      </c>
      <c r="G144" s="143" t="s">
        <v>294</v>
      </c>
      <c r="H144" s="144">
        <v>1</v>
      </c>
      <c r="I144" s="145"/>
      <c r="J144" s="146">
        <f t="shared" si="10"/>
        <v>0</v>
      </c>
      <c r="K144" s="147"/>
      <c r="L144" s="28"/>
      <c r="M144" s="148" t="s">
        <v>1</v>
      </c>
      <c r="N144" s="149" t="s">
        <v>41</v>
      </c>
      <c r="P144" s="150">
        <f t="shared" si="11"/>
        <v>0</v>
      </c>
      <c r="Q144" s="150">
        <v>0</v>
      </c>
      <c r="R144" s="150">
        <f t="shared" si="12"/>
        <v>0</v>
      </c>
      <c r="S144" s="150">
        <v>0</v>
      </c>
      <c r="T144" s="151">
        <f t="shared" si="13"/>
        <v>0</v>
      </c>
      <c r="AR144" s="152" t="s">
        <v>210</v>
      </c>
      <c r="AT144" s="152" t="s">
        <v>206</v>
      </c>
      <c r="AU144" s="152" t="s">
        <v>88</v>
      </c>
      <c r="AY144" s="13" t="s">
        <v>204</v>
      </c>
      <c r="BE144" s="153">
        <f t="shared" si="14"/>
        <v>0</v>
      </c>
      <c r="BF144" s="153">
        <f t="shared" si="15"/>
        <v>0</v>
      </c>
      <c r="BG144" s="153">
        <f t="shared" si="16"/>
        <v>0</v>
      </c>
      <c r="BH144" s="153">
        <f t="shared" si="17"/>
        <v>0</v>
      </c>
      <c r="BI144" s="153">
        <f t="shared" si="18"/>
        <v>0</v>
      </c>
      <c r="BJ144" s="13" t="s">
        <v>88</v>
      </c>
      <c r="BK144" s="153">
        <f t="shared" si="19"/>
        <v>0</v>
      </c>
      <c r="BL144" s="13" t="s">
        <v>210</v>
      </c>
      <c r="BM144" s="152" t="s">
        <v>3298</v>
      </c>
    </row>
    <row r="145" spans="2:65" s="1" customFormat="1" ht="24.15" customHeight="1" x14ac:dyDescent="0.2">
      <c r="B145" s="139"/>
      <c r="C145" s="154" t="s">
        <v>267</v>
      </c>
      <c r="D145" s="154" t="s">
        <v>301</v>
      </c>
      <c r="E145" s="155" t="s">
        <v>3299</v>
      </c>
      <c r="F145" s="156" t="s">
        <v>3300</v>
      </c>
      <c r="G145" s="157" t="s">
        <v>294</v>
      </c>
      <c r="H145" s="158">
        <v>1</v>
      </c>
      <c r="I145" s="159"/>
      <c r="J145" s="160">
        <f t="shared" si="10"/>
        <v>0</v>
      </c>
      <c r="K145" s="161"/>
      <c r="L145" s="162"/>
      <c r="M145" s="163" t="s">
        <v>1</v>
      </c>
      <c r="N145" s="164" t="s">
        <v>41</v>
      </c>
      <c r="P145" s="150">
        <f t="shared" si="11"/>
        <v>0</v>
      </c>
      <c r="Q145" s="150">
        <v>0</v>
      </c>
      <c r="R145" s="150">
        <f t="shared" si="12"/>
        <v>0</v>
      </c>
      <c r="S145" s="150">
        <v>0</v>
      </c>
      <c r="T145" s="151">
        <f t="shared" si="13"/>
        <v>0</v>
      </c>
      <c r="AR145" s="152" t="s">
        <v>233</v>
      </c>
      <c r="AT145" s="152" t="s">
        <v>301</v>
      </c>
      <c r="AU145" s="152" t="s">
        <v>88</v>
      </c>
      <c r="AY145" s="13" t="s">
        <v>204</v>
      </c>
      <c r="BE145" s="153">
        <f t="shared" si="14"/>
        <v>0</v>
      </c>
      <c r="BF145" s="153">
        <f t="shared" si="15"/>
        <v>0</v>
      </c>
      <c r="BG145" s="153">
        <f t="shared" si="16"/>
        <v>0</v>
      </c>
      <c r="BH145" s="153">
        <f t="shared" si="17"/>
        <v>0</v>
      </c>
      <c r="BI145" s="153">
        <f t="shared" si="18"/>
        <v>0</v>
      </c>
      <c r="BJ145" s="13" t="s">
        <v>88</v>
      </c>
      <c r="BK145" s="153">
        <f t="shared" si="19"/>
        <v>0</v>
      </c>
      <c r="BL145" s="13" t="s">
        <v>210</v>
      </c>
      <c r="BM145" s="152" t="s">
        <v>3301</v>
      </c>
    </row>
    <row r="146" spans="2:65" s="1" customFormat="1" ht="33" customHeight="1" x14ac:dyDescent="0.2">
      <c r="B146" s="139"/>
      <c r="C146" s="140" t="s">
        <v>272</v>
      </c>
      <c r="D146" s="140" t="s">
        <v>206</v>
      </c>
      <c r="E146" s="141" t="s">
        <v>3302</v>
      </c>
      <c r="F146" s="142" t="s">
        <v>3303</v>
      </c>
      <c r="G146" s="143" t="s">
        <v>294</v>
      </c>
      <c r="H146" s="144">
        <v>7</v>
      </c>
      <c r="I146" s="145"/>
      <c r="J146" s="146">
        <f t="shared" si="10"/>
        <v>0</v>
      </c>
      <c r="K146" s="147"/>
      <c r="L146" s="28"/>
      <c r="M146" s="148" t="s">
        <v>1</v>
      </c>
      <c r="N146" s="149" t="s">
        <v>41</v>
      </c>
      <c r="P146" s="150">
        <f t="shared" si="11"/>
        <v>0</v>
      </c>
      <c r="Q146" s="150">
        <v>0</v>
      </c>
      <c r="R146" s="150">
        <f t="shared" si="12"/>
        <v>0</v>
      </c>
      <c r="S146" s="150">
        <v>0</v>
      </c>
      <c r="T146" s="151">
        <f t="shared" si="13"/>
        <v>0</v>
      </c>
      <c r="AR146" s="152" t="s">
        <v>210</v>
      </c>
      <c r="AT146" s="152" t="s">
        <v>206</v>
      </c>
      <c r="AU146" s="152" t="s">
        <v>88</v>
      </c>
      <c r="AY146" s="13" t="s">
        <v>204</v>
      </c>
      <c r="BE146" s="153">
        <f t="shared" si="14"/>
        <v>0</v>
      </c>
      <c r="BF146" s="153">
        <f t="shared" si="15"/>
        <v>0</v>
      </c>
      <c r="BG146" s="153">
        <f t="shared" si="16"/>
        <v>0</v>
      </c>
      <c r="BH146" s="153">
        <f t="shared" si="17"/>
        <v>0</v>
      </c>
      <c r="BI146" s="153">
        <f t="shared" si="18"/>
        <v>0</v>
      </c>
      <c r="BJ146" s="13" t="s">
        <v>88</v>
      </c>
      <c r="BK146" s="153">
        <f t="shared" si="19"/>
        <v>0</v>
      </c>
      <c r="BL146" s="13" t="s">
        <v>210</v>
      </c>
      <c r="BM146" s="152" t="s">
        <v>3304</v>
      </c>
    </row>
    <row r="147" spans="2:65" s="1" customFormat="1" ht="24.15" customHeight="1" x14ac:dyDescent="0.2">
      <c r="B147" s="139"/>
      <c r="C147" s="154" t="s">
        <v>276</v>
      </c>
      <c r="D147" s="154" t="s">
        <v>301</v>
      </c>
      <c r="E147" s="155" t="s">
        <v>3305</v>
      </c>
      <c r="F147" s="156" t="s">
        <v>3306</v>
      </c>
      <c r="G147" s="157" t="s">
        <v>294</v>
      </c>
      <c r="H147" s="158">
        <v>4</v>
      </c>
      <c r="I147" s="159"/>
      <c r="J147" s="160">
        <f t="shared" si="10"/>
        <v>0</v>
      </c>
      <c r="K147" s="161"/>
      <c r="L147" s="162"/>
      <c r="M147" s="163" t="s">
        <v>1</v>
      </c>
      <c r="N147" s="164" t="s">
        <v>41</v>
      </c>
      <c r="P147" s="150">
        <f t="shared" si="11"/>
        <v>0</v>
      </c>
      <c r="Q147" s="150">
        <v>9.0299999999999998E-3</v>
      </c>
      <c r="R147" s="150">
        <f t="shared" si="12"/>
        <v>3.6119999999999999E-2</v>
      </c>
      <c r="S147" s="150">
        <v>0</v>
      </c>
      <c r="T147" s="151">
        <f t="shared" si="13"/>
        <v>0</v>
      </c>
      <c r="AR147" s="152" t="s">
        <v>233</v>
      </c>
      <c r="AT147" s="152" t="s">
        <v>301</v>
      </c>
      <c r="AU147" s="152" t="s">
        <v>88</v>
      </c>
      <c r="AY147" s="13" t="s">
        <v>204</v>
      </c>
      <c r="BE147" s="153">
        <f t="shared" si="14"/>
        <v>0</v>
      </c>
      <c r="BF147" s="153">
        <f t="shared" si="15"/>
        <v>0</v>
      </c>
      <c r="BG147" s="153">
        <f t="shared" si="16"/>
        <v>0</v>
      </c>
      <c r="BH147" s="153">
        <f t="shared" si="17"/>
        <v>0</v>
      </c>
      <c r="BI147" s="153">
        <f t="shared" si="18"/>
        <v>0</v>
      </c>
      <c r="BJ147" s="13" t="s">
        <v>88</v>
      </c>
      <c r="BK147" s="153">
        <f t="shared" si="19"/>
        <v>0</v>
      </c>
      <c r="BL147" s="13" t="s">
        <v>210</v>
      </c>
      <c r="BM147" s="152" t="s">
        <v>3307</v>
      </c>
    </row>
    <row r="148" spans="2:65" s="1" customFormat="1" ht="24.15" customHeight="1" x14ac:dyDescent="0.2">
      <c r="B148" s="139"/>
      <c r="C148" s="154" t="s">
        <v>280</v>
      </c>
      <c r="D148" s="154" t="s">
        <v>301</v>
      </c>
      <c r="E148" s="155" t="s">
        <v>3308</v>
      </c>
      <c r="F148" s="156" t="s">
        <v>3309</v>
      </c>
      <c r="G148" s="157" t="s">
        <v>294</v>
      </c>
      <c r="H148" s="158">
        <v>3</v>
      </c>
      <c r="I148" s="159"/>
      <c r="J148" s="160">
        <f t="shared" si="10"/>
        <v>0</v>
      </c>
      <c r="K148" s="161"/>
      <c r="L148" s="162"/>
      <c r="M148" s="163" t="s">
        <v>1</v>
      </c>
      <c r="N148" s="164" t="s">
        <v>41</v>
      </c>
      <c r="P148" s="150">
        <f t="shared" si="11"/>
        <v>0</v>
      </c>
      <c r="Q148" s="150">
        <v>9.7999999999999997E-3</v>
      </c>
      <c r="R148" s="150">
        <f t="shared" si="12"/>
        <v>2.9399999999999999E-2</v>
      </c>
      <c r="S148" s="150">
        <v>0</v>
      </c>
      <c r="T148" s="151">
        <f t="shared" si="13"/>
        <v>0</v>
      </c>
      <c r="AR148" s="152" t="s">
        <v>233</v>
      </c>
      <c r="AT148" s="152" t="s">
        <v>301</v>
      </c>
      <c r="AU148" s="152" t="s">
        <v>88</v>
      </c>
      <c r="AY148" s="13" t="s">
        <v>204</v>
      </c>
      <c r="BE148" s="153">
        <f t="shared" si="14"/>
        <v>0</v>
      </c>
      <c r="BF148" s="153">
        <f t="shared" si="15"/>
        <v>0</v>
      </c>
      <c r="BG148" s="153">
        <f t="shared" si="16"/>
        <v>0</v>
      </c>
      <c r="BH148" s="153">
        <f t="shared" si="17"/>
        <v>0</v>
      </c>
      <c r="BI148" s="153">
        <f t="shared" si="18"/>
        <v>0</v>
      </c>
      <c r="BJ148" s="13" t="s">
        <v>88</v>
      </c>
      <c r="BK148" s="153">
        <f t="shared" si="19"/>
        <v>0</v>
      </c>
      <c r="BL148" s="13" t="s">
        <v>210</v>
      </c>
      <c r="BM148" s="152" t="s">
        <v>3310</v>
      </c>
    </row>
    <row r="149" spans="2:65" s="1" customFormat="1" ht="24.15" customHeight="1" x14ac:dyDescent="0.2">
      <c r="B149" s="139"/>
      <c r="C149" s="154" t="s">
        <v>7</v>
      </c>
      <c r="D149" s="154" t="s">
        <v>301</v>
      </c>
      <c r="E149" s="155" t="s">
        <v>3311</v>
      </c>
      <c r="F149" s="156" t="s">
        <v>3312</v>
      </c>
      <c r="G149" s="157" t="s">
        <v>294</v>
      </c>
      <c r="H149" s="158">
        <v>3</v>
      </c>
      <c r="I149" s="159"/>
      <c r="J149" s="160">
        <f t="shared" si="10"/>
        <v>0</v>
      </c>
      <c r="K149" s="161"/>
      <c r="L149" s="162"/>
      <c r="M149" s="163" t="s">
        <v>1</v>
      </c>
      <c r="N149" s="164" t="s">
        <v>41</v>
      </c>
      <c r="P149" s="150">
        <f t="shared" si="11"/>
        <v>0</v>
      </c>
      <c r="Q149" s="150">
        <v>1.4489999999999999E-2</v>
      </c>
      <c r="R149" s="150">
        <f t="shared" si="12"/>
        <v>4.3469999999999995E-2</v>
      </c>
      <c r="S149" s="150">
        <v>0</v>
      </c>
      <c r="T149" s="151">
        <f t="shared" si="13"/>
        <v>0</v>
      </c>
      <c r="AR149" s="152" t="s">
        <v>233</v>
      </c>
      <c r="AT149" s="152" t="s">
        <v>301</v>
      </c>
      <c r="AU149" s="152" t="s">
        <v>88</v>
      </c>
      <c r="AY149" s="13" t="s">
        <v>204</v>
      </c>
      <c r="BE149" s="153">
        <f t="shared" si="14"/>
        <v>0</v>
      </c>
      <c r="BF149" s="153">
        <f t="shared" si="15"/>
        <v>0</v>
      </c>
      <c r="BG149" s="153">
        <f t="shared" si="16"/>
        <v>0</v>
      </c>
      <c r="BH149" s="153">
        <f t="shared" si="17"/>
        <v>0</v>
      </c>
      <c r="BI149" s="153">
        <f t="shared" si="18"/>
        <v>0</v>
      </c>
      <c r="BJ149" s="13" t="s">
        <v>88</v>
      </c>
      <c r="BK149" s="153">
        <f t="shared" si="19"/>
        <v>0</v>
      </c>
      <c r="BL149" s="13" t="s">
        <v>210</v>
      </c>
      <c r="BM149" s="152" t="s">
        <v>3313</v>
      </c>
    </row>
    <row r="150" spans="2:65" s="1" customFormat="1" ht="24.15" customHeight="1" x14ac:dyDescent="0.2">
      <c r="B150" s="139"/>
      <c r="C150" s="154" t="s">
        <v>287</v>
      </c>
      <c r="D150" s="154" t="s">
        <v>301</v>
      </c>
      <c r="E150" s="155" t="s">
        <v>3314</v>
      </c>
      <c r="F150" s="156" t="s">
        <v>3315</v>
      </c>
      <c r="G150" s="157" t="s">
        <v>294</v>
      </c>
      <c r="H150" s="158">
        <v>3</v>
      </c>
      <c r="I150" s="159"/>
      <c r="J150" s="160">
        <f t="shared" si="10"/>
        <v>0</v>
      </c>
      <c r="K150" s="161"/>
      <c r="L150" s="162"/>
      <c r="M150" s="163" t="s">
        <v>1</v>
      </c>
      <c r="N150" s="164" t="s">
        <v>41</v>
      </c>
      <c r="P150" s="150">
        <f t="shared" si="11"/>
        <v>0</v>
      </c>
      <c r="Q150" s="150">
        <v>5.8799999999999998E-3</v>
      </c>
      <c r="R150" s="150">
        <f t="shared" si="12"/>
        <v>1.7639999999999999E-2</v>
      </c>
      <c r="S150" s="150">
        <v>0</v>
      </c>
      <c r="T150" s="151">
        <f t="shared" si="13"/>
        <v>0</v>
      </c>
      <c r="AR150" s="152" t="s">
        <v>233</v>
      </c>
      <c r="AT150" s="152" t="s">
        <v>301</v>
      </c>
      <c r="AU150" s="152" t="s">
        <v>88</v>
      </c>
      <c r="AY150" s="13" t="s">
        <v>204</v>
      </c>
      <c r="BE150" s="153">
        <f t="shared" si="14"/>
        <v>0</v>
      </c>
      <c r="BF150" s="153">
        <f t="shared" si="15"/>
        <v>0</v>
      </c>
      <c r="BG150" s="153">
        <f t="shared" si="16"/>
        <v>0</v>
      </c>
      <c r="BH150" s="153">
        <f t="shared" si="17"/>
        <v>0</v>
      </c>
      <c r="BI150" s="153">
        <f t="shared" si="18"/>
        <v>0</v>
      </c>
      <c r="BJ150" s="13" t="s">
        <v>88</v>
      </c>
      <c r="BK150" s="153">
        <f t="shared" si="19"/>
        <v>0</v>
      </c>
      <c r="BL150" s="13" t="s">
        <v>210</v>
      </c>
      <c r="BM150" s="152" t="s">
        <v>3316</v>
      </c>
    </row>
    <row r="151" spans="2:65" s="1" customFormat="1" ht="24.15" customHeight="1" x14ac:dyDescent="0.2">
      <c r="B151" s="139"/>
      <c r="C151" s="154" t="s">
        <v>291</v>
      </c>
      <c r="D151" s="154" t="s">
        <v>301</v>
      </c>
      <c r="E151" s="155" t="s">
        <v>3317</v>
      </c>
      <c r="F151" s="156" t="s">
        <v>3318</v>
      </c>
      <c r="G151" s="157" t="s">
        <v>294</v>
      </c>
      <c r="H151" s="158">
        <v>3</v>
      </c>
      <c r="I151" s="159"/>
      <c r="J151" s="160">
        <f t="shared" si="10"/>
        <v>0</v>
      </c>
      <c r="K151" s="161"/>
      <c r="L151" s="162"/>
      <c r="M151" s="163" t="s">
        <v>1</v>
      </c>
      <c r="N151" s="164" t="s">
        <v>41</v>
      </c>
      <c r="P151" s="150">
        <f t="shared" si="11"/>
        <v>0</v>
      </c>
      <c r="Q151" s="150">
        <v>1.197E-2</v>
      </c>
      <c r="R151" s="150">
        <f t="shared" si="12"/>
        <v>3.5909999999999997E-2</v>
      </c>
      <c r="S151" s="150">
        <v>0</v>
      </c>
      <c r="T151" s="151">
        <f t="shared" si="13"/>
        <v>0</v>
      </c>
      <c r="AR151" s="152" t="s">
        <v>233</v>
      </c>
      <c r="AT151" s="152" t="s">
        <v>301</v>
      </c>
      <c r="AU151" s="152" t="s">
        <v>88</v>
      </c>
      <c r="AY151" s="13" t="s">
        <v>204</v>
      </c>
      <c r="BE151" s="153">
        <f t="shared" si="14"/>
        <v>0</v>
      </c>
      <c r="BF151" s="153">
        <f t="shared" si="15"/>
        <v>0</v>
      </c>
      <c r="BG151" s="153">
        <f t="shared" si="16"/>
        <v>0</v>
      </c>
      <c r="BH151" s="153">
        <f t="shared" si="17"/>
        <v>0</v>
      </c>
      <c r="BI151" s="153">
        <f t="shared" si="18"/>
        <v>0</v>
      </c>
      <c r="BJ151" s="13" t="s">
        <v>88</v>
      </c>
      <c r="BK151" s="153">
        <f t="shared" si="19"/>
        <v>0</v>
      </c>
      <c r="BL151" s="13" t="s">
        <v>210</v>
      </c>
      <c r="BM151" s="152" t="s">
        <v>3319</v>
      </c>
    </row>
    <row r="152" spans="2:65" s="1" customFormat="1" ht="24.15" customHeight="1" x14ac:dyDescent="0.2">
      <c r="B152" s="139"/>
      <c r="C152" s="154" t="s">
        <v>296</v>
      </c>
      <c r="D152" s="154" t="s">
        <v>301</v>
      </c>
      <c r="E152" s="155" t="s">
        <v>3320</v>
      </c>
      <c r="F152" s="156" t="s">
        <v>3321</v>
      </c>
      <c r="G152" s="157" t="s">
        <v>294</v>
      </c>
      <c r="H152" s="158">
        <v>7</v>
      </c>
      <c r="I152" s="159"/>
      <c r="J152" s="160">
        <f t="shared" si="10"/>
        <v>0</v>
      </c>
      <c r="K152" s="161"/>
      <c r="L152" s="162"/>
      <c r="M152" s="163" t="s">
        <v>1</v>
      </c>
      <c r="N152" s="164" t="s">
        <v>41</v>
      </c>
      <c r="P152" s="150">
        <f t="shared" si="11"/>
        <v>0</v>
      </c>
      <c r="Q152" s="150">
        <v>2.65E-3</v>
      </c>
      <c r="R152" s="150">
        <f t="shared" si="12"/>
        <v>1.8550000000000001E-2</v>
      </c>
      <c r="S152" s="150">
        <v>0</v>
      </c>
      <c r="T152" s="151">
        <f t="shared" si="13"/>
        <v>0</v>
      </c>
      <c r="AR152" s="152" t="s">
        <v>233</v>
      </c>
      <c r="AT152" s="152" t="s">
        <v>301</v>
      </c>
      <c r="AU152" s="152" t="s">
        <v>88</v>
      </c>
      <c r="AY152" s="13" t="s">
        <v>204</v>
      </c>
      <c r="BE152" s="153">
        <f t="shared" si="14"/>
        <v>0</v>
      </c>
      <c r="BF152" s="153">
        <f t="shared" si="15"/>
        <v>0</v>
      </c>
      <c r="BG152" s="153">
        <f t="shared" si="16"/>
        <v>0</v>
      </c>
      <c r="BH152" s="153">
        <f t="shared" si="17"/>
        <v>0</v>
      </c>
      <c r="BI152" s="153">
        <f t="shared" si="18"/>
        <v>0</v>
      </c>
      <c r="BJ152" s="13" t="s">
        <v>88</v>
      </c>
      <c r="BK152" s="153">
        <f t="shared" si="19"/>
        <v>0</v>
      </c>
      <c r="BL152" s="13" t="s">
        <v>210</v>
      </c>
      <c r="BM152" s="152" t="s">
        <v>3322</v>
      </c>
    </row>
    <row r="153" spans="2:65" s="1" customFormat="1" ht="24.15" customHeight="1" x14ac:dyDescent="0.2">
      <c r="B153" s="139"/>
      <c r="C153" s="154" t="s">
        <v>300</v>
      </c>
      <c r="D153" s="154" t="s">
        <v>301</v>
      </c>
      <c r="E153" s="155" t="s">
        <v>3323</v>
      </c>
      <c r="F153" s="156" t="s">
        <v>3324</v>
      </c>
      <c r="G153" s="157" t="s">
        <v>294</v>
      </c>
      <c r="H153" s="158">
        <v>14</v>
      </c>
      <c r="I153" s="159"/>
      <c r="J153" s="160">
        <f t="shared" si="10"/>
        <v>0</v>
      </c>
      <c r="K153" s="161"/>
      <c r="L153" s="162"/>
      <c r="M153" s="163" t="s">
        <v>1</v>
      </c>
      <c r="N153" s="164" t="s">
        <v>41</v>
      </c>
      <c r="P153" s="150">
        <f t="shared" si="11"/>
        <v>0</v>
      </c>
      <c r="Q153" s="150">
        <v>6.6E-4</v>
      </c>
      <c r="R153" s="150">
        <f t="shared" si="12"/>
        <v>9.2399999999999999E-3</v>
      </c>
      <c r="S153" s="150">
        <v>0</v>
      </c>
      <c r="T153" s="151">
        <f t="shared" si="13"/>
        <v>0</v>
      </c>
      <c r="AR153" s="152" t="s">
        <v>233</v>
      </c>
      <c r="AT153" s="152" t="s">
        <v>301</v>
      </c>
      <c r="AU153" s="152" t="s">
        <v>88</v>
      </c>
      <c r="AY153" s="13" t="s">
        <v>204</v>
      </c>
      <c r="BE153" s="153">
        <f t="shared" si="14"/>
        <v>0</v>
      </c>
      <c r="BF153" s="153">
        <f t="shared" si="15"/>
        <v>0</v>
      </c>
      <c r="BG153" s="153">
        <f t="shared" si="16"/>
        <v>0</v>
      </c>
      <c r="BH153" s="153">
        <f t="shared" si="17"/>
        <v>0</v>
      </c>
      <c r="BI153" s="153">
        <f t="shared" si="18"/>
        <v>0</v>
      </c>
      <c r="BJ153" s="13" t="s">
        <v>88</v>
      </c>
      <c r="BK153" s="153">
        <f t="shared" si="19"/>
        <v>0</v>
      </c>
      <c r="BL153" s="13" t="s">
        <v>210</v>
      </c>
      <c r="BM153" s="152" t="s">
        <v>3325</v>
      </c>
    </row>
    <row r="154" spans="2:65" s="1" customFormat="1" ht="33" customHeight="1" x14ac:dyDescent="0.2">
      <c r="B154" s="139"/>
      <c r="C154" s="140" t="s">
        <v>306</v>
      </c>
      <c r="D154" s="140" t="s">
        <v>206</v>
      </c>
      <c r="E154" s="141" t="s">
        <v>3326</v>
      </c>
      <c r="F154" s="142" t="s">
        <v>3327</v>
      </c>
      <c r="G154" s="143" t="s">
        <v>294</v>
      </c>
      <c r="H154" s="144">
        <v>1</v>
      </c>
      <c r="I154" s="145"/>
      <c r="J154" s="146">
        <f t="shared" si="10"/>
        <v>0</v>
      </c>
      <c r="K154" s="147"/>
      <c r="L154" s="28"/>
      <c r="M154" s="148" t="s">
        <v>1</v>
      </c>
      <c r="N154" s="149" t="s">
        <v>41</v>
      </c>
      <c r="P154" s="150">
        <f t="shared" si="11"/>
        <v>0</v>
      </c>
      <c r="Q154" s="150">
        <v>0</v>
      </c>
      <c r="R154" s="150">
        <f t="shared" si="12"/>
        <v>0</v>
      </c>
      <c r="S154" s="150">
        <v>0</v>
      </c>
      <c r="T154" s="151">
        <f t="shared" si="13"/>
        <v>0</v>
      </c>
      <c r="AR154" s="152" t="s">
        <v>210</v>
      </c>
      <c r="AT154" s="152" t="s">
        <v>206</v>
      </c>
      <c r="AU154" s="152" t="s">
        <v>88</v>
      </c>
      <c r="AY154" s="13" t="s">
        <v>204</v>
      </c>
      <c r="BE154" s="153">
        <f t="shared" si="14"/>
        <v>0</v>
      </c>
      <c r="BF154" s="153">
        <f t="shared" si="15"/>
        <v>0</v>
      </c>
      <c r="BG154" s="153">
        <f t="shared" si="16"/>
        <v>0</v>
      </c>
      <c r="BH154" s="153">
        <f t="shared" si="17"/>
        <v>0</v>
      </c>
      <c r="BI154" s="153">
        <f t="shared" si="18"/>
        <v>0</v>
      </c>
      <c r="BJ154" s="13" t="s">
        <v>88</v>
      </c>
      <c r="BK154" s="153">
        <f t="shared" si="19"/>
        <v>0</v>
      </c>
      <c r="BL154" s="13" t="s">
        <v>210</v>
      </c>
      <c r="BM154" s="152" t="s">
        <v>3328</v>
      </c>
    </row>
    <row r="155" spans="2:65" s="1" customFormat="1" ht="24.15" customHeight="1" x14ac:dyDescent="0.2">
      <c r="B155" s="139"/>
      <c r="C155" s="154" t="s">
        <v>310</v>
      </c>
      <c r="D155" s="154" t="s">
        <v>301</v>
      </c>
      <c r="E155" s="155" t="s">
        <v>3329</v>
      </c>
      <c r="F155" s="156" t="s">
        <v>3330</v>
      </c>
      <c r="G155" s="157" t="s">
        <v>294</v>
      </c>
      <c r="H155" s="158">
        <v>1</v>
      </c>
      <c r="I155" s="159"/>
      <c r="J155" s="160">
        <f t="shared" si="10"/>
        <v>0</v>
      </c>
      <c r="K155" s="161"/>
      <c r="L155" s="162"/>
      <c r="M155" s="163" t="s">
        <v>1</v>
      </c>
      <c r="N155" s="164" t="s">
        <v>41</v>
      </c>
      <c r="P155" s="150">
        <f t="shared" si="11"/>
        <v>0</v>
      </c>
      <c r="Q155" s="150">
        <v>2.172E-2</v>
      </c>
      <c r="R155" s="150">
        <f t="shared" si="12"/>
        <v>2.172E-2</v>
      </c>
      <c r="S155" s="150">
        <v>0</v>
      </c>
      <c r="T155" s="151">
        <f t="shared" si="13"/>
        <v>0</v>
      </c>
      <c r="AR155" s="152" t="s">
        <v>233</v>
      </c>
      <c r="AT155" s="152" t="s">
        <v>301</v>
      </c>
      <c r="AU155" s="152" t="s">
        <v>88</v>
      </c>
      <c r="AY155" s="13" t="s">
        <v>204</v>
      </c>
      <c r="BE155" s="153">
        <f t="shared" si="14"/>
        <v>0</v>
      </c>
      <c r="BF155" s="153">
        <f t="shared" si="15"/>
        <v>0</v>
      </c>
      <c r="BG155" s="153">
        <f t="shared" si="16"/>
        <v>0</v>
      </c>
      <c r="BH155" s="153">
        <f t="shared" si="17"/>
        <v>0</v>
      </c>
      <c r="BI155" s="153">
        <f t="shared" si="18"/>
        <v>0</v>
      </c>
      <c r="BJ155" s="13" t="s">
        <v>88</v>
      </c>
      <c r="BK155" s="153">
        <f t="shared" si="19"/>
        <v>0</v>
      </c>
      <c r="BL155" s="13" t="s">
        <v>210</v>
      </c>
      <c r="BM155" s="152" t="s">
        <v>3331</v>
      </c>
    </row>
    <row r="156" spans="2:65" s="1" customFormat="1" ht="24.15" customHeight="1" x14ac:dyDescent="0.2">
      <c r="B156" s="139"/>
      <c r="C156" s="154" t="s">
        <v>314</v>
      </c>
      <c r="D156" s="154" t="s">
        <v>301</v>
      </c>
      <c r="E156" s="155" t="s">
        <v>3332</v>
      </c>
      <c r="F156" s="156" t="s">
        <v>3333</v>
      </c>
      <c r="G156" s="157" t="s">
        <v>294</v>
      </c>
      <c r="H156" s="158">
        <v>1</v>
      </c>
      <c r="I156" s="159"/>
      <c r="J156" s="160">
        <f t="shared" si="10"/>
        <v>0</v>
      </c>
      <c r="K156" s="161"/>
      <c r="L156" s="162"/>
      <c r="M156" s="163" t="s">
        <v>1</v>
      </c>
      <c r="N156" s="164" t="s">
        <v>41</v>
      </c>
      <c r="P156" s="150">
        <f t="shared" si="11"/>
        <v>0</v>
      </c>
      <c r="Q156" s="150">
        <v>0.1036</v>
      </c>
      <c r="R156" s="150">
        <f t="shared" si="12"/>
        <v>0.1036</v>
      </c>
      <c r="S156" s="150">
        <v>0</v>
      </c>
      <c r="T156" s="151">
        <f t="shared" si="13"/>
        <v>0</v>
      </c>
      <c r="AR156" s="152" t="s">
        <v>233</v>
      </c>
      <c r="AT156" s="152" t="s">
        <v>301</v>
      </c>
      <c r="AU156" s="152" t="s">
        <v>88</v>
      </c>
      <c r="AY156" s="13" t="s">
        <v>204</v>
      </c>
      <c r="BE156" s="153">
        <f t="shared" si="14"/>
        <v>0</v>
      </c>
      <c r="BF156" s="153">
        <f t="shared" si="15"/>
        <v>0</v>
      </c>
      <c r="BG156" s="153">
        <f t="shared" si="16"/>
        <v>0</v>
      </c>
      <c r="BH156" s="153">
        <f t="shared" si="17"/>
        <v>0</v>
      </c>
      <c r="BI156" s="153">
        <f t="shared" si="18"/>
        <v>0</v>
      </c>
      <c r="BJ156" s="13" t="s">
        <v>88</v>
      </c>
      <c r="BK156" s="153">
        <f t="shared" si="19"/>
        <v>0</v>
      </c>
      <c r="BL156" s="13" t="s">
        <v>210</v>
      </c>
      <c r="BM156" s="152" t="s">
        <v>3334</v>
      </c>
    </row>
    <row r="157" spans="2:65" s="1" customFormat="1" ht="24.15" customHeight="1" x14ac:dyDescent="0.2">
      <c r="B157" s="139"/>
      <c r="C157" s="154" t="s">
        <v>318</v>
      </c>
      <c r="D157" s="154" t="s">
        <v>301</v>
      </c>
      <c r="E157" s="155" t="s">
        <v>3335</v>
      </c>
      <c r="F157" s="156" t="s">
        <v>3336</v>
      </c>
      <c r="G157" s="157" t="s">
        <v>294</v>
      </c>
      <c r="H157" s="158">
        <v>1</v>
      </c>
      <c r="I157" s="159"/>
      <c r="J157" s="160">
        <f t="shared" si="10"/>
        <v>0</v>
      </c>
      <c r="K157" s="161"/>
      <c r="L157" s="162"/>
      <c r="M157" s="163" t="s">
        <v>1</v>
      </c>
      <c r="N157" s="164" t="s">
        <v>41</v>
      </c>
      <c r="P157" s="150">
        <f t="shared" si="11"/>
        <v>0</v>
      </c>
      <c r="Q157" s="150">
        <v>1.01E-2</v>
      </c>
      <c r="R157" s="150">
        <f t="shared" si="12"/>
        <v>1.01E-2</v>
      </c>
      <c r="S157" s="150">
        <v>0</v>
      </c>
      <c r="T157" s="151">
        <f t="shared" si="13"/>
        <v>0</v>
      </c>
      <c r="AR157" s="152" t="s">
        <v>233</v>
      </c>
      <c r="AT157" s="152" t="s">
        <v>301</v>
      </c>
      <c r="AU157" s="152" t="s">
        <v>88</v>
      </c>
      <c r="AY157" s="13" t="s">
        <v>204</v>
      </c>
      <c r="BE157" s="153">
        <f t="shared" si="14"/>
        <v>0</v>
      </c>
      <c r="BF157" s="153">
        <f t="shared" si="15"/>
        <v>0</v>
      </c>
      <c r="BG157" s="153">
        <f t="shared" si="16"/>
        <v>0</v>
      </c>
      <c r="BH157" s="153">
        <f t="shared" si="17"/>
        <v>0</v>
      </c>
      <c r="BI157" s="153">
        <f t="shared" si="18"/>
        <v>0</v>
      </c>
      <c r="BJ157" s="13" t="s">
        <v>88</v>
      </c>
      <c r="BK157" s="153">
        <f t="shared" si="19"/>
        <v>0</v>
      </c>
      <c r="BL157" s="13" t="s">
        <v>210</v>
      </c>
      <c r="BM157" s="152" t="s">
        <v>3337</v>
      </c>
    </row>
    <row r="158" spans="2:65" s="1" customFormat="1" ht="24.15" customHeight="1" x14ac:dyDescent="0.2">
      <c r="B158" s="139"/>
      <c r="C158" s="154" t="s">
        <v>322</v>
      </c>
      <c r="D158" s="154" t="s">
        <v>301</v>
      </c>
      <c r="E158" s="155" t="s">
        <v>3338</v>
      </c>
      <c r="F158" s="156" t="s">
        <v>3339</v>
      </c>
      <c r="G158" s="157" t="s">
        <v>294</v>
      </c>
      <c r="H158" s="158">
        <v>1</v>
      </c>
      <c r="I158" s="159"/>
      <c r="J158" s="160">
        <f t="shared" si="10"/>
        <v>0</v>
      </c>
      <c r="K158" s="161"/>
      <c r="L158" s="162"/>
      <c r="M158" s="163" t="s">
        <v>1</v>
      </c>
      <c r="N158" s="164" t="s">
        <v>41</v>
      </c>
      <c r="P158" s="150">
        <f t="shared" si="11"/>
        <v>0</v>
      </c>
      <c r="Q158" s="150">
        <v>8.5000000000000006E-3</v>
      </c>
      <c r="R158" s="150">
        <f t="shared" si="12"/>
        <v>8.5000000000000006E-3</v>
      </c>
      <c r="S158" s="150">
        <v>0</v>
      </c>
      <c r="T158" s="151">
        <f t="shared" si="13"/>
        <v>0</v>
      </c>
      <c r="AR158" s="152" t="s">
        <v>233</v>
      </c>
      <c r="AT158" s="152" t="s">
        <v>301</v>
      </c>
      <c r="AU158" s="152" t="s">
        <v>88</v>
      </c>
      <c r="AY158" s="13" t="s">
        <v>204</v>
      </c>
      <c r="BE158" s="153">
        <f t="shared" si="14"/>
        <v>0</v>
      </c>
      <c r="BF158" s="153">
        <f t="shared" si="15"/>
        <v>0</v>
      </c>
      <c r="BG158" s="153">
        <f t="shared" si="16"/>
        <v>0</v>
      </c>
      <c r="BH158" s="153">
        <f t="shared" si="17"/>
        <v>0</v>
      </c>
      <c r="BI158" s="153">
        <f t="shared" si="18"/>
        <v>0</v>
      </c>
      <c r="BJ158" s="13" t="s">
        <v>88</v>
      </c>
      <c r="BK158" s="153">
        <f t="shared" si="19"/>
        <v>0</v>
      </c>
      <c r="BL158" s="13" t="s">
        <v>210</v>
      </c>
      <c r="BM158" s="152" t="s">
        <v>3340</v>
      </c>
    </row>
    <row r="159" spans="2:65" s="1" customFormat="1" ht="24.15" customHeight="1" x14ac:dyDescent="0.2">
      <c r="B159" s="139"/>
      <c r="C159" s="154" t="s">
        <v>326</v>
      </c>
      <c r="D159" s="154" t="s">
        <v>301</v>
      </c>
      <c r="E159" s="155" t="s">
        <v>3341</v>
      </c>
      <c r="F159" s="156" t="s">
        <v>3342</v>
      </c>
      <c r="G159" s="157" t="s">
        <v>294</v>
      </c>
      <c r="H159" s="158">
        <v>1</v>
      </c>
      <c r="I159" s="159"/>
      <c r="J159" s="160">
        <f t="shared" si="10"/>
        <v>0</v>
      </c>
      <c r="K159" s="161"/>
      <c r="L159" s="162"/>
      <c r="M159" s="163" t="s">
        <v>1</v>
      </c>
      <c r="N159" s="164" t="s">
        <v>41</v>
      </c>
      <c r="P159" s="150">
        <f t="shared" si="11"/>
        <v>0</v>
      </c>
      <c r="Q159" s="150">
        <v>1.6000000000000001E-3</v>
      </c>
      <c r="R159" s="150">
        <f t="shared" si="12"/>
        <v>1.6000000000000001E-3</v>
      </c>
      <c r="S159" s="150">
        <v>0</v>
      </c>
      <c r="T159" s="151">
        <f t="shared" si="13"/>
        <v>0</v>
      </c>
      <c r="AR159" s="152" t="s">
        <v>233</v>
      </c>
      <c r="AT159" s="152" t="s">
        <v>301</v>
      </c>
      <c r="AU159" s="152" t="s">
        <v>88</v>
      </c>
      <c r="AY159" s="13" t="s">
        <v>204</v>
      </c>
      <c r="BE159" s="153">
        <f t="shared" si="14"/>
        <v>0</v>
      </c>
      <c r="BF159" s="153">
        <f t="shared" si="15"/>
        <v>0</v>
      </c>
      <c r="BG159" s="153">
        <f t="shared" si="16"/>
        <v>0</v>
      </c>
      <c r="BH159" s="153">
        <f t="shared" si="17"/>
        <v>0</v>
      </c>
      <c r="BI159" s="153">
        <f t="shared" si="18"/>
        <v>0</v>
      </c>
      <c r="BJ159" s="13" t="s">
        <v>88</v>
      </c>
      <c r="BK159" s="153">
        <f t="shared" si="19"/>
        <v>0</v>
      </c>
      <c r="BL159" s="13" t="s">
        <v>210</v>
      </c>
      <c r="BM159" s="152" t="s">
        <v>3343</v>
      </c>
    </row>
    <row r="160" spans="2:65" s="1" customFormat="1" ht="24.15" customHeight="1" x14ac:dyDescent="0.2">
      <c r="B160" s="139"/>
      <c r="C160" s="154" t="s">
        <v>330</v>
      </c>
      <c r="D160" s="154" t="s">
        <v>301</v>
      </c>
      <c r="E160" s="155" t="s">
        <v>3344</v>
      </c>
      <c r="F160" s="156" t="s">
        <v>3345</v>
      </c>
      <c r="G160" s="157" t="s">
        <v>294</v>
      </c>
      <c r="H160" s="158">
        <v>1</v>
      </c>
      <c r="I160" s="159"/>
      <c r="J160" s="160">
        <f t="shared" si="10"/>
        <v>0</v>
      </c>
      <c r="K160" s="161"/>
      <c r="L160" s="162"/>
      <c r="M160" s="163" t="s">
        <v>1</v>
      </c>
      <c r="N160" s="164" t="s">
        <v>41</v>
      </c>
      <c r="P160" s="150">
        <f t="shared" si="11"/>
        <v>0</v>
      </c>
      <c r="Q160" s="150">
        <v>1.75E-3</v>
      </c>
      <c r="R160" s="150">
        <f t="shared" si="12"/>
        <v>1.75E-3</v>
      </c>
      <c r="S160" s="150">
        <v>0</v>
      </c>
      <c r="T160" s="151">
        <f t="shared" si="13"/>
        <v>0</v>
      </c>
      <c r="AR160" s="152" t="s">
        <v>233</v>
      </c>
      <c r="AT160" s="152" t="s">
        <v>301</v>
      </c>
      <c r="AU160" s="152" t="s">
        <v>88</v>
      </c>
      <c r="AY160" s="13" t="s">
        <v>204</v>
      </c>
      <c r="BE160" s="153">
        <f t="shared" si="14"/>
        <v>0</v>
      </c>
      <c r="BF160" s="153">
        <f t="shared" si="15"/>
        <v>0</v>
      </c>
      <c r="BG160" s="153">
        <f t="shared" si="16"/>
        <v>0</v>
      </c>
      <c r="BH160" s="153">
        <f t="shared" si="17"/>
        <v>0</v>
      </c>
      <c r="BI160" s="153">
        <f t="shared" si="18"/>
        <v>0</v>
      </c>
      <c r="BJ160" s="13" t="s">
        <v>88</v>
      </c>
      <c r="BK160" s="153">
        <f t="shared" si="19"/>
        <v>0</v>
      </c>
      <c r="BL160" s="13" t="s">
        <v>210</v>
      </c>
      <c r="BM160" s="152" t="s">
        <v>3346</v>
      </c>
    </row>
    <row r="161" spans="2:65" s="1" customFormat="1" ht="16.5" customHeight="1" x14ac:dyDescent="0.2">
      <c r="B161" s="139"/>
      <c r="C161" s="140" t="s">
        <v>334</v>
      </c>
      <c r="D161" s="140" t="s">
        <v>206</v>
      </c>
      <c r="E161" s="141" t="s">
        <v>3222</v>
      </c>
      <c r="F161" s="142" t="s">
        <v>3223</v>
      </c>
      <c r="G161" s="143" t="s">
        <v>641</v>
      </c>
      <c r="H161" s="165"/>
      <c r="I161" s="145"/>
      <c r="J161" s="146">
        <f t="shared" si="10"/>
        <v>0</v>
      </c>
      <c r="K161" s="147"/>
      <c r="L161" s="28"/>
      <c r="M161" s="148" t="s">
        <v>1</v>
      </c>
      <c r="N161" s="149" t="s">
        <v>41</v>
      </c>
      <c r="P161" s="150">
        <f t="shared" si="11"/>
        <v>0</v>
      </c>
      <c r="Q161" s="150">
        <v>0</v>
      </c>
      <c r="R161" s="150">
        <f t="shared" si="12"/>
        <v>0</v>
      </c>
      <c r="S161" s="150">
        <v>0</v>
      </c>
      <c r="T161" s="151">
        <f t="shared" si="13"/>
        <v>0</v>
      </c>
      <c r="AR161" s="152" t="s">
        <v>210</v>
      </c>
      <c r="AT161" s="152" t="s">
        <v>206</v>
      </c>
      <c r="AU161" s="152" t="s">
        <v>88</v>
      </c>
      <c r="AY161" s="13" t="s">
        <v>204</v>
      </c>
      <c r="BE161" s="153">
        <f t="shared" si="14"/>
        <v>0</v>
      </c>
      <c r="BF161" s="153">
        <f t="shared" si="15"/>
        <v>0</v>
      </c>
      <c r="BG161" s="153">
        <f t="shared" si="16"/>
        <v>0</v>
      </c>
      <c r="BH161" s="153">
        <f t="shared" si="17"/>
        <v>0</v>
      </c>
      <c r="BI161" s="153">
        <f t="shared" si="18"/>
        <v>0</v>
      </c>
      <c r="BJ161" s="13" t="s">
        <v>88</v>
      </c>
      <c r="BK161" s="153">
        <f t="shared" si="19"/>
        <v>0</v>
      </c>
      <c r="BL161" s="13" t="s">
        <v>210</v>
      </c>
      <c r="BM161" s="152" t="s">
        <v>3347</v>
      </c>
    </row>
    <row r="162" spans="2:65" s="1" customFormat="1" ht="16.5" customHeight="1" x14ac:dyDescent="0.2">
      <c r="B162" s="139"/>
      <c r="C162" s="140" t="s">
        <v>338</v>
      </c>
      <c r="D162" s="140" t="s">
        <v>206</v>
      </c>
      <c r="E162" s="141" t="s">
        <v>3348</v>
      </c>
      <c r="F162" s="142" t="s">
        <v>3349</v>
      </c>
      <c r="G162" s="143" t="s">
        <v>495</v>
      </c>
      <c r="H162" s="144">
        <v>105</v>
      </c>
      <c r="I162" s="145"/>
      <c r="J162" s="146">
        <f t="shared" si="10"/>
        <v>0</v>
      </c>
      <c r="K162" s="147"/>
      <c r="L162" s="28"/>
      <c r="M162" s="148" t="s">
        <v>1</v>
      </c>
      <c r="N162" s="149" t="s">
        <v>41</v>
      </c>
      <c r="P162" s="150">
        <f t="shared" si="11"/>
        <v>0</v>
      </c>
      <c r="Q162" s="150">
        <v>0</v>
      </c>
      <c r="R162" s="150">
        <f t="shared" si="12"/>
        <v>0</v>
      </c>
      <c r="S162" s="150">
        <v>0</v>
      </c>
      <c r="T162" s="151">
        <f t="shared" si="13"/>
        <v>0</v>
      </c>
      <c r="AR162" s="152" t="s">
        <v>210</v>
      </c>
      <c r="AT162" s="152" t="s">
        <v>206</v>
      </c>
      <c r="AU162" s="152" t="s">
        <v>88</v>
      </c>
      <c r="AY162" s="13" t="s">
        <v>204</v>
      </c>
      <c r="BE162" s="153">
        <f t="shared" si="14"/>
        <v>0</v>
      </c>
      <c r="BF162" s="153">
        <f t="shared" si="15"/>
        <v>0</v>
      </c>
      <c r="BG162" s="153">
        <f t="shared" si="16"/>
        <v>0</v>
      </c>
      <c r="BH162" s="153">
        <f t="shared" si="17"/>
        <v>0</v>
      </c>
      <c r="BI162" s="153">
        <f t="shared" si="18"/>
        <v>0</v>
      </c>
      <c r="BJ162" s="13" t="s">
        <v>88</v>
      </c>
      <c r="BK162" s="153">
        <f t="shared" si="19"/>
        <v>0</v>
      </c>
      <c r="BL162" s="13" t="s">
        <v>210</v>
      </c>
      <c r="BM162" s="152" t="s">
        <v>3350</v>
      </c>
    </row>
    <row r="163" spans="2:65" s="1" customFormat="1" ht="16.5" customHeight="1" x14ac:dyDescent="0.2">
      <c r="B163" s="139"/>
      <c r="C163" s="140" t="s">
        <v>342</v>
      </c>
      <c r="D163" s="140" t="s">
        <v>206</v>
      </c>
      <c r="E163" s="141" t="s">
        <v>3351</v>
      </c>
      <c r="F163" s="142" t="s">
        <v>3352</v>
      </c>
      <c r="G163" s="143" t="s">
        <v>495</v>
      </c>
      <c r="H163" s="144">
        <v>105</v>
      </c>
      <c r="I163" s="145"/>
      <c r="J163" s="146">
        <f t="shared" si="10"/>
        <v>0</v>
      </c>
      <c r="K163" s="147"/>
      <c r="L163" s="28"/>
      <c r="M163" s="148" t="s">
        <v>1</v>
      </c>
      <c r="N163" s="149" t="s">
        <v>41</v>
      </c>
      <c r="P163" s="150">
        <f t="shared" si="11"/>
        <v>0</v>
      </c>
      <c r="Q163" s="150">
        <v>9.2E-5</v>
      </c>
      <c r="R163" s="150">
        <f t="shared" si="12"/>
        <v>9.6600000000000002E-3</v>
      </c>
      <c r="S163" s="150">
        <v>0</v>
      </c>
      <c r="T163" s="151">
        <f t="shared" si="13"/>
        <v>0</v>
      </c>
      <c r="AR163" s="152" t="s">
        <v>210</v>
      </c>
      <c r="AT163" s="152" t="s">
        <v>206</v>
      </c>
      <c r="AU163" s="152" t="s">
        <v>88</v>
      </c>
      <c r="AY163" s="13" t="s">
        <v>204</v>
      </c>
      <c r="BE163" s="153">
        <f t="shared" si="14"/>
        <v>0</v>
      </c>
      <c r="BF163" s="153">
        <f t="shared" si="15"/>
        <v>0</v>
      </c>
      <c r="BG163" s="153">
        <f t="shared" si="16"/>
        <v>0</v>
      </c>
      <c r="BH163" s="153">
        <f t="shared" si="17"/>
        <v>0</v>
      </c>
      <c r="BI163" s="153">
        <f t="shared" si="18"/>
        <v>0</v>
      </c>
      <c r="BJ163" s="13" t="s">
        <v>88</v>
      </c>
      <c r="BK163" s="153">
        <f t="shared" si="19"/>
        <v>0</v>
      </c>
      <c r="BL163" s="13" t="s">
        <v>210</v>
      </c>
      <c r="BM163" s="152" t="s">
        <v>3353</v>
      </c>
    </row>
    <row r="164" spans="2:65" s="1" customFormat="1" ht="24.15" customHeight="1" x14ac:dyDescent="0.2">
      <c r="B164" s="139"/>
      <c r="C164" s="140" t="s">
        <v>346</v>
      </c>
      <c r="D164" s="140" t="s">
        <v>206</v>
      </c>
      <c r="E164" s="141" t="s">
        <v>3354</v>
      </c>
      <c r="F164" s="142" t="s">
        <v>3355</v>
      </c>
      <c r="G164" s="143" t="s">
        <v>495</v>
      </c>
      <c r="H164" s="144">
        <v>105</v>
      </c>
      <c r="I164" s="145"/>
      <c r="J164" s="146">
        <f t="shared" si="10"/>
        <v>0</v>
      </c>
      <c r="K164" s="147"/>
      <c r="L164" s="28"/>
      <c r="M164" s="148" t="s">
        <v>1</v>
      </c>
      <c r="N164" s="149" t="s">
        <v>41</v>
      </c>
      <c r="P164" s="150">
        <f t="shared" si="11"/>
        <v>0</v>
      </c>
      <c r="Q164" s="150">
        <v>1E-4</v>
      </c>
      <c r="R164" s="150">
        <f t="shared" si="12"/>
        <v>1.0500000000000001E-2</v>
      </c>
      <c r="S164" s="150">
        <v>0</v>
      </c>
      <c r="T164" s="151">
        <f t="shared" si="13"/>
        <v>0</v>
      </c>
      <c r="AR164" s="152" t="s">
        <v>210</v>
      </c>
      <c r="AT164" s="152" t="s">
        <v>206</v>
      </c>
      <c r="AU164" s="152" t="s">
        <v>88</v>
      </c>
      <c r="AY164" s="13" t="s">
        <v>204</v>
      </c>
      <c r="BE164" s="153">
        <f t="shared" si="14"/>
        <v>0</v>
      </c>
      <c r="BF164" s="153">
        <f t="shared" si="15"/>
        <v>0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3" t="s">
        <v>88</v>
      </c>
      <c r="BK164" s="153">
        <f t="shared" si="19"/>
        <v>0</v>
      </c>
      <c r="BL164" s="13" t="s">
        <v>210</v>
      </c>
      <c r="BM164" s="152" t="s">
        <v>3356</v>
      </c>
    </row>
    <row r="165" spans="2:65" s="11" customFormat="1" ht="22.8" customHeight="1" x14ac:dyDescent="0.25">
      <c r="B165" s="127"/>
      <c r="D165" s="128" t="s">
        <v>74</v>
      </c>
      <c r="E165" s="137" t="s">
        <v>237</v>
      </c>
      <c r="F165" s="137" t="s">
        <v>534</v>
      </c>
      <c r="I165" s="130"/>
      <c r="J165" s="138">
        <f>BK165</f>
        <v>0</v>
      </c>
      <c r="L165" s="127"/>
      <c r="M165" s="132"/>
      <c r="P165" s="133">
        <f>P166</f>
        <v>0</v>
      </c>
      <c r="R165" s="133">
        <f>R166</f>
        <v>3.0472000000000003E-3</v>
      </c>
      <c r="T165" s="134">
        <f>T166</f>
        <v>4.3200000000000002E-2</v>
      </c>
      <c r="AR165" s="128" t="s">
        <v>82</v>
      </c>
      <c r="AT165" s="135" t="s">
        <v>74</v>
      </c>
      <c r="AU165" s="135" t="s">
        <v>82</v>
      </c>
      <c r="AY165" s="128" t="s">
        <v>204</v>
      </c>
      <c r="BK165" s="136">
        <f>BK166</f>
        <v>0</v>
      </c>
    </row>
    <row r="166" spans="2:65" s="1" customFormat="1" ht="24.15" customHeight="1" x14ac:dyDescent="0.2">
      <c r="B166" s="139"/>
      <c r="C166" s="140" t="s">
        <v>350</v>
      </c>
      <c r="D166" s="140" t="s">
        <v>206</v>
      </c>
      <c r="E166" s="141" t="s">
        <v>3357</v>
      </c>
      <c r="F166" s="142" t="s">
        <v>3358</v>
      </c>
      <c r="G166" s="143" t="s">
        <v>1256</v>
      </c>
      <c r="H166" s="144">
        <v>80</v>
      </c>
      <c r="I166" s="145"/>
      <c r="J166" s="146">
        <f>ROUND(I166*H166,2)</f>
        <v>0</v>
      </c>
      <c r="K166" s="147"/>
      <c r="L166" s="28"/>
      <c r="M166" s="148" t="s">
        <v>1</v>
      </c>
      <c r="N166" s="149" t="s">
        <v>41</v>
      </c>
      <c r="P166" s="150">
        <f>O166*H166</f>
        <v>0</v>
      </c>
      <c r="Q166" s="150">
        <v>3.8090000000000003E-5</v>
      </c>
      <c r="R166" s="150">
        <f>Q166*H166</f>
        <v>3.0472000000000003E-3</v>
      </c>
      <c r="S166" s="150">
        <v>5.4000000000000001E-4</v>
      </c>
      <c r="T166" s="151">
        <f>S166*H166</f>
        <v>4.3200000000000002E-2</v>
      </c>
      <c r="AR166" s="152" t="s">
        <v>210</v>
      </c>
      <c r="AT166" s="152" t="s">
        <v>206</v>
      </c>
      <c r="AU166" s="152" t="s">
        <v>88</v>
      </c>
      <c r="AY166" s="13" t="s">
        <v>204</v>
      </c>
      <c r="BE166" s="153">
        <f>IF(N166="základná",J166,0)</f>
        <v>0</v>
      </c>
      <c r="BF166" s="153">
        <f>IF(N166="znížená",J166,0)</f>
        <v>0</v>
      </c>
      <c r="BG166" s="153">
        <f>IF(N166="zákl. prenesená",J166,0)</f>
        <v>0</v>
      </c>
      <c r="BH166" s="153">
        <f>IF(N166="zníž. prenesená",J166,0)</f>
        <v>0</v>
      </c>
      <c r="BI166" s="153">
        <f>IF(N166="nulová",J166,0)</f>
        <v>0</v>
      </c>
      <c r="BJ166" s="13" t="s">
        <v>88</v>
      </c>
      <c r="BK166" s="153">
        <f>ROUND(I166*H166,2)</f>
        <v>0</v>
      </c>
      <c r="BL166" s="13" t="s">
        <v>210</v>
      </c>
      <c r="BM166" s="152" t="s">
        <v>3359</v>
      </c>
    </row>
    <row r="167" spans="2:65" s="11" customFormat="1" ht="22.8" customHeight="1" x14ac:dyDescent="0.25">
      <c r="B167" s="127"/>
      <c r="D167" s="128" t="s">
        <v>74</v>
      </c>
      <c r="E167" s="137" t="s">
        <v>571</v>
      </c>
      <c r="F167" s="137" t="s">
        <v>572</v>
      </c>
      <c r="I167" s="130"/>
      <c r="J167" s="138">
        <f>BK167</f>
        <v>0</v>
      </c>
      <c r="L167" s="127"/>
      <c r="M167" s="132"/>
      <c r="P167" s="133">
        <f>SUM(P168:P169)</f>
        <v>0</v>
      </c>
      <c r="R167" s="133">
        <f>SUM(R168:R169)</f>
        <v>0</v>
      </c>
      <c r="T167" s="134">
        <f>SUM(T168:T169)</f>
        <v>0</v>
      </c>
      <c r="AR167" s="128" t="s">
        <v>82</v>
      </c>
      <c r="AT167" s="135" t="s">
        <v>74</v>
      </c>
      <c r="AU167" s="135" t="s">
        <v>82</v>
      </c>
      <c r="AY167" s="128" t="s">
        <v>204</v>
      </c>
      <c r="BK167" s="136">
        <f>SUM(BK168:BK169)</f>
        <v>0</v>
      </c>
    </row>
    <row r="168" spans="2:65" s="1" customFormat="1" ht="33" customHeight="1" x14ac:dyDescent="0.2">
      <c r="B168" s="139"/>
      <c r="C168" s="140" t="s">
        <v>354</v>
      </c>
      <c r="D168" s="140" t="s">
        <v>206</v>
      </c>
      <c r="E168" s="141" t="s">
        <v>3237</v>
      </c>
      <c r="F168" s="142" t="s">
        <v>3238</v>
      </c>
      <c r="G168" s="143" t="s">
        <v>270</v>
      </c>
      <c r="H168" s="144">
        <v>80.027000000000001</v>
      </c>
      <c r="I168" s="145"/>
      <c r="J168" s="146">
        <f>ROUND(I168*H168,2)</f>
        <v>0</v>
      </c>
      <c r="K168" s="147"/>
      <c r="L168" s="28"/>
      <c r="M168" s="148" t="s">
        <v>1</v>
      </c>
      <c r="N168" s="149" t="s">
        <v>41</v>
      </c>
      <c r="P168" s="150">
        <f>O168*H168</f>
        <v>0</v>
      </c>
      <c r="Q168" s="150">
        <v>0</v>
      </c>
      <c r="R168" s="150">
        <f>Q168*H168</f>
        <v>0</v>
      </c>
      <c r="S168" s="150">
        <v>0</v>
      </c>
      <c r="T168" s="151">
        <f>S168*H168</f>
        <v>0</v>
      </c>
      <c r="AR168" s="152" t="s">
        <v>210</v>
      </c>
      <c r="AT168" s="152" t="s">
        <v>206</v>
      </c>
      <c r="AU168" s="152" t="s">
        <v>88</v>
      </c>
      <c r="AY168" s="13" t="s">
        <v>204</v>
      </c>
      <c r="BE168" s="153">
        <f>IF(N168="základná",J168,0)</f>
        <v>0</v>
      </c>
      <c r="BF168" s="153">
        <f>IF(N168="znížená",J168,0)</f>
        <v>0</v>
      </c>
      <c r="BG168" s="153">
        <f>IF(N168="zákl. prenesená",J168,0)</f>
        <v>0</v>
      </c>
      <c r="BH168" s="153">
        <f>IF(N168="zníž. prenesená",J168,0)</f>
        <v>0</v>
      </c>
      <c r="BI168" s="153">
        <f>IF(N168="nulová",J168,0)</f>
        <v>0</v>
      </c>
      <c r="BJ168" s="13" t="s">
        <v>88</v>
      </c>
      <c r="BK168" s="153">
        <f>ROUND(I168*H168,2)</f>
        <v>0</v>
      </c>
      <c r="BL168" s="13" t="s">
        <v>210</v>
      </c>
      <c r="BM168" s="152" t="s">
        <v>3360</v>
      </c>
    </row>
    <row r="169" spans="2:65" s="1" customFormat="1" ht="49.05" customHeight="1" x14ac:dyDescent="0.2">
      <c r="B169" s="139"/>
      <c r="C169" s="140" t="s">
        <v>358</v>
      </c>
      <c r="D169" s="140" t="s">
        <v>206</v>
      </c>
      <c r="E169" s="141" t="s">
        <v>3240</v>
      </c>
      <c r="F169" s="142" t="s">
        <v>3241</v>
      </c>
      <c r="G169" s="143" t="s">
        <v>270</v>
      </c>
      <c r="H169" s="144">
        <v>80.027000000000001</v>
      </c>
      <c r="I169" s="145"/>
      <c r="J169" s="146">
        <f>ROUND(I169*H169,2)</f>
        <v>0</v>
      </c>
      <c r="K169" s="147"/>
      <c r="L169" s="28"/>
      <c r="M169" s="148" t="s">
        <v>1</v>
      </c>
      <c r="N169" s="149" t="s">
        <v>41</v>
      </c>
      <c r="P169" s="150">
        <f>O169*H169</f>
        <v>0</v>
      </c>
      <c r="Q169" s="150">
        <v>0</v>
      </c>
      <c r="R169" s="150">
        <f>Q169*H169</f>
        <v>0</v>
      </c>
      <c r="S169" s="150">
        <v>0</v>
      </c>
      <c r="T169" s="151">
        <f>S169*H169</f>
        <v>0</v>
      </c>
      <c r="AR169" s="152" t="s">
        <v>210</v>
      </c>
      <c r="AT169" s="152" t="s">
        <v>206</v>
      </c>
      <c r="AU169" s="152" t="s">
        <v>88</v>
      </c>
      <c r="AY169" s="13" t="s">
        <v>204</v>
      </c>
      <c r="BE169" s="153">
        <f>IF(N169="základná",J169,0)</f>
        <v>0</v>
      </c>
      <c r="BF169" s="153">
        <f>IF(N169="znížená",J169,0)</f>
        <v>0</v>
      </c>
      <c r="BG169" s="153">
        <f>IF(N169="zákl. prenesená",J169,0)</f>
        <v>0</v>
      </c>
      <c r="BH169" s="153">
        <f>IF(N169="zníž. prenesená",J169,0)</f>
        <v>0</v>
      </c>
      <c r="BI169" s="153">
        <f>IF(N169="nulová",J169,0)</f>
        <v>0</v>
      </c>
      <c r="BJ169" s="13" t="s">
        <v>88</v>
      </c>
      <c r="BK169" s="153">
        <f>ROUND(I169*H169,2)</f>
        <v>0</v>
      </c>
      <c r="BL169" s="13" t="s">
        <v>210</v>
      </c>
      <c r="BM169" s="152" t="s">
        <v>3361</v>
      </c>
    </row>
    <row r="170" spans="2:65" s="11" customFormat="1" ht="25.95" customHeight="1" x14ac:dyDescent="0.25">
      <c r="B170" s="127"/>
      <c r="D170" s="128" t="s">
        <v>74</v>
      </c>
      <c r="E170" s="129" t="s">
        <v>1228</v>
      </c>
      <c r="F170" s="129" t="s">
        <v>1229</v>
      </c>
      <c r="I170" s="130"/>
      <c r="J170" s="131">
        <f>BK170</f>
        <v>0</v>
      </c>
      <c r="L170" s="127"/>
      <c r="M170" s="132"/>
      <c r="P170" s="133">
        <f>P171+SUM(P172:P175)</f>
        <v>0</v>
      </c>
      <c r="R170" s="133">
        <f>R171+SUM(R172:R175)</f>
        <v>0</v>
      </c>
      <c r="T170" s="134">
        <f>T171+SUM(T172:T175)</f>
        <v>0</v>
      </c>
      <c r="AR170" s="128" t="s">
        <v>210</v>
      </c>
      <c r="AT170" s="135" t="s">
        <v>74</v>
      </c>
      <c r="AU170" s="135" t="s">
        <v>75</v>
      </c>
      <c r="AY170" s="128" t="s">
        <v>204</v>
      </c>
      <c r="BK170" s="136">
        <f>BK171+SUM(BK172:BK175)</f>
        <v>0</v>
      </c>
    </row>
    <row r="171" spans="2:65" s="1" customFormat="1" ht="33" customHeight="1" x14ac:dyDescent="0.2">
      <c r="B171" s="139"/>
      <c r="C171" s="140" t="s">
        <v>362</v>
      </c>
      <c r="D171" s="140" t="s">
        <v>206</v>
      </c>
      <c r="E171" s="141" t="s">
        <v>1231</v>
      </c>
      <c r="F171" s="142" t="s">
        <v>1660</v>
      </c>
      <c r="G171" s="143" t="s">
        <v>1238</v>
      </c>
      <c r="H171" s="144">
        <v>60</v>
      </c>
      <c r="I171" s="145"/>
      <c r="J171" s="146">
        <f>ROUND(I171*H171,2)</f>
        <v>0</v>
      </c>
      <c r="K171" s="147"/>
      <c r="L171" s="28"/>
      <c r="M171" s="148" t="s">
        <v>1</v>
      </c>
      <c r="N171" s="149" t="s">
        <v>41</v>
      </c>
      <c r="P171" s="150">
        <f>O171*H171</f>
        <v>0</v>
      </c>
      <c r="Q171" s="150">
        <v>0</v>
      </c>
      <c r="R171" s="150">
        <f>Q171*H171</f>
        <v>0</v>
      </c>
      <c r="S171" s="150">
        <v>0</v>
      </c>
      <c r="T171" s="151">
        <f>S171*H171</f>
        <v>0</v>
      </c>
      <c r="AR171" s="152" t="s">
        <v>1233</v>
      </c>
      <c r="AT171" s="152" t="s">
        <v>206</v>
      </c>
      <c r="AU171" s="152" t="s">
        <v>82</v>
      </c>
      <c r="AY171" s="13" t="s">
        <v>204</v>
      </c>
      <c r="BE171" s="153">
        <f>IF(N171="základná",J171,0)</f>
        <v>0</v>
      </c>
      <c r="BF171" s="153">
        <f>IF(N171="znížená",J171,0)</f>
        <v>0</v>
      </c>
      <c r="BG171" s="153">
        <f>IF(N171="zákl. prenesená",J171,0)</f>
        <v>0</v>
      </c>
      <c r="BH171" s="153">
        <f>IF(N171="zníž. prenesená",J171,0)</f>
        <v>0</v>
      </c>
      <c r="BI171" s="153">
        <f>IF(N171="nulová",J171,0)</f>
        <v>0</v>
      </c>
      <c r="BJ171" s="13" t="s">
        <v>88</v>
      </c>
      <c r="BK171" s="153">
        <f>ROUND(I171*H171,2)</f>
        <v>0</v>
      </c>
      <c r="BL171" s="13" t="s">
        <v>1233</v>
      </c>
      <c r="BM171" s="152" t="s">
        <v>3362</v>
      </c>
    </row>
    <row r="172" spans="2:65" s="1" customFormat="1" ht="37.799999999999997" customHeight="1" x14ac:dyDescent="0.2">
      <c r="B172" s="139"/>
      <c r="C172" s="140" t="s">
        <v>366</v>
      </c>
      <c r="D172" s="140" t="s">
        <v>206</v>
      </c>
      <c r="E172" s="141" t="s">
        <v>1236</v>
      </c>
      <c r="F172" s="142" t="s">
        <v>1663</v>
      </c>
      <c r="G172" s="143" t="s">
        <v>1238</v>
      </c>
      <c r="H172" s="144">
        <v>43</v>
      </c>
      <c r="I172" s="145"/>
      <c r="J172" s="146">
        <f>ROUND(I172*H172,2)</f>
        <v>0</v>
      </c>
      <c r="K172" s="147"/>
      <c r="L172" s="28"/>
      <c r="M172" s="148" t="s">
        <v>1</v>
      </c>
      <c r="N172" s="149" t="s">
        <v>41</v>
      </c>
      <c r="P172" s="150">
        <f>O172*H172</f>
        <v>0</v>
      </c>
      <c r="Q172" s="150">
        <v>0</v>
      </c>
      <c r="R172" s="150">
        <f>Q172*H172</f>
        <v>0</v>
      </c>
      <c r="S172" s="150">
        <v>0</v>
      </c>
      <c r="T172" s="151">
        <f>S172*H172</f>
        <v>0</v>
      </c>
      <c r="AR172" s="152" t="s">
        <v>1233</v>
      </c>
      <c r="AT172" s="152" t="s">
        <v>206</v>
      </c>
      <c r="AU172" s="152" t="s">
        <v>82</v>
      </c>
      <c r="AY172" s="13" t="s">
        <v>204</v>
      </c>
      <c r="BE172" s="153">
        <f>IF(N172="základná",J172,0)</f>
        <v>0</v>
      </c>
      <c r="BF172" s="153">
        <f>IF(N172="znížená",J172,0)</f>
        <v>0</v>
      </c>
      <c r="BG172" s="153">
        <f>IF(N172="zákl. prenesená",J172,0)</f>
        <v>0</v>
      </c>
      <c r="BH172" s="153">
        <f>IF(N172="zníž. prenesená",J172,0)</f>
        <v>0</v>
      </c>
      <c r="BI172" s="153">
        <f>IF(N172="nulová",J172,0)</f>
        <v>0</v>
      </c>
      <c r="BJ172" s="13" t="s">
        <v>88</v>
      </c>
      <c r="BK172" s="153">
        <f>ROUND(I172*H172,2)</f>
        <v>0</v>
      </c>
      <c r="BL172" s="13" t="s">
        <v>1233</v>
      </c>
      <c r="BM172" s="152" t="s">
        <v>3363</v>
      </c>
    </row>
    <row r="173" spans="2:65" s="1" customFormat="1" ht="33" customHeight="1" x14ac:dyDescent="0.2">
      <c r="B173" s="139"/>
      <c r="C173" s="140" t="s">
        <v>370</v>
      </c>
      <c r="D173" s="140" t="s">
        <v>206</v>
      </c>
      <c r="E173" s="141" t="s">
        <v>1665</v>
      </c>
      <c r="F173" s="142" t="s">
        <v>1666</v>
      </c>
      <c r="G173" s="143" t="s">
        <v>1238</v>
      </c>
      <c r="H173" s="144">
        <v>36</v>
      </c>
      <c r="I173" s="145"/>
      <c r="J173" s="146">
        <f>ROUND(I173*H173,2)</f>
        <v>0</v>
      </c>
      <c r="K173" s="147"/>
      <c r="L173" s="28"/>
      <c r="M173" s="148" t="s">
        <v>1</v>
      </c>
      <c r="N173" s="149" t="s">
        <v>41</v>
      </c>
      <c r="P173" s="150">
        <f>O173*H173</f>
        <v>0</v>
      </c>
      <c r="Q173" s="150">
        <v>0</v>
      </c>
      <c r="R173" s="150">
        <f>Q173*H173</f>
        <v>0</v>
      </c>
      <c r="S173" s="150">
        <v>0</v>
      </c>
      <c r="T173" s="151">
        <f>S173*H173</f>
        <v>0</v>
      </c>
      <c r="AR173" s="152" t="s">
        <v>1233</v>
      </c>
      <c r="AT173" s="152" t="s">
        <v>206</v>
      </c>
      <c r="AU173" s="152" t="s">
        <v>82</v>
      </c>
      <c r="AY173" s="13" t="s">
        <v>204</v>
      </c>
      <c r="BE173" s="153">
        <f>IF(N173="základná",J173,0)</f>
        <v>0</v>
      </c>
      <c r="BF173" s="153">
        <f>IF(N173="znížená",J173,0)</f>
        <v>0</v>
      </c>
      <c r="BG173" s="153">
        <f>IF(N173="zákl. prenesená",J173,0)</f>
        <v>0</v>
      </c>
      <c r="BH173" s="153">
        <f>IF(N173="zníž. prenesená",J173,0)</f>
        <v>0</v>
      </c>
      <c r="BI173" s="153">
        <f>IF(N173="nulová",J173,0)</f>
        <v>0</v>
      </c>
      <c r="BJ173" s="13" t="s">
        <v>88</v>
      </c>
      <c r="BK173" s="153">
        <f>ROUND(I173*H173,2)</f>
        <v>0</v>
      </c>
      <c r="BL173" s="13" t="s">
        <v>1233</v>
      </c>
      <c r="BM173" s="152" t="s">
        <v>3364</v>
      </c>
    </row>
    <row r="174" spans="2:65" s="1" customFormat="1" ht="37.799999999999997" customHeight="1" x14ac:dyDescent="0.2">
      <c r="B174" s="139"/>
      <c r="C174" s="140" t="s">
        <v>374</v>
      </c>
      <c r="D174" s="140" t="s">
        <v>206</v>
      </c>
      <c r="E174" s="141" t="s">
        <v>1668</v>
      </c>
      <c r="F174" s="142" t="s">
        <v>1669</v>
      </c>
      <c r="G174" s="143" t="s">
        <v>1238</v>
      </c>
      <c r="H174" s="144">
        <v>24</v>
      </c>
      <c r="I174" s="145"/>
      <c r="J174" s="146">
        <f>ROUND(I174*H174,2)</f>
        <v>0</v>
      </c>
      <c r="K174" s="147"/>
      <c r="L174" s="28"/>
      <c r="M174" s="148" t="s">
        <v>1</v>
      </c>
      <c r="N174" s="149" t="s">
        <v>41</v>
      </c>
      <c r="P174" s="150">
        <f>O174*H174</f>
        <v>0</v>
      </c>
      <c r="Q174" s="150">
        <v>0</v>
      </c>
      <c r="R174" s="150">
        <f>Q174*H174</f>
        <v>0</v>
      </c>
      <c r="S174" s="150">
        <v>0</v>
      </c>
      <c r="T174" s="151">
        <f>S174*H174</f>
        <v>0</v>
      </c>
      <c r="AR174" s="152" t="s">
        <v>1233</v>
      </c>
      <c r="AT174" s="152" t="s">
        <v>206</v>
      </c>
      <c r="AU174" s="152" t="s">
        <v>82</v>
      </c>
      <c r="AY174" s="13" t="s">
        <v>204</v>
      </c>
      <c r="BE174" s="153">
        <f>IF(N174="základná",J174,0)</f>
        <v>0</v>
      </c>
      <c r="BF174" s="153">
        <f>IF(N174="znížená",J174,0)</f>
        <v>0</v>
      </c>
      <c r="BG174" s="153">
        <f>IF(N174="zákl. prenesená",J174,0)</f>
        <v>0</v>
      </c>
      <c r="BH174" s="153">
        <f>IF(N174="zníž. prenesená",J174,0)</f>
        <v>0</v>
      </c>
      <c r="BI174" s="153">
        <f>IF(N174="nulová",J174,0)</f>
        <v>0</v>
      </c>
      <c r="BJ174" s="13" t="s">
        <v>88</v>
      </c>
      <c r="BK174" s="153">
        <f>ROUND(I174*H174,2)</f>
        <v>0</v>
      </c>
      <c r="BL174" s="13" t="s">
        <v>1233</v>
      </c>
      <c r="BM174" s="152" t="s">
        <v>3365</v>
      </c>
    </row>
    <row r="175" spans="2:65" s="11" customFormat="1" ht="22.8" customHeight="1" x14ac:dyDescent="0.25">
      <c r="B175" s="127"/>
      <c r="D175" s="128" t="s">
        <v>74</v>
      </c>
      <c r="E175" s="137" t="s">
        <v>1794</v>
      </c>
      <c r="F175" s="137" t="s">
        <v>1795</v>
      </c>
      <c r="I175" s="130"/>
      <c r="J175" s="138">
        <f>BK175</f>
        <v>0</v>
      </c>
      <c r="L175" s="127"/>
      <c r="M175" s="132"/>
      <c r="P175" s="133">
        <f>SUM(P176:P177)</f>
        <v>0</v>
      </c>
      <c r="R175" s="133">
        <f>SUM(R176:R177)</f>
        <v>0</v>
      </c>
      <c r="T175" s="134">
        <f>SUM(T176:T177)</f>
        <v>0</v>
      </c>
      <c r="AR175" s="128" t="s">
        <v>210</v>
      </c>
      <c r="AT175" s="135" t="s">
        <v>74</v>
      </c>
      <c r="AU175" s="135" t="s">
        <v>82</v>
      </c>
      <c r="AY175" s="128" t="s">
        <v>204</v>
      </c>
      <c r="BK175" s="136">
        <f>SUM(BK176:BK177)</f>
        <v>0</v>
      </c>
    </row>
    <row r="176" spans="2:65" s="1" customFormat="1" ht="16.5" customHeight="1" x14ac:dyDescent="0.2">
      <c r="B176" s="139"/>
      <c r="C176" s="140" t="s">
        <v>378</v>
      </c>
      <c r="D176" s="140" t="s">
        <v>206</v>
      </c>
      <c r="E176" s="141" t="s">
        <v>3269</v>
      </c>
      <c r="F176" s="142" t="s">
        <v>3270</v>
      </c>
      <c r="G176" s="143" t="s">
        <v>1238</v>
      </c>
      <c r="H176" s="144">
        <v>8</v>
      </c>
      <c r="I176" s="145"/>
      <c r="J176" s="146">
        <f>ROUND(I176*H176,2)</f>
        <v>0</v>
      </c>
      <c r="K176" s="147"/>
      <c r="L176" s="28"/>
      <c r="M176" s="148" t="s">
        <v>1</v>
      </c>
      <c r="N176" s="149" t="s">
        <v>41</v>
      </c>
      <c r="P176" s="150">
        <f>O176*H176</f>
        <v>0</v>
      </c>
      <c r="Q176" s="150">
        <v>0</v>
      </c>
      <c r="R176" s="150">
        <f>Q176*H176</f>
        <v>0</v>
      </c>
      <c r="S176" s="150">
        <v>0</v>
      </c>
      <c r="T176" s="151">
        <f>S176*H176</f>
        <v>0</v>
      </c>
      <c r="AR176" s="152" t="s">
        <v>1233</v>
      </c>
      <c r="AT176" s="152" t="s">
        <v>206</v>
      </c>
      <c r="AU176" s="152" t="s">
        <v>88</v>
      </c>
      <c r="AY176" s="13" t="s">
        <v>204</v>
      </c>
      <c r="BE176" s="153">
        <f>IF(N176="základná",J176,0)</f>
        <v>0</v>
      </c>
      <c r="BF176" s="153">
        <f>IF(N176="znížená",J176,0)</f>
        <v>0</v>
      </c>
      <c r="BG176" s="153">
        <f>IF(N176="zákl. prenesená",J176,0)</f>
        <v>0</v>
      </c>
      <c r="BH176" s="153">
        <f>IF(N176="zníž. prenesená",J176,0)</f>
        <v>0</v>
      </c>
      <c r="BI176" s="153">
        <f>IF(N176="nulová",J176,0)</f>
        <v>0</v>
      </c>
      <c r="BJ176" s="13" t="s">
        <v>88</v>
      </c>
      <c r="BK176" s="153">
        <f>ROUND(I176*H176,2)</f>
        <v>0</v>
      </c>
      <c r="BL176" s="13" t="s">
        <v>1233</v>
      </c>
      <c r="BM176" s="152" t="s">
        <v>3366</v>
      </c>
    </row>
    <row r="177" spans="2:65" s="1" customFormat="1" ht="24.15" customHeight="1" x14ac:dyDescent="0.2">
      <c r="B177" s="139"/>
      <c r="C177" s="140" t="s">
        <v>382</v>
      </c>
      <c r="D177" s="140" t="s">
        <v>206</v>
      </c>
      <c r="E177" s="141" t="s">
        <v>1796</v>
      </c>
      <c r="F177" s="142" t="s">
        <v>1797</v>
      </c>
      <c r="G177" s="143" t="s">
        <v>1798</v>
      </c>
      <c r="H177" s="144">
        <v>2</v>
      </c>
      <c r="I177" s="145"/>
      <c r="J177" s="146">
        <f>ROUND(I177*H177,2)</f>
        <v>0</v>
      </c>
      <c r="K177" s="147"/>
      <c r="L177" s="28"/>
      <c r="M177" s="166" t="s">
        <v>1</v>
      </c>
      <c r="N177" s="167" t="s">
        <v>41</v>
      </c>
      <c r="O177" s="168"/>
      <c r="P177" s="169">
        <f>O177*H177</f>
        <v>0</v>
      </c>
      <c r="Q177" s="169">
        <v>0</v>
      </c>
      <c r="R177" s="169">
        <f>Q177*H177</f>
        <v>0</v>
      </c>
      <c r="S177" s="169">
        <v>0</v>
      </c>
      <c r="T177" s="170">
        <f>S177*H177</f>
        <v>0</v>
      </c>
      <c r="AR177" s="152" t="s">
        <v>464</v>
      </c>
      <c r="AT177" s="152" t="s">
        <v>206</v>
      </c>
      <c r="AU177" s="152" t="s">
        <v>88</v>
      </c>
      <c r="AY177" s="13" t="s">
        <v>204</v>
      </c>
      <c r="BE177" s="153">
        <f>IF(N177="základná",J177,0)</f>
        <v>0</v>
      </c>
      <c r="BF177" s="153">
        <f>IF(N177="znížená",J177,0)</f>
        <v>0</v>
      </c>
      <c r="BG177" s="153">
        <f>IF(N177="zákl. prenesená",J177,0)</f>
        <v>0</v>
      </c>
      <c r="BH177" s="153">
        <f>IF(N177="zníž. prenesená",J177,0)</f>
        <v>0</v>
      </c>
      <c r="BI177" s="153">
        <f>IF(N177="nulová",J177,0)</f>
        <v>0</v>
      </c>
      <c r="BJ177" s="13" t="s">
        <v>88</v>
      </c>
      <c r="BK177" s="153">
        <f>ROUND(I177*H177,2)</f>
        <v>0</v>
      </c>
      <c r="BL177" s="13" t="s">
        <v>464</v>
      </c>
      <c r="BM177" s="152" t="s">
        <v>3367</v>
      </c>
    </row>
    <row r="178" spans="2:65" s="1" customFormat="1" ht="7.05" customHeight="1" x14ac:dyDescent="0.2"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28"/>
    </row>
  </sheetData>
  <autoFilter ref="C124:K177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78"/>
  <sheetViews>
    <sheetView showGridLines="0" workbookViewId="0"/>
  </sheetViews>
  <sheetFormatPr defaultRowHeight="10.199999999999999" x14ac:dyDescent="0.2"/>
  <cols>
    <col min="1" max="1" width="8.28515625" customWidth="1"/>
    <col min="2" max="2" width="1.28515625" customWidth="1"/>
    <col min="3" max="3" width="4.140625" customWidth="1"/>
    <col min="4" max="4" width="4.28515625" customWidth="1"/>
    <col min="5" max="5" width="17.140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7.049999999999997" customHeight="1" x14ac:dyDescent="0.2">
      <c r="L2" s="198" t="s">
        <v>5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AT2" s="13" t="s">
        <v>142</v>
      </c>
    </row>
    <row r="3" spans="2:46" ht="7.0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.05" customHeight="1" x14ac:dyDescent="0.2">
      <c r="B4" s="16"/>
      <c r="D4" s="17" t="s">
        <v>152</v>
      </c>
      <c r="L4" s="16"/>
      <c r="M4" s="92" t="s">
        <v>9</v>
      </c>
      <c r="AT4" s="13" t="s">
        <v>3</v>
      </c>
    </row>
    <row r="5" spans="2:46" ht="7.05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16.5" customHeight="1" x14ac:dyDescent="0.2">
      <c r="B7" s="16"/>
      <c r="E7" s="234" t="str">
        <f>'Rekapitulácia stavby'!K6</f>
        <v>Výstavba novej budovy strediska DSS Doména</v>
      </c>
      <c r="F7" s="235"/>
      <c r="G7" s="235"/>
      <c r="H7" s="235"/>
      <c r="L7" s="16"/>
    </row>
    <row r="8" spans="2:46" s="1" customFormat="1" ht="12" customHeight="1" x14ac:dyDescent="0.2">
      <c r="B8" s="28"/>
      <c r="D8" s="23" t="s">
        <v>153</v>
      </c>
      <c r="L8" s="28"/>
    </row>
    <row r="9" spans="2:46" s="1" customFormat="1" ht="16.5" customHeight="1" x14ac:dyDescent="0.2">
      <c r="B9" s="28"/>
      <c r="E9" s="229" t="s">
        <v>3368</v>
      </c>
      <c r="F9" s="233"/>
      <c r="G9" s="233"/>
      <c r="H9" s="233"/>
      <c r="L9" s="28"/>
    </row>
    <row r="10" spans="2:46" s="1" customFormat="1" x14ac:dyDescent="0.2">
      <c r="B10" s="28"/>
      <c r="L10" s="28"/>
    </row>
    <row r="11" spans="2:46" s="1" customFormat="1" ht="12" customHeight="1" x14ac:dyDescent="0.2">
      <c r="B11" s="28"/>
      <c r="D11" s="23" t="s">
        <v>17</v>
      </c>
      <c r="F11" s="21" t="s">
        <v>33</v>
      </c>
      <c r="I11" s="23" t="s">
        <v>18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5. 4. 2024</v>
      </c>
      <c r="L12" s="28"/>
    </row>
    <row r="13" spans="2:46" s="1" customFormat="1" ht="10.8" customHeight="1" x14ac:dyDescent="0.2">
      <c r="B13" s="28"/>
      <c r="L13" s="28"/>
    </row>
    <row r="14" spans="2:46" s="1" customFormat="1" ht="12" customHeight="1" x14ac:dyDescent="0.2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customHeight="1" x14ac:dyDescent="0.2">
      <c r="B15" s="28"/>
      <c r="E15" s="21" t="s">
        <v>25</v>
      </c>
      <c r="I15" s="23" t="s">
        <v>26</v>
      </c>
      <c r="J15" s="21" t="s">
        <v>1</v>
      </c>
      <c r="L15" s="28"/>
    </row>
    <row r="16" spans="2:46" s="1" customFormat="1" ht="7.05" customHeight="1" x14ac:dyDescent="0.2">
      <c r="B16" s="28"/>
      <c r="L16" s="28"/>
    </row>
    <row r="17" spans="2:12" s="1" customFormat="1" ht="12" customHeight="1" x14ac:dyDescent="0.2">
      <c r="B17" s="28"/>
      <c r="D17" s="23" t="s">
        <v>27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36" t="str">
        <f>'Rekapitulácia stavby'!E14</f>
        <v>Vyplň údaj</v>
      </c>
      <c r="F18" s="203"/>
      <c r="G18" s="203"/>
      <c r="H18" s="203"/>
      <c r="I18" s="23" t="s">
        <v>26</v>
      </c>
      <c r="J18" s="24" t="str">
        <f>'Rekapitulácia stavby'!AN14</f>
        <v>Vyplň údaj</v>
      </c>
      <c r="L18" s="28"/>
    </row>
    <row r="19" spans="2:12" s="1" customFormat="1" ht="7.05" customHeight="1" x14ac:dyDescent="0.2">
      <c r="B19" s="28"/>
      <c r="L19" s="28"/>
    </row>
    <row r="20" spans="2:12" s="1" customFormat="1" ht="12" customHeight="1" x14ac:dyDescent="0.2">
      <c r="B20" s="28"/>
      <c r="D20" s="23" t="s">
        <v>29</v>
      </c>
      <c r="I20" s="23" t="s">
        <v>24</v>
      </c>
      <c r="J20" s="21" t="s">
        <v>1</v>
      </c>
      <c r="L20" s="28"/>
    </row>
    <row r="21" spans="2:12" s="1" customFormat="1" ht="18" customHeight="1" x14ac:dyDescent="0.2">
      <c r="B21" s="28"/>
      <c r="E21" s="21" t="s">
        <v>30</v>
      </c>
      <c r="I21" s="23" t="s">
        <v>26</v>
      </c>
      <c r="J21" s="21" t="s">
        <v>1</v>
      </c>
      <c r="L21" s="28"/>
    </row>
    <row r="22" spans="2:12" s="1" customFormat="1" ht="7.05" customHeight="1" x14ac:dyDescent="0.2">
      <c r="B22" s="28"/>
      <c r="L22" s="28"/>
    </row>
    <row r="23" spans="2:12" s="1" customFormat="1" ht="12" customHeight="1" x14ac:dyDescent="0.2">
      <c r="B23" s="28"/>
      <c r="D23" s="23" t="s">
        <v>32</v>
      </c>
      <c r="I23" s="23" t="s">
        <v>24</v>
      </c>
      <c r="J23" s="21" t="s">
        <v>1</v>
      </c>
      <c r="L23" s="28"/>
    </row>
    <row r="24" spans="2:12" s="1" customFormat="1" ht="18" customHeight="1" x14ac:dyDescent="0.2">
      <c r="B24" s="28"/>
      <c r="E24" s="21" t="s">
        <v>1248</v>
      </c>
      <c r="I24" s="23" t="s">
        <v>26</v>
      </c>
      <c r="J24" s="21" t="s">
        <v>1</v>
      </c>
      <c r="L24" s="28"/>
    </row>
    <row r="25" spans="2:12" s="1" customFormat="1" ht="7.05" customHeight="1" x14ac:dyDescent="0.2">
      <c r="B25" s="28"/>
      <c r="L25" s="28"/>
    </row>
    <row r="26" spans="2:12" s="1" customFormat="1" ht="12" customHeight="1" x14ac:dyDescent="0.2">
      <c r="B26" s="28"/>
      <c r="D26" s="23" t="s">
        <v>34</v>
      </c>
      <c r="L26" s="28"/>
    </row>
    <row r="27" spans="2:12" s="7" customFormat="1" ht="16.5" customHeight="1" x14ac:dyDescent="0.2">
      <c r="B27" s="93"/>
      <c r="E27" s="207" t="s">
        <v>1</v>
      </c>
      <c r="F27" s="207"/>
      <c r="G27" s="207"/>
      <c r="H27" s="207"/>
      <c r="L27" s="93"/>
    </row>
    <row r="28" spans="2:12" s="1" customFormat="1" ht="7.05" customHeight="1" x14ac:dyDescent="0.2">
      <c r="B28" s="28"/>
      <c r="L28" s="28"/>
    </row>
    <row r="29" spans="2:12" s="1" customFormat="1" ht="7.05" customHeight="1" x14ac:dyDescent="0.2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 x14ac:dyDescent="0.2">
      <c r="B30" s="28"/>
      <c r="D30" s="94" t="s">
        <v>35</v>
      </c>
      <c r="J30" s="65">
        <f>ROUND(J123, 2)</f>
        <v>0</v>
      </c>
      <c r="L30" s="28"/>
    </row>
    <row r="31" spans="2:12" s="1" customFormat="1" ht="7.0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" customHeight="1" x14ac:dyDescent="0.2">
      <c r="B32" s="28"/>
      <c r="F32" s="31" t="s">
        <v>37</v>
      </c>
      <c r="I32" s="31" t="s">
        <v>36</v>
      </c>
      <c r="J32" s="31" t="s">
        <v>38</v>
      </c>
      <c r="L32" s="28"/>
    </row>
    <row r="33" spans="2:12" s="1" customFormat="1" ht="14.4" customHeight="1" x14ac:dyDescent="0.2">
      <c r="B33" s="28"/>
      <c r="D33" s="54" t="s">
        <v>39</v>
      </c>
      <c r="E33" s="33" t="s">
        <v>40</v>
      </c>
      <c r="F33" s="95">
        <f>ROUND((SUM(BE123:BE177)),  2)</f>
        <v>0</v>
      </c>
      <c r="G33" s="96"/>
      <c r="H33" s="96"/>
      <c r="I33" s="97">
        <v>0.2</v>
      </c>
      <c r="J33" s="95">
        <f>ROUND(((SUM(BE123:BE177))*I33),  2)</f>
        <v>0</v>
      </c>
      <c r="L33" s="28"/>
    </row>
    <row r="34" spans="2:12" s="1" customFormat="1" ht="14.4" customHeight="1" x14ac:dyDescent="0.2">
      <c r="B34" s="28"/>
      <c r="E34" s="33" t="s">
        <v>41</v>
      </c>
      <c r="F34" s="95">
        <f>ROUND((SUM(BF123:BF177)),  2)</f>
        <v>0</v>
      </c>
      <c r="G34" s="96"/>
      <c r="H34" s="96"/>
      <c r="I34" s="97">
        <v>0.2</v>
      </c>
      <c r="J34" s="95">
        <f>ROUND(((SUM(BF123:BF177))*I34),  2)</f>
        <v>0</v>
      </c>
      <c r="L34" s="28"/>
    </row>
    <row r="35" spans="2:12" s="1" customFormat="1" ht="14.4" hidden="1" customHeight="1" x14ac:dyDescent="0.2">
      <c r="B35" s="28"/>
      <c r="E35" s="23" t="s">
        <v>42</v>
      </c>
      <c r="F35" s="85">
        <f>ROUND((SUM(BG123:BG177)),  2)</f>
        <v>0</v>
      </c>
      <c r="I35" s="98">
        <v>0.2</v>
      </c>
      <c r="J35" s="85">
        <f>0</f>
        <v>0</v>
      </c>
      <c r="L35" s="28"/>
    </row>
    <row r="36" spans="2:12" s="1" customFormat="1" ht="14.4" hidden="1" customHeight="1" x14ac:dyDescent="0.2">
      <c r="B36" s="28"/>
      <c r="E36" s="23" t="s">
        <v>43</v>
      </c>
      <c r="F36" s="85">
        <f>ROUND((SUM(BH123:BH177)),  2)</f>
        <v>0</v>
      </c>
      <c r="I36" s="98">
        <v>0.2</v>
      </c>
      <c r="J36" s="85">
        <f>0</f>
        <v>0</v>
      </c>
      <c r="L36" s="28"/>
    </row>
    <row r="37" spans="2:12" s="1" customFormat="1" ht="14.4" hidden="1" customHeight="1" x14ac:dyDescent="0.2">
      <c r="B37" s="28"/>
      <c r="E37" s="33" t="s">
        <v>44</v>
      </c>
      <c r="F37" s="95">
        <f>ROUND((SUM(BI123:BI177)),  2)</f>
        <v>0</v>
      </c>
      <c r="G37" s="96"/>
      <c r="H37" s="96"/>
      <c r="I37" s="97">
        <v>0</v>
      </c>
      <c r="J37" s="95">
        <f>0</f>
        <v>0</v>
      </c>
      <c r="L37" s="28"/>
    </row>
    <row r="38" spans="2:12" s="1" customFormat="1" ht="7.05" customHeight="1" x14ac:dyDescent="0.2">
      <c r="B38" s="28"/>
      <c r="L38" s="28"/>
    </row>
    <row r="39" spans="2:12" s="1" customFormat="1" ht="25.35" customHeight="1" x14ac:dyDescent="0.2">
      <c r="B39" s="28"/>
      <c r="C39" s="99"/>
      <c r="D39" s="100" t="s">
        <v>45</v>
      </c>
      <c r="E39" s="56"/>
      <c r="F39" s="56"/>
      <c r="G39" s="101" t="s">
        <v>46</v>
      </c>
      <c r="H39" s="102" t="s">
        <v>47</v>
      </c>
      <c r="I39" s="56"/>
      <c r="J39" s="103">
        <f>SUM(J30:J37)</f>
        <v>0</v>
      </c>
      <c r="K39" s="104"/>
      <c r="L39" s="28"/>
    </row>
    <row r="40" spans="2:12" s="1" customFormat="1" ht="14.4" customHeight="1" x14ac:dyDescent="0.2">
      <c r="B40" s="28"/>
      <c r="L40" s="28"/>
    </row>
    <row r="41" spans="2:12" ht="14.4" customHeight="1" x14ac:dyDescent="0.2">
      <c r="B41" s="16"/>
      <c r="L41" s="16"/>
    </row>
    <row r="42" spans="2:12" ht="14.4" customHeight="1" x14ac:dyDescent="0.2">
      <c r="B42" s="16"/>
      <c r="L42" s="16"/>
    </row>
    <row r="43" spans="2:12" ht="14.4" customHeight="1" x14ac:dyDescent="0.2">
      <c r="B43" s="16"/>
      <c r="L43" s="16"/>
    </row>
    <row r="44" spans="2:12" ht="14.4" customHeight="1" x14ac:dyDescent="0.2">
      <c r="B44" s="16"/>
      <c r="L44" s="16"/>
    </row>
    <row r="45" spans="2:12" ht="14.4" customHeight="1" x14ac:dyDescent="0.2">
      <c r="B45" s="16"/>
      <c r="L45" s="16"/>
    </row>
    <row r="46" spans="2:12" ht="14.4" customHeight="1" x14ac:dyDescent="0.2">
      <c r="B46" s="16"/>
      <c r="L46" s="16"/>
    </row>
    <row r="47" spans="2:12" ht="14.4" customHeight="1" x14ac:dyDescent="0.2">
      <c r="B47" s="16"/>
      <c r="L47" s="16"/>
    </row>
    <row r="48" spans="2:12" ht="14.4" customHeight="1" x14ac:dyDescent="0.2">
      <c r="B48" s="16"/>
      <c r="L48" s="16"/>
    </row>
    <row r="49" spans="2:12" ht="14.4" customHeight="1" x14ac:dyDescent="0.2">
      <c r="B49" s="16"/>
      <c r="L49" s="16"/>
    </row>
    <row r="50" spans="2:12" s="1" customFormat="1" ht="14.4" customHeight="1" x14ac:dyDescent="0.2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3.2" x14ac:dyDescent="0.2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.2" x14ac:dyDescent="0.2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3.2" x14ac:dyDescent="0.2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.0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.05" customHeight="1" x14ac:dyDescent="0.2">
      <c r="B82" s="28"/>
      <c r="C82" s="17" t="s">
        <v>158</v>
      </c>
      <c r="L82" s="28"/>
    </row>
    <row r="83" spans="2:47" s="1" customFormat="1" ht="7.05" customHeight="1" x14ac:dyDescent="0.2">
      <c r="B83" s="28"/>
      <c r="L83" s="28"/>
    </row>
    <row r="84" spans="2:47" s="1" customFormat="1" ht="12" customHeight="1" x14ac:dyDescent="0.2">
      <c r="B84" s="28"/>
      <c r="C84" s="23" t="s">
        <v>15</v>
      </c>
      <c r="L84" s="28"/>
    </row>
    <row r="85" spans="2:47" s="1" customFormat="1" ht="16.5" customHeight="1" x14ac:dyDescent="0.2">
      <c r="B85" s="28"/>
      <c r="E85" s="234" t="str">
        <f>E7</f>
        <v>Výstavba novej budovy strediska DSS Doména</v>
      </c>
      <c r="F85" s="235"/>
      <c r="G85" s="235"/>
      <c r="H85" s="235"/>
      <c r="L85" s="28"/>
    </row>
    <row r="86" spans="2:47" s="1" customFormat="1" ht="12" customHeight="1" x14ac:dyDescent="0.2">
      <c r="B86" s="28"/>
      <c r="C86" s="23" t="s">
        <v>153</v>
      </c>
      <c r="L86" s="28"/>
    </row>
    <row r="87" spans="2:47" s="1" customFormat="1" ht="16.5" customHeight="1" x14ac:dyDescent="0.2">
      <c r="B87" s="28"/>
      <c r="E87" s="229" t="str">
        <f>E9</f>
        <v>SO 07 - Dažďová kanalizačná prípojka</v>
      </c>
      <c r="F87" s="233"/>
      <c r="G87" s="233"/>
      <c r="H87" s="233"/>
      <c r="L87" s="28"/>
    </row>
    <row r="88" spans="2:47" s="1" customFormat="1" ht="7.05" customHeight="1" x14ac:dyDescent="0.2">
      <c r="B88" s="28"/>
      <c r="L88" s="28"/>
    </row>
    <row r="89" spans="2:47" s="1" customFormat="1" ht="12" customHeight="1" x14ac:dyDescent="0.2">
      <c r="B89" s="28"/>
      <c r="C89" s="23" t="s">
        <v>19</v>
      </c>
      <c r="F89" s="21" t="str">
        <f>F12</f>
        <v>k.ú.: Ždiar nad Hronom, č.p.:1793/3</v>
      </c>
      <c r="I89" s="23" t="s">
        <v>21</v>
      </c>
      <c r="J89" s="51" t="str">
        <f>IF(J12="","",J12)</f>
        <v>5. 4. 2024</v>
      </c>
      <c r="L89" s="28"/>
    </row>
    <row r="90" spans="2:47" s="1" customFormat="1" ht="7.05" customHeight="1" x14ac:dyDescent="0.2">
      <c r="B90" s="28"/>
      <c r="L90" s="28"/>
    </row>
    <row r="91" spans="2:47" s="1" customFormat="1" ht="15.15" customHeight="1" x14ac:dyDescent="0.2">
      <c r="B91" s="28"/>
      <c r="C91" s="23" t="s">
        <v>23</v>
      </c>
      <c r="F91" s="21" t="str">
        <f>E15</f>
        <v>Zriadenie sociálnych služieb LIPA</v>
      </c>
      <c r="I91" s="23" t="s">
        <v>29</v>
      </c>
      <c r="J91" s="26" t="str">
        <f>E21</f>
        <v>Ing. Viliam Michálek</v>
      </c>
      <c r="L91" s="28"/>
    </row>
    <row r="92" spans="2:47" s="1" customFormat="1" ht="15.15" customHeight="1" x14ac:dyDescent="0.2">
      <c r="B92" s="28"/>
      <c r="C92" s="23" t="s">
        <v>27</v>
      </c>
      <c r="F92" s="21" t="str">
        <f>IF(E18="","",E18)</f>
        <v>Vyplň údaj</v>
      </c>
      <c r="I92" s="23" t="s">
        <v>32</v>
      </c>
      <c r="J92" s="26" t="str">
        <f>E24</f>
        <v>Ing. Peter Antol</v>
      </c>
      <c r="L92" s="28"/>
    </row>
    <row r="93" spans="2:47" s="1" customFormat="1" ht="10.199999999999999" customHeight="1" x14ac:dyDescent="0.2">
      <c r="B93" s="28"/>
      <c r="L93" s="28"/>
    </row>
    <row r="94" spans="2:47" s="1" customFormat="1" ht="29.25" customHeight="1" x14ac:dyDescent="0.2">
      <c r="B94" s="28"/>
      <c r="C94" s="107" t="s">
        <v>159</v>
      </c>
      <c r="D94" s="99"/>
      <c r="E94" s="99"/>
      <c r="F94" s="99"/>
      <c r="G94" s="99"/>
      <c r="H94" s="99"/>
      <c r="I94" s="99"/>
      <c r="J94" s="108" t="s">
        <v>160</v>
      </c>
      <c r="K94" s="99"/>
      <c r="L94" s="28"/>
    </row>
    <row r="95" spans="2:47" s="1" customFormat="1" ht="10.199999999999999" customHeight="1" x14ac:dyDescent="0.2">
      <c r="B95" s="28"/>
      <c r="L95" s="28"/>
    </row>
    <row r="96" spans="2:47" s="1" customFormat="1" ht="22.8" customHeight="1" x14ac:dyDescent="0.2">
      <c r="B96" s="28"/>
      <c r="C96" s="109" t="s">
        <v>161</v>
      </c>
      <c r="J96" s="65">
        <f>J123</f>
        <v>0</v>
      </c>
      <c r="L96" s="28"/>
      <c r="AU96" s="13" t="s">
        <v>162</v>
      </c>
    </row>
    <row r="97" spans="2:12" s="8" customFormat="1" ht="25.05" customHeight="1" x14ac:dyDescent="0.2">
      <c r="B97" s="110"/>
      <c r="D97" s="111" t="s">
        <v>163</v>
      </c>
      <c r="E97" s="112"/>
      <c r="F97" s="112"/>
      <c r="G97" s="112"/>
      <c r="H97" s="112"/>
      <c r="I97" s="112"/>
      <c r="J97" s="113">
        <f>J124</f>
        <v>0</v>
      </c>
      <c r="L97" s="110"/>
    </row>
    <row r="98" spans="2:12" s="9" customFormat="1" ht="19.95" customHeight="1" x14ac:dyDescent="0.2">
      <c r="B98" s="114"/>
      <c r="D98" s="115" t="s">
        <v>164</v>
      </c>
      <c r="E98" s="116"/>
      <c r="F98" s="116"/>
      <c r="G98" s="116"/>
      <c r="H98" s="116"/>
      <c r="I98" s="116"/>
      <c r="J98" s="117">
        <f>J125</f>
        <v>0</v>
      </c>
      <c r="L98" s="114"/>
    </row>
    <row r="99" spans="2:12" s="9" customFormat="1" ht="19.95" customHeight="1" x14ac:dyDescent="0.2">
      <c r="B99" s="114"/>
      <c r="D99" s="115" t="s">
        <v>167</v>
      </c>
      <c r="E99" s="116"/>
      <c r="F99" s="116"/>
      <c r="G99" s="116"/>
      <c r="H99" s="116"/>
      <c r="I99" s="116"/>
      <c r="J99" s="117">
        <f>J136</f>
        <v>0</v>
      </c>
      <c r="L99" s="114"/>
    </row>
    <row r="100" spans="2:12" s="9" customFormat="1" ht="19.95" customHeight="1" x14ac:dyDescent="0.2">
      <c r="B100" s="114"/>
      <c r="D100" s="115" t="s">
        <v>3170</v>
      </c>
      <c r="E100" s="116"/>
      <c r="F100" s="116"/>
      <c r="G100" s="116"/>
      <c r="H100" s="116"/>
      <c r="I100" s="116"/>
      <c r="J100" s="117">
        <f>J138</f>
        <v>0</v>
      </c>
      <c r="L100" s="114"/>
    </row>
    <row r="101" spans="2:12" s="9" customFormat="1" ht="19.95" customHeight="1" x14ac:dyDescent="0.2">
      <c r="B101" s="114"/>
      <c r="D101" s="115" t="s">
        <v>170</v>
      </c>
      <c r="E101" s="116"/>
      <c r="F101" s="116"/>
      <c r="G101" s="116"/>
      <c r="H101" s="116"/>
      <c r="I101" s="116"/>
      <c r="J101" s="117">
        <f>J165</f>
        <v>0</v>
      </c>
      <c r="L101" s="114"/>
    </row>
    <row r="102" spans="2:12" s="8" customFormat="1" ht="25.05" customHeight="1" x14ac:dyDescent="0.2">
      <c r="B102" s="110"/>
      <c r="D102" s="111" t="s">
        <v>3369</v>
      </c>
      <c r="E102" s="112"/>
      <c r="F102" s="112"/>
      <c r="G102" s="112"/>
      <c r="H102" s="112"/>
      <c r="I102" s="112"/>
      <c r="J102" s="113">
        <f>J168</f>
        <v>0</v>
      </c>
      <c r="L102" s="110"/>
    </row>
    <row r="103" spans="2:12" s="8" customFormat="1" ht="25.05" customHeight="1" x14ac:dyDescent="0.2">
      <c r="B103" s="110"/>
      <c r="D103" s="111" t="s">
        <v>188</v>
      </c>
      <c r="E103" s="112"/>
      <c r="F103" s="112"/>
      <c r="G103" s="112"/>
      <c r="H103" s="112"/>
      <c r="I103" s="112"/>
      <c r="J103" s="113">
        <f>J171</f>
        <v>0</v>
      </c>
      <c r="L103" s="110"/>
    </row>
    <row r="104" spans="2:12" s="1" customFormat="1" ht="21.75" customHeight="1" x14ac:dyDescent="0.2">
      <c r="B104" s="28"/>
      <c r="L104" s="28"/>
    </row>
    <row r="105" spans="2:12" s="1" customFormat="1" ht="7.05" customHeight="1" x14ac:dyDescent="0.2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28"/>
    </row>
    <row r="109" spans="2:12" s="1" customFormat="1" ht="7.05" customHeight="1" x14ac:dyDescent="0.2"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28"/>
    </row>
    <row r="110" spans="2:12" s="1" customFormat="1" ht="25.05" customHeight="1" x14ac:dyDescent="0.2">
      <c r="B110" s="28"/>
      <c r="C110" s="17" t="s">
        <v>190</v>
      </c>
      <c r="L110" s="28"/>
    </row>
    <row r="111" spans="2:12" s="1" customFormat="1" ht="7.05" customHeight="1" x14ac:dyDescent="0.2">
      <c r="B111" s="28"/>
      <c r="L111" s="28"/>
    </row>
    <row r="112" spans="2:12" s="1" customFormat="1" ht="12" customHeight="1" x14ac:dyDescent="0.2">
      <c r="B112" s="28"/>
      <c r="C112" s="23" t="s">
        <v>15</v>
      </c>
      <c r="L112" s="28"/>
    </row>
    <row r="113" spans="2:65" s="1" customFormat="1" ht="16.5" customHeight="1" x14ac:dyDescent="0.2">
      <c r="B113" s="28"/>
      <c r="E113" s="234" t="str">
        <f>E7</f>
        <v>Výstavba novej budovy strediska DSS Doména</v>
      </c>
      <c r="F113" s="235"/>
      <c r="G113" s="235"/>
      <c r="H113" s="235"/>
      <c r="L113" s="28"/>
    </row>
    <row r="114" spans="2:65" s="1" customFormat="1" ht="12" customHeight="1" x14ac:dyDescent="0.2">
      <c r="B114" s="28"/>
      <c r="C114" s="23" t="s">
        <v>153</v>
      </c>
      <c r="L114" s="28"/>
    </row>
    <row r="115" spans="2:65" s="1" customFormat="1" ht="16.5" customHeight="1" x14ac:dyDescent="0.2">
      <c r="B115" s="28"/>
      <c r="E115" s="229" t="str">
        <f>E9</f>
        <v>SO 07 - Dažďová kanalizačná prípojka</v>
      </c>
      <c r="F115" s="233"/>
      <c r="G115" s="233"/>
      <c r="H115" s="233"/>
      <c r="L115" s="28"/>
    </row>
    <row r="116" spans="2:65" s="1" customFormat="1" ht="7.05" customHeight="1" x14ac:dyDescent="0.2">
      <c r="B116" s="28"/>
      <c r="L116" s="28"/>
    </row>
    <row r="117" spans="2:65" s="1" customFormat="1" ht="12" customHeight="1" x14ac:dyDescent="0.2">
      <c r="B117" s="28"/>
      <c r="C117" s="23" t="s">
        <v>19</v>
      </c>
      <c r="F117" s="21" t="str">
        <f>F12</f>
        <v>k.ú.: Ždiar nad Hronom, č.p.:1793/3</v>
      </c>
      <c r="I117" s="23" t="s">
        <v>21</v>
      </c>
      <c r="J117" s="51" t="str">
        <f>IF(J12="","",J12)</f>
        <v>5. 4. 2024</v>
      </c>
      <c r="L117" s="28"/>
    </row>
    <row r="118" spans="2:65" s="1" customFormat="1" ht="7.05" customHeight="1" x14ac:dyDescent="0.2">
      <c r="B118" s="28"/>
      <c r="L118" s="28"/>
    </row>
    <row r="119" spans="2:65" s="1" customFormat="1" ht="15.15" customHeight="1" x14ac:dyDescent="0.2">
      <c r="B119" s="28"/>
      <c r="C119" s="23" t="s">
        <v>23</v>
      </c>
      <c r="F119" s="21" t="str">
        <f>E15</f>
        <v>Zriadenie sociálnych služieb LIPA</v>
      </c>
      <c r="I119" s="23" t="s">
        <v>29</v>
      </c>
      <c r="J119" s="26" t="str">
        <f>E21</f>
        <v>Ing. Viliam Michálek</v>
      </c>
      <c r="L119" s="28"/>
    </row>
    <row r="120" spans="2:65" s="1" customFormat="1" ht="15.15" customHeight="1" x14ac:dyDescent="0.2">
      <c r="B120" s="28"/>
      <c r="C120" s="23" t="s">
        <v>27</v>
      </c>
      <c r="F120" s="21" t="str">
        <f>IF(E18="","",E18)</f>
        <v>Vyplň údaj</v>
      </c>
      <c r="I120" s="23" t="s">
        <v>32</v>
      </c>
      <c r="J120" s="26" t="str">
        <f>E24</f>
        <v>Ing. Peter Antol</v>
      </c>
      <c r="L120" s="28"/>
    </row>
    <row r="121" spans="2:65" s="1" customFormat="1" ht="10.199999999999999" customHeight="1" x14ac:dyDescent="0.2">
      <c r="B121" s="28"/>
      <c r="L121" s="28"/>
    </row>
    <row r="122" spans="2:65" s="10" customFormat="1" ht="29.25" customHeight="1" x14ac:dyDescent="0.2">
      <c r="B122" s="118"/>
      <c r="C122" s="119" t="s">
        <v>191</v>
      </c>
      <c r="D122" s="120" t="s">
        <v>60</v>
      </c>
      <c r="E122" s="120" t="s">
        <v>56</v>
      </c>
      <c r="F122" s="120" t="s">
        <v>57</v>
      </c>
      <c r="G122" s="120" t="s">
        <v>192</v>
      </c>
      <c r="H122" s="120" t="s">
        <v>193</v>
      </c>
      <c r="I122" s="120" t="s">
        <v>194</v>
      </c>
      <c r="J122" s="121" t="s">
        <v>160</v>
      </c>
      <c r="K122" s="122" t="s">
        <v>195</v>
      </c>
      <c r="L122" s="118"/>
      <c r="M122" s="58" t="s">
        <v>1</v>
      </c>
      <c r="N122" s="59" t="s">
        <v>39</v>
      </c>
      <c r="O122" s="59" t="s">
        <v>196</v>
      </c>
      <c r="P122" s="59" t="s">
        <v>197</v>
      </c>
      <c r="Q122" s="59" t="s">
        <v>198</v>
      </c>
      <c r="R122" s="59" t="s">
        <v>199</v>
      </c>
      <c r="S122" s="59" t="s">
        <v>200</v>
      </c>
      <c r="T122" s="60" t="s">
        <v>201</v>
      </c>
    </row>
    <row r="123" spans="2:65" s="1" customFormat="1" ht="22.8" customHeight="1" x14ac:dyDescent="0.3">
      <c r="B123" s="28"/>
      <c r="C123" s="63" t="s">
        <v>161</v>
      </c>
      <c r="J123" s="123">
        <f>BK123</f>
        <v>0</v>
      </c>
      <c r="L123" s="28"/>
      <c r="M123" s="61"/>
      <c r="N123" s="52"/>
      <c r="O123" s="52"/>
      <c r="P123" s="124">
        <f>P124+P168+P171</f>
        <v>0</v>
      </c>
      <c r="Q123" s="52"/>
      <c r="R123" s="124">
        <f>R124+R168+R171</f>
        <v>103.27832529999999</v>
      </c>
      <c r="S123" s="52"/>
      <c r="T123" s="125">
        <f>T124+T168+T171</f>
        <v>0</v>
      </c>
      <c r="AT123" s="13" t="s">
        <v>74</v>
      </c>
      <c r="AU123" s="13" t="s">
        <v>162</v>
      </c>
      <c r="BK123" s="126">
        <f>BK124+BK168+BK171</f>
        <v>0</v>
      </c>
    </row>
    <row r="124" spans="2:65" s="11" customFormat="1" ht="25.95" customHeight="1" x14ac:dyDescent="0.25">
      <c r="B124" s="127"/>
      <c r="D124" s="128" t="s">
        <v>74</v>
      </c>
      <c r="E124" s="129" t="s">
        <v>202</v>
      </c>
      <c r="F124" s="129" t="s">
        <v>203</v>
      </c>
      <c r="I124" s="130"/>
      <c r="J124" s="131">
        <f>BK124</f>
        <v>0</v>
      </c>
      <c r="L124" s="127"/>
      <c r="M124" s="132"/>
      <c r="P124" s="133">
        <f>P125+P136+P138+P165</f>
        <v>0</v>
      </c>
      <c r="R124" s="133">
        <f>R125+R136+R138+R165</f>
        <v>103.27832529999999</v>
      </c>
      <c r="T124" s="134">
        <f>T125+T136+T138+T165</f>
        <v>0</v>
      </c>
      <c r="AR124" s="128" t="s">
        <v>82</v>
      </c>
      <c r="AT124" s="135" t="s">
        <v>74</v>
      </c>
      <c r="AU124" s="135" t="s">
        <v>75</v>
      </c>
      <c r="AY124" s="128" t="s">
        <v>204</v>
      </c>
      <c r="BK124" s="136">
        <f>BK125+BK136+BK138+BK165</f>
        <v>0</v>
      </c>
    </row>
    <row r="125" spans="2:65" s="11" customFormat="1" ht="22.8" customHeight="1" x14ac:dyDescent="0.25">
      <c r="B125" s="127"/>
      <c r="D125" s="128" t="s">
        <v>74</v>
      </c>
      <c r="E125" s="137" t="s">
        <v>82</v>
      </c>
      <c r="F125" s="137" t="s">
        <v>205</v>
      </c>
      <c r="I125" s="130"/>
      <c r="J125" s="138">
        <f>BK125</f>
        <v>0</v>
      </c>
      <c r="L125" s="127"/>
      <c r="M125" s="132"/>
      <c r="P125" s="133">
        <f>SUM(P126:P135)</f>
        <v>0</v>
      </c>
      <c r="R125" s="133">
        <f>SUM(R126:R135)</f>
        <v>73.5</v>
      </c>
      <c r="T125" s="134">
        <f>SUM(T126:T135)</f>
        <v>0</v>
      </c>
      <c r="AR125" s="128" t="s">
        <v>82</v>
      </c>
      <c r="AT125" s="135" t="s">
        <v>74</v>
      </c>
      <c r="AU125" s="135" t="s">
        <v>82</v>
      </c>
      <c r="AY125" s="128" t="s">
        <v>204</v>
      </c>
      <c r="BK125" s="136">
        <f>SUM(BK126:BK135)</f>
        <v>0</v>
      </c>
    </row>
    <row r="126" spans="2:65" s="1" customFormat="1" ht="21.75" customHeight="1" x14ac:dyDescent="0.2">
      <c r="B126" s="139"/>
      <c r="C126" s="140" t="s">
        <v>82</v>
      </c>
      <c r="D126" s="140" t="s">
        <v>206</v>
      </c>
      <c r="E126" s="141" t="s">
        <v>3370</v>
      </c>
      <c r="F126" s="142" t="s">
        <v>3371</v>
      </c>
      <c r="G126" s="143" t="s">
        <v>495</v>
      </c>
      <c r="H126" s="144">
        <v>16</v>
      </c>
      <c r="I126" s="145"/>
      <c r="J126" s="146">
        <f t="shared" ref="J126:J135" si="0">ROUND(I126*H126,2)</f>
        <v>0</v>
      </c>
      <c r="K126" s="147"/>
      <c r="L126" s="28"/>
      <c r="M126" s="148" t="s">
        <v>1</v>
      </c>
      <c r="N126" s="149" t="s">
        <v>41</v>
      </c>
      <c r="P126" s="150">
        <f t="shared" ref="P126:P135" si="1">O126*H126</f>
        <v>0</v>
      </c>
      <c r="Q126" s="150">
        <v>0</v>
      </c>
      <c r="R126" s="150">
        <f t="shared" ref="R126:R135" si="2">Q126*H126</f>
        <v>0</v>
      </c>
      <c r="S126" s="150">
        <v>0</v>
      </c>
      <c r="T126" s="151">
        <f t="shared" ref="T126:T135" si="3">S126*H126</f>
        <v>0</v>
      </c>
      <c r="AR126" s="152" t="s">
        <v>464</v>
      </c>
      <c r="AT126" s="152" t="s">
        <v>206</v>
      </c>
      <c r="AU126" s="152" t="s">
        <v>88</v>
      </c>
      <c r="AY126" s="13" t="s">
        <v>204</v>
      </c>
      <c r="BE126" s="153">
        <f t="shared" ref="BE126:BE135" si="4">IF(N126="základná",J126,0)</f>
        <v>0</v>
      </c>
      <c r="BF126" s="153">
        <f t="shared" ref="BF126:BF135" si="5">IF(N126="znížená",J126,0)</f>
        <v>0</v>
      </c>
      <c r="BG126" s="153">
        <f t="shared" ref="BG126:BG135" si="6">IF(N126="zákl. prenesená",J126,0)</f>
        <v>0</v>
      </c>
      <c r="BH126" s="153">
        <f t="shared" ref="BH126:BH135" si="7">IF(N126="zníž. prenesená",J126,0)</f>
        <v>0</v>
      </c>
      <c r="BI126" s="153">
        <f t="shared" ref="BI126:BI135" si="8">IF(N126="nulová",J126,0)</f>
        <v>0</v>
      </c>
      <c r="BJ126" s="13" t="s">
        <v>88</v>
      </c>
      <c r="BK126" s="153">
        <f t="shared" ref="BK126:BK135" si="9">ROUND(I126*H126,2)</f>
        <v>0</v>
      </c>
      <c r="BL126" s="13" t="s">
        <v>464</v>
      </c>
      <c r="BM126" s="152" t="s">
        <v>3372</v>
      </c>
    </row>
    <row r="127" spans="2:65" s="1" customFormat="1" ht="21.75" customHeight="1" x14ac:dyDescent="0.2">
      <c r="B127" s="139"/>
      <c r="C127" s="140" t="s">
        <v>88</v>
      </c>
      <c r="D127" s="140" t="s">
        <v>206</v>
      </c>
      <c r="E127" s="141" t="s">
        <v>2911</v>
      </c>
      <c r="F127" s="142" t="s">
        <v>2912</v>
      </c>
      <c r="G127" s="143" t="s">
        <v>209</v>
      </c>
      <c r="H127" s="144">
        <v>175</v>
      </c>
      <c r="I127" s="145"/>
      <c r="J127" s="146">
        <f t="shared" si="0"/>
        <v>0</v>
      </c>
      <c r="K127" s="147"/>
      <c r="L127" s="28"/>
      <c r="M127" s="148" t="s">
        <v>1</v>
      </c>
      <c r="N127" s="149" t="s">
        <v>41</v>
      </c>
      <c r="P127" s="150">
        <f t="shared" si="1"/>
        <v>0</v>
      </c>
      <c r="Q127" s="150">
        <v>0</v>
      </c>
      <c r="R127" s="150">
        <f t="shared" si="2"/>
        <v>0</v>
      </c>
      <c r="S127" s="150">
        <v>0</v>
      </c>
      <c r="T127" s="151">
        <f t="shared" si="3"/>
        <v>0</v>
      </c>
      <c r="AR127" s="152" t="s">
        <v>210</v>
      </c>
      <c r="AT127" s="152" t="s">
        <v>206</v>
      </c>
      <c r="AU127" s="152" t="s">
        <v>88</v>
      </c>
      <c r="AY127" s="13" t="s">
        <v>204</v>
      </c>
      <c r="BE127" s="153">
        <f t="shared" si="4"/>
        <v>0</v>
      </c>
      <c r="BF127" s="153">
        <f t="shared" si="5"/>
        <v>0</v>
      </c>
      <c r="BG127" s="153">
        <f t="shared" si="6"/>
        <v>0</v>
      </c>
      <c r="BH127" s="153">
        <f t="shared" si="7"/>
        <v>0</v>
      </c>
      <c r="BI127" s="153">
        <f t="shared" si="8"/>
        <v>0</v>
      </c>
      <c r="BJ127" s="13" t="s">
        <v>88</v>
      </c>
      <c r="BK127" s="153">
        <f t="shared" si="9"/>
        <v>0</v>
      </c>
      <c r="BL127" s="13" t="s">
        <v>210</v>
      </c>
      <c r="BM127" s="152" t="s">
        <v>3373</v>
      </c>
    </row>
    <row r="128" spans="2:65" s="1" customFormat="1" ht="24.15" customHeight="1" x14ac:dyDescent="0.2">
      <c r="B128" s="139"/>
      <c r="C128" s="140" t="s">
        <v>93</v>
      </c>
      <c r="D128" s="140" t="s">
        <v>206</v>
      </c>
      <c r="E128" s="141" t="s">
        <v>212</v>
      </c>
      <c r="F128" s="142" t="s">
        <v>213</v>
      </c>
      <c r="G128" s="143" t="s">
        <v>209</v>
      </c>
      <c r="H128" s="144">
        <v>175</v>
      </c>
      <c r="I128" s="145"/>
      <c r="J128" s="146">
        <f t="shared" si="0"/>
        <v>0</v>
      </c>
      <c r="K128" s="147"/>
      <c r="L128" s="28"/>
      <c r="M128" s="148" t="s">
        <v>1</v>
      </c>
      <c r="N128" s="149" t="s">
        <v>41</v>
      </c>
      <c r="P128" s="150">
        <f t="shared" si="1"/>
        <v>0</v>
      </c>
      <c r="Q128" s="150">
        <v>0</v>
      </c>
      <c r="R128" s="150">
        <f t="shared" si="2"/>
        <v>0</v>
      </c>
      <c r="S128" s="150">
        <v>0</v>
      </c>
      <c r="T128" s="151">
        <f t="shared" si="3"/>
        <v>0</v>
      </c>
      <c r="AR128" s="152" t="s">
        <v>210</v>
      </c>
      <c r="AT128" s="152" t="s">
        <v>206</v>
      </c>
      <c r="AU128" s="152" t="s">
        <v>88</v>
      </c>
      <c r="AY128" s="13" t="s">
        <v>204</v>
      </c>
      <c r="BE128" s="153">
        <f t="shared" si="4"/>
        <v>0</v>
      </c>
      <c r="BF128" s="153">
        <f t="shared" si="5"/>
        <v>0</v>
      </c>
      <c r="BG128" s="153">
        <f t="shared" si="6"/>
        <v>0</v>
      </c>
      <c r="BH128" s="153">
        <f t="shared" si="7"/>
        <v>0</v>
      </c>
      <c r="BI128" s="153">
        <f t="shared" si="8"/>
        <v>0</v>
      </c>
      <c r="BJ128" s="13" t="s">
        <v>88</v>
      </c>
      <c r="BK128" s="153">
        <f t="shared" si="9"/>
        <v>0</v>
      </c>
      <c r="BL128" s="13" t="s">
        <v>210</v>
      </c>
      <c r="BM128" s="152" t="s">
        <v>3374</v>
      </c>
    </row>
    <row r="129" spans="2:65" s="1" customFormat="1" ht="16.5" customHeight="1" x14ac:dyDescent="0.2">
      <c r="B129" s="139"/>
      <c r="C129" s="140" t="s">
        <v>210</v>
      </c>
      <c r="D129" s="140" t="s">
        <v>206</v>
      </c>
      <c r="E129" s="141" t="s">
        <v>1683</v>
      </c>
      <c r="F129" s="142" t="s">
        <v>3174</v>
      </c>
      <c r="G129" s="143" t="s">
        <v>209</v>
      </c>
      <c r="H129" s="144">
        <v>153</v>
      </c>
      <c r="I129" s="145"/>
      <c r="J129" s="146">
        <f t="shared" si="0"/>
        <v>0</v>
      </c>
      <c r="K129" s="147"/>
      <c r="L129" s="28"/>
      <c r="M129" s="148" t="s">
        <v>1</v>
      </c>
      <c r="N129" s="149" t="s">
        <v>41</v>
      </c>
      <c r="P129" s="150">
        <f t="shared" si="1"/>
        <v>0</v>
      </c>
      <c r="Q129" s="150">
        <v>0</v>
      </c>
      <c r="R129" s="150">
        <f t="shared" si="2"/>
        <v>0</v>
      </c>
      <c r="S129" s="150">
        <v>0</v>
      </c>
      <c r="T129" s="151">
        <f t="shared" si="3"/>
        <v>0</v>
      </c>
      <c r="AR129" s="152" t="s">
        <v>210</v>
      </c>
      <c r="AT129" s="152" t="s">
        <v>206</v>
      </c>
      <c r="AU129" s="152" t="s">
        <v>88</v>
      </c>
      <c r="AY129" s="13" t="s">
        <v>204</v>
      </c>
      <c r="BE129" s="153">
        <f t="shared" si="4"/>
        <v>0</v>
      </c>
      <c r="BF129" s="153">
        <f t="shared" si="5"/>
        <v>0</v>
      </c>
      <c r="BG129" s="153">
        <f t="shared" si="6"/>
        <v>0</v>
      </c>
      <c r="BH129" s="153">
        <f t="shared" si="7"/>
        <v>0</v>
      </c>
      <c r="BI129" s="153">
        <f t="shared" si="8"/>
        <v>0</v>
      </c>
      <c r="BJ129" s="13" t="s">
        <v>88</v>
      </c>
      <c r="BK129" s="153">
        <f t="shared" si="9"/>
        <v>0</v>
      </c>
      <c r="BL129" s="13" t="s">
        <v>210</v>
      </c>
      <c r="BM129" s="152" t="s">
        <v>3375</v>
      </c>
    </row>
    <row r="130" spans="2:65" s="1" customFormat="1" ht="37.799999999999997" customHeight="1" x14ac:dyDescent="0.2">
      <c r="B130" s="139"/>
      <c r="C130" s="140" t="s">
        <v>221</v>
      </c>
      <c r="D130" s="140" t="s">
        <v>206</v>
      </c>
      <c r="E130" s="141" t="s">
        <v>3176</v>
      </c>
      <c r="F130" s="142" t="s">
        <v>3177</v>
      </c>
      <c r="G130" s="143" t="s">
        <v>209</v>
      </c>
      <c r="H130" s="144">
        <v>153</v>
      </c>
      <c r="I130" s="145"/>
      <c r="J130" s="146">
        <f t="shared" si="0"/>
        <v>0</v>
      </c>
      <c r="K130" s="147"/>
      <c r="L130" s="28"/>
      <c r="M130" s="148" t="s">
        <v>1</v>
      </c>
      <c r="N130" s="149" t="s">
        <v>41</v>
      </c>
      <c r="P130" s="150">
        <f t="shared" si="1"/>
        <v>0</v>
      </c>
      <c r="Q130" s="150">
        <v>0</v>
      </c>
      <c r="R130" s="150">
        <f t="shared" si="2"/>
        <v>0</v>
      </c>
      <c r="S130" s="150">
        <v>0</v>
      </c>
      <c r="T130" s="151">
        <f t="shared" si="3"/>
        <v>0</v>
      </c>
      <c r="AR130" s="152" t="s">
        <v>210</v>
      </c>
      <c r="AT130" s="152" t="s">
        <v>206</v>
      </c>
      <c r="AU130" s="152" t="s">
        <v>88</v>
      </c>
      <c r="AY130" s="13" t="s">
        <v>204</v>
      </c>
      <c r="BE130" s="153">
        <f t="shared" si="4"/>
        <v>0</v>
      </c>
      <c r="BF130" s="153">
        <f t="shared" si="5"/>
        <v>0</v>
      </c>
      <c r="BG130" s="153">
        <f t="shared" si="6"/>
        <v>0</v>
      </c>
      <c r="BH130" s="153">
        <f t="shared" si="7"/>
        <v>0</v>
      </c>
      <c r="BI130" s="153">
        <f t="shared" si="8"/>
        <v>0</v>
      </c>
      <c r="BJ130" s="13" t="s">
        <v>88</v>
      </c>
      <c r="BK130" s="153">
        <f t="shared" si="9"/>
        <v>0</v>
      </c>
      <c r="BL130" s="13" t="s">
        <v>210</v>
      </c>
      <c r="BM130" s="152" t="s">
        <v>3376</v>
      </c>
    </row>
    <row r="131" spans="2:65" s="1" customFormat="1" ht="24.15" customHeight="1" x14ac:dyDescent="0.2">
      <c r="B131" s="139"/>
      <c r="C131" s="140" t="s">
        <v>225</v>
      </c>
      <c r="D131" s="140" t="s">
        <v>206</v>
      </c>
      <c r="E131" s="141" t="s">
        <v>1689</v>
      </c>
      <c r="F131" s="142" t="s">
        <v>1690</v>
      </c>
      <c r="G131" s="143" t="s">
        <v>209</v>
      </c>
      <c r="H131" s="144">
        <v>134</v>
      </c>
      <c r="I131" s="145"/>
      <c r="J131" s="146">
        <f t="shared" si="0"/>
        <v>0</v>
      </c>
      <c r="K131" s="147"/>
      <c r="L131" s="28"/>
      <c r="M131" s="148" t="s">
        <v>1</v>
      </c>
      <c r="N131" s="149" t="s">
        <v>41</v>
      </c>
      <c r="P131" s="150">
        <f t="shared" si="1"/>
        <v>0</v>
      </c>
      <c r="Q131" s="150">
        <v>0</v>
      </c>
      <c r="R131" s="150">
        <f t="shared" si="2"/>
        <v>0</v>
      </c>
      <c r="S131" s="150">
        <v>0</v>
      </c>
      <c r="T131" s="151">
        <f t="shared" si="3"/>
        <v>0</v>
      </c>
      <c r="AR131" s="152" t="s">
        <v>210</v>
      </c>
      <c r="AT131" s="152" t="s">
        <v>206</v>
      </c>
      <c r="AU131" s="152" t="s">
        <v>88</v>
      </c>
      <c r="AY131" s="13" t="s">
        <v>204</v>
      </c>
      <c r="BE131" s="153">
        <f t="shared" si="4"/>
        <v>0</v>
      </c>
      <c r="BF131" s="153">
        <f t="shared" si="5"/>
        <v>0</v>
      </c>
      <c r="BG131" s="153">
        <f t="shared" si="6"/>
        <v>0</v>
      </c>
      <c r="BH131" s="153">
        <f t="shared" si="7"/>
        <v>0</v>
      </c>
      <c r="BI131" s="153">
        <f t="shared" si="8"/>
        <v>0</v>
      </c>
      <c r="BJ131" s="13" t="s">
        <v>88</v>
      </c>
      <c r="BK131" s="153">
        <f t="shared" si="9"/>
        <v>0</v>
      </c>
      <c r="BL131" s="13" t="s">
        <v>210</v>
      </c>
      <c r="BM131" s="152" t="s">
        <v>3377</v>
      </c>
    </row>
    <row r="132" spans="2:65" s="1" customFormat="1" ht="24.15" customHeight="1" x14ac:dyDescent="0.2">
      <c r="B132" s="139"/>
      <c r="C132" s="140" t="s">
        <v>229</v>
      </c>
      <c r="D132" s="140" t="s">
        <v>206</v>
      </c>
      <c r="E132" s="141" t="s">
        <v>1692</v>
      </c>
      <c r="F132" s="142" t="s">
        <v>1693</v>
      </c>
      <c r="G132" s="143" t="s">
        <v>209</v>
      </c>
      <c r="H132" s="144">
        <v>49</v>
      </c>
      <c r="I132" s="145"/>
      <c r="J132" s="146">
        <f t="shared" si="0"/>
        <v>0</v>
      </c>
      <c r="K132" s="147"/>
      <c r="L132" s="28"/>
      <c r="M132" s="148" t="s">
        <v>1</v>
      </c>
      <c r="N132" s="149" t="s">
        <v>41</v>
      </c>
      <c r="P132" s="150">
        <f t="shared" si="1"/>
        <v>0</v>
      </c>
      <c r="Q132" s="150">
        <v>0</v>
      </c>
      <c r="R132" s="150">
        <f t="shared" si="2"/>
        <v>0</v>
      </c>
      <c r="S132" s="150">
        <v>0</v>
      </c>
      <c r="T132" s="151">
        <f t="shared" si="3"/>
        <v>0</v>
      </c>
      <c r="AR132" s="152" t="s">
        <v>210</v>
      </c>
      <c r="AT132" s="152" t="s">
        <v>206</v>
      </c>
      <c r="AU132" s="152" t="s">
        <v>88</v>
      </c>
      <c r="AY132" s="13" t="s">
        <v>204</v>
      </c>
      <c r="BE132" s="153">
        <f t="shared" si="4"/>
        <v>0</v>
      </c>
      <c r="BF132" s="153">
        <f t="shared" si="5"/>
        <v>0</v>
      </c>
      <c r="BG132" s="153">
        <f t="shared" si="6"/>
        <v>0</v>
      </c>
      <c r="BH132" s="153">
        <f t="shared" si="7"/>
        <v>0</v>
      </c>
      <c r="BI132" s="153">
        <f t="shared" si="8"/>
        <v>0</v>
      </c>
      <c r="BJ132" s="13" t="s">
        <v>88</v>
      </c>
      <c r="BK132" s="153">
        <f t="shared" si="9"/>
        <v>0</v>
      </c>
      <c r="BL132" s="13" t="s">
        <v>210</v>
      </c>
      <c r="BM132" s="152" t="s">
        <v>3378</v>
      </c>
    </row>
    <row r="133" spans="2:65" s="1" customFormat="1" ht="33" customHeight="1" x14ac:dyDescent="0.2">
      <c r="B133" s="139"/>
      <c r="C133" s="140" t="s">
        <v>233</v>
      </c>
      <c r="D133" s="140" t="s">
        <v>206</v>
      </c>
      <c r="E133" s="141" t="s">
        <v>3179</v>
      </c>
      <c r="F133" s="142" t="s">
        <v>3180</v>
      </c>
      <c r="G133" s="143" t="s">
        <v>209</v>
      </c>
      <c r="H133" s="144">
        <v>56</v>
      </c>
      <c r="I133" s="145"/>
      <c r="J133" s="146">
        <f t="shared" si="0"/>
        <v>0</v>
      </c>
      <c r="K133" s="147"/>
      <c r="L133" s="28"/>
      <c r="M133" s="148" t="s">
        <v>1</v>
      </c>
      <c r="N133" s="149" t="s">
        <v>41</v>
      </c>
      <c r="P133" s="150">
        <f t="shared" si="1"/>
        <v>0</v>
      </c>
      <c r="Q133" s="150">
        <v>0</v>
      </c>
      <c r="R133" s="150">
        <f t="shared" si="2"/>
        <v>0</v>
      </c>
      <c r="S133" s="150">
        <v>0</v>
      </c>
      <c r="T133" s="151">
        <f t="shared" si="3"/>
        <v>0</v>
      </c>
      <c r="AR133" s="152" t="s">
        <v>210</v>
      </c>
      <c r="AT133" s="152" t="s">
        <v>206</v>
      </c>
      <c r="AU133" s="152" t="s">
        <v>88</v>
      </c>
      <c r="AY133" s="13" t="s">
        <v>204</v>
      </c>
      <c r="BE133" s="153">
        <f t="shared" si="4"/>
        <v>0</v>
      </c>
      <c r="BF133" s="153">
        <f t="shared" si="5"/>
        <v>0</v>
      </c>
      <c r="BG133" s="153">
        <f t="shared" si="6"/>
        <v>0</v>
      </c>
      <c r="BH133" s="153">
        <f t="shared" si="7"/>
        <v>0</v>
      </c>
      <c r="BI133" s="153">
        <f t="shared" si="8"/>
        <v>0</v>
      </c>
      <c r="BJ133" s="13" t="s">
        <v>88</v>
      </c>
      <c r="BK133" s="153">
        <f t="shared" si="9"/>
        <v>0</v>
      </c>
      <c r="BL133" s="13" t="s">
        <v>210</v>
      </c>
      <c r="BM133" s="152" t="s">
        <v>3379</v>
      </c>
    </row>
    <row r="134" spans="2:65" s="1" customFormat="1" ht="37.799999999999997" customHeight="1" x14ac:dyDescent="0.2">
      <c r="B134" s="139"/>
      <c r="C134" s="140" t="s">
        <v>237</v>
      </c>
      <c r="D134" s="140" t="s">
        <v>206</v>
      </c>
      <c r="E134" s="141" t="s">
        <v>3182</v>
      </c>
      <c r="F134" s="142" t="s">
        <v>3183</v>
      </c>
      <c r="G134" s="143" t="s">
        <v>209</v>
      </c>
      <c r="H134" s="144">
        <v>56</v>
      </c>
      <c r="I134" s="145"/>
      <c r="J134" s="146">
        <f t="shared" si="0"/>
        <v>0</v>
      </c>
      <c r="K134" s="147"/>
      <c r="L134" s="28"/>
      <c r="M134" s="148" t="s">
        <v>1</v>
      </c>
      <c r="N134" s="149" t="s">
        <v>41</v>
      </c>
      <c r="P134" s="150">
        <f t="shared" si="1"/>
        <v>0</v>
      </c>
      <c r="Q134" s="150">
        <v>0</v>
      </c>
      <c r="R134" s="150">
        <f t="shared" si="2"/>
        <v>0</v>
      </c>
      <c r="S134" s="150">
        <v>0</v>
      </c>
      <c r="T134" s="151">
        <f t="shared" si="3"/>
        <v>0</v>
      </c>
      <c r="AR134" s="152" t="s">
        <v>210</v>
      </c>
      <c r="AT134" s="152" t="s">
        <v>206</v>
      </c>
      <c r="AU134" s="152" t="s">
        <v>88</v>
      </c>
      <c r="AY134" s="13" t="s">
        <v>204</v>
      </c>
      <c r="BE134" s="153">
        <f t="shared" si="4"/>
        <v>0</v>
      </c>
      <c r="BF134" s="153">
        <f t="shared" si="5"/>
        <v>0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3" t="s">
        <v>88</v>
      </c>
      <c r="BK134" s="153">
        <f t="shared" si="9"/>
        <v>0</v>
      </c>
      <c r="BL134" s="13" t="s">
        <v>210</v>
      </c>
      <c r="BM134" s="152" t="s">
        <v>3380</v>
      </c>
    </row>
    <row r="135" spans="2:65" s="1" customFormat="1" ht="16.5" customHeight="1" x14ac:dyDescent="0.2">
      <c r="B135" s="139"/>
      <c r="C135" s="154" t="s">
        <v>247</v>
      </c>
      <c r="D135" s="154" t="s">
        <v>301</v>
      </c>
      <c r="E135" s="155" t="s">
        <v>3187</v>
      </c>
      <c r="F135" s="156" t="s">
        <v>3188</v>
      </c>
      <c r="G135" s="157" t="s">
        <v>270</v>
      </c>
      <c r="H135" s="158">
        <v>73.5</v>
      </c>
      <c r="I135" s="159"/>
      <c r="J135" s="160">
        <f t="shared" si="0"/>
        <v>0</v>
      </c>
      <c r="K135" s="161"/>
      <c r="L135" s="162"/>
      <c r="M135" s="163" t="s">
        <v>1</v>
      </c>
      <c r="N135" s="164" t="s">
        <v>41</v>
      </c>
      <c r="P135" s="150">
        <f t="shared" si="1"/>
        <v>0</v>
      </c>
      <c r="Q135" s="150">
        <v>1</v>
      </c>
      <c r="R135" s="150">
        <f t="shared" si="2"/>
        <v>73.5</v>
      </c>
      <c r="S135" s="150">
        <v>0</v>
      </c>
      <c r="T135" s="151">
        <f t="shared" si="3"/>
        <v>0</v>
      </c>
      <c r="AR135" s="152" t="s">
        <v>233</v>
      </c>
      <c r="AT135" s="152" t="s">
        <v>301</v>
      </c>
      <c r="AU135" s="152" t="s">
        <v>88</v>
      </c>
      <c r="AY135" s="13" t="s">
        <v>204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88</v>
      </c>
      <c r="BK135" s="153">
        <f t="shared" si="9"/>
        <v>0</v>
      </c>
      <c r="BL135" s="13" t="s">
        <v>210</v>
      </c>
      <c r="BM135" s="152" t="s">
        <v>3381</v>
      </c>
    </row>
    <row r="136" spans="2:65" s="11" customFormat="1" ht="22.8" customHeight="1" x14ac:dyDescent="0.25">
      <c r="B136" s="127"/>
      <c r="D136" s="128" t="s">
        <v>74</v>
      </c>
      <c r="E136" s="137" t="s">
        <v>210</v>
      </c>
      <c r="F136" s="137" t="s">
        <v>394</v>
      </c>
      <c r="I136" s="130"/>
      <c r="J136" s="138">
        <f>BK136</f>
        <v>0</v>
      </c>
      <c r="L136" s="127"/>
      <c r="M136" s="132"/>
      <c r="P136" s="133">
        <f>P137</f>
        <v>0</v>
      </c>
      <c r="R136" s="133">
        <f>R137</f>
        <v>28.957799999999999</v>
      </c>
      <c r="T136" s="134">
        <f>T137</f>
        <v>0</v>
      </c>
      <c r="AR136" s="128" t="s">
        <v>82</v>
      </c>
      <c r="AT136" s="135" t="s">
        <v>74</v>
      </c>
      <c r="AU136" s="135" t="s">
        <v>82</v>
      </c>
      <c r="AY136" s="128" t="s">
        <v>204</v>
      </c>
      <c r="BK136" s="136">
        <f>BK137</f>
        <v>0</v>
      </c>
    </row>
    <row r="137" spans="2:65" s="1" customFormat="1" ht="24.15" customHeight="1" x14ac:dyDescent="0.2">
      <c r="B137" s="139"/>
      <c r="C137" s="140" t="s">
        <v>251</v>
      </c>
      <c r="D137" s="140" t="s">
        <v>206</v>
      </c>
      <c r="E137" s="141" t="s">
        <v>1695</v>
      </c>
      <c r="F137" s="142" t="s">
        <v>1696</v>
      </c>
      <c r="G137" s="143" t="s">
        <v>209</v>
      </c>
      <c r="H137" s="144">
        <v>17</v>
      </c>
      <c r="I137" s="145"/>
      <c r="J137" s="146">
        <f>ROUND(I137*H137,2)</f>
        <v>0</v>
      </c>
      <c r="K137" s="147"/>
      <c r="L137" s="28"/>
      <c r="M137" s="148" t="s">
        <v>1</v>
      </c>
      <c r="N137" s="149" t="s">
        <v>41</v>
      </c>
      <c r="P137" s="150">
        <f>O137*H137</f>
        <v>0</v>
      </c>
      <c r="Q137" s="150">
        <v>1.7034</v>
      </c>
      <c r="R137" s="150">
        <f>Q137*H137</f>
        <v>28.957799999999999</v>
      </c>
      <c r="S137" s="150">
        <v>0</v>
      </c>
      <c r="T137" s="151">
        <f>S137*H137</f>
        <v>0</v>
      </c>
      <c r="AR137" s="152" t="s">
        <v>210</v>
      </c>
      <c r="AT137" s="152" t="s">
        <v>206</v>
      </c>
      <c r="AU137" s="152" t="s">
        <v>88</v>
      </c>
      <c r="AY137" s="13" t="s">
        <v>204</v>
      </c>
      <c r="BE137" s="153">
        <f>IF(N137="základná",J137,0)</f>
        <v>0</v>
      </c>
      <c r="BF137" s="153">
        <f>IF(N137="znížená",J137,0)</f>
        <v>0</v>
      </c>
      <c r="BG137" s="153">
        <f>IF(N137="zákl. prenesená",J137,0)</f>
        <v>0</v>
      </c>
      <c r="BH137" s="153">
        <f>IF(N137="zníž. prenesená",J137,0)</f>
        <v>0</v>
      </c>
      <c r="BI137" s="153">
        <f>IF(N137="nulová",J137,0)</f>
        <v>0</v>
      </c>
      <c r="BJ137" s="13" t="s">
        <v>88</v>
      </c>
      <c r="BK137" s="153">
        <f>ROUND(I137*H137,2)</f>
        <v>0</v>
      </c>
      <c r="BL137" s="13" t="s">
        <v>210</v>
      </c>
      <c r="BM137" s="152" t="s">
        <v>3382</v>
      </c>
    </row>
    <row r="138" spans="2:65" s="11" customFormat="1" ht="22.8" customHeight="1" x14ac:dyDescent="0.25">
      <c r="B138" s="127"/>
      <c r="D138" s="128" t="s">
        <v>74</v>
      </c>
      <c r="E138" s="137" t="s">
        <v>233</v>
      </c>
      <c r="F138" s="137" t="s">
        <v>3191</v>
      </c>
      <c r="I138" s="130"/>
      <c r="J138" s="138">
        <f>BK138</f>
        <v>0</v>
      </c>
      <c r="L138" s="127"/>
      <c r="M138" s="132"/>
      <c r="P138" s="133">
        <f>SUM(P139:P164)</f>
        <v>0</v>
      </c>
      <c r="R138" s="133">
        <f>SUM(R139:R164)</f>
        <v>0.82052530000000012</v>
      </c>
      <c r="T138" s="134">
        <f>SUM(T139:T164)</f>
        <v>0</v>
      </c>
      <c r="AR138" s="128" t="s">
        <v>82</v>
      </c>
      <c r="AT138" s="135" t="s">
        <v>74</v>
      </c>
      <c r="AU138" s="135" t="s">
        <v>82</v>
      </c>
      <c r="AY138" s="128" t="s">
        <v>204</v>
      </c>
      <c r="BK138" s="136">
        <f>SUM(BK139:BK164)</f>
        <v>0</v>
      </c>
    </row>
    <row r="139" spans="2:65" s="1" customFormat="1" ht="24.15" customHeight="1" x14ac:dyDescent="0.2">
      <c r="B139" s="139"/>
      <c r="C139" s="140" t="s">
        <v>255</v>
      </c>
      <c r="D139" s="140" t="s">
        <v>206</v>
      </c>
      <c r="E139" s="141" t="s">
        <v>1719</v>
      </c>
      <c r="F139" s="142" t="s">
        <v>1720</v>
      </c>
      <c r="G139" s="143" t="s">
        <v>495</v>
      </c>
      <c r="H139" s="144">
        <v>80</v>
      </c>
      <c r="I139" s="145"/>
      <c r="J139" s="146">
        <f t="shared" ref="J139:J164" si="10">ROUND(I139*H139,2)</f>
        <v>0</v>
      </c>
      <c r="K139" s="147"/>
      <c r="L139" s="28"/>
      <c r="M139" s="148" t="s">
        <v>1</v>
      </c>
      <c r="N139" s="149" t="s">
        <v>41</v>
      </c>
      <c r="P139" s="150">
        <f t="shared" ref="P139:P164" si="11">O139*H139</f>
        <v>0</v>
      </c>
      <c r="Q139" s="150">
        <v>1.89566E-3</v>
      </c>
      <c r="R139" s="150">
        <f t="shared" ref="R139:R164" si="12">Q139*H139</f>
        <v>0.1516528</v>
      </c>
      <c r="S139" s="150">
        <v>0</v>
      </c>
      <c r="T139" s="151">
        <f t="shared" ref="T139:T164" si="13">S139*H139</f>
        <v>0</v>
      </c>
      <c r="AR139" s="152" t="s">
        <v>267</v>
      </c>
      <c r="AT139" s="152" t="s">
        <v>206</v>
      </c>
      <c r="AU139" s="152" t="s">
        <v>88</v>
      </c>
      <c r="AY139" s="13" t="s">
        <v>204</v>
      </c>
      <c r="BE139" s="153">
        <f t="shared" ref="BE139:BE164" si="14">IF(N139="základná",J139,0)</f>
        <v>0</v>
      </c>
      <c r="BF139" s="153">
        <f t="shared" ref="BF139:BF164" si="15">IF(N139="znížená",J139,0)</f>
        <v>0</v>
      </c>
      <c r="BG139" s="153">
        <f t="shared" ref="BG139:BG164" si="16">IF(N139="zákl. prenesená",J139,0)</f>
        <v>0</v>
      </c>
      <c r="BH139" s="153">
        <f t="shared" ref="BH139:BH164" si="17">IF(N139="zníž. prenesená",J139,0)</f>
        <v>0</v>
      </c>
      <c r="BI139" s="153">
        <f t="shared" ref="BI139:BI164" si="18">IF(N139="nulová",J139,0)</f>
        <v>0</v>
      </c>
      <c r="BJ139" s="13" t="s">
        <v>88</v>
      </c>
      <c r="BK139" s="153">
        <f t="shared" ref="BK139:BK164" si="19">ROUND(I139*H139,2)</f>
        <v>0</v>
      </c>
      <c r="BL139" s="13" t="s">
        <v>267</v>
      </c>
      <c r="BM139" s="152" t="s">
        <v>3383</v>
      </c>
    </row>
    <row r="140" spans="2:65" s="1" customFormat="1" ht="24.15" customHeight="1" x14ac:dyDescent="0.2">
      <c r="B140" s="139"/>
      <c r="C140" s="140" t="s">
        <v>259</v>
      </c>
      <c r="D140" s="140" t="s">
        <v>206</v>
      </c>
      <c r="E140" s="141" t="s">
        <v>3384</v>
      </c>
      <c r="F140" s="142" t="s">
        <v>3385</v>
      </c>
      <c r="G140" s="143" t="s">
        <v>495</v>
      </c>
      <c r="H140" s="144">
        <v>50</v>
      </c>
      <c r="I140" s="145"/>
      <c r="J140" s="146">
        <f t="shared" si="10"/>
        <v>0</v>
      </c>
      <c r="K140" s="147"/>
      <c r="L140" s="28"/>
      <c r="M140" s="148" t="s">
        <v>1</v>
      </c>
      <c r="N140" s="149" t="s">
        <v>41</v>
      </c>
      <c r="P140" s="150">
        <f t="shared" si="11"/>
        <v>0</v>
      </c>
      <c r="Q140" s="150">
        <v>2.6412499999999999E-3</v>
      </c>
      <c r="R140" s="150">
        <f t="shared" si="12"/>
        <v>0.1320625</v>
      </c>
      <c r="S140" s="150">
        <v>0</v>
      </c>
      <c r="T140" s="151">
        <f t="shared" si="13"/>
        <v>0</v>
      </c>
      <c r="AR140" s="152" t="s">
        <v>267</v>
      </c>
      <c r="AT140" s="152" t="s">
        <v>206</v>
      </c>
      <c r="AU140" s="152" t="s">
        <v>88</v>
      </c>
      <c r="AY140" s="13" t="s">
        <v>204</v>
      </c>
      <c r="BE140" s="153">
        <f t="shared" si="14"/>
        <v>0</v>
      </c>
      <c r="BF140" s="153">
        <f t="shared" si="15"/>
        <v>0</v>
      </c>
      <c r="BG140" s="153">
        <f t="shared" si="16"/>
        <v>0</v>
      </c>
      <c r="BH140" s="153">
        <f t="shared" si="17"/>
        <v>0</v>
      </c>
      <c r="BI140" s="153">
        <f t="shared" si="18"/>
        <v>0</v>
      </c>
      <c r="BJ140" s="13" t="s">
        <v>88</v>
      </c>
      <c r="BK140" s="153">
        <f t="shared" si="19"/>
        <v>0</v>
      </c>
      <c r="BL140" s="13" t="s">
        <v>267</v>
      </c>
      <c r="BM140" s="152" t="s">
        <v>3386</v>
      </c>
    </row>
    <row r="141" spans="2:65" s="1" customFormat="1" ht="24.15" customHeight="1" x14ac:dyDescent="0.2">
      <c r="B141" s="139"/>
      <c r="C141" s="140" t="s">
        <v>263</v>
      </c>
      <c r="D141" s="140" t="s">
        <v>206</v>
      </c>
      <c r="E141" s="141" t="s">
        <v>3387</v>
      </c>
      <c r="F141" s="142" t="s">
        <v>3388</v>
      </c>
      <c r="G141" s="143" t="s">
        <v>495</v>
      </c>
      <c r="H141" s="144">
        <v>10</v>
      </c>
      <c r="I141" s="145"/>
      <c r="J141" s="146">
        <f t="shared" si="10"/>
        <v>0</v>
      </c>
      <c r="K141" s="147"/>
      <c r="L141" s="28"/>
      <c r="M141" s="148" t="s">
        <v>1</v>
      </c>
      <c r="N141" s="149" t="s">
        <v>41</v>
      </c>
      <c r="P141" s="150">
        <f t="shared" si="11"/>
        <v>0</v>
      </c>
      <c r="Q141" s="150">
        <v>3.4329999999999999E-3</v>
      </c>
      <c r="R141" s="150">
        <f t="shared" si="12"/>
        <v>3.4329999999999999E-2</v>
      </c>
      <c r="S141" s="150">
        <v>0</v>
      </c>
      <c r="T141" s="151">
        <f t="shared" si="13"/>
        <v>0</v>
      </c>
      <c r="AR141" s="152" t="s">
        <v>267</v>
      </c>
      <c r="AT141" s="152" t="s">
        <v>206</v>
      </c>
      <c r="AU141" s="152" t="s">
        <v>88</v>
      </c>
      <c r="AY141" s="13" t="s">
        <v>204</v>
      </c>
      <c r="BE141" s="153">
        <f t="shared" si="14"/>
        <v>0</v>
      </c>
      <c r="BF141" s="153">
        <f t="shared" si="15"/>
        <v>0</v>
      </c>
      <c r="BG141" s="153">
        <f t="shared" si="16"/>
        <v>0</v>
      </c>
      <c r="BH141" s="153">
        <f t="shared" si="17"/>
        <v>0</v>
      </c>
      <c r="BI141" s="153">
        <f t="shared" si="18"/>
        <v>0</v>
      </c>
      <c r="BJ141" s="13" t="s">
        <v>88</v>
      </c>
      <c r="BK141" s="153">
        <f t="shared" si="19"/>
        <v>0</v>
      </c>
      <c r="BL141" s="13" t="s">
        <v>267</v>
      </c>
      <c r="BM141" s="152" t="s">
        <v>3389</v>
      </c>
    </row>
    <row r="142" spans="2:65" s="1" customFormat="1" ht="24.15" customHeight="1" x14ac:dyDescent="0.2">
      <c r="B142" s="139"/>
      <c r="C142" s="140" t="s">
        <v>267</v>
      </c>
      <c r="D142" s="140" t="s">
        <v>206</v>
      </c>
      <c r="E142" s="141" t="s">
        <v>3390</v>
      </c>
      <c r="F142" s="142" t="s">
        <v>3391</v>
      </c>
      <c r="G142" s="143" t="s">
        <v>294</v>
      </c>
      <c r="H142" s="144">
        <v>1</v>
      </c>
      <c r="I142" s="145"/>
      <c r="J142" s="146">
        <f t="shared" si="10"/>
        <v>0</v>
      </c>
      <c r="K142" s="147"/>
      <c r="L142" s="28"/>
      <c r="M142" s="148" t="s">
        <v>1</v>
      </c>
      <c r="N142" s="149" t="s">
        <v>41</v>
      </c>
      <c r="P142" s="150">
        <f t="shared" si="11"/>
        <v>0</v>
      </c>
      <c r="Q142" s="150">
        <v>0</v>
      </c>
      <c r="R142" s="150">
        <f t="shared" si="12"/>
        <v>0</v>
      </c>
      <c r="S142" s="150">
        <v>0</v>
      </c>
      <c r="T142" s="151">
        <f t="shared" si="13"/>
        <v>0</v>
      </c>
      <c r="AR142" s="152" t="s">
        <v>210</v>
      </c>
      <c r="AT142" s="152" t="s">
        <v>206</v>
      </c>
      <c r="AU142" s="152" t="s">
        <v>88</v>
      </c>
      <c r="AY142" s="13" t="s">
        <v>204</v>
      </c>
      <c r="BE142" s="153">
        <f t="shared" si="14"/>
        <v>0</v>
      </c>
      <c r="BF142" s="153">
        <f t="shared" si="15"/>
        <v>0</v>
      </c>
      <c r="BG142" s="153">
        <f t="shared" si="16"/>
        <v>0</v>
      </c>
      <c r="BH142" s="153">
        <f t="shared" si="17"/>
        <v>0</v>
      </c>
      <c r="BI142" s="153">
        <f t="shared" si="18"/>
        <v>0</v>
      </c>
      <c r="BJ142" s="13" t="s">
        <v>88</v>
      </c>
      <c r="BK142" s="153">
        <f t="shared" si="19"/>
        <v>0</v>
      </c>
      <c r="BL142" s="13" t="s">
        <v>210</v>
      </c>
      <c r="BM142" s="152" t="s">
        <v>3392</v>
      </c>
    </row>
    <row r="143" spans="2:65" s="1" customFormat="1" ht="21.75" customHeight="1" x14ac:dyDescent="0.2">
      <c r="B143" s="139"/>
      <c r="C143" s="154" t="s">
        <v>272</v>
      </c>
      <c r="D143" s="154" t="s">
        <v>301</v>
      </c>
      <c r="E143" s="155" t="s">
        <v>3393</v>
      </c>
      <c r="F143" s="156" t="s">
        <v>3394</v>
      </c>
      <c r="G143" s="157" t="s">
        <v>294</v>
      </c>
      <c r="H143" s="158">
        <v>1</v>
      </c>
      <c r="I143" s="159"/>
      <c r="J143" s="160">
        <f t="shared" si="10"/>
        <v>0</v>
      </c>
      <c r="K143" s="161"/>
      <c r="L143" s="162"/>
      <c r="M143" s="163" t="s">
        <v>1</v>
      </c>
      <c r="N143" s="164" t="s">
        <v>41</v>
      </c>
      <c r="P143" s="150">
        <f t="shared" si="11"/>
        <v>0</v>
      </c>
      <c r="Q143" s="150">
        <v>2.5000000000000001E-2</v>
      </c>
      <c r="R143" s="150">
        <f t="shared" si="12"/>
        <v>2.5000000000000001E-2</v>
      </c>
      <c r="S143" s="150">
        <v>0</v>
      </c>
      <c r="T143" s="151">
        <f t="shared" si="13"/>
        <v>0</v>
      </c>
      <c r="AR143" s="152" t="s">
        <v>233</v>
      </c>
      <c r="AT143" s="152" t="s">
        <v>301</v>
      </c>
      <c r="AU143" s="152" t="s">
        <v>88</v>
      </c>
      <c r="AY143" s="13" t="s">
        <v>204</v>
      </c>
      <c r="BE143" s="153">
        <f t="shared" si="14"/>
        <v>0</v>
      </c>
      <c r="BF143" s="153">
        <f t="shared" si="15"/>
        <v>0</v>
      </c>
      <c r="BG143" s="153">
        <f t="shared" si="16"/>
        <v>0</v>
      </c>
      <c r="BH143" s="153">
        <f t="shared" si="17"/>
        <v>0</v>
      </c>
      <c r="BI143" s="153">
        <f t="shared" si="18"/>
        <v>0</v>
      </c>
      <c r="BJ143" s="13" t="s">
        <v>88</v>
      </c>
      <c r="BK143" s="153">
        <f t="shared" si="19"/>
        <v>0</v>
      </c>
      <c r="BL143" s="13" t="s">
        <v>210</v>
      </c>
      <c r="BM143" s="152" t="s">
        <v>3395</v>
      </c>
    </row>
    <row r="144" spans="2:65" s="1" customFormat="1" ht="24.15" customHeight="1" x14ac:dyDescent="0.2">
      <c r="B144" s="139"/>
      <c r="C144" s="140" t="s">
        <v>276</v>
      </c>
      <c r="D144" s="140" t="s">
        <v>206</v>
      </c>
      <c r="E144" s="141" t="s">
        <v>3396</v>
      </c>
      <c r="F144" s="142" t="s">
        <v>3397</v>
      </c>
      <c r="G144" s="143" t="s">
        <v>294</v>
      </c>
      <c r="H144" s="144">
        <v>1</v>
      </c>
      <c r="I144" s="145"/>
      <c r="J144" s="146">
        <f t="shared" si="10"/>
        <v>0</v>
      </c>
      <c r="K144" s="147"/>
      <c r="L144" s="28"/>
      <c r="M144" s="148" t="s">
        <v>1</v>
      </c>
      <c r="N144" s="149" t="s">
        <v>41</v>
      </c>
      <c r="P144" s="150">
        <f t="shared" si="11"/>
        <v>0</v>
      </c>
      <c r="Q144" s="150">
        <v>4.8999999999999998E-3</v>
      </c>
      <c r="R144" s="150">
        <f t="shared" si="12"/>
        <v>4.8999999999999998E-3</v>
      </c>
      <c r="S144" s="150">
        <v>0</v>
      </c>
      <c r="T144" s="151">
        <f t="shared" si="13"/>
        <v>0</v>
      </c>
      <c r="AR144" s="152" t="s">
        <v>210</v>
      </c>
      <c r="AT144" s="152" t="s">
        <v>206</v>
      </c>
      <c r="AU144" s="152" t="s">
        <v>88</v>
      </c>
      <c r="AY144" s="13" t="s">
        <v>204</v>
      </c>
      <c r="BE144" s="153">
        <f t="shared" si="14"/>
        <v>0</v>
      </c>
      <c r="BF144" s="153">
        <f t="shared" si="15"/>
        <v>0</v>
      </c>
      <c r="BG144" s="153">
        <f t="shared" si="16"/>
        <v>0</v>
      </c>
      <c r="BH144" s="153">
        <f t="shared" si="17"/>
        <v>0</v>
      </c>
      <c r="BI144" s="153">
        <f t="shared" si="18"/>
        <v>0</v>
      </c>
      <c r="BJ144" s="13" t="s">
        <v>88</v>
      </c>
      <c r="BK144" s="153">
        <f t="shared" si="19"/>
        <v>0</v>
      </c>
      <c r="BL144" s="13" t="s">
        <v>210</v>
      </c>
      <c r="BM144" s="152" t="s">
        <v>3398</v>
      </c>
    </row>
    <row r="145" spans="2:65" s="1" customFormat="1" ht="37.799999999999997" customHeight="1" x14ac:dyDescent="0.2">
      <c r="B145" s="139"/>
      <c r="C145" s="154" t="s">
        <v>280</v>
      </c>
      <c r="D145" s="154" t="s">
        <v>301</v>
      </c>
      <c r="E145" s="155" t="s">
        <v>3399</v>
      </c>
      <c r="F145" s="156" t="s">
        <v>3400</v>
      </c>
      <c r="G145" s="157" t="s">
        <v>294</v>
      </c>
      <c r="H145" s="158">
        <v>1</v>
      </c>
      <c r="I145" s="159"/>
      <c r="J145" s="160">
        <f t="shared" si="10"/>
        <v>0</v>
      </c>
      <c r="K145" s="161"/>
      <c r="L145" s="162"/>
      <c r="M145" s="163" t="s">
        <v>1</v>
      </c>
      <c r="N145" s="164" t="s">
        <v>41</v>
      </c>
      <c r="P145" s="150">
        <f t="shared" si="11"/>
        <v>0</v>
      </c>
      <c r="Q145" s="150">
        <v>0</v>
      </c>
      <c r="R145" s="150">
        <f t="shared" si="12"/>
        <v>0</v>
      </c>
      <c r="S145" s="150">
        <v>0</v>
      </c>
      <c r="T145" s="151">
        <f t="shared" si="13"/>
        <v>0</v>
      </c>
      <c r="AR145" s="152" t="s">
        <v>233</v>
      </c>
      <c r="AT145" s="152" t="s">
        <v>301</v>
      </c>
      <c r="AU145" s="152" t="s">
        <v>88</v>
      </c>
      <c r="AY145" s="13" t="s">
        <v>204</v>
      </c>
      <c r="BE145" s="153">
        <f t="shared" si="14"/>
        <v>0</v>
      </c>
      <c r="BF145" s="153">
        <f t="shared" si="15"/>
        <v>0</v>
      </c>
      <c r="BG145" s="153">
        <f t="shared" si="16"/>
        <v>0</v>
      </c>
      <c r="BH145" s="153">
        <f t="shared" si="17"/>
        <v>0</v>
      </c>
      <c r="BI145" s="153">
        <f t="shared" si="18"/>
        <v>0</v>
      </c>
      <c r="BJ145" s="13" t="s">
        <v>88</v>
      </c>
      <c r="BK145" s="153">
        <f t="shared" si="19"/>
        <v>0</v>
      </c>
      <c r="BL145" s="13" t="s">
        <v>210</v>
      </c>
      <c r="BM145" s="152" t="s">
        <v>3401</v>
      </c>
    </row>
    <row r="146" spans="2:65" s="1" customFormat="1" ht="33" customHeight="1" x14ac:dyDescent="0.2">
      <c r="B146" s="139"/>
      <c r="C146" s="140" t="s">
        <v>7</v>
      </c>
      <c r="D146" s="140" t="s">
        <v>206</v>
      </c>
      <c r="E146" s="141" t="s">
        <v>3302</v>
      </c>
      <c r="F146" s="142" t="s">
        <v>3303</v>
      </c>
      <c r="G146" s="143" t="s">
        <v>294</v>
      </c>
      <c r="H146" s="144">
        <v>6</v>
      </c>
      <c r="I146" s="145"/>
      <c r="J146" s="146">
        <f t="shared" si="10"/>
        <v>0</v>
      </c>
      <c r="K146" s="147"/>
      <c r="L146" s="28"/>
      <c r="M146" s="148" t="s">
        <v>1</v>
      </c>
      <c r="N146" s="149" t="s">
        <v>41</v>
      </c>
      <c r="P146" s="150">
        <f t="shared" si="11"/>
        <v>0</v>
      </c>
      <c r="Q146" s="150">
        <v>0</v>
      </c>
      <c r="R146" s="150">
        <f t="shared" si="12"/>
        <v>0</v>
      </c>
      <c r="S146" s="150">
        <v>0</v>
      </c>
      <c r="T146" s="151">
        <f t="shared" si="13"/>
        <v>0</v>
      </c>
      <c r="AR146" s="152" t="s">
        <v>210</v>
      </c>
      <c r="AT146" s="152" t="s">
        <v>206</v>
      </c>
      <c r="AU146" s="152" t="s">
        <v>88</v>
      </c>
      <c r="AY146" s="13" t="s">
        <v>204</v>
      </c>
      <c r="BE146" s="153">
        <f t="shared" si="14"/>
        <v>0</v>
      </c>
      <c r="BF146" s="153">
        <f t="shared" si="15"/>
        <v>0</v>
      </c>
      <c r="BG146" s="153">
        <f t="shared" si="16"/>
        <v>0</v>
      </c>
      <c r="BH146" s="153">
        <f t="shared" si="17"/>
        <v>0</v>
      </c>
      <c r="BI146" s="153">
        <f t="shared" si="18"/>
        <v>0</v>
      </c>
      <c r="BJ146" s="13" t="s">
        <v>88</v>
      </c>
      <c r="BK146" s="153">
        <f t="shared" si="19"/>
        <v>0</v>
      </c>
      <c r="BL146" s="13" t="s">
        <v>210</v>
      </c>
      <c r="BM146" s="152" t="s">
        <v>3402</v>
      </c>
    </row>
    <row r="147" spans="2:65" s="1" customFormat="1" ht="24.15" customHeight="1" x14ac:dyDescent="0.2">
      <c r="B147" s="139"/>
      <c r="C147" s="154" t="s">
        <v>287</v>
      </c>
      <c r="D147" s="154" t="s">
        <v>301</v>
      </c>
      <c r="E147" s="155" t="s">
        <v>3305</v>
      </c>
      <c r="F147" s="156" t="s">
        <v>3403</v>
      </c>
      <c r="G147" s="157" t="s">
        <v>294</v>
      </c>
      <c r="H147" s="158">
        <v>3</v>
      </c>
      <c r="I147" s="159"/>
      <c r="J147" s="160">
        <f t="shared" si="10"/>
        <v>0</v>
      </c>
      <c r="K147" s="161"/>
      <c r="L147" s="162"/>
      <c r="M147" s="163" t="s">
        <v>1</v>
      </c>
      <c r="N147" s="164" t="s">
        <v>41</v>
      </c>
      <c r="P147" s="150">
        <f t="shared" si="11"/>
        <v>0</v>
      </c>
      <c r="Q147" s="150">
        <v>9.0299999999999998E-3</v>
      </c>
      <c r="R147" s="150">
        <f t="shared" si="12"/>
        <v>2.7089999999999999E-2</v>
      </c>
      <c r="S147" s="150">
        <v>0</v>
      </c>
      <c r="T147" s="151">
        <f t="shared" si="13"/>
        <v>0</v>
      </c>
      <c r="AR147" s="152" t="s">
        <v>233</v>
      </c>
      <c r="AT147" s="152" t="s">
        <v>301</v>
      </c>
      <c r="AU147" s="152" t="s">
        <v>88</v>
      </c>
      <c r="AY147" s="13" t="s">
        <v>204</v>
      </c>
      <c r="BE147" s="153">
        <f t="shared" si="14"/>
        <v>0</v>
      </c>
      <c r="BF147" s="153">
        <f t="shared" si="15"/>
        <v>0</v>
      </c>
      <c r="BG147" s="153">
        <f t="shared" si="16"/>
        <v>0</v>
      </c>
      <c r="BH147" s="153">
        <f t="shared" si="17"/>
        <v>0</v>
      </c>
      <c r="BI147" s="153">
        <f t="shared" si="18"/>
        <v>0</v>
      </c>
      <c r="BJ147" s="13" t="s">
        <v>88</v>
      </c>
      <c r="BK147" s="153">
        <f t="shared" si="19"/>
        <v>0</v>
      </c>
      <c r="BL147" s="13" t="s">
        <v>210</v>
      </c>
      <c r="BM147" s="152" t="s">
        <v>3404</v>
      </c>
    </row>
    <row r="148" spans="2:65" s="1" customFormat="1" ht="24.15" customHeight="1" x14ac:dyDescent="0.2">
      <c r="B148" s="139"/>
      <c r="C148" s="154" t="s">
        <v>291</v>
      </c>
      <c r="D148" s="154" t="s">
        <v>301</v>
      </c>
      <c r="E148" s="155" t="s">
        <v>3405</v>
      </c>
      <c r="F148" s="156" t="s">
        <v>3306</v>
      </c>
      <c r="G148" s="157" t="s">
        <v>294</v>
      </c>
      <c r="H148" s="158">
        <v>2</v>
      </c>
      <c r="I148" s="159"/>
      <c r="J148" s="160">
        <f t="shared" si="10"/>
        <v>0</v>
      </c>
      <c r="K148" s="161"/>
      <c r="L148" s="162"/>
      <c r="M148" s="163" t="s">
        <v>1</v>
      </c>
      <c r="N148" s="164" t="s">
        <v>41</v>
      </c>
      <c r="P148" s="150">
        <f t="shared" si="11"/>
        <v>0</v>
      </c>
      <c r="Q148" s="150">
        <v>1.035E-2</v>
      </c>
      <c r="R148" s="150">
        <f t="shared" si="12"/>
        <v>2.07E-2</v>
      </c>
      <c r="S148" s="150">
        <v>0</v>
      </c>
      <c r="T148" s="151">
        <f t="shared" si="13"/>
        <v>0</v>
      </c>
      <c r="AR148" s="152" t="s">
        <v>233</v>
      </c>
      <c r="AT148" s="152" t="s">
        <v>301</v>
      </c>
      <c r="AU148" s="152" t="s">
        <v>88</v>
      </c>
      <c r="AY148" s="13" t="s">
        <v>204</v>
      </c>
      <c r="BE148" s="153">
        <f t="shared" si="14"/>
        <v>0</v>
      </c>
      <c r="BF148" s="153">
        <f t="shared" si="15"/>
        <v>0</v>
      </c>
      <c r="BG148" s="153">
        <f t="shared" si="16"/>
        <v>0</v>
      </c>
      <c r="BH148" s="153">
        <f t="shared" si="17"/>
        <v>0</v>
      </c>
      <c r="BI148" s="153">
        <f t="shared" si="18"/>
        <v>0</v>
      </c>
      <c r="BJ148" s="13" t="s">
        <v>88</v>
      </c>
      <c r="BK148" s="153">
        <f t="shared" si="19"/>
        <v>0</v>
      </c>
      <c r="BL148" s="13" t="s">
        <v>210</v>
      </c>
      <c r="BM148" s="152" t="s">
        <v>3406</v>
      </c>
    </row>
    <row r="149" spans="2:65" s="1" customFormat="1" ht="24.15" customHeight="1" x14ac:dyDescent="0.2">
      <c r="B149" s="139"/>
      <c r="C149" s="154" t="s">
        <v>296</v>
      </c>
      <c r="D149" s="154" t="s">
        <v>301</v>
      </c>
      <c r="E149" s="155" t="s">
        <v>3407</v>
      </c>
      <c r="F149" s="156" t="s">
        <v>3408</v>
      </c>
      <c r="G149" s="157" t="s">
        <v>294</v>
      </c>
      <c r="H149" s="158">
        <v>1</v>
      </c>
      <c r="I149" s="159"/>
      <c r="J149" s="160">
        <f t="shared" si="10"/>
        <v>0</v>
      </c>
      <c r="K149" s="161"/>
      <c r="L149" s="162"/>
      <c r="M149" s="163" t="s">
        <v>1</v>
      </c>
      <c r="N149" s="164" t="s">
        <v>41</v>
      </c>
      <c r="P149" s="150">
        <f t="shared" si="11"/>
        <v>0</v>
      </c>
      <c r="Q149" s="150">
        <v>1.167E-2</v>
      </c>
      <c r="R149" s="150">
        <f t="shared" si="12"/>
        <v>1.167E-2</v>
      </c>
      <c r="S149" s="150">
        <v>0</v>
      </c>
      <c r="T149" s="151">
        <f t="shared" si="13"/>
        <v>0</v>
      </c>
      <c r="AR149" s="152" t="s">
        <v>233</v>
      </c>
      <c r="AT149" s="152" t="s">
        <v>301</v>
      </c>
      <c r="AU149" s="152" t="s">
        <v>88</v>
      </c>
      <c r="AY149" s="13" t="s">
        <v>204</v>
      </c>
      <c r="BE149" s="153">
        <f t="shared" si="14"/>
        <v>0</v>
      </c>
      <c r="BF149" s="153">
        <f t="shared" si="15"/>
        <v>0</v>
      </c>
      <c r="BG149" s="153">
        <f t="shared" si="16"/>
        <v>0</v>
      </c>
      <c r="BH149" s="153">
        <f t="shared" si="17"/>
        <v>0</v>
      </c>
      <c r="BI149" s="153">
        <f t="shared" si="18"/>
        <v>0</v>
      </c>
      <c r="BJ149" s="13" t="s">
        <v>88</v>
      </c>
      <c r="BK149" s="153">
        <f t="shared" si="19"/>
        <v>0</v>
      </c>
      <c r="BL149" s="13" t="s">
        <v>210</v>
      </c>
      <c r="BM149" s="152" t="s">
        <v>3409</v>
      </c>
    </row>
    <row r="150" spans="2:65" s="1" customFormat="1" ht="24.15" customHeight="1" x14ac:dyDescent="0.2">
      <c r="B150" s="139"/>
      <c r="C150" s="154" t="s">
        <v>300</v>
      </c>
      <c r="D150" s="154" t="s">
        <v>301</v>
      </c>
      <c r="E150" s="155" t="s">
        <v>3311</v>
      </c>
      <c r="F150" s="156" t="s">
        <v>3312</v>
      </c>
      <c r="G150" s="157" t="s">
        <v>294</v>
      </c>
      <c r="H150" s="158">
        <v>3</v>
      </c>
      <c r="I150" s="159"/>
      <c r="J150" s="160">
        <f t="shared" si="10"/>
        <v>0</v>
      </c>
      <c r="K150" s="161"/>
      <c r="L150" s="162"/>
      <c r="M150" s="163" t="s">
        <v>1</v>
      </c>
      <c r="N150" s="164" t="s">
        <v>41</v>
      </c>
      <c r="P150" s="150">
        <f t="shared" si="11"/>
        <v>0</v>
      </c>
      <c r="Q150" s="150">
        <v>1.4489999999999999E-2</v>
      </c>
      <c r="R150" s="150">
        <f t="shared" si="12"/>
        <v>4.3469999999999995E-2</v>
      </c>
      <c r="S150" s="150">
        <v>0</v>
      </c>
      <c r="T150" s="151">
        <f t="shared" si="13"/>
        <v>0</v>
      </c>
      <c r="AR150" s="152" t="s">
        <v>233</v>
      </c>
      <c r="AT150" s="152" t="s">
        <v>301</v>
      </c>
      <c r="AU150" s="152" t="s">
        <v>88</v>
      </c>
      <c r="AY150" s="13" t="s">
        <v>204</v>
      </c>
      <c r="BE150" s="153">
        <f t="shared" si="14"/>
        <v>0</v>
      </c>
      <c r="BF150" s="153">
        <f t="shared" si="15"/>
        <v>0</v>
      </c>
      <c r="BG150" s="153">
        <f t="shared" si="16"/>
        <v>0</v>
      </c>
      <c r="BH150" s="153">
        <f t="shared" si="17"/>
        <v>0</v>
      </c>
      <c r="BI150" s="153">
        <f t="shared" si="18"/>
        <v>0</v>
      </c>
      <c r="BJ150" s="13" t="s">
        <v>88</v>
      </c>
      <c r="BK150" s="153">
        <f t="shared" si="19"/>
        <v>0</v>
      </c>
      <c r="BL150" s="13" t="s">
        <v>210</v>
      </c>
      <c r="BM150" s="152" t="s">
        <v>3410</v>
      </c>
    </row>
    <row r="151" spans="2:65" s="1" customFormat="1" ht="24.15" customHeight="1" x14ac:dyDescent="0.2">
      <c r="B151" s="139"/>
      <c r="C151" s="154" t="s">
        <v>306</v>
      </c>
      <c r="D151" s="154" t="s">
        <v>301</v>
      </c>
      <c r="E151" s="155" t="s">
        <v>3314</v>
      </c>
      <c r="F151" s="156" t="s">
        <v>3315</v>
      </c>
      <c r="G151" s="157" t="s">
        <v>294</v>
      </c>
      <c r="H151" s="158">
        <v>6</v>
      </c>
      <c r="I151" s="159"/>
      <c r="J151" s="160">
        <f t="shared" si="10"/>
        <v>0</v>
      </c>
      <c r="K151" s="161"/>
      <c r="L151" s="162"/>
      <c r="M151" s="163" t="s">
        <v>1</v>
      </c>
      <c r="N151" s="164" t="s">
        <v>41</v>
      </c>
      <c r="P151" s="150">
        <f t="shared" si="11"/>
        <v>0</v>
      </c>
      <c r="Q151" s="150">
        <v>5.8799999999999998E-3</v>
      </c>
      <c r="R151" s="150">
        <f t="shared" si="12"/>
        <v>3.5279999999999999E-2</v>
      </c>
      <c r="S151" s="150">
        <v>0</v>
      </c>
      <c r="T151" s="151">
        <f t="shared" si="13"/>
        <v>0</v>
      </c>
      <c r="AR151" s="152" t="s">
        <v>233</v>
      </c>
      <c r="AT151" s="152" t="s">
        <v>301</v>
      </c>
      <c r="AU151" s="152" t="s">
        <v>88</v>
      </c>
      <c r="AY151" s="13" t="s">
        <v>204</v>
      </c>
      <c r="BE151" s="153">
        <f t="shared" si="14"/>
        <v>0</v>
      </c>
      <c r="BF151" s="153">
        <f t="shared" si="15"/>
        <v>0</v>
      </c>
      <c r="BG151" s="153">
        <f t="shared" si="16"/>
        <v>0</v>
      </c>
      <c r="BH151" s="153">
        <f t="shared" si="17"/>
        <v>0</v>
      </c>
      <c r="BI151" s="153">
        <f t="shared" si="18"/>
        <v>0</v>
      </c>
      <c r="BJ151" s="13" t="s">
        <v>88</v>
      </c>
      <c r="BK151" s="153">
        <f t="shared" si="19"/>
        <v>0</v>
      </c>
      <c r="BL151" s="13" t="s">
        <v>210</v>
      </c>
      <c r="BM151" s="152" t="s">
        <v>3411</v>
      </c>
    </row>
    <row r="152" spans="2:65" s="1" customFormat="1" ht="24.15" customHeight="1" x14ac:dyDescent="0.2">
      <c r="B152" s="139"/>
      <c r="C152" s="154" t="s">
        <v>310</v>
      </c>
      <c r="D152" s="154" t="s">
        <v>301</v>
      </c>
      <c r="E152" s="155" t="s">
        <v>3317</v>
      </c>
      <c r="F152" s="156" t="s">
        <v>3318</v>
      </c>
      <c r="G152" s="157" t="s">
        <v>294</v>
      </c>
      <c r="H152" s="158">
        <v>6</v>
      </c>
      <c r="I152" s="159"/>
      <c r="J152" s="160">
        <f t="shared" si="10"/>
        <v>0</v>
      </c>
      <c r="K152" s="161"/>
      <c r="L152" s="162"/>
      <c r="M152" s="163" t="s">
        <v>1</v>
      </c>
      <c r="N152" s="164" t="s">
        <v>41</v>
      </c>
      <c r="P152" s="150">
        <f t="shared" si="11"/>
        <v>0</v>
      </c>
      <c r="Q152" s="150">
        <v>1.197E-2</v>
      </c>
      <c r="R152" s="150">
        <f t="shared" si="12"/>
        <v>7.1819999999999995E-2</v>
      </c>
      <c r="S152" s="150">
        <v>0</v>
      </c>
      <c r="T152" s="151">
        <f t="shared" si="13"/>
        <v>0</v>
      </c>
      <c r="AR152" s="152" t="s">
        <v>233</v>
      </c>
      <c r="AT152" s="152" t="s">
        <v>301</v>
      </c>
      <c r="AU152" s="152" t="s">
        <v>88</v>
      </c>
      <c r="AY152" s="13" t="s">
        <v>204</v>
      </c>
      <c r="BE152" s="153">
        <f t="shared" si="14"/>
        <v>0</v>
      </c>
      <c r="BF152" s="153">
        <f t="shared" si="15"/>
        <v>0</v>
      </c>
      <c r="BG152" s="153">
        <f t="shared" si="16"/>
        <v>0</v>
      </c>
      <c r="BH152" s="153">
        <f t="shared" si="17"/>
        <v>0</v>
      </c>
      <c r="BI152" s="153">
        <f t="shared" si="18"/>
        <v>0</v>
      </c>
      <c r="BJ152" s="13" t="s">
        <v>88</v>
      </c>
      <c r="BK152" s="153">
        <f t="shared" si="19"/>
        <v>0</v>
      </c>
      <c r="BL152" s="13" t="s">
        <v>210</v>
      </c>
      <c r="BM152" s="152" t="s">
        <v>3412</v>
      </c>
    </row>
    <row r="153" spans="2:65" s="1" customFormat="1" ht="24.15" customHeight="1" x14ac:dyDescent="0.2">
      <c r="B153" s="139"/>
      <c r="C153" s="154" t="s">
        <v>314</v>
      </c>
      <c r="D153" s="154" t="s">
        <v>301</v>
      </c>
      <c r="E153" s="155" t="s">
        <v>3320</v>
      </c>
      <c r="F153" s="156" t="s">
        <v>3321</v>
      </c>
      <c r="G153" s="157" t="s">
        <v>294</v>
      </c>
      <c r="H153" s="158">
        <v>6</v>
      </c>
      <c r="I153" s="159"/>
      <c r="J153" s="160">
        <f t="shared" si="10"/>
        <v>0</v>
      </c>
      <c r="K153" s="161"/>
      <c r="L153" s="162"/>
      <c r="M153" s="163" t="s">
        <v>1</v>
      </c>
      <c r="N153" s="164" t="s">
        <v>41</v>
      </c>
      <c r="P153" s="150">
        <f t="shared" si="11"/>
        <v>0</v>
      </c>
      <c r="Q153" s="150">
        <v>2.65E-3</v>
      </c>
      <c r="R153" s="150">
        <f t="shared" si="12"/>
        <v>1.5900000000000001E-2</v>
      </c>
      <c r="S153" s="150">
        <v>0</v>
      </c>
      <c r="T153" s="151">
        <f t="shared" si="13"/>
        <v>0</v>
      </c>
      <c r="AR153" s="152" t="s">
        <v>233</v>
      </c>
      <c r="AT153" s="152" t="s">
        <v>301</v>
      </c>
      <c r="AU153" s="152" t="s">
        <v>88</v>
      </c>
      <c r="AY153" s="13" t="s">
        <v>204</v>
      </c>
      <c r="BE153" s="153">
        <f t="shared" si="14"/>
        <v>0</v>
      </c>
      <c r="BF153" s="153">
        <f t="shared" si="15"/>
        <v>0</v>
      </c>
      <c r="BG153" s="153">
        <f t="shared" si="16"/>
        <v>0</v>
      </c>
      <c r="BH153" s="153">
        <f t="shared" si="17"/>
        <v>0</v>
      </c>
      <c r="BI153" s="153">
        <f t="shared" si="18"/>
        <v>0</v>
      </c>
      <c r="BJ153" s="13" t="s">
        <v>88</v>
      </c>
      <c r="BK153" s="153">
        <f t="shared" si="19"/>
        <v>0</v>
      </c>
      <c r="BL153" s="13" t="s">
        <v>210</v>
      </c>
      <c r="BM153" s="152" t="s">
        <v>3413</v>
      </c>
    </row>
    <row r="154" spans="2:65" s="1" customFormat="1" ht="24.15" customHeight="1" x14ac:dyDescent="0.2">
      <c r="B154" s="139"/>
      <c r="C154" s="154" t="s">
        <v>318</v>
      </c>
      <c r="D154" s="154" t="s">
        <v>301</v>
      </c>
      <c r="E154" s="155" t="s">
        <v>3323</v>
      </c>
      <c r="F154" s="156" t="s">
        <v>3324</v>
      </c>
      <c r="G154" s="157" t="s">
        <v>294</v>
      </c>
      <c r="H154" s="158">
        <v>12</v>
      </c>
      <c r="I154" s="159"/>
      <c r="J154" s="160">
        <f t="shared" si="10"/>
        <v>0</v>
      </c>
      <c r="K154" s="161"/>
      <c r="L154" s="162"/>
      <c r="M154" s="163" t="s">
        <v>1</v>
      </c>
      <c r="N154" s="164" t="s">
        <v>41</v>
      </c>
      <c r="P154" s="150">
        <f t="shared" si="11"/>
        <v>0</v>
      </c>
      <c r="Q154" s="150">
        <v>6.6E-4</v>
      </c>
      <c r="R154" s="150">
        <f t="shared" si="12"/>
        <v>7.92E-3</v>
      </c>
      <c r="S154" s="150">
        <v>0</v>
      </c>
      <c r="T154" s="151">
        <f t="shared" si="13"/>
        <v>0</v>
      </c>
      <c r="AR154" s="152" t="s">
        <v>233</v>
      </c>
      <c r="AT154" s="152" t="s">
        <v>301</v>
      </c>
      <c r="AU154" s="152" t="s">
        <v>88</v>
      </c>
      <c r="AY154" s="13" t="s">
        <v>204</v>
      </c>
      <c r="BE154" s="153">
        <f t="shared" si="14"/>
        <v>0</v>
      </c>
      <c r="BF154" s="153">
        <f t="shared" si="15"/>
        <v>0</v>
      </c>
      <c r="BG154" s="153">
        <f t="shared" si="16"/>
        <v>0</v>
      </c>
      <c r="BH154" s="153">
        <f t="shared" si="17"/>
        <v>0</v>
      </c>
      <c r="BI154" s="153">
        <f t="shared" si="18"/>
        <v>0</v>
      </c>
      <c r="BJ154" s="13" t="s">
        <v>88</v>
      </c>
      <c r="BK154" s="153">
        <f t="shared" si="19"/>
        <v>0</v>
      </c>
      <c r="BL154" s="13" t="s">
        <v>210</v>
      </c>
      <c r="BM154" s="152" t="s">
        <v>3414</v>
      </c>
    </row>
    <row r="155" spans="2:65" s="1" customFormat="1" ht="16.5" customHeight="1" x14ac:dyDescent="0.2">
      <c r="B155" s="139"/>
      <c r="C155" s="140" t="s">
        <v>322</v>
      </c>
      <c r="D155" s="140" t="s">
        <v>206</v>
      </c>
      <c r="E155" s="141" t="s">
        <v>3415</v>
      </c>
      <c r="F155" s="142" t="s">
        <v>3416</v>
      </c>
      <c r="G155" s="143" t="s">
        <v>294</v>
      </c>
      <c r="H155" s="144">
        <v>1</v>
      </c>
      <c r="I155" s="145"/>
      <c r="J155" s="146">
        <f t="shared" si="10"/>
        <v>0</v>
      </c>
      <c r="K155" s="147"/>
      <c r="L155" s="28"/>
      <c r="M155" s="148" t="s">
        <v>1</v>
      </c>
      <c r="N155" s="149" t="s">
        <v>41</v>
      </c>
      <c r="P155" s="150">
        <f t="shared" si="11"/>
        <v>0</v>
      </c>
      <c r="Q155" s="150">
        <v>1.5900000000000001E-3</v>
      </c>
      <c r="R155" s="150">
        <f t="shared" si="12"/>
        <v>1.5900000000000001E-3</v>
      </c>
      <c r="S155" s="150">
        <v>0</v>
      </c>
      <c r="T155" s="151">
        <f t="shared" si="13"/>
        <v>0</v>
      </c>
      <c r="AR155" s="152" t="s">
        <v>210</v>
      </c>
      <c r="AT155" s="152" t="s">
        <v>206</v>
      </c>
      <c r="AU155" s="152" t="s">
        <v>88</v>
      </c>
      <c r="AY155" s="13" t="s">
        <v>204</v>
      </c>
      <c r="BE155" s="153">
        <f t="shared" si="14"/>
        <v>0</v>
      </c>
      <c r="BF155" s="153">
        <f t="shared" si="15"/>
        <v>0</v>
      </c>
      <c r="BG155" s="153">
        <f t="shared" si="16"/>
        <v>0</v>
      </c>
      <c r="BH155" s="153">
        <f t="shared" si="17"/>
        <v>0</v>
      </c>
      <c r="BI155" s="153">
        <f t="shared" si="18"/>
        <v>0</v>
      </c>
      <c r="BJ155" s="13" t="s">
        <v>88</v>
      </c>
      <c r="BK155" s="153">
        <f t="shared" si="19"/>
        <v>0</v>
      </c>
      <c r="BL155" s="13" t="s">
        <v>210</v>
      </c>
      <c r="BM155" s="152" t="s">
        <v>3417</v>
      </c>
    </row>
    <row r="156" spans="2:65" s="1" customFormat="1" ht="55.5" customHeight="1" x14ac:dyDescent="0.2">
      <c r="B156" s="139"/>
      <c r="C156" s="154" t="s">
        <v>326</v>
      </c>
      <c r="D156" s="154" t="s">
        <v>301</v>
      </c>
      <c r="E156" s="155" t="s">
        <v>3418</v>
      </c>
      <c r="F156" s="156" t="s">
        <v>3419</v>
      </c>
      <c r="G156" s="157" t="s">
        <v>1658</v>
      </c>
      <c r="H156" s="158">
        <v>1</v>
      </c>
      <c r="I156" s="159"/>
      <c r="J156" s="160">
        <f t="shared" si="10"/>
        <v>0</v>
      </c>
      <c r="K156" s="161"/>
      <c r="L156" s="162"/>
      <c r="M156" s="163" t="s">
        <v>1</v>
      </c>
      <c r="N156" s="164" t="s">
        <v>41</v>
      </c>
      <c r="P156" s="150">
        <f t="shared" si="11"/>
        <v>0</v>
      </c>
      <c r="Q156" s="150">
        <v>1.12E-2</v>
      </c>
      <c r="R156" s="150">
        <f t="shared" si="12"/>
        <v>1.12E-2</v>
      </c>
      <c r="S156" s="150">
        <v>0</v>
      </c>
      <c r="T156" s="151">
        <f t="shared" si="13"/>
        <v>0</v>
      </c>
      <c r="AR156" s="152" t="s">
        <v>233</v>
      </c>
      <c r="AT156" s="152" t="s">
        <v>301</v>
      </c>
      <c r="AU156" s="152" t="s">
        <v>88</v>
      </c>
      <c r="AY156" s="13" t="s">
        <v>204</v>
      </c>
      <c r="BE156" s="153">
        <f t="shared" si="14"/>
        <v>0</v>
      </c>
      <c r="BF156" s="153">
        <f t="shared" si="15"/>
        <v>0</v>
      </c>
      <c r="BG156" s="153">
        <f t="shared" si="16"/>
        <v>0</v>
      </c>
      <c r="BH156" s="153">
        <f t="shared" si="17"/>
        <v>0</v>
      </c>
      <c r="BI156" s="153">
        <f t="shared" si="18"/>
        <v>0</v>
      </c>
      <c r="BJ156" s="13" t="s">
        <v>88</v>
      </c>
      <c r="BK156" s="153">
        <f t="shared" si="19"/>
        <v>0</v>
      </c>
      <c r="BL156" s="13" t="s">
        <v>210</v>
      </c>
      <c r="BM156" s="152" t="s">
        <v>3420</v>
      </c>
    </row>
    <row r="157" spans="2:65" s="1" customFormat="1" ht="24.15" customHeight="1" x14ac:dyDescent="0.2">
      <c r="B157" s="139"/>
      <c r="C157" s="154" t="s">
        <v>330</v>
      </c>
      <c r="D157" s="154" t="s">
        <v>301</v>
      </c>
      <c r="E157" s="155" t="s">
        <v>3421</v>
      </c>
      <c r="F157" s="156" t="s">
        <v>3422</v>
      </c>
      <c r="G157" s="157" t="s">
        <v>244</v>
      </c>
      <c r="H157" s="158">
        <v>235</v>
      </c>
      <c r="I157" s="159"/>
      <c r="J157" s="160">
        <f t="shared" si="10"/>
        <v>0</v>
      </c>
      <c r="K157" s="161"/>
      <c r="L157" s="162"/>
      <c r="M157" s="163" t="s">
        <v>1</v>
      </c>
      <c r="N157" s="164" t="s">
        <v>41</v>
      </c>
      <c r="P157" s="150">
        <f t="shared" si="11"/>
        <v>0</v>
      </c>
      <c r="Q157" s="150">
        <v>8.3000000000000001E-4</v>
      </c>
      <c r="R157" s="150">
        <f t="shared" si="12"/>
        <v>0.19505</v>
      </c>
      <c r="S157" s="150">
        <v>0</v>
      </c>
      <c r="T157" s="151">
        <f t="shared" si="13"/>
        <v>0</v>
      </c>
      <c r="AR157" s="152" t="s">
        <v>1233</v>
      </c>
      <c r="AT157" s="152" t="s">
        <v>301</v>
      </c>
      <c r="AU157" s="152" t="s">
        <v>88</v>
      </c>
      <c r="AY157" s="13" t="s">
        <v>204</v>
      </c>
      <c r="BE157" s="153">
        <f t="shared" si="14"/>
        <v>0</v>
      </c>
      <c r="BF157" s="153">
        <f t="shared" si="15"/>
        <v>0</v>
      </c>
      <c r="BG157" s="153">
        <f t="shared" si="16"/>
        <v>0</v>
      </c>
      <c r="BH157" s="153">
        <f t="shared" si="17"/>
        <v>0</v>
      </c>
      <c r="BI157" s="153">
        <f t="shared" si="18"/>
        <v>0</v>
      </c>
      <c r="BJ157" s="13" t="s">
        <v>88</v>
      </c>
      <c r="BK157" s="153">
        <f t="shared" si="19"/>
        <v>0</v>
      </c>
      <c r="BL157" s="13" t="s">
        <v>1233</v>
      </c>
      <c r="BM157" s="152" t="s">
        <v>3423</v>
      </c>
    </row>
    <row r="158" spans="2:65" s="1" customFormat="1" ht="21.75" customHeight="1" x14ac:dyDescent="0.2">
      <c r="B158" s="139"/>
      <c r="C158" s="154" t="s">
        <v>334</v>
      </c>
      <c r="D158" s="154" t="s">
        <v>301</v>
      </c>
      <c r="E158" s="155" t="s">
        <v>3424</v>
      </c>
      <c r="F158" s="156" t="s">
        <v>3425</v>
      </c>
      <c r="G158" s="157" t="s">
        <v>294</v>
      </c>
      <c r="H158" s="158">
        <v>1</v>
      </c>
      <c r="I158" s="159"/>
      <c r="J158" s="160">
        <f t="shared" si="10"/>
        <v>0</v>
      </c>
      <c r="K158" s="161"/>
      <c r="L158" s="162"/>
      <c r="M158" s="163" t="s">
        <v>1</v>
      </c>
      <c r="N158" s="164" t="s">
        <v>41</v>
      </c>
      <c r="P158" s="150">
        <f t="shared" si="11"/>
        <v>0</v>
      </c>
      <c r="Q158" s="150">
        <v>6.0999999999999997E-4</v>
      </c>
      <c r="R158" s="150">
        <f t="shared" si="12"/>
        <v>6.0999999999999997E-4</v>
      </c>
      <c r="S158" s="150">
        <v>0</v>
      </c>
      <c r="T158" s="151">
        <f t="shared" si="13"/>
        <v>0</v>
      </c>
      <c r="AR158" s="152" t="s">
        <v>233</v>
      </c>
      <c r="AT158" s="152" t="s">
        <v>301</v>
      </c>
      <c r="AU158" s="152" t="s">
        <v>88</v>
      </c>
      <c r="AY158" s="13" t="s">
        <v>204</v>
      </c>
      <c r="BE158" s="153">
        <f t="shared" si="14"/>
        <v>0</v>
      </c>
      <c r="BF158" s="153">
        <f t="shared" si="15"/>
        <v>0</v>
      </c>
      <c r="BG158" s="153">
        <f t="shared" si="16"/>
        <v>0</v>
      </c>
      <c r="BH158" s="153">
        <f t="shared" si="17"/>
        <v>0</v>
      </c>
      <c r="BI158" s="153">
        <f t="shared" si="18"/>
        <v>0</v>
      </c>
      <c r="BJ158" s="13" t="s">
        <v>88</v>
      </c>
      <c r="BK158" s="153">
        <f t="shared" si="19"/>
        <v>0</v>
      </c>
      <c r="BL158" s="13" t="s">
        <v>210</v>
      </c>
      <c r="BM158" s="152" t="s">
        <v>3426</v>
      </c>
    </row>
    <row r="159" spans="2:65" s="1" customFormat="1" ht="16.5" customHeight="1" x14ac:dyDescent="0.2">
      <c r="B159" s="139"/>
      <c r="C159" s="154" t="s">
        <v>338</v>
      </c>
      <c r="D159" s="154" t="s">
        <v>301</v>
      </c>
      <c r="E159" s="155" t="s">
        <v>3427</v>
      </c>
      <c r="F159" s="156" t="s">
        <v>3428</v>
      </c>
      <c r="G159" s="157" t="s">
        <v>294</v>
      </c>
      <c r="H159" s="158">
        <v>1</v>
      </c>
      <c r="I159" s="159"/>
      <c r="J159" s="160">
        <f t="shared" si="10"/>
        <v>0</v>
      </c>
      <c r="K159" s="161"/>
      <c r="L159" s="162"/>
      <c r="M159" s="163" t="s">
        <v>1</v>
      </c>
      <c r="N159" s="164" t="s">
        <v>41</v>
      </c>
      <c r="P159" s="150">
        <f t="shared" si="11"/>
        <v>0</v>
      </c>
      <c r="Q159" s="150">
        <v>7.0000000000000001E-3</v>
      </c>
      <c r="R159" s="150">
        <f t="shared" si="12"/>
        <v>7.0000000000000001E-3</v>
      </c>
      <c r="S159" s="150">
        <v>0</v>
      </c>
      <c r="T159" s="151">
        <f t="shared" si="13"/>
        <v>0</v>
      </c>
      <c r="AR159" s="152" t="s">
        <v>233</v>
      </c>
      <c r="AT159" s="152" t="s">
        <v>301</v>
      </c>
      <c r="AU159" s="152" t="s">
        <v>88</v>
      </c>
      <c r="AY159" s="13" t="s">
        <v>204</v>
      </c>
      <c r="BE159" s="153">
        <f t="shared" si="14"/>
        <v>0</v>
      </c>
      <c r="BF159" s="153">
        <f t="shared" si="15"/>
        <v>0</v>
      </c>
      <c r="BG159" s="153">
        <f t="shared" si="16"/>
        <v>0</v>
      </c>
      <c r="BH159" s="153">
        <f t="shared" si="17"/>
        <v>0</v>
      </c>
      <c r="BI159" s="153">
        <f t="shared" si="18"/>
        <v>0</v>
      </c>
      <c r="BJ159" s="13" t="s">
        <v>88</v>
      </c>
      <c r="BK159" s="153">
        <f t="shared" si="19"/>
        <v>0</v>
      </c>
      <c r="BL159" s="13" t="s">
        <v>210</v>
      </c>
      <c r="BM159" s="152" t="s">
        <v>3429</v>
      </c>
    </row>
    <row r="160" spans="2:65" s="1" customFormat="1" ht="16.5" customHeight="1" x14ac:dyDescent="0.2">
      <c r="B160" s="139"/>
      <c r="C160" s="140" t="s">
        <v>342</v>
      </c>
      <c r="D160" s="140" t="s">
        <v>206</v>
      </c>
      <c r="E160" s="141" t="s">
        <v>3430</v>
      </c>
      <c r="F160" s="142" t="s">
        <v>3431</v>
      </c>
      <c r="G160" s="143" t="s">
        <v>294</v>
      </c>
      <c r="H160" s="144">
        <v>8</v>
      </c>
      <c r="I160" s="145"/>
      <c r="J160" s="146">
        <f t="shared" si="10"/>
        <v>0</v>
      </c>
      <c r="K160" s="147"/>
      <c r="L160" s="28"/>
      <c r="M160" s="148" t="s">
        <v>1</v>
      </c>
      <c r="N160" s="149" t="s">
        <v>41</v>
      </c>
      <c r="P160" s="150">
        <f t="shared" si="11"/>
        <v>0</v>
      </c>
      <c r="Q160" s="150">
        <v>2.0000000000000002E-5</v>
      </c>
      <c r="R160" s="150">
        <f t="shared" si="12"/>
        <v>1.6000000000000001E-4</v>
      </c>
      <c r="S160" s="150">
        <v>0</v>
      </c>
      <c r="T160" s="151">
        <f t="shared" si="13"/>
        <v>0</v>
      </c>
      <c r="AR160" s="152" t="s">
        <v>210</v>
      </c>
      <c r="AT160" s="152" t="s">
        <v>206</v>
      </c>
      <c r="AU160" s="152" t="s">
        <v>88</v>
      </c>
      <c r="AY160" s="13" t="s">
        <v>204</v>
      </c>
      <c r="BE160" s="153">
        <f t="shared" si="14"/>
        <v>0</v>
      </c>
      <c r="BF160" s="153">
        <f t="shared" si="15"/>
        <v>0</v>
      </c>
      <c r="BG160" s="153">
        <f t="shared" si="16"/>
        <v>0</v>
      </c>
      <c r="BH160" s="153">
        <f t="shared" si="17"/>
        <v>0</v>
      </c>
      <c r="BI160" s="153">
        <f t="shared" si="18"/>
        <v>0</v>
      </c>
      <c r="BJ160" s="13" t="s">
        <v>88</v>
      </c>
      <c r="BK160" s="153">
        <f t="shared" si="19"/>
        <v>0</v>
      </c>
      <c r="BL160" s="13" t="s">
        <v>210</v>
      </c>
      <c r="BM160" s="152" t="s">
        <v>3432</v>
      </c>
    </row>
    <row r="161" spans="2:65" s="1" customFormat="1" ht="24.15" customHeight="1" x14ac:dyDescent="0.2">
      <c r="B161" s="139"/>
      <c r="C161" s="154" t="s">
        <v>346</v>
      </c>
      <c r="D161" s="154" t="s">
        <v>301</v>
      </c>
      <c r="E161" s="155" t="s">
        <v>3433</v>
      </c>
      <c r="F161" s="156" t="s">
        <v>3434</v>
      </c>
      <c r="G161" s="157" t="s">
        <v>294</v>
      </c>
      <c r="H161" s="158">
        <v>8</v>
      </c>
      <c r="I161" s="159"/>
      <c r="J161" s="160">
        <f t="shared" si="10"/>
        <v>0</v>
      </c>
      <c r="K161" s="161"/>
      <c r="L161" s="162"/>
      <c r="M161" s="163" t="s">
        <v>1</v>
      </c>
      <c r="N161" s="164" t="s">
        <v>41</v>
      </c>
      <c r="P161" s="150">
        <f t="shared" si="11"/>
        <v>0</v>
      </c>
      <c r="Q161" s="150">
        <v>1.14E-3</v>
      </c>
      <c r="R161" s="150">
        <f t="shared" si="12"/>
        <v>9.1199999999999996E-3</v>
      </c>
      <c r="S161" s="150">
        <v>0</v>
      </c>
      <c r="T161" s="151">
        <f t="shared" si="13"/>
        <v>0</v>
      </c>
      <c r="AR161" s="152" t="s">
        <v>725</v>
      </c>
      <c r="AT161" s="152" t="s">
        <v>301</v>
      </c>
      <c r="AU161" s="152" t="s">
        <v>88</v>
      </c>
      <c r="AY161" s="13" t="s">
        <v>204</v>
      </c>
      <c r="BE161" s="153">
        <f t="shared" si="14"/>
        <v>0</v>
      </c>
      <c r="BF161" s="153">
        <f t="shared" si="15"/>
        <v>0</v>
      </c>
      <c r="BG161" s="153">
        <f t="shared" si="16"/>
        <v>0</v>
      </c>
      <c r="BH161" s="153">
        <f t="shared" si="17"/>
        <v>0</v>
      </c>
      <c r="BI161" s="153">
        <f t="shared" si="18"/>
        <v>0</v>
      </c>
      <c r="BJ161" s="13" t="s">
        <v>88</v>
      </c>
      <c r="BK161" s="153">
        <f t="shared" si="19"/>
        <v>0</v>
      </c>
      <c r="BL161" s="13" t="s">
        <v>725</v>
      </c>
      <c r="BM161" s="152" t="s">
        <v>3435</v>
      </c>
    </row>
    <row r="162" spans="2:65" s="1" customFormat="1" ht="16.5" customHeight="1" x14ac:dyDescent="0.2">
      <c r="B162" s="139"/>
      <c r="C162" s="140" t="s">
        <v>350</v>
      </c>
      <c r="D162" s="140" t="s">
        <v>206</v>
      </c>
      <c r="E162" s="141" t="s">
        <v>3222</v>
      </c>
      <c r="F162" s="142" t="s">
        <v>3223</v>
      </c>
      <c r="G162" s="143" t="s">
        <v>641</v>
      </c>
      <c r="H162" s="165"/>
      <c r="I162" s="145"/>
      <c r="J162" s="146">
        <f t="shared" si="10"/>
        <v>0</v>
      </c>
      <c r="K162" s="147"/>
      <c r="L162" s="28"/>
      <c r="M162" s="148" t="s">
        <v>1</v>
      </c>
      <c r="N162" s="149" t="s">
        <v>41</v>
      </c>
      <c r="P162" s="150">
        <f t="shared" si="11"/>
        <v>0</v>
      </c>
      <c r="Q162" s="150">
        <v>0</v>
      </c>
      <c r="R162" s="150">
        <f t="shared" si="12"/>
        <v>0</v>
      </c>
      <c r="S162" s="150">
        <v>0</v>
      </c>
      <c r="T162" s="151">
        <f t="shared" si="13"/>
        <v>0</v>
      </c>
      <c r="AR162" s="152" t="s">
        <v>210</v>
      </c>
      <c r="AT162" s="152" t="s">
        <v>206</v>
      </c>
      <c r="AU162" s="152" t="s">
        <v>88</v>
      </c>
      <c r="AY162" s="13" t="s">
        <v>204</v>
      </c>
      <c r="BE162" s="153">
        <f t="shared" si="14"/>
        <v>0</v>
      </c>
      <c r="BF162" s="153">
        <f t="shared" si="15"/>
        <v>0</v>
      </c>
      <c r="BG162" s="153">
        <f t="shared" si="16"/>
        <v>0</v>
      </c>
      <c r="BH162" s="153">
        <f t="shared" si="17"/>
        <v>0</v>
      </c>
      <c r="BI162" s="153">
        <f t="shared" si="18"/>
        <v>0</v>
      </c>
      <c r="BJ162" s="13" t="s">
        <v>88</v>
      </c>
      <c r="BK162" s="153">
        <f t="shared" si="19"/>
        <v>0</v>
      </c>
      <c r="BL162" s="13" t="s">
        <v>210</v>
      </c>
      <c r="BM162" s="152" t="s">
        <v>3436</v>
      </c>
    </row>
    <row r="163" spans="2:65" s="1" customFormat="1" ht="16.5" customHeight="1" x14ac:dyDescent="0.2">
      <c r="B163" s="139"/>
      <c r="C163" s="140" t="s">
        <v>354</v>
      </c>
      <c r="D163" s="140" t="s">
        <v>206</v>
      </c>
      <c r="E163" s="141" t="s">
        <v>3437</v>
      </c>
      <c r="F163" s="142" t="s">
        <v>3438</v>
      </c>
      <c r="G163" s="143" t="s">
        <v>495</v>
      </c>
      <c r="H163" s="144">
        <v>140</v>
      </c>
      <c r="I163" s="145"/>
      <c r="J163" s="146">
        <f t="shared" si="10"/>
        <v>0</v>
      </c>
      <c r="K163" s="147"/>
      <c r="L163" s="28"/>
      <c r="M163" s="148" t="s">
        <v>1</v>
      </c>
      <c r="N163" s="149" t="s">
        <v>41</v>
      </c>
      <c r="P163" s="150">
        <f t="shared" si="11"/>
        <v>0</v>
      </c>
      <c r="Q163" s="150">
        <v>0</v>
      </c>
      <c r="R163" s="150">
        <f t="shared" si="12"/>
        <v>0</v>
      </c>
      <c r="S163" s="150">
        <v>0</v>
      </c>
      <c r="T163" s="151">
        <f t="shared" si="13"/>
        <v>0</v>
      </c>
      <c r="AR163" s="152" t="s">
        <v>1233</v>
      </c>
      <c r="AT163" s="152" t="s">
        <v>206</v>
      </c>
      <c r="AU163" s="152" t="s">
        <v>88</v>
      </c>
      <c r="AY163" s="13" t="s">
        <v>204</v>
      </c>
      <c r="BE163" s="153">
        <f t="shared" si="14"/>
        <v>0</v>
      </c>
      <c r="BF163" s="153">
        <f t="shared" si="15"/>
        <v>0</v>
      </c>
      <c r="BG163" s="153">
        <f t="shared" si="16"/>
        <v>0</v>
      </c>
      <c r="BH163" s="153">
        <f t="shared" si="17"/>
        <v>0</v>
      </c>
      <c r="BI163" s="153">
        <f t="shared" si="18"/>
        <v>0</v>
      </c>
      <c r="BJ163" s="13" t="s">
        <v>88</v>
      </c>
      <c r="BK163" s="153">
        <f t="shared" si="19"/>
        <v>0</v>
      </c>
      <c r="BL163" s="13" t="s">
        <v>1233</v>
      </c>
      <c r="BM163" s="152" t="s">
        <v>3439</v>
      </c>
    </row>
    <row r="164" spans="2:65" s="1" customFormat="1" ht="24.15" customHeight="1" x14ac:dyDescent="0.2">
      <c r="B164" s="139"/>
      <c r="C164" s="140" t="s">
        <v>358</v>
      </c>
      <c r="D164" s="140" t="s">
        <v>206</v>
      </c>
      <c r="E164" s="141" t="s">
        <v>3354</v>
      </c>
      <c r="F164" s="142" t="s">
        <v>3355</v>
      </c>
      <c r="G164" s="143" t="s">
        <v>495</v>
      </c>
      <c r="H164" s="144">
        <v>140</v>
      </c>
      <c r="I164" s="145"/>
      <c r="J164" s="146">
        <f t="shared" si="10"/>
        <v>0</v>
      </c>
      <c r="K164" s="147"/>
      <c r="L164" s="28"/>
      <c r="M164" s="148" t="s">
        <v>1</v>
      </c>
      <c r="N164" s="149" t="s">
        <v>41</v>
      </c>
      <c r="P164" s="150">
        <f t="shared" si="11"/>
        <v>0</v>
      </c>
      <c r="Q164" s="150">
        <v>1E-4</v>
      </c>
      <c r="R164" s="150">
        <f t="shared" si="12"/>
        <v>1.4E-2</v>
      </c>
      <c r="S164" s="150">
        <v>0</v>
      </c>
      <c r="T164" s="151">
        <f t="shared" si="13"/>
        <v>0</v>
      </c>
      <c r="AR164" s="152" t="s">
        <v>1233</v>
      </c>
      <c r="AT164" s="152" t="s">
        <v>206</v>
      </c>
      <c r="AU164" s="152" t="s">
        <v>88</v>
      </c>
      <c r="AY164" s="13" t="s">
        <v>204</v>
      </c>
      <c r="BE164" s="153">
        <f t="shared" si="14"/>
        <v>0</v>
      </c>
      <c r="BF164" s="153">
        <f t="shared" si="15"/>
        <v>0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3" t="s">
        <v>88</v>
      </c>
      <c r="BK164" s="153">
        <f t="shared" si="19"/>
        <v>0</v>
      </c>
      <c r="BL164" s="13" t="s">
        <v>1233</v>
      </c>
      <c r="BM164" s="152" t="s">
        <v>3440</v>
      </c>
    </row>
    <row r="165" spans="2:65" s="11" customFormat="1" ht="22.8" customHeight="1" x14ac:dyDescent="0.25">
      <c r="B165" s="127"/>
      <c r="D165" s="128" t="s">
        <v>74</v>
      </c>
      <c r="E165" s="137" t="s">
        <v>571</v>
      </c>
      <c r="F165" s="137" t="s">
        <v>572</v>
      </c>
      <c r="I165" s="130"/>
      <c r="J165" s="138">
        <f>BK165</f>
        <v>0</v>
      </c>
      <c r="L165" s="127"/>
      <c r="M165" s="132"/>
      <c r="P165" s="133">
        <f>SUM(P166:P167)</f>
        <v>0</v>
      </c>
      <c r="R165" s="133">
        <f>SUM(R166:R167)</f>
        <v>0</v>
      </c>
      <c r="T165" s="134">
        <f>SUM(T166:T167)</f>
        <v>0</v>
      </c>
      <c r="AR165" s="128" t="s">
        <v>82</v>
      </c>
      <c r="AT165" s="135" t="s">
        <v>74</v>
      </c>
      <c r="AU165" s="135" t="s">
        <v>82</v>
      </c>
      <c r="AY165" s="128" t="s">
        <v>204</v>
      </c>
      <c r="BK165" s="136">
        <f>SUM(BK166:BK167)</f>
        <v>0</v>
      </c>
    </row>
    <row r="166" spans="2:65" s="1" customFormat="1" ht="33" customHeight="1" x14ac:dyDescent="0.2">
      <c r="B166" s="139"/>
      <c r="C166" s="140" t="s">
        <v>362</v>
      </c>
      <c r="D166" s="140" t="s">
        <v>206</v>
      </c>
      <c r="E166" s="141" t="s">
        <v>3237</v>
      </c>
      <c r="F166" s="142" t="s">
        <v>3238</v>
      </c>
      <c r="G166" s="143" t="s">
        <v>270</v>
      </c>
      <c r="H166" s="144">
        <v>102.742</v>
      </c>
      <c r="I166" s="145"/>
      <c r="J166" s="146">
        <f>ROUND(I166*H166,2)</f>
        <v>0</v>
      </c>
      <c r="K166" s="147"/>
      <c r="L166" s="28"/>
      <c r="M166" s="148" t="s">
        <v>1</v>
      </c>
      <c r="N166" s="149" t="s">
        <v>41</v>
      </c>
      <c r="P166" s="150">
        <f>O166*H166</f>
        <v>0</v>
      </c>
      <c r="Q166" s="150">
        <v>0</v>
      </c>
      <c r="R166" s="150">
        <f>Q166*H166</f>
        <v>0</v>
      </c>
      <c r="S166" s="150">
        <v>0</v>
      </c>
      <c r="T166" s="151">
        <f>S166*H166</f>
        <v>0</v>
      </c>
      <c r="AR166" s="152" t="s">
        <v>210</v>
      </c>
      <c r="AT166" s="152" t="s">
        <v>206</v>
      </c>
      <c r="AU166" s="152" t="s">
        <v>88</v>
      </c>
      <c r="AY166" s="13" t="s">
        <v>204</v>
      </c>
      <c r="BE166" s="153">
        <f>IF(N166="základná",J166,0)</f>
        <v>0</v>
      </c>
      <c r="BF166" s="153">
        <f>IF(N166="znížená",J166,0)</f>
        <v>0</v>
      </c>
      <c r="BG166" s="153">
        <f>IF(N166="zákl. prenesená",J166,0)</f>
        <v>0</v>
      </c>
      <c r="BH166" s="153">
        <f>IF(N166="zníž. prenesená",J166,0)</f>
        <v>0</v>
      </c>
      <c r="BI166" s="153">
        <f>IF(N166="nulová",J166,0)</f>
        <v>0</v>
      </c>
      <c r="BJ166" s="13" t="s">
        <v>88</v>
      </c>
      <c r="BK166" s="153">
        <f>ROUND(I166*H166,2)</f>
        <v>0</v>
      </c>
      <c r="BL166" s="13" t="s">
        <v>210</v>
      </c>
      <c r="BM166" s="152" t="s">
        <v>3441</v>
      </c>
    </row>
    <row r="167" spans="2:65" s="1" customFormat="1" ht="49.05" customHeight="1" x14ac:dyDescent="0.2">
      <c r="B167" s="139"/>
      <c r="C167" s="140" t="s">
        <v>366</v>
      </c>
      <c r="D167" s="140" t="s">
        <v>206</v>
      </c>
      <c r="E167" s="141" t="s">
        <v>3240</v>
      </c>
      <c r="F167" s="142" t="s">
        <v>3241</v>
      </c>
      <c r="G167" s="143" t="s">
        <v>270</v>
      </c>
      <c r="H167" s="144">
        <v>102.742</v>
      </c>
      <c r="I167" s="145"/>
      <c r="J167" s="146">
        <f>ROUND(I167*H167,2)</f>
        <v>0</v>
      </c>
      <c r="K167" s="147"/>
      <c r="L167" s="28"/>
      <c r="M167" s="148" t="s">
        <v>1</v>
      </c>
      <c r="N167" s="149" t="s">
        <v>41</v>
      </c>
      <c r="P167" s="150">
        <f>O167*H167</f>
        <v>0</v>
      </c>
      <c r="Q167" s="150">
        <v>0</v>
      </c>
      <c r="R167" s="150">
        <f>Q167*H167</f>
        <v>0</v>
      </c>
      <c r="S167" s="150">
        <v>0</v>
      </c>
      <c r="T167" s="151">
        <f>S167*H167</f>
        <v>0</v>
      </c>
      <c r="AR167" s="152" t="s">
        <v>210</v>
      </c>
      <c r="AT167" s="152" t="s">
        <v>206</v>
      </c>
      <c r="AU167" s="152" t="s">
        <v>88</v>
      </c>
      <c r="AY167" s="13" t="s">
        <v>204</v>
      </c>
      <c r="BE167" s="153">
        <f>IF(N167="základná",J167,0)</f>
        <v>0</v>
      </c>
      <c r="BF167" s="153">
        <f>IF(N167="znížená",J167,0)</f>
        <v>0</v>
      </c>
      <c r="BG167" s="153">
        <f>IF(N167="zákl. prenesená",J167,0)</f>
        <v>0</v>
      </c>
      <c r="BH167" s="153">
        <f>IF(N167="zníž. prenesená",J167,0)</f>
        <v>0</v>
      </c>
      <c r="BI167" s="153">
        <f>IF(N167="nulová",J167,0)</f>
        <v>0</v>
      </c>
      <c r="BJ167" s="13" t="s">
        <v>88</v>
      </c>
      <c r="BK167" s="153">
        <f>ROUND(I167*H167,2)</f>
        <v>0</v>
      </c>
      <c r="BL167" s="13" t="s">
        <v>210</v>
      </c>
      <c r="BM167" s="152" t="s">
        <v>3442</v>
      </c>
    </row>
    <row r="168" spans="2:65" s="11" customFormat="1" ht="25.95" customHeight="1" x14ac:dyDescent="0.25">
      <c r="B168" s="127"/>
      <c r="D168" s="128" t="s">
        <v>74</v>
      </c>
      <c r="E168" s="129" t="s">
        <v>1794</v>
      </c>
      <c r="F168" s="129" t="s">
        <v>1795</v>
      </c>
      <c r="I168" s="130"/>
      <c r="J168" s="131">
        <f>BK168</f>
        <v>0</v>
      </c>
      <c r="L168" s="127"/>
      <c r="M168" s="132"/>
      <c r="P168" s="133">
        <f>SUM(P169:P170)</f>
        <v>0</v>
      </c>
      <c r="R168" s="133">
        <f>SUM(R169:R170)</f>
        <v>0</v>
      </c>
      <c r="T168" s="134">
        <f>SUM(T169:T170)</f>
        <v>0</v>
      </c>
      <c r="AR168" s="128" t="s">
        <v>210</v>
      </c>
      <c r="AT168" s="135" t="s">
        <v>74</v>
      </c>
      <c r="AU168" s="135" t="s">
        <v>75</v>
      </c>
      <c r="AY168" s="128" t="s">
        <v>204</v>
      </c>
      <c r="BK168" s="136">
        <f>SUM(BK169:BK170)</f>
        <v>0</v>
      </c>
    </row>
    <row r="169" spans="2:65" s="1" customFormat="1" ht="24.15" customHeight="1" x14ac:dyDescent="0.2">
      <c r="B169" s="139"/>
      <c r="C169" s="140" t="s">
        <v>370</v>
      </c>
      <c r="D169" s="140" t="s">
        <v>206</v>
      </c>
      <c r="E169" s="141" t="s">
        <v>1796</v>
      </c>
      <c r="F169" s="142" t="s">
        <v>1797</v>
      </c>
      <c r="G169" s="143" t="s">
        <v>1798</v>
      </c>
      <c r="H169" s="144">
        <v>2</v>
      </c>
      <c r="I169" s="145"/>
      <c r="J169" s="146">
        <f>ROUND(I169*H169,2)</f>
        <v>0</v>
      </c>
      <c r="K169" s="147"/>
      <c r="L169" s="28"/>
      <c r="M169" s="148" t="s">
        <v>1</v>
      </c>
      <c r="N169" s="149" t="s">
        <v>41</v>
      </c>
      <c r="P169" s="150">
        <f>O169*H169</f>
        <v>0</v>
      </c>
      <c r="Q169" s="150">
        <v>0</v>
      </c>
      <c r="R169" s="150">
        <f>Q169*H169</f>
        <v>0</v>
      </c>
      <c r="S169" s="150">
        <v>0</v>
      </c>
      <c r="T169" s="151">
        <f>S169*H169</f>
        <v>0</v>
      </c>
      <c r="AR169" s="152" t="s">
        <v>1233</v>
      </c>
      <c r="AT169" s="152" t="s">
        <v>206</v>
      </c>
      <c r="AU169" s="152" t="s">
        <v>82</v>
      </c>
      <c r="AY169" s="13" t="s">
        <v>204</v>
      </c>
      <c r="BE169" s="153">
        <f>IF(N169="základná",J169,0)</f>
        <v>0</v>
      </c>
      <c r="BF169" s="153">
        <f>IF(N169="znížená",J169,0)</f>
        <v>0</v>
      </c>
      <c r="BG169" s="153">
        <f>IF(N169="zákl. prenesená",J169,0)</f>
        <v>0</v>
      </c>
      <c r="BH169" s="153">
        <f>IF(N169="zníž. prenesená",J169,0)</f>
        <v>0</v>
      </c>
      <c r="BI169" s="153">
        <f>IF(N169="nulová",J169,0)</f>
        <v>0</v>
      </c>
      <c r="BJ169" s="13" t="s">
        <v>88</v>
      </c>
      <c r="BK169" s="153">
        <f>ROUND(I169*H169,2)</f>
        <v>0</v>
      </c>
      <c r="BL169" s="13" t="s">
        <v>1233</v>
      </c>
      <c r="BM169" s="152" t="s">
        <v>3443</v>
      </c>
    </row>
    <row r="170" spans="2:65" s="1" customFormat="1" ht="16.5" customHeight="1" x14ac:dyDescent="0.2">
      <c r="B170" s="139"/>
      <c r="C170" s="140" t="s">
        <v>374</v>
      </c>
      <c r="D170" s="140" t="s">
        <v>206</v>
      </c>
      <c r="E170" s="141" t="s">
        <v>3348</v>
      </c>
      <c r="F170" s="142" t="s">
        <v>3349</v>
      </c>
      <c r="G170" s="143" t="s">
        <v>495</v>
      </c>
      <c r="H170" s="144">
        <v>140</v>
      </c>
      <c r="I170" s="145"/>
      <c r="J170" s="146">
        <f>ROUND(I170*H170,2)</f>
        <v>0</v>
      </c>
      <c r="K170" s="147"/>
      <c r="L170" s="28"/>
      <c r="M170" s="148" t="s">
        <v>1</v>
      </c>
      <c r="N170" s="149" t="s">
        <v>41</v>
      </c>
      <c r="P170" s="150">
        <f>O170*H170</f>
        <v>0</v>
      </c>
      <c r="Q170" s="150">
        <v>0</v>
      </c>
      <c r="R170" s="150">
        <f>Q170*H170</f>
        <v>0</v>
      </c>
      <c r="S170" s="150">
        <v>0</v>
      </c>
      <c r="T170" s="151">
        <f>S170*H170</f>
        <v>0</v>
      </c>
      <c r="AR170" s="152" t="s">
        <v>210</v>
      </c>
      <c r="AT170" s="152" t="s">
        <v>206</v>
      </c>
      <c r="AU170" s="152" t="s">
        <v>82</v>
      </c>
      <c r="AY170" s="13" t="s">
        <v>204</v>
      </c>
      <c r="BE170" s="153">
        <f>IF(N170="základná",J170,0)</f>
        <v>0</v>
      </c>
      <c r="BF170" s="153">
        <f>IF(N170="znížená",J170,0)</f>
        <v>0</v>
      </c>
      <c r="BG170" s="153">
        <f>IF(N170="zákl. prenesená",J170,0)</f>
        <v>0</v>
      </c>
      <c r="BH170" s="153">
        <f>IF(N170="zníž. prenesená",J170,0)</f>
        <v>0</v>
      </c>
      <c r="BI170" s="153">
        <f>IF(N170="nulová",J170,0)</f>
        <v>0</v>
      </c>
      <c r="BJ170" s="13" t="s">
        <v>88</v>
      </c>
      <c r="BK170" s="153">
        <f>ROUND(I170*H170,2)</f>
        <v>0</v>
      </c>
      <c r="BL170" s="13" t="s">
        <v>210</v>
      </c>
      <c r="BM170" s="152" t="s">
        <v>3444</v>
      </c>
    </row>
    <row r="171" spans="2:65" s="11" customFormat="1" ht="25.95" customHeight="1" x14ac:dyDescent="0.25">
      <c r="B171" s="127"/>
      <c r="D171" s="128" t="s">
        <v>74</v>
      </c>
      <c r="E171" s="129" t="s">
        <v>1228</v>
      </c>
      <c r="F171" s="129" t="s">
        <v>1229</v>
      </c>
      <c r="I171" s="130"/>
      <c r="J171" s="131">
        <f>BK171</f>
        <v>0</v>
      </c>
      <c r="L171" s="127"/>
      <c r="M171" s="132"/>
      <c r="P171" s="133">
        <f>SUM(P172:P177)</f>
        <v>0</v>
      </c>
      <c r="R171" s="133">
        <f>SUM(R172:R177)</f>
        <v>0</v>
      </c>
      <c r="T171" s="134">
        <f>SUM(T172:T177)</f>
        <v>0</v>
      </c>
      <c r="AR171" s="128" t="s">
        <v>210</v>
      </c>
      <c r="AT171" s="135" t="s">
        <v>74</v>
      </c>
      <c r="AU171" s="135" t="s">
        <v>75</v>
      </c>
      <c r="AY171" s="128" t="s">
        <v>204</v>
      </c>
      <c r="BK171" s="136">
        <f>SUM(BK172:BK177)</f>
        <v>0</v>
      </c>
    </row>
    <row r="172" spans="2:65" s="1" customFormat="1" ht="16.5" customHeight="1" x14ac:dyDescent="0.2">
      <c r="B172" s="139"/>
      <c r="C172" s="140" t="s">
        <v>378</v>
      </c>
      <c r="D172" s="140" t="s">
        <v>206</v>
      </c>
      <c r="E172" s="141" t="s">
        <v>3445</v>
      </c>
      <c r="F172" s="142" t="s">
        <v>3446</v>
      </c>
      <c r="G172" s="143" t="s">
        <v>1658</v>
      </c>
      <c r="H172" s="144">
        <v>1</v>
      </c>
      <c r="I172" s="145"/>
      <c r="J172" s="146">
        <f t="shared" ref="J172:J177" si="20">ROUND(I172*H172,2)</f>
        <v>0</v>
      </c>
      <c r="K172" s="147"/>
      <c r="L172" s="28"/>
      <c r="M172" s="148" t="s">
        <v>1</v>
      </c>
      <c r="N172" s="149" t="s">
        <v>41</v>
      </c>
      <c r="P172" s="150">
        <f t="shared" ref="P172:P177" si="21">O172*H172</f>
        <v>0</v>
      </c>
      <c r="Q172" s="150">
        <v>0</v>
      </c>
      <c r="R172" s="150">
        <f t="shared" ref="R172:R177" si="22">Q172*H172</f>
        <v>0</v>
      </c>
      <c r="S172" s="150">
        <v>0</v>
      </c>
      <c r="T172" s="151">
        <f t="shared" ref="T172:T177" si="23">S172*H172</f>
        <v>0</v>
      </c>
      <c r="AR172" s="152" t="s">
        <v>1233</v>
      </c>
      <c r="AT172" s="152" t="s">
        <v>206</v>
      </c>
      <c r="AU172" s="152" t="s">
        <v>82</v>
      </c>
      <c r="AY172" s="13" t="s">
        <v>204</v>
      </c>
      <c r="BE172" s="153">
        <f t="shared" ref="BE172:BE177" si="24">IF(N172="základná",J172,0)</f>
        <v>0</v>
      </c>
      <c r="BF172" s="153">
        <f t="shared" ref="BF172:BF177" si="25">IF(N172="znížená",J172,0)</f>
        <v>0</v>
      </c>
      <c r="BG172" s="153">
        <f t="shared" ref="BG172:BG177" si="26">IF(N172="zákl. prenesená",J172,0)</f>
        <v>0</v>
      </c>
      <c r="BH172" s="153">
        <f t="shared" ref="BH172:BH177" si="27">IF(N172="zníž. prenesená",J172,0)</f>
        <v>0</v>
      </c>
      <c r="BI172" s="153">
        <f t="shared" ref="BI172:BI177" si="28">IF(N172="nulová",J172,0)</f>
        <v>0</v>
      </c>
      <c r="BJ172" s="13" t="s">
        <v>88</v>
      </c>
      <c r="BK172" s="153">
        <f t="shared" ref="BK172:BK177" si="29">ROUND(I172*H172,2)</f>
        <v>0</v>
      </c>
      <c r="BL172" s="13" t="s">
        <v>1233</v>
      </c>
      <c r="BM172" s="152" t="s">
        <v>3447</v>
      </c>
    </row>
    <row r="173" spans="2:65" s="1" customFormat="1" ht="16.5" customHeight="1" x14ac:dyDescent="0.2">
      <c r="B173" s="139"/>
      <c r="C173" s="140" t="s">
        <v>382</v>
      </c>
      <c r="D173" s="140" t="s">
        <v>206</v>
      </c>
      <c r="E173" s="141" t="s">
        <v>1656</v>
      </c>
      <c r="F173" s="142" t="s">
        <v>3270</v>
      </c>
      <c r="G173" s="143" t="s">
        <v>1238</v>
      </c>
      <c r="H173" s="144">
        <v>6</v>
      </c>
      <c r="I173" s="145"/>
      <c r="J173" s="146">
        <f t="shared" si="20"/>
        <v>0</v>
      </c>
      <c r="K173" s="147"/>
      <c r="L173" s="28"/>
      <c r="M173" s="148" t="s">
        <v>1</v>
      </c>
      <c r="N173" s="149" t="s">
        <v>41</v>
      </c>
      <c r="P173" s="150">
        <f t="shared" si="21"/>
        <v>0</v>
      </c>
      <c r="Q173" s="150">
        <v>0</v>
      </c>
      <c r="R173" s="150">
        <f t="shared" si="22"/>
        <v>0</v>
      </c>
      <c r="S173" s="150">
        <v>0</v>
      </c>
      <c r="T173" s="151">
        <f t="shared" si="23"/>
        <v>0</v>
      </c>
      <c r="AR173" s="152" t="s">
        <v>1233</v>
      </c>
      <c r="AT173" s="152" t="s">
        <v>206</v>
      </c>
      <c r="AU173" s="152" t="s">
        <v>82</v>
      </c>
      <c r="AY173" s="13" t="s">
        <v>204</v>
      </c>
      <c r="BE173" s="153">
        <f t="shared" si="24"/>
        <v>0</v>
      </c>
      <c r="BF173" s="153">
        <f t="shared" si="25"/>
        <v>0</v>
      </c>
      <c r="BG173" s="153">
        <f t="shared" si="26"/>
        <v>0</v>
      </c>
      <c r="BH173" s="153">
        <f t="shared" si="27"/>
        <v>0</v>
      </c>
      <c r="BI173" s="153">
        <f t="shared" si="28"/>
        <v>0</v>
      </c>
      <c r="BJ173" s="13" t="s">
        <v>88</v>
      </c>
      <c r="BK173" s="153">
        <f t="shared" si="29"/>
        <v>0</v>
      </c>
      <c r="BL173" s="13" t="s">
        <v>1233</v>
      </c>
      <c r="BM173" s="152" t="s">
        <v>3448</v>
      </c>
    </row>
    <row r="174" spans="2:65" s="1" customFormat="1" ht="33" customHeight="1" x14ac:dyDescent="0.2">
      <c r="B174" s="139"/>
      <c r="C174" s="140" t="s">
        <v>386</v>
      </c>
      <c r="D174" s="140" t="s">
        <v>206</v>
      </c>
      <c r="E174" s="141" t="s">
        <v>1231</v>
      </c>
      <c r="F174" s="142" t="s">
        <v>1660</v>
      </c>
      <c r="G174" s="143" t="s">
        <v>1238</v>
      </c>
      <c r="H174" s="144">
        <v>60</v>
      </c>
      <c r="I174" s="145"/>
      <c r="J174" s="146">
        <f t="shared" si="20"/>
        <v>0</v>
      </c>
      <c r="K174" s="147"/>
      <c r="L174" s="28"/>
      <c r="M174" s="148" t="s">
        <v>1</v>
      </c>
      <c r="N174" s="149" t="s">
        <v>41</v>
      </c>
      <c r="P174" s="150">
        <f t="shared" si="21"/>
        <v>0</v>
      </c>
      <c r="Q174" s="150">
        <v>0</v>
      </c>
      <c r="R174" s="150">
        <f t="shared" si="22"/>
        <v>0</v>
      </c>
      <c r="S174" s="150">
        <v>0</v>
      </c>
      <c r="T174" s="151">
        <f t="shared" si="23"/>
        <v>0</v>
      </c>
      <c r="AR174" s="152" t="s">
        <v>1233</v>
      </c>
      <c r="AT174" s="152" t="s">
        <v>206</v>
      </c>
      <c r="AU174" s="152" t="s">
        <v>82</v>
      </c>
      <c r="AY174" s="13" t="s">
        <v>204</v>
      </c>
      <c r="BE174" s="153">
        <f t="shared" si="24"/>
        <v>0</v>
      </c>
      <c r="BF174" s="153">
        <f t="shared" si="25"/>
        <v>0</v>
      </c>
      <c r="BG174" s="153">
        <f t="shared" si="26"/>
        <v>0</v>
      </c>
      <c r="BH174" s="153">
        <f t="shared" si="27"/>
        <v>0</v>
      </c>
      <c r="BI174" s="153">
        <f t="shared" si="28"/>
        <v>0</v>
      </c>
      <c r="BJ174" s="13" t="s">
        <v>88</v>
      </c>
      <c r="BK174" s="153">
        <f t="shared" si="29"/>
        <v>0</v>
      </c>
      <c r="BL174" s="13" t="s">
        <v>1233</v>
      </c>
      <c r="BM174" s="152" t="s">
        <v>3449</v>
      </c>
    </row>
    <row r="175" spans="2:65" s="1" customFormat="1" ht="37.799999999999997" customHeight="1" x14ac:dyDescent="0.2">
      <c r="B175" s="139"/>
      <c r="C175" s="140" t="s">
        <v>390</v>
      </c>
      <c r="D175" s="140" t="s">
        <v>206</v>
      </c>
      <c r="E175" s="141" t="s">
        <v>1236</v>
      </c>
      <c r="F175" s="142" t="s">
        <v>1663</v>
      </c>
      <c r="G175" s="143" t="s">
        <v>1238</v>
      </c>
      <c r="H175" s="144">
        <v>51</v>
      </c>
      <c r="I175" s="145"/>
      <c r="J175" s="146">
        <f t="shared" si="20"/>
        <v>0</v>
      </c>
      <c r="K175" s="147"/>
      <c r="L175" s="28"/>
      <c r="M175" s="148" t="s">
        <v>1</v>
      </c>
      <c r="N175" s="149" t="s">
        <v>41</v>
      </c>
      <c r="P175" s="150">
        <f t="shared" si="21"/>
        <v>0</v>
      </c>
      <c r="Q175" s="150">
        <v>0</v>
      </c>
      <c r="R175" s="150">
        <f t="shared" si="22"/>
        <v>0</v>
      </c>
      <c r="S175" s="150">
        <v>0</v>
      </c>
      <c r="T175" s="151">
        <f t="shared" si="23"/>
        <v>0</v>
      </c>
      <c r="AR175" s="152" t="s">
        <v>1233</v>
      </c>
      <c r="AT175" s="152" t="s">
        <v>206</v>
      </c>
      <c r="AU175" s="152" t="s">
        <v>82</v>
      </c>
      <c r="AY175" s="13" t="s">
        <v>204</v>
      </c>
      <c r="BE175" s="153">
        <f t="shared" si="24"/>
        <v>0</v>
      </c>
      <c r="BF175" s="153">
        <f t="shared" si="25"/>
        <v>0</v>
      </c>
      <c r="BG175" s="153">
        <f t="shared" si="26"/>
        <v>0</v>
      </c>
      <c r="BH175" s="153">
        <f t="shared" si="27"/>
        <v>0</v>
      </c>
      <c r="BI175" s="153">
        <f t="shared" si="28"/>
        <v>0</v>
      </c>
      <c r="BJ175" s="13" t="s">
        <v>88</v>
      </c>
      <c r="BK175" s="153">
        <f t="shared" si="29"/>
        <v>0</v>
      </c>
      <c r="BL175" s="13" t="s">
        <v>1233</v>
      </c>
      <c r="BM175" s="152" t="s">
        <v>3450</v>
      </c>
    </row>
    <row r="176" spans="2:65" s="1" customFormat="1" ht="33" customHeight="1" x14ac:dyDescent="0.2">
      <c r="B176" s="139"/>
      <c r="C176" s="140" t="s">
        <v>395</v>
      </c>
      <c r="D176" s="140" t="s">
        <v>206</v>
      </c>
      <c r="E176" s="141" t="s">
        <v>1665</v>
      </c>
      <c r="F176" s="142" t="s">
        <v>1666</v>
      </c>
      <c r="G176" s="143" t="s">
        <v>1238</v>
      </c>
      <c r="H176" s="144">
        <v>43</v>
      </c>
      <c r="I176" s="145"/>
      <c r="J176" s="146">
        <f t="shared" si="20"/>
        <v>0</v>
      </c>
      <c r="K176" s="147"/>
      <c r="L176" s="28"/>
      <c r="M176" s="148" t="s">
        <v>1</v>
      </c>
      <c r="N176" s="149" t="s">
        <v>41</v>
      </c>
      <c r="P176" s="150">
        <f t="shared" si="21"/>
        <v>0</v>
      </c>
      <c r="Q176" s="150">
        <v>0</v>
      </c>
      <c r="R176" s="150">
        <f t="shared" si="22"/>
        <v>0</v>
      </c>
      <c r="S176" s="150">
        <v>0</v>
      </c>
      <c r="T176" s="151">
        <f t="shared" si="23"/>
        <v>0</v>
      </c>
      <c r="AR176" s="152" t="s">
        <v>1233</v>
      </c>
      <c r="AT176" s="152" t="s">
        <v>206</v>
      </c>
      <c r="AU176" s="152" t="s">
        <v>82</v>
      </c>
      <c r="AY176" s="13" t="s">
        <v>204</v>
      </c>
      <c r="BE176" s="153">
        <f t="shared" si="24"/>
        <v>0</v>
      </c>
      <c r="BF176" s="153">
        <f t="shared" si="25"/>
        <v>0</v>
      </c>
      <c r="BG176" s="153">
        <f t="shared" si="26"/>
        <v>0</v>
      </c>
      <c r="BH176" s="153">
        <f t="shared" si="27"/>
        <v>0</v>
      </c>
      <c r="BI176" s="153">
        <f t="shared" si="28"/>
        <v>0</v>
      </c>
      <c r="BJ176" s="13" t="s">
        <v>88</v>
      </c>
      <c r="BK176" s="153">
        <f t="shared" si="29"/>
        <v>0</v>
      </c>
      <c r="BL176" s="13" t="s">
        <v>1233</v>
      </c>
      <c r="BM176" s="152" t="s">
        <v>3451</v>
      </c>
    </row>
    <row r="177" spans="2:65" s="1" customFormat="1" ht="37.799999999999997" customHeight="1" x14ac:dyDescent="0.2">
      <c r="B177" s="139"/>
      <c r="C177" s="140" t="s">
        <v>399</v>
      </c>
      <c r="D177" s="140" t="s">
        <v>206</v>
      </c>
      <c r="E177" s="141" t="s">
        <v>1668</v>
      </c>
      <c r="F177" s="142" t="s">
        <v>1669</v>
      </c>
      <c r="G177" s="143" t="s">
        <v>1238</v>
      </c>
      <c r="H177" s="144">
        <v>30</v>
      </c>
      <c r="I177" s="145"/>
      <c r="J177" s="146">
        <f t="shared" si="20"/>
        <v>0</v>
      </c>
      <c r="K177" s="147"/>
      <c r="L177" s="28"/>
      <c r="M177" s="166" t="s">
        <v>1</v>
      </c>
      <c r="N177" s="167" t="s">
        <v>41</v>
      </c>
      <c r="O177" s="168"/>
      <c r="P177" s="169">
        <f t="shared" si="21"/>
        <v>0</v>
      </c>
      <c r="Q177" s="169">
        <v>0</v>
      </c>
      <c r="R177" s="169">
        <f t="shared" si="22"/>
        <v>0</v>
      </c>
      <c r="S177" s="169">
        <v>0</v>
      </c>
      <c r="T177" s="170">
        <f t="shared" si="23"/>
        <v>0</v>
      </c>
      <c r="AR177" s="152" t="s">
        <v>1233</v>
      </c>
      <c r="AT177" s="152" t="s">
        <v>206</v>
      </c>
      <c r="AU177" s="152" t="s">
        <v>82</v>
      </c>
      <c r="AY177" s="13" t="s">
        <v>204</v>
      </c>
      <c r="BE177" s="153">
        <f t="shared" si="24"/>
        <v>0</v>
      </c>
      <c r="BF177" s="153">
        <f t="shared" si="25"/>
        <v>0</v>
      </c>
      <c r="BG177" s="153">
        <f t="shared" si="26"/>
        <v>0</v>
      </c>
      <c r="BH177" s="153">
        <f t="shared" si="27"/>
        <v>0</v>
      </c>
      <c r="BI177" s="153">
        <f t="shared" si="28"/>
        <v>0</v>
      </c>
      <c r="BJ177" s="13" t="s">
        <v>88</v>
      </c>
      <c r="BK177" s="153">
        <f t="shared" si="29"/>
        <v>0</v>
      </c>
      <c r="BL177" s="13" t="s">
        <v>1233</v>
      </c>
      <c r="BM177" s="152" t="s">
        <v>3452</v>
      </c>
    </row>
    <row r="178" spans="2:65" s="1" customFormat="1" ht="7.05" customHeight="1" x14ac:dyDescent="0.2"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28"/>
    </row>
  </sheetData>
  <autoFilter ref="C122:K177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73"/>
  <sheetViews>
    <sheetView showGridLines="0" workbookViewId="0"/>
  </sheetViews>
  <sheetFormatPr defaultRowHeight="10.199999999999999" x14ac:dyDescent="0.2"/>
  <cols>
    <col min="1" max="1" width="8.28515625" customWidth="1"/>
    <col min="2" max="2" width="1.28515625" customWidth="1"/>
    <col min="3" max="3" width="4.140625" customWidth="1"/>
    <col min="4" max="4" width="4.28515625" customWidth="1"/>
    <col min="5" max="5" width="17.140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7.049999999999997" customHeight="1" x14ac:dyDescent="0.2">
      <c r="L2" s="198" t="s">
        <v>5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AT2" s="13" t="s">
        <v>145</v>
      </c>
    </row>
    <row r="3" spans="2:46" ht="7.0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.05" customHeight="1" x14ac:dyDescent="0.2">
      <c r="B4" s="16"/>
      <c r="D4" s="17" t="s">
        <v>152</v>
      </c>
      <c r="L4" s="16"/>
      <c r="M4" s="92" t="s">
        <v>9</v>
      </c>
      <c r="AT4" s="13" t="s">
        <v>3</v>
      </c>
    </row>
    <row r="5" spans="2:46" ht="7.05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16.5" customHeight="1" x14ac:dyDescent="0.2">
      <c r="B7" s="16"/>
      <c r="E7" s="234" t="str">
        <f>'Rekapitulácia stavby'!K6</f>
        <v>Výstavba novej budovy strediska DSS Doména</v>
      </c>
      <c r="F7" s="235"/>
      <c r="G7" s="235"/>
      <c r="H7" s="235"/>
      <c r="L7" s="16"/>
    </row>
    <row r="8" spans="2:46" s="1" customFormat="1" ht="12" customHeight="1" x14ac:dyDescent="0.2">
      <c r="B8" s="28"/>
      <c r="D8" s="23" t="s">
        <v>153</v>
      </c>
      <c r="L8" s="28"/>
    </row>
    <row r="9" spans="2:46" s="1" customFormat="1" ht="16.5" customHeight="1" x14ac:dyDescent="0.2">
      <c r="B9" s="28"/>
      <c r="E9" s="229" t="s">
        <v>3453</v>
      </c>
      <c r="F9" s="233"/>
      <c r="G9" s="233"/>
      <c r="H9" s="233"/>
      <c r="L9" s="28"/>
    </row>
    <row r="10" spans="2:46" s="1" customFormat="1" x14ac:dyDescent="0.2">
      <c r="B10" s="28"/>
      <c r="L10" s="28"/>
    </row>
    <row r="11" spans="2:46" s="1" customFormat="1" ht="12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5. 4. 2024</v>
      </c>
      <c r="L12" s="28"/>
    </row>
    <row r="13" spans="2:46" s="1" customFormat="1" ht="10.8" customHeight="1" x14ac:dyDescent="0.2">
      <c r="B13" s="28"/>
      <c r="L13" s="28"/>
    </row>
    <row r="14" spans="2:46" s="1" customFormat="1" ht="12" customHeight="1" x14ac:dyDescent="0.2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customHeight="1" x14ac:dyDescent="0.2">
      <c r="B15" s="28"/>
      <c r="E15" s="21" t="s">
        <v>25</v>
      </c>
      <c r="I15" s="23" t="s">
        <v>26</v>
      </c>
      <c r="J15" s="21" t="s">
        <v>1</v>
      </c>
      <c r="L15" s="28"/>
    </row>
    <row r="16" spans="2:46" s="1" customFormat="1" ht="7.05" customHeight="1" x14ac:dyDescent="0.2">
      <c r="B16" s="28"/>
      <c r="L16" s="28"/>
    </row>
    <row r="17" spans="2:12" s="1" customFormat="1" ht="12" customHeight="1" x14ac:dyDescent="0.2">
      <c r="B17" s="28"/>
      <c r="D17" s="23" t="s">
        <v>27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36" t="str">
        <f>'Rekapitulácia stavby'!E14</f>
        <v>Vyplň údaj</v>
      </c>
      <c r="F18" s="203"/>
      <c r="G18" s="203"/>
      <c r="H18" s="203"/>
      <c r="I18" s="23" t="s">
        <v>26</v>
      </c>
      <c r="J18" s="24" t="str">
        <f>'Rekapitulácia stavby'!AN14</f>
        <v>Vyplň údaj</v>
      </c>
      <c r="L18" s="28"/>
    </row>
    <row r="19" spans="2:12" s="1" customFormat="1" ht="7.05" customHeight="1" x14ac:dyDescent="0.2">
      <c r="B19" s="28"/>
      <c r="L19" s="28"/>
    </row>
    <row r="20" spans="2:12" s="1" customFormat="1" ht="12" customHeight="1" x14ac:dyDescent="0.2">
      <c r="B20" s="28"/>
      <c r="D20" s="23" t="s">
        <v>29</v>
      </c>
      <c r="I20" s="23" t="s">
        <v>24</v>
      </c>
      <c r="J20" s="21" t="s">
        <v>1</v>
      </c>
      <c r="L20" s="28"/>
    </row>
    <row r="21" spans="2:12" s="1" customFormat="1" ht="18" customHeight="1" x14ac:dyDescent="0.2">
      <c r="B21" s="28"/>
      <c r="E21" s="21" t="s">
        <v>30</v>
      </c>
      <c r="I21" s="23" t="s">
        <v>26</v>
      </c>
      <c r="J21" s="21" t="s">
        <v>1</v>
      </c>
      <c r="L21" s="28"/>
    </row>
    <row r="22" spans="2:12" s="1" customFormat="1" ht="7.05" customHeight="1" x14ac:dyDescent="0.2">
      <c r="B22" s="28"/>
      <c r="L22" s="28"/>
    </row>
    <row r="23" spans="2:12" s="1" customFormat="1" ht="12" customHeight="1" x14ac:dyDescent="0.2">
      <c r="B23" s="28"/>
      <c r="D23" s="23" t="s">
        <v>32</v>
      </c>
      <c r="I23" s="23" t="s">
        <v>24</v>
      </c>
      <c r="J23" s="21" t="s">
        <v>1</v>
      </c>
      <c r="L23" s="28"/>
    </row>
    <row r="24" spans="2:12" s="1" customFormat="1" ht="18" customHeight="1" x14ac:dyDescent="0.2">
      <c r="B24" s="28"/>
      <c r="E24" s="21" t="s">
        <v>1248</v>
      </c>
      <c r="I24" s="23" t="s">
        <v>26</v>
      </c>
      <c r="J24" s="21" t="s">
        <v>1</v>
      </c>
      <c r="L24" s="28"/>
    </row>
    <row r="25" spans="2:12" s="1" customFormat="1" ht="7.05" customHeight="1" x14ac:dyDescent="0.2">
      <c r="B25" s="28"/>
      <c r="L25" s="28"/>
    </row>
    <row r="26" spans="2:12" s="1" customFormat="1" ht="12" customHeight="1" x14ac:dyDescent="0.2">
      <c r="B26" s="28"/>
      <c r="D26" s="23" t="s">
        <v>34</v>
      </c>
      <c r="L26" s="28"/>
    </row>
    <row r="27" spans="2:12" s="7" customFormat="1" ht="16.5" customHeight="1" x14ac:dyDescent="0.2">
      <c r="B27" s="93"/>
      <c r="E27" s="207" t="s">
        <v>1</v>
      </c>
      <c r="F27" s="207"/>
      <c r="G27" s="207"/>
      <c r="H27" s="207"/>
      <c r="L27" s="93"/>
    </row>
    <row r="28" spans="2:12" s="1" customFormat="1" ht="7.05" customHeight="1" x14ac:dyDescent="0.2">
      <c r="B28" s="28"/>
      <c r="L28" s="28"/>
    </row>
    <row r="29" spans="2:12" s="1" customFormat="1" ht="7.05" customHeight="1" x14ac:dyDescent="0.2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 x14ac:dyDescent="0.2">
      <c r="B30" s="28"/>
      <c r="D30" s="94" t="s">
        <v>35</v>
      </c>
      <c r="J30" s="65">
        <f>ROUND(J123, 2)</f>
        <v>0</v>
      </c>
      <c r="L30" s="28"/>
    </row>
    <row r="31" spans="2:12" s="1" customFormat="1" ht="7.0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" customHeight="1" x14ac:dyDescent="0.2">
      <c r="B32" s="28"/>
      <c r="F32" s="31" t="s">
        <v>37</v>
      </c>
      <c r="I32" s="31" t="s">
        <v>36</v>
      </c>
      <c r="J32" s="31" t="s">
        <v>38</v>
      </c>
      <c r="L32" s="28"/>
    </row>
    <row r="33" spans="2:12" s="1" customFormat="1" ht="14.4" customHeight="1" x14ac:dyDescent="0.2">
      <c r="B33" s="28"/>
      <c r="D33" s="54" t="s">
        <v>39</v>
      </c>
      <c r="E33" s="33" t="s">
        <v>40</v>
      </c>
      <c r="F33" s="95">
        <f>ROUND((SUM(BE123:BE172)),  2)</f>
        <v>0</v>
      </c>
      <c r="G33" s="96"/>
      <c r="H33" s="96"/>
      <c r="I33" s="97">
        <v>0.2</v>
      </c>
      <c r="J33" s="95">
        <f>ROUND(((SUM(BE123:BE172))*I33),  2)</f>
        <v>0</v>
      </c>
      <c r="L33" s="28"/>
    </row>
    <row r="34" spans="2:12" s="1" customFormat="1" ht="14.4" customHeight="1" x14ac:dyDescent="0.2">
      <c r="B34" s="28"/>
      <c r="E34" s="33" t="s">
        <v>41</v>
      </c>
      <c r="F34" s="95">
        <f>ROUND((SUM(BF123:BF172)),  2)</f>
        <v>0</v>
      </c>
      <c r="G34" s="96"/>
      <c r="H34" s="96"/>
      <c r="I34" s="97">
        <v>0.2</v>
      </c>
      <c r="J34" s="95">
        <f>ROUND(((SUM(BF123:BF172))*I34),  2)</f>
        <v>0</v>
      </c>
      <c r="L34" s="28"/>
    </row>
    <row r="35" spans="2:12" s="1" customFormat="1" ht="14.4" hidden="1" customHeight="1" x14ac:dyDescent="0.2">
      <c r="B35" s="28"/>
      <c r="E35" s="23" t="s">
        <v>42</v>
      </c>
      <c r="F35" s="85">
        <f>ROUND((SUM(BG123:BG172)),  2)</f>
        <v>0</v>
      </c>
      <c r="I35" s="98">
        <v>0.2</v>
      </c>
      <c r="J35" s="85">
        <f>0</f>
        <v>0</v>
      </c>
      <c r="L35" s="28"/>
    </row>
    <row r="36" spans="2:12" s="1" customFormat="1" ht="14.4" hidden="1" customHeight="1" x14ac:dyDescent="0.2">
      <c r="B36" s="28"/>
      <c r="E36" s="23" t="s">
        <v>43</v>
      </c>
      <c r="F36" s="85">
        <f>ROUND((SUM(BH123:BH172)),  2)</f>
        <v>0</v>
      </c>
      <c r="I36" s="98">
        <v>0.2</v>
      </c>
      <c r="J36" s="85">
        <f>0</f>
        <v>0</v>
      </c>
      <c r="L36" s="28"/>
    </row>
    <row r="37" spans="2:12" s="1" customFormat="1" ht="14.4" hidden="1" customHeight="1" x14ac:dyDescent="0.2">
      <c r="B37" s="28"/>
      <c r="E37" s="33" t="s">
        <v>44</v>
      </c>
      <c r="F37" s="95">
        <f>ROUND((SUM(BI123:BI172)),  2)</f>
        <v>0</v>
      </c>
      <c r="G37" s="96"/>
      <c r="H37" s="96"/>
      <c r="I37" s="97">
        <v>0</v>
      </c>
      <c r="J37" s="95">
        <f>0</f>
        <v>0</v>
      </c>
      <c r="L37" s="28"/>
    </row>
    <row r="38" spans="2:12" s="1" customFormat="1" ht="7.05" customHeight="1" x14ac:dyDescent="0.2">
      <c r="B38" s="28"/>
      <c r="L38" s="28"/>
    </row>
    <row r="39" spans="2:12" s="1" customFormat="1" ht="25.35" customHeight="1" x14ac:dyDescent="0.2">
      <c r="B39" s="28"/>
      <c r="C39" s="99"/>
      <c r="D39" s="100" t="s">
        <v>45</v>
      </c>
      <c r="E39" s="56"/>
      <c r="F39" s="56"/>
      <c r="G39" s="101" t="s">
        <v>46</v>
      </c>
      <c r="H39" s="102" t="s">
        <v>47</v>
      </c>
      <c r="I39" s="56"/>
      <c r="J39" s="103">
        <f>SUM(J30:J37)</f>
        <v>0</v>
      </c>
      <c r="K39" s="104"/>
      <c r="L39" s="28"/>
    </row>
    <row r="40" spans="2:12" s="1" customFormat="1" ht="14.4" customHeight="1" x14ac:dyDescent="0.2">
      <c r="B40" s="28"/>
      <c r="L40" s="28"/>
    </row>
    <row r="41" spans="2:12" ht="14.4" customHeight="1" x14ac:dyDescent="0.2">
      <c r="B41" s="16"/>
      <c r="L41" s="16"/>
    </row>
    <row r="42" spans="2:12" ht="14.4" customHeight="1" x14ac:dyDescent="0.2">
      <c r="B42" s="16"/>
      <c r="L42" s="16"/>
    </row>
    <row r="43" spans="2:12" ht="14.4" customHeight="1" x14ac:dyDescent="0.2">
      <c r="B43" s="16"/>
      <c r="L43" s="16"/>
    </row>
    <row r="44" spans="2:12" ht="14.4" customHeight="1" x14ac:dyDescent="0.2">
      <c r="B44" s="16"/>
      <c r="L44" s="16"/>
    </row>
    <row r="45" spans="2:12" ht="14.4" customHeight="1" x14ac:dyDescent="0.2">
      <c r="B45" s="16"/>
      <c r="L45" s="16"/>
    </row>
    <row r="46" spans="2:12" ht="14.4" customHeight="1" x14ac:dyDescent="0.2">
      <c r="B46" s="16"/>
      <c r="L46" s="16"/>
    </row>
    <row r="47" spans="2:12" ht="14.4" customHeight="1" x14ac:dyDescent="0.2">
      <c r="B47" s="16"/>
      <c r="L47" s="16"/>
    </row>
    <row r="48" spans="2:12" ht="14.4" customHeight="1" x14ac:dyDescent="0.2">
      <c r="B48" s="16"/>
      <c r="L48" s="16"/>
    </row>
    <row r="49" spans="2:12" ht="14.4" customHeight="1" x14ac:dyDescent="0.2">
      <c r="B49" s="16"/>
      <c r="L49" s="16"/>
    </row>
    <row r="50" spans="2:12" s="1" customFormat="1" ht="14.4" customHeight="1" x14ac:dyDescent="0.2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3.2" x14ac:dyDescent="0.2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.2" x14ac:dyDescent="0.2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3.2" x14ac:dyDescent="0.2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.0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.05" customHeight="1" x14ac:dyDescent="0.2">
      <c r="B82" s="28"/>
      <c r="C82" s="17" t="s">
        <v>158</v>
      </c>
      <c r="L82" s="28"/>
    </row>
    <row r="83" spans="2:47" s="1" customFormat="1" ht="7.05" customHeight="1" x14ac:dyDescent="0.2">
      <c r="B83" s="28"/>
      <c r="L83" s="28"/>
    </row>
    <row r="84" spans="2:47" s="1" customFormat="1" ht="12" customHeight="1" x14ac:dyDescent="0.2">
      <c r="B84" s="28"/>
      <c r="C84" s="23" t="s">
        <v>15</v>
      </c>
      <c r="L84" s="28"/>
    </row>
    <row r="85" spans="2:47" s="1" customFormat="1" ht="16.5" customHeight="1" x14ac:dyDescent="0.2">
      <c r="B85" s="28"/>
      <c r="E85" s="234" t="str">
        <f>E7</f>
        <v>Výstavba novej budovy strediska DSS Doména</v>
      </c>
      <c r="F85" s="235"/>
      <c r="G85" s="235"/>
      <c r="H85" s="235"/>
      <c r="L85" s="28"/>
    </row>
    <row r="86" spans="2:47" s="1" customFormat="1" ht="12" customHeight="1" x14ac:dyDescent="0.2">
      <c r="B86" s="28"/>
      <c r="C86" s="23" t="s">
        <v>153</v>
      </c>
      <c r="L86" s="28"/>
    </row>
    <row r="87" spans="2:47" s="1" customFormat="1" ht="16.5" customHeight="1" x14ac:dyDescent="0.2">
      <c r="B87" s="28"/>
      <c r="E87" s="229" t="str">
        <f>E9</f>
        <v>SO 08 - Požiarna nádrž</v>
      </c>
      <c r="F87" s="233"/>
      <c r="G87" s="233"/>
      <c r="H87" s="233"/>
      <c r="L87" s="28"/>
    </row>
    <row r="88" spans="2:47" s="1" customFormat="1" ht="7.05" customHeight="1" x14ac:dyDescent="0.2">
      <c r="B88" s="28"/>
      <c r="L88" s="28"/>
    </row>
    <row r="89" spans="2:47" s="1" customFormat="1" ht="12" customHeight="1" x14ac:dyDescent="0.2">
      <c r="B89" s="28"/>
      <c r="C89" s="23" t="s">
        <v>19</v>
      </c>
      <c r="F89" s="21" t="str">
        <f>F12</f>
        <v>k.ú.: Ždiar nad Hronom, č.p.:1793/3</v>
      </c>
      <c r="I89" s="23" t="s">
        <v>21</v>
      </c>
      <c r="J89" s="51" t="str">
        <f>IF(J12="","",J12)</f>
        <v>5. 4. 2024</v>
      </c>
      <c r="L89" s="28"/>
    </row>
    <row r="90" spans="2:47" s="1" customFormat="1" ht="7.05" customHeight="1" x14ac:dyDescent="0.2">
      <c r="B90" s="28"/>
      <c r="L90" s="28"/>
    </row>
    <row r="91" spans="2:47" s="1" customFormat="1" ht="15.15" customHeight="1" x14ac:dyDescent="0.2">
      <c r="B91" s="28"/>
      <c r="C91" s="23" t="s">
        <v>23</v>
      </c>
      <c r="F91" s="21" t="str">
        <f>E15</f>
        <v>Zriadenie sociálnych služieb LIPA</v>
      </c>
      <c r="I91" s="23" t="s">
        <v>29</v>
      </c>
      <c r="J91" s="26" t="str">
        <f>E21</f>
        <v>Ing. Viliam Michálek</v>
      </c>
      <c r="L91" s="28"/>
    </row>
    <row r="92" spans="2:47" s="1" customFormat="1" ht="15.15" customHeight="1" x14ac:dyDescent="0.2">
      <c r="B92" s="28"/>
      <c r="C92" s="23" t="s">
        <v>27</v>
      </c>
      <c r="F92" s="21" t="str">
        <f>IF(E18="","",E18)</f>
        <v>Vyplň údaj</v>
      </c>
      <c r="I92" s="23" t="s">
        <v>32</v>
      </c>
      <c r="J92" s="26" t="str">
        <f>E24</f>
        <v>Ing. Peter Antol</v>
      </c>
      <c r="L92" s="28"/>
    </row>
    <row r="93" spans="2:47" s="1" customFormat="1" ht="10.199999999999999" customHeight="1" x14ac:dyDescent="0.2">
      <c r="B93" s="28"/>
      <c r="L93" s="28"/>
    </row>
    <row r="94" spans="2:47" s="1" customFormat="1" ht="29.25" customHeight="1" x14ac:dyDescent="0.2">
      <c r="B94" s="28"/>
      <c r="C94" s="107" t="s">
        <v>159</v>
      </c>
      <c r="D94" s="99"/>
      <c r="E94" s="99"/>
      <c r="F94" s="99"/>
      <c r="G94" s="99"/>
      <c r="H94" s="99"/>
      <c r="I94" s="99"/>
      <c r="J94" s="108" t="s">
        <v>160</v>
      </c>
      <c r="K94" s="99"/>
      <c r="L94" s="28"/>
    </row>
    <row r="95" spans="2:47" s="1" customFormat="1" ht="10.199999999999999" customHeight="1" x14ac:dyDescent="0.2">
      <c r="B95" s="28"/>
      <c r="L95" s="28"/>
    </row>
    <row r="96" spans="2:47" s="1" customFormat="1" ht="22.8" customHeight="1" x14ac:dyDescent="0.2">
      <c r="B96" s="28"/>
      <c r="C96" s="109" t="s">
        <v>161</v>
      </c>
      <c r="J96" s="65">
        <f>J123</f>
        <v>0</v>
      </c>
      <c r="L96" s="28"/>
      <c r="AU96" s="13" t="s">
        <v>162</v>
      </c>
    </row>
    <row r="97" spans="2:12" s="8" customFormat="1" ht="25.05" customHeight="1" x14ac:dyDescent="0.2">
      <c r="B97" s="110"/>
      <c r="D97" s="111" t="s">
        <v>163</v>
      </c>
      <c r="E97" s="112"/>
      <c r="F97" s="112"/>
      <c r="G97" s="112"/>
      <c r="H97" s="112"/>
      <c r="I97" s="112"/>
      <c r="J97" s="113">
        <f>J124</f>
        <v>0</v>
      </c>
      <c r="L97" s="110"/>
    </row>
    <row r="98" spans="2:12" s="9" customFormat="1" ht="19.95" customHeight="1" x14ac:dyDescent="0.2">
      <c r="B98" s="114"/>
      <c r="D98" s="115" t="s">
        <v>164</v>
      </c>
      <c r="E98" s="116"/>
      <c r="F98" s="116"/>
      <c r="G98" s="116"/>
      <c r="H98" s="116"/>
      <c r="I98" s="116"/>
      <c r="J98" s="117">
        <f>J125</f>
        <v>0</v>
      </c>
      <c r="L98" s="114"/>
    </row>
    <row r="99" spans="2:12" s="9" customFormat="1" ht="19.95" customHeight="1" x14ac:dyDescent="0.2">
      <c r="B99" s="114"/>
      <c r="D99" s="115" t="s">
        <v>167</v>
      </c>
      <c r="E99" s="116"/>
      <c r="F99" s="116"/>
      <c r="G99" s="116"/>
      <c r="H99" s="116"/>
      <c r="I99" s="116"/>
      <c r="J99" s="117">
        <f>J138</f>
        <v>0</v>
      </c>
      <c r="L99" s="114"/>
    </row>
    <row r="100" spans="2:12" s="9" customFormat="1" ht="19.95" customHeight="1" x14ac:dyDescent="0.2">
      <c r="B100" s="114"/>
      <c r="D100" s="115" t="s">
        <v>3170</v>
      </c>
      <c r="E100" s="116"/>
      <c r="F100" s="116"/>
      <c r="G100" s="116"/>
      <c r="H100" s="116"/>
      <c r="I100" s="116"/>
      <c r="J100" s="117">
        <f>J140</f>
        <v>0</v>
      </c>
      <c r="L100" s="114"/>
    </row>
    <row r="101" spans="2:12" s="9" customFormat="1" ht="19.95" customHeight="1" x14ac:dyDescent="0.2">
      <c r="B101" s="114"/>
      <c r="D101" s="115" t="s">
        <v>170</v>
      </c>
      <c r="E101" s="116"/>
      <c r="F101" s="116"/>
      <c r="G101" s="116"/>
      <c r="H101" s="116"/>
      <c r="I101" s="116"/>
      <c r="J101" s="117">
        <f>J155</f>
        <v>0</v>
      </c>
      <c r="L101" s="114"/>
    </row>
    <row r="102" spans="2:12" s="8" customFormat="1" ht="25.05" customHeight="1" x14ac:dyDescent="0.2">
      <c r="B102" s="110"/>
      <c r="D102" s="111" t="s">
        <v>3454</v>
      </c>
      <c r="E102" s="112"/>
      <c r="F102" s="112"/>
      <c r="G102" s="112"/>
      <c r="H102" s="112"/>
      <c r="I102" s="112"/>
      <c r="J102" s="113">
        <f>J158</f>
        <v>0</v>
      </c>
      <c r="L102" s="110"/>
    </row>
    <row r="103" spans="2:12" s="8" customFormat="1" ht="25.05" customHeight="1" x14ac:dyDescent="0.2">
      <c r="B103" s="110"/>
      <c r="D103" s="111" t="s">
        <v>188</v>
      </c>
      <c r="E103" s="112"/>
      <c r="F103" s="112"/>
      <c r="G103" s="112"/>
      <c r="H103" s="112"/>
      <c r="I103" s="112"/>
      <c r="J103" s="113">
        <f>J168</f>
        <v>0</v>
      </c>
      <c r="L103" s="110"/>
    </row>
    <row r="104" spans="2:12" s="1" customFormat="1" ht="21.75" customHeight="1" x14ac:dyDescent="0.2">
      <c r="B104" s="28"/>
      <c r="L104" s="28"/>
    </row>
    <row r="105" spans="2:12" s="1" customFormat="1" ht="7.05" customHeight="1" x14ac:dyDescent="0.2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28"/>
    </row>
    <row r="109" spans="2:12" s="1" customFormat="1" ht="7.05" customHeight="1" x14ac:dyDescent="0.2"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28"/>
    </row>
    <row r="110" spans="2:12" s="1" customFormat="1" ht="25.05" customHeight="1" x14ac:dyDescent="0.2">
      <c r="B110" s="28"/>
      <c r="C110" s="17" t="s">
        <v>190</v>
      </c>
      <c r="L110" s="28"/>
    </row>
    <row r="111" spans="2:12" s="1" customFormat="1" ht="7.05" customHeight="1" x14ac:dyDescent="0.2">
      <c r="B111" s="28"/>
      <c r="L111" s="28"/>
    </row>
    <row r="112" spans="2:12" s="1" customFormat="1" ht="12" customHeight="1" x14ac:dyDescent="0.2">
      <c r="B112" s="28"/>
      <c r="C112" s="23" t="s">
        <v>15</v>
      </c>
      <c r="L112" s="28"/>
    </row>
    <row r="113" spans="2:65" s="1" customFormat="1" ht="16.5" customHeight="1" x14ac:dyDescent="0.2">
      <c r="B113" s="28"/>
      <c r="E113" s="234" t="str">
        <f>E7</f>
        <v>Výstavba novej budovy strediska DSS Doména</v>
      </c>
      <c r="F113" s="235"/>
      <c r="G113" s="235"/>
      <c r="H113" s="235"/>
      <c r="L113" s="28"/>
    </row>
    <row r="114" spans="2:65" s="1" customFormat="1" ht="12" customHeight="1" x14ac:dyDescent="0.2">
      <c r="B114" s="28"/>
      <c r="C114" s="23" t="s">
        <v>153</v>
      </c>
      <c r="L114" s="28"/>
    </row>
    <row r="115" spans="2:65" s="1" customFormat="1" ht="16.5" customHeight="1" x14ac:dyDescent="0.2">
      <c r="B115" s="28"/>
      <c r="E115" s="229" t="str">
        <f>E9</f>
        <v>SO 08 - Požiarna nádrž</v>
      </c>
      <c r="F115" s="233"/>
      <c r="G115" s="233"/>
      <c r="H115" s="233"/>
      <c r="L115" s="28"/>
    </row>
    <row r="116" spans="2:65" s="1" customFormat="1" ht="7.05" customHeight="1" x14ac:dyDescent="0.2">
      <c r="B116" s="28"/>
      <c r="L116" s="28"/>
    </row>
    <row r="117" spans="2:65" s="1" customFormat="1" ht="12" customHeight="1" x14ac:dyDescent="0.2">
      <c r="B117" s="28"/>
      <c r="C117" s="23" t="s">
        <v>19</v>
      </c>
      <c r="F117" s="21" t="str">
        <f>F12</f>
        <v>k.ú.: Ždiar nad Hronom, č.p.:1793/3</v>
      </c>
      <c r="I117" s="23" t="s">
        <v>21</v>
      </c>
      <c r="J117" s="51" t="str">
        <f>IF(J12="","",J12)</f>
        <v>5. 4. 2024</v>
      </c>
      <c r="L117" s="28"/>
    </row>
    <row r="118" spans="2:65" s="1" customFormat="1" ht="7.05" customHeight="1" x14ac:dyDescent="0.2">
      <c r="B118" s="28"/>
      <c r="L118" s="28"/>
    </row>
    <row r="119" spans="2:65" s="1" customFormat="1" ht="15.15" customHeight="1" x14ac:dyDescent="0.2">
      <c r="B119" s="28"/>
      <c r="C119" s="23" t="s">
        <v>23</v>
      </c>
      <c r="F119" s="21" t="str">
        <f>E15</f>
        <v>Zriadenie sociálnych služieb LIPA</v>
      </c>
      <c r="I119" s="23" t="s">
        <v>29</v>
      </c>
      <c r="J119" s="26" t="str">
        <f>E21</f>
        <v>Ing. Viliam Michálek</v>
      </c>
      <c r="L119" s="28"/>
    </row>
    <row r="120" spans="2:65" s="1" customFormat="1" ht="15.15" customHeight="1" x14ac:dyDescent="0.2">
      <c r="B120" s="28"/>
      <c r="C120" s="23" t="s">
        <v>27</v>
      </c>
      <c r="F120" s="21" t="str">
        <f>IF(E18="","",E18)</f>
        <v>Vyplň údaj</v>
      </c>
      <c r="I120" s="23" t="s">
        <v>32</v>
      </c>
      <c r="J120" s="26" t="str">
        <f>E24</f>
        <v>Ing. Peter Antol</v>
      </c>
      <c r="L120" s="28"/>
    </row>
    <row r="121" spans="2:65" s="1" customFormat="1" ht="10.199999999999999" customHeight="1" x14ac:dyDescent="0.2">
      <c r="B121" s="28"/>
      <c r="L121" s="28"/>
    </row>
    <row r="122" spans="2:65" s="10" customFormat="1" ht="29.25" customHeight="1" x14ac:dyDescent="0.2">
      <c r="B122" s="118"/>
      <c r="C122" s="119" t="s">
        <v>191</v>
      </c>
      <c r="D122" s="120" t="s">
        <v>60</v>
      </c>
      <c r="E122" s="120" t="s">
        <v>56</v>
      </c>
      <c r="F122" s="120" t="s">
        <v>57</v>
      </c>
      <c r="G122" s="120" t="s">
        <v>192</v>
      </c>
      <c r="H122" s="120" t="s">
        <v>193</v>
      </c>
      <c r="I122" s="120" t="s">
        <v>194</v>
      </c>
      <c r="J122" s="121" t="s">
        <v>160</v>
      </c>
      <c r="K122" s="122" t="s">
        <v>195</v>
      </c>
      <c r="L122" s="118"/>
      <c r="M122" s="58" t="s">
        <v>1</v>
      </c>
      <c r="N122" s="59" t="s">
        <v>39</v>
      </c>
      <c r="O122" s="59" t="s">
        <v>196</v>
      </c>
      <c r="P122" s="59" t="s">
        <v>197</v>
      </c>
      <c r="Q122" s="59" t="s">
        <v>198</v>
      </c>
      <c r="R122" s="59" t="s">
        <v>199</v>
      </c>
      <c r="S122" s="59" t="s">
        <v>200</v>
      </c>
      <c r="T122" s="60" t="s">
        <v>201</v>
      </c>
    </row>
    <row r="123" spans="2:65" s="1" customFormat="1" ht="22.8" customHeight="1" x14ac:dyDescent="0.3">
      <c r="B123" s="28"/>
      <c r="C123" s="63" t="s">
        <v>161</v>
      </c>
      <c r="J123" s="123">
        <f>BK123</f>
        <v>0</v>
      </c>
      <c r="L123" s="28"/>
      <c r="M123" s="61"/>
      <c r="N123" s="52"/>
      <c r="O123" s="52"/>
      <c r="P123" s="124">
        <f>P124+P158+P168</f>
        <v>0</v>
      </c>
      <c r="Q123" s="52"/>
      <c r="R123" s="124">
        <f>R124+R158+R168</f>
        <v>3.2022219600000006</v>
      </c>
      <c r="S123" s="52"/>
      <c r="T123" s="125">
        <f>T124+T158+T168</f>
        <v>0</v>
      </c>
      <c r="AT123" s="13" t="s">
        <v>74</v>
      </c>
      <c r="AU123" s="13" t="s">
        <v>162</v>
      </c>
      <c r="BK123" s="126">
        <f>BK124+BK158+BK168</f>
        <v>0</v>
      </c>
    </row>
    <row r="124" spans="2:65" s="11" customFormat="1" ht="25.95" customHeight="1" x14ac:dyDescent="0.25">
      <c r="B124" s="127"/>
      <c r="D124" s="128" t="s">
        <v>74</v>
      </c>
      <c r="E124" s="129" t="s">
        <v>202</v>
      </c>
      <c r="F124" s="129" t="s">
        <v>203</v>
      </c>
      <c r="I124" s="130"/>
      <c r="J124" s="131">
        <f>BK124</f>
        <v>0</v>
      </c>
      <c r="L124" s="127"/>
      <c r="M124" s="132"/>
      <c r="P124" s="133">
        <f>P125+P138+P140+P155</f>
        <v>0</v>
      </c>
      <c r="R124" s="133">
        <f>R125+R138+R140+R155</f>
        <v>3.1213034600000005</v>
      </c>
      <c r="T124" s="134">
        <f>T125+T138+T140+T155</f>
        <v>0</v>
      </c>
      <c r="AR124" s="128" t="s">
        <v>82</v>
      </c>
      <c r="AT124" s="135" t="s">
        <v>74</v>
      </c>
      <c r="AU124" s="135" t="s">
        <v>75</v>
      </c>
      <c r="AY124" s="128" t="s">
        <v>204</v>
      </c>
      <c r="BK124" s="136">
        <f>BK125+BK138+BK140+BK155</f>
        <v>0</v>
      </c>
    </row>
    <row r="125" spans="2:65" s="11" customFormat="1" ht="22.8" customHeight="1" x14ac:dyDescent="0.25">
      <c r="B125" s="127"/>
      <c r="D125" s="128" t="s">
        <v>74</v>
      </c>
      <c r="E125" s="137" t="s">
        <v>82</v>
      </c>
      <c r="F125" s="137" t="s">
        <v>205</v>
      </c>
      <c r="I125" s="130"/>
      <c r="J125" s="138">
        <f>BK125</f>
        <v>0</v>
      </c>
      <c r="L125" s="127"/>
      <c r="M125" s="132"/>
      <c r="P125" s="133">
        <f>SUM(P126:P137)</f>
        <v>0</v>
      </c>
      <c r="R125" s="133">
        <f>SUM(R126:R137)</f>
        <v>2.16</v>
      </c>
      <c r="T125" s="134">
        <f>SUM(T126:T137)</f>
        <v>0</v>
      </c>
      <c r="AR125" s="128" t="s">
        <v>82</v>
      </c>
      <c r="AT125" s="135" t="s">
        <v>74</v>
      </c>
      <c r="AU125" s="135" t="s">
        <v>82</v>
      </c>
      <c r="AY125" s="128" t="s">
        <v>204</v>
      </c>
      <c r="BK125" s="136">
        <f>SUM(BK126:BK137)</f>
        <v>0</v>
      </c>
    </row>
    <row r="126" spans="2:65" s="1" customFormat="1" ht="21.75" customHeight="1" x14ac:dyDescent="0.2">
      <c r="B126" s="139"/>
      <c r="C126" s="140" t="s">
        <v>82</v>
      </c>
      <c r="D126" s="140" t="s">
        <v>206</v>
      </c>
      <c r="E126" s="141" t="s">
        <v>2911</v>
      </c>
      <c r="F126" s="142" t="s">
        <v>2912</v>
      </c>
      <c r="G126" s="143" t="s">
        <v>209</v>
      </c>
      <c r="H126" s="144">
        <v>35</v>
      </c>
      <c r="I126" s="145"/>
      <c r="J126" s="146">
        <f t="shared" ref="J126:J137" si="0">ROUND(I126*H126,2)</f>
        <v>0</v>
      </c>
      <c r="K126" s="147"/>
      <c r="L126" s="28"/>
      <c r="M126" s="148" t="s">
        <v>1</v>
      </c>
      <c r="N126" s="149" t="s">
        <v>41</v>
      </c>
      <c r="P126" s="150">
        <f t="shared" ref="P126:P137" si="1">O126*H126</f>
        <v>0</v>
      </c>
      <c r="Q126" s="150">
        <v>0</v>
      </c>
      <c r="R126" s="150">
        <f t="shared" ref="R126:R137" si="2">Q126*H126</f>
        <v>0</v>
      </c>
      <c r="S126" s="150">
        <v>0</v>
      </c>
      <c r="T126" s="151">
        <f t="shared" ref="T126:T137" si="3">S126*H126</f>
        <v>0</v>
      </c>
      <c r="AR126" s="152" t="s">
        <v>1233</v>
      </c>
      <c r="AT126" s="152" t="s">
        <v>206</v>
      </c>
      <c r="AU126" s="152" t="s">
        <v>88</v>
      </c>
      <c r="AY126" s="13" t="s">
        <v>204</v>
      </c>
      <c r="BE126" s="153">
        <f t="shared" ref="BE126:BE137" si="4">IF(N126="základná",J126,0)</f>
        <v>0</v>
      </c>
      <c r="BF126" s="153">
        <f t="shared" ref="BF126:BF137" si="5">IF(N126="znížená",J126,0)</f>
        <v>0</v>
      </c>
      <c r="BG126" s="153">
        <f t="shared" ref="BG126:BG137" si="6">IF(N126="zákl. prenesená",J126,0)</f>
        <v>0</v>
      </c>
      <c r="BH126" s="153">
        <f t="shared" ref="BH126:BH137" si="7">IF(N126="zníž. prenesená",J126,0)</f>
        <v>0</v>
      </c>
      <c r="BI126" s="153">
        <f t="shared" ref="BI126:BI137" si="8">IF(N126="nulová",J126,0)</f>
        <v>0</v>
      </c>
      <c r="BJ126" s="13" t="s">
        <v>88</v>
      </c>
      <c r="BK126" s="153">
        <f t="shared" ref="BK126:BK137" si="9">ROUND(I126*H126,2)</f>
        <v>0</v>
      </c>
      <c r="BL126" s="13" t="s">
        <v>1233</v>
      </c>
      <c r="BM126" s="152" t="s">
        <v>3455</v>
      </c>
    </row>
    <row r="127" spans="2:65" s="1" customFormat="1" ht="24.15" customHeight="1" x14ac:dyDescent="0.2">
      <c r="B127" s="139"/>
      <c r="C127" s="140" t="s">
        <v>88</v>
      </c>
      <c r="D127" s="140" t="s">
        <v>206</v>
      </c>
      <c r="E127" s="141" t="s">
        <v>212</v>
      </c>
      <c r="F127" s="142" t="s">
        <v>213</v>
      </c>
      <c r="G127" s="143" t="s">
        <v>209</v>
      </c>
      <c r="H127" s="144">
        <v>35</v>
      </c>
      <c r="I127" s="145"/>
      <c r="J127" s="146">
        <f t="shared" si="0"/>
        <v>0</v>
      </c>
      <c r="K127" s="147"/>
      <c r="L127" s="28"/>
      <c r="M127" s="148" t="s">
        <v>1</v>
      </c>
      <c r="N127" s="149" t="s">
        <v>41</v>
      </c>
      <c r="P127" s="150">
        <f t="shared" si="1"/>
        <v>0</v>
      </c>
      <c r="Q127" s="150">
        <v>0</v>
      </c>
      <c r="R127" s="150">
        <f t="shared" si="2"/>
        <v>0</v>
      </c>
      <c r="S127" s="150">
        <v>0</v>
      </c>
      <c r="T127" s="151">
        <f t="shared" si="3"/>
        <v>0</v>
      </c>
      <c r="AR127" s="152" t="s">
        <v>210</v>
      </c>
      <c r="AT127" s="152" t="s">
        <v>206</v>
      </c>
      <c r="AU127" s="152" t="s">
        <v>88</v>
      </c>
      <c r="AY127" s="13" t="s">
        <v>204</v>
      </c>
      <c r="BE127" s="153">
        <f t="shared" si="4"/>
        <v>0</v>
      </c>
      <c r="BF127" s="153">
        <f t="shared" si="5"/>
        <v>0</v>
      </c>
      <c r="BG127" s="153">
        <f t="shared" si="6"/>
        <v>0</v>
      </c>
      <c r="BH127" s="153">
        <f t="shared" si="7"/>
        <v>0</v>
      </c>
      <c r="BI127" s="153">
        <f t="shared" si="8"/>
        <v>0</v>
      </c>
      <c r="BJ127" s="13" t="s">
        <v>88</v>
      </c>
      <c r="BK127" s="153">
        <f t="shared" si="9"/>
        <v>0</v>
      </c>
      <c r="BL127" s="13" t="s">
        <v>210</v>
      </c>
      <c r="BM127" s="152" t="s">
        <v>3456</v>
      </c>
    </row>
    <row r="128" spans="2:65" s="1" customFormat="1" ht="16.5" customHeight="1" x14ac:dyDescent="0.2">
      <c r="B128" s="139"/>
      <c r="C128" s="140" t="s">
        <v>93</v>
      </c>
      <c r="D128" s="140" t="s">
        <v>206</v>
      </c>
      <c r="E128" s="141" t="s">
        <v>1683</v>
      </c>
      <c r="F128" s="142" t="s">
        <v>3174</v>
      </c>
      <c r="G128" s="143" t="s">
        <v>209</v>
      </c>
      <c r="H128" s="144">
        <v>6</v>
      </c>
      <c r="I128" s="145"/>
      <c r="J128" s="146">
        <f t="shared" si="0"/>
        <v>0</v>
      </c>
      <c r="K128" s="147"/>
      <c r="L128" s="28"/>
      <c r="M128" s="148" t="s">
        <v>1</v>
      </c>
      <c r="N128" s="149" t="s">
        <v>41</v>
      </c>
      <c r="P128" s="150">
        <f t="shared" si="1"/>
        <v>0</v>
      </c>
      <c r="Q128" s="150">
        <v>0</v>
      </c>
      <c r="R128" s="150">
        <f t="shared" si="2"/>
        <v>0</v>
      </c>
      <c r="S128" s="150">
        <v>0</v>
      </c>
      <c r="T128" s="151">
        <f t="shared" si="3"/>
        <v>0</v>
      </c>
      <c r="AR128" s="152" t="s">
        <v>210</v>
      </c>
      <c r="AT128" s="152" t="s">
        <v>206</v>
      </c>
      <c r="AU128" s="152" t="s">
        <v>88</v>
      </c>
      <c r="AY128" s="13" t="s">
        <v>204</v>
      </c>
      <c r="BE128" s="153">
        <f t="shared" si="4"/>
        <v>0</v>
      </c>
      <c r="BF128" s="153">
        <f t="shared" si="5"/>
        <v>0</v>
      </c>
      <c r="BG128" s="153">
        <f t="shared" si="6"/>
        <v>0</v>
      </c>
      <c r="BH128" s="153">
        <f t="shared" si="7"/>
        <v>0</v>
      </c>
      <c r="BI128" s="153">
        <f t="shared" si="8"/>
        <v>0</v>
      </c>
      <c r="BJ128" s="13" t="s">
        <v>88</v>
      </c>
      <c r="BK128" s="153">
        <f t="shared" si="9"/>
        <v>0</v>
      </c>
      <c r="BL128" s="13" t="s">
        <v>210</v>
      </c>
      <c r="BM128" s="152" t="s">
        <v>3457</v>
      </c>
    </row>
    <row r="129" spans="2:65" s="1" customFormat="1" ht="37.799999999999997" customHeight="1" x14ac:dyDescent="0.2">
      <c r="B129" s="139"/>
      <c r="C129" s="140" t="s">
        <v>210</v>
      </c>
      <c r="D129" s="140" t="s">
        <v>206</v>
      </c>
      <c r="E129" s="141" t="s">
        <v>3176</v>
      </c>
      <c r="F129" s="142" t="s">
        <v>3177</v>
      </c>
      <c r="G129" s="143" t="s">
        <v>209</v>
      </c>
      <c r="H129" s="144">
        <v>6</v>
      </c>
      <c r="I129" s="145"/>
      <c r="J129" s="146">
        <f t="shared" si="0"/>
        <v>0</v>
      </c>
      <c r="K129" s="147"/>
      <c r="L129" s="28"/>
      <c r="M129" s="148" t="s">
        <v>1</v>
      </c>
      <c r="N129" s="149" t="s">
        <v>41</v>
      </c>
      <c r="P129" s="150">
        <f t="shared" si="1"/>
        <v>0</v>
      </c>
      <c r="Q129" s="150">
        <v>0</v>
      </c>
      <c r="R129" s="150">
        <f t="shared" si="2"/>
        <v>0</v>
      </c>
      <c r="S129" s="150">
        <v>0</v>
      </c>
      <c r="T129" s="151">
        <f t="shared" si="3"/>
        <v>0</v>
      </c>
      <c r="AR129" s="152" t="s">
        <v>210</v>
      </c>
      <c r="AT129" s="152" t="s">
        <v>206</v>
      </c>
      <c r="AU129" s="152" t="s">
        <v>88</v>
      </c>
      <c r="AY129" s="13" t="s">
        <v>204</v>
      </c>
      <c r="BE129" s="153">
        <f t="shared" si="4"/>
        <v>0</v>
      </c>
      <c r="BF129" s="153">
        <f t="shared" si="5"/>
        <v>0</v>
      </c>
      <c r="BG129" s="153">
        <f t="shared" si="6"/>
        <v>0</v>
      </c>
      <c r="BH129" s="153">
        <f t="shared" si="7"/>
        <v>0</v>
      </c>
      <c r="BI129" s="153">
        <f t="shared" si="8"/>
        <v>0</v>
      </c>
      <c r="BJ129" s="13" t="s">
        <v>88</v>
      </c>
      <c r="BK129" s="153">
        <f t="shared" si="9"/>
        <v>0</v>
      </c>
      <c r="BL129" s="13" t="s">
        <v>210</v>
      </c>
      <c r="BM129" s="152" t="s">
        <v>3458</v>
      </c>
    </row>
    <row r="130" spans="2:65" s="1" customFormat="1" ht="24.15" customHeight="1" x14ac:dyDescent="0.2">
      <c r="B130" s="139"/>
      <c r="C130" s="140" t="s">
        <v>221</v>
      </c>
      <c r="D130" s="140" t="s">
        <v>206</v>
      </c>
      <c r="E130" s="141" t="s">
        <v>1689</v>
      </c>
      <c r="F130" s="142" t="s">
        <v>1690</v>
      </c>
      <c r="G130" s="143" t="s">
        <v>209</v>
      </c>
      <c r="H130" s="144">
        <v>2.355</v>
      </c>
      <c r="I130" s="145"/>
      <c r="J130" s="146">
        <f t="shared" si="0"/>
        <v>0</v>
      </c>
      <c r="K130" s="147"/>
      <c r="L130" s="28"/>
      <c r="M130" s="148" t="s">
        <v>1</v>
      </c>
      <c r="N130" s="149" t="s">
        <v>41</v>
      </c>
      <c r="P130" s="150">
        <f t="shared" si="1"/>
        <v>0</v>
      </c>
      <c r="Q130" s="150">
        <v>0</v>
      </c>
      <c r="R130" s="150">
        <f t="shared" si="2"/>
        <v>0</v>
      </c>
      <c r="S130" s="150">
        <v>0</v>
      </c>
      <c r="T130" s="151">
        <f t="shared" si="3"/>
        <v>0</v>
      </c>
      <c r="AR130" s="152" t="s">
        <v>210</v>
      </c>
      <c r="AT130" s="152" t="s">
        <v>206</v>
      </c>
      <c r="AU130" s="152" t="s">
        <v>88</v>
      </c>
      <c r="AY130" s="13" t="s">
        <v>204</v>
      </c>
      <c r="BE130" s="153">
        <f t="shared" si="4"/>
        <v>0</v>
      </c>
      <c r="BF130" s="153">
        <f t="shared" si="5"/>
        <v>0</v>
      </c>
      <c r="BG130" s="153">
        <f t="shared" si="6"/>
        <v>0</v>
      </c>
      <c r="BH130" s="153">
        <f t="shared" si="7"/>
        <v>0</v>
      </c>
      <c r="BI130" s="153">
        <f t="shared" si="8"/>
        <v>0</v>
      </c>
      <c r="BJ130" s="13" t="s">
        <v>88</v>
      </c>
      <c r="BK130" s="153">
        <f t="shared" si="9"/>
        <v>0</v>
      </c>
      <c r="BL130" s="13" t="s">
        <v>210</v>
      </c>
      <c r="BM130" s="152" t="s">
        <v>3459</v>
      </c>
    </row>
    <row r="131" spans="2:65" s="1" customFormat="1" ht="24.15" customHeight="1" x14ac:dyDescent="0.2">
      <c r="B131" s="139"/>
      <c r="C131" s="140" t="s">
        <v>225</v>
      </c>
      <c r="D131" s="140" t="s">
        <v>206</v>
      </c>
      <c r="E131" s="141" t="s">
        <v>1692</v>
      </c>
      <c r="F131" s="142" t="s">
        <v>1693</v>
      </c>
      <c r="G131" s="143" t="s">
        <v>209</v>
      </c>
      <c r="H131" s="144">
        <v>1.44</v>
      </c>
      <c r="I131" s="145"/>
      <c r="J131" s="146">
        <f t="shared" si="0"/>
        <v>0</v>
      </c>
      <c r="K131" s="147"/>
      <c r="L131" s="28"/>
      <c r="M131" s="148" t="s">
        <v>1</v>
      </c>
      <c r="N131" s="149" t="s">
        <v>41</v>
      </c>
      <c r="P131" s="150">
        <f t="shared" si="1"/>
        <v>0</v>
      </c>
      <c r="Q131" s="150">
        <v>0</v>
      </c>
      <c r="R131" s="150">
        <f t="shared" si="2"/>
        <v>0</v>
      </c>
      <c r="S131" s="150">
        <v>0</v>
      </c>
      <c r="T131" s="151">
        <f t="shared" si="3"/>
        <v>0</v>
      </c>
      <c r="AR131" s="152" t="s">
        <v>210</v>
      </c>
      <c r="AT131" s="152" t="s">
        <v>206</v>
      </c>
      <c r="AU131" s="152" t="s">
        <v>88</v>
      </c>
      <c r="AY131" s="13" t="s">
        <v>204</v>
      </c>
      <c r="BE131" s="153">
        <f t="shared" si="4"/>
        <v>0</v>
      </c>
      <c r="BF131" s="153">
        <f t="shared" si="5"/>
        <v>0</v>
      </c>
      <c r="BG131" s="153">
        <f t="shared" si="6"/>
        <v>0</v>
      </c>
      <c r="BH131" s="153">
        <f t="shared" si="7"/>
        <v>0</v>
      </c>
      <c r="BI131" s="153">
        <f t="shared" si="8"/>
        <v>0</v>
      </c>
      <c r="BJ131" s="13" t="s">
        <v>88</v>
      </c>
      <c r="BK131" s="153">
        <f t="shared" si="9"/>
        <v>0</v>
      </c>
      <c r="BL131" s="13" t="s">
        <v>210</v>
      </c>
      <c r="BM131" s="152" t="s">
        <v>3460</v>
      </c>
    </row>
    <row r="132" spans="2:65" s="1" customFormat="1" ht="33" customHeight="1" x14ac:dyDescent="0.2">
      <c r="B132" s="139"/>
      <c r="C132" s="140" t="s">
        <v>229</v>
      </c>
      <c r="D132" s="140" t="s">
        <v>206</v>
      </c>
      <c r="E132" s="141" t="s">
        <v>3179</v>
      </c>
      <c r="F132" s="142" t="s">
        <v>3180</v>
      </c>
      <c r="G132" s="143" t="s">
        <v>209</v>
      </c>
      <c r="H132" s="144">
        <v>3.645</v>
      </c>
      <c r="I132" s="145"/>
      <c r="J132" s="146">
        <f t="shared" si="0"/>
        <v>0</v>
      </c>
      <c r="K132" s="147"/>
      <c r="L132" s="28"/>
      <c r="M132" s="148" t="s">
        <v>1</v>
      </c>
      <c r="N132" s="149" t="s">
        <v>41</v>
      </c>
      <c r="P132" s="150">
        <f t="shared" si="1"/>
        <v>0</v>
      </c>
      <c r="Q132" s="150">
        <v>0</v>
      </c>
      <c r="R132" s="150">
        <f t="shared" si="2"/>
        <v>0</v>
      </c>
      <c r="S132" s="150">
        <v>0</v>
      </c>
      <c r="T132" s="151">
        <f t="shared" si="3"/>
        <v>0</v>
      </c>
      <c r="AR132" s="152" t="s">
        <v>210</v>
      </c>
      <c r="AT132" s="152" t="s">
        <v>206</v>
      </c>
      <c r="AU132" s="152" t="s">
        <v>88</v>
      </c>
      <c r="AY132" s="13" t="s">
        <v>204</v>
      </c>
      <c r="BE132" s="153">
        <f t="shared" si="4"/>
        <v>0</v>
      </c>
      <c r="BF132" s="153">
        <f t="shared" si="5"/>
        <v>0</v>
      </c>
      <c r="BG132" s="153">
        <f t="shared" si="6"/>
        <v>0</v>
      </c>
      <c r="BH132" s="153">
        <f t="shared" si="7"/>
        <v>0</v>
      </c>
      <c r="BI132" s="153">
        <f t="shared" si="8"/>
        <v>0</v>
      </c>
      <c r="BJ132" s="13" t="s">
        <v>88</v>
      </c>
      <c r="BK132" s="153">
        <f t="shared" si="9"/>
        <v>0</v>
      </c>
      <c r="BL132" s="13" t="s">
        <v>210</v>
      </c>
      <c r="BM132" s="152" t="s">
        <v>3461</v>
      </c>
    </row>
    <row r="133" spans="2:65" s="1" customFormat="1" ht="37.799999999999997" customHeight="1" x14ac:dyDescent="0.2">
      <c r="B133" s="139"/>
      <c r="C133" s="140" t="s">
        <v>233</v>
      </c>
      <c r="D133" s="140" t="s">
        <v>206</v>
      </c>
      <c r="E133" s="141" t="s">
        <v>3182</v>
      </c>
      <c r="F133" s="142" t="s">
        <v>3183</v>
      </c>
      <c r="G133" s="143" t="s">
        <v>209</v>
      </c>
      <c r="H133" s="144">
        <v>3.645</v>
      </c>
      <c r="I133" s="145"/>
      <c r="J133" s="146">
        <f t="shared" si="0"/>
        <v>0</v>
      </c>
      <c r="K133" s="147"/>
      <c r="L133" s="28"/>
      <c r="M133" s="148" t="s">
        <v>1</v>
      </c>
      <c r="N133" s="149" t="s">
        <v>41</v>
      </c>
      <c r="P133" s="150">
        <f t="shared" si="1"/>
        <v>0</v>
      </c>
      <c r="Q133" s="150">
        <v>0</v>
      </c>
      <c r="R133" s="150">
        <f t="shared" si="2"/>
        <v>0</v>
      </c>
      <c r="S133" s="150">
        <v>0</v>
      </c>
      <c r="T133" s="151">
        <f t="shared" si="3"/>
        <v>0</v>
      </c>
      <c r="AR133" s="152" t="s">
        <v>210</v>
      </c>
      <c r="AT133" s="152" t="s">
        <v>206</v>
      </c>
      <c r="AU133" s="152" t="s">
        <v>88</v>
      </c>
      <c r="AY133" s="13" t="s">
        <v>204</v>
      </c>
      <c r="BE133" s="153">
        <f t="shared" si="4"/>
        <v>0</v>
      </c>
      <c r="BF133" s="153">
        <f t="shared" si="5"/>
        <v>0</v>
      </c>
      <c r="BG133" s="153">
        <f t="shared" si="6"/>
        <v>0</v>
      </c>
      <c r="BH133" s="153">
        <f t="shared" si="7"/>
        <v>0</v>
      </c>
      <c r="BI133" s="153">
        <f t="shared" si="8"/>
        <v>0</v>
      </c>
      <c r="BJ133" s="13" t="s">
        <v>88</v>
      </c>
      <c r="BK133" s="153">
        <f t="shared" si="9"/>
        <v>0</v>
      </c>
      <c r="BL133" s="13" t="s">
        <v>210</v>
      </c>
      <c r="BM133" s="152" t="s">
        <v>3462</v>
      </c>
    </row>
    <row r="134" spans="2:65" s="1" customFormat="1" ht="16.5" customHeight="1" x14ac:dyDescent="0.2">
      <c r="B134" s="139"/>
      <c r="C134" s="140" t="s">
        <v>237</v>
      </c>
      <c r="D134" s="140" t="s">
        <v>206</v>
      </c>
      <c r="E134" s="141" t="s">
        <v>3463</v>
      </c>
      <c r="F134" s="142" t="s">
        <v>2714</v>
      </c>
      <c r="G134" s="143" t="s">
        <v>209</v>
      </c>
      <c r="H134" s="144">
        <v>7.29</v>
      </c>
      <c r="I134" s="145"/>
      <c r="J134" s="146">
        <f t="shared" si="0"/>
        <v>0</v>
      </c>
      <c r="K134" s="147"/>
      <c r="L134" s="28"/>
      <c r="M134" s="148" t="s">
        <v>1</v>
      </c>
      <c r="N134" s="149" t="s">
        <v>41</v>
      </c>
      <c r="P134" s="150">
        <f t="shared" si="1"/>
        <v>0</v>
      </c>
      <c r="Q134" s="150">
        <v>0</v>
      </c>
      <c r="R134" s="150">
        <f t="shared" si="2"/>
        <v>0</v>
      </c>
      <c r="S134" s="150">
        <v>0</v>
      </c>
      <c r="T134" s="151">
        <f t="shared" si="3"/>
        <v>0</v>
      </c>
      <c r="AR134" s="152" t="s">
        <v>210</v>
      </c>
      <c r="AT134" s="152" t="s">
        <v>206</v>
      </c>
      <c r="AU134" s="152" t="s">
        <v>88</v>
      </c>
      <c r="AY134" s="13" t="s">
        <v>204</v>
      </c>
      <c r="BE134" s="153">
        <f t="shared" si="4"/>
        <v>0</v>
      </c>
      <c r="BF134" s="153">
        <f t="shared" si="5"/>
        <v>0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3" t="s">
        <v>88</v>
      </c>
      <c r="BK134" s="153">
        <f t="shared" si="9"/>
        <v>0</v>
      </c>
      <c r="BL134" s="13" t="s">
        <v>210</v>
      </c>
      <c r="BM134" s="152" t="s">
        <v>3464</v>
      </c>
    </row>
    <row r="135" spans="2:65" s="1" customFormat="1" ht="16.5" customHeight="1" x14ac:dyDescent="0.2">
      <c r="B135" s="139"/>
      <c r="C135" s="140" t="s">
        <v>247</v>
      </c>
      <c r="D135" s="140" t="s">
        <v>206</v>
      </c>
      <c r="E135" s="141" t="s">
        <v>1276</v>
      </c>
      <c r="F135" s="142" t="s">
        <v>3465</v>
      </c>
      <c r="G135" s="143" t="s">
        <v>270</v>
      </c>
      <c r="H135" s="144">
        <v>5.468</v>
      </c>
      <c r="I135" s="145"/>
      <c r="J135" s="146">
        <f t="shared" si="0"/>
        <v>0</v>
      </c>
      <c r="K135" s="147"/>
      <c r="L135" s="28"/>
      <c r="M135" s="148" t="s">
        <v>1</v>
      </c>
      <c r="N135" s="149" t="s">
        <v>41</v>
      </c>
      <c r="P135" s="150">
        <f t="shared" si="1"/>
        <v>0</v>
      </c>
      <c r="Q135" s="150">
        <v>0</v>
      </c>
      <c r="R135" s="150">
        <f t="shared" si="2"/>
        <v>0</v>
      </c>
      <c r="S135" s="150">
        <v>0</v>
      </c>
      <c r="T135" s="151">
        <f t="shared" si="3"/>
        <v>0</v>
      </c>
      <c r="AR135" s="152" t="s">
        <v>210</v>
      </c>
      <c r="AT135" s="152" t="s">
        <v>206</v>
      </c>
      <c r="AU135" s="152" t="s">
        <v>88</v>
      </c>
      <c r="AY135" s="13" t="s">
        <v>204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88</v>
      </c>
      <c r="BK135" s="153">
        <f t="shared" si="9"/>
        <v>0</v>
      </c>
      <c r="BL135" s="13" t="s">
        <v>210</v>
      </c>
      <c r="BM135" s="152" t="s">
        <v>3466</v>
      </c>
    </row>
    <row r="136" spans="2:65" s="1" customFormat="1" ht="21.75" customHeight="1" x14ac:dyDescent="0.2">
      <c r="B136" s="139"/>
      <c r="C136" s="140" t="s">
        <v>251</v>
      </c>
      <c r="D136" s="140" t="s">
        <v>206</v>
      </c>
      <c r="E136" s="141" t="s">
        <v>1279</v>
      </c>
      <c r="F136" s="142" t="s">
        <v>3467</v>
      </c>
      <c r="G136" s="143" t="s">
        <v>270</v>
      </c>
      <c r="H136" s="144">
        <v>109.36</v>
      </c>
      <c r="I136" s="145"/>
      <c r="J136" s="146">
        <f t="shared" si="0"/>
        <v>0</v>
      </c>
      <c r="K136" s="147"/>
      <c r="L136" s="28"/>
      <c r="M136" s="148" t="s">
        <v>1</v>
      </c>
      <c r="N136" s="149" t="s">
        <v>41</v>
      </c>
      <c r="P136" s="150">
        <f t="shared" si="1"/>
        <v>0</v>
      </c>
      <c r="Q136" s="150">
        <v>0</v>
      </c>
      <c r="R136" s="150">
        <f t="shared" si="2"/>
        <v>0</v>
      </c>
      <c r="S136" s="150">
        <v>0</v>
      </c>
      <c r="T136" s="151">
        <f t="shared" si="3"/>
        <v>0</v>
      </c>
      <c r="AR136" s="152" t="s">
        <v>210</v>
      </c>
      <c r="AT136" s="152" t="s">
        <v>206</v>
      </c>
      <c r="AU136" s="152" t="s">
        <v>88</v>
      </c>
      <c r="AY136" s="13" t="s">
        <v>204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88</v>
      </c>
      <c r="BK136" s="153">
        <f t="shared" si="9"/>
        <v>0</v>
      </c>
      <c r="BL136" s="13" t="s">
        <v>210</v>
      </c>
      <c r="BM136" s="152" t="s">
        <v>3468</v>
      </c>
    </row>
    <row r="137" spans="2:65" s="1" customFormat="1" ht="16.5" customHeight="1" x14ac:dyDescent="0.2">
      <c r="B137" s="139"/>
      <c r="C137" s="154" t="s">
        <v>255</v>
      </c>
      <c r="D137" s="154" t="s">
        <v>301</v>
      </c>
      <c r="E137" s="155" t="s">
        <v>3187</v>
      </c>
      <c r="F137" s="156" t="s">
        <v>3188</v>
      </c>
      <c r="G137" s="157" t="s">
        <v>270</v>
      </c>
      <c r="H137" s="158">
        <v>2.16</v>
      </c>
      <c r="I137" s="159"/>
      <c r="J137" s="160">
        <f t="shared" si="0"/>
        <v>0</v>
      </c>
      <c r="K137" s="161"/>
      <c r="L137" s="162"/>
      <c r="M137" s="163" t="s">
        <v>1</v>
      </c>
      <c r="N137" s="164" t="s">
        <v>41</v>
      </c>
      <c r="P137" s="150">
        <f t="shared" si="1"/>
        <v>0</v>
      </c>
      <c r="Q137" s="150">
        <v>1</v>
      </c>
      <c r="R137" s="150">
        <f t="shared" si="2"/>
        <v>2.16</v>
      </c>
      <c r="S137" s="150">
        <v>0</v>
      </c>
      <c r="T137" s="151">
        <f t="shared" si="3"/>
        <v>0</v>
      </c>
      <c r="AR137" s="152" t="s">
        <v>233</v>
      </c>
      <c r="AT137" s="152" t="s">
        <v>301</v>
      </c>
      <c r="AU137" s="152" t="s">
        <v>88</v>
      </c>
      <c r="AY137" s="13" t="s">
        <v>204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88</v>
      </c>
      <c r="BK137" s="153">
        <f t="shared" si="9"/>
        <v>0</v>
      </c>
      <c r="BL137" s="13" t="s">
        <v>210</v>
      </c>
      <c r="BM137" s="152" t="s">
        <v>3469</v>
      </c>
    </row>
    <row r="138" spans="2:65" s="11" customFormat="1" ht="22.8" customHeight="1" x14ac:dyDescent="0.25">
      <c r="B138" s="127"/>
      <c r="D138" s="128" t="s">
        <v>74</v>
      </c>
      <c r="E138" s="137" t="s">
        <v>210</v>
      </c>
      <c r="F138" s="137" t="s">
        <v>394</v>
      </c>
      <c r="I138" s="130"/>
      <c r="J138" s="138">
        <f>BK138</f>
        <v>0</v>
      </c>
      <c r="L138" s="127"/>
      <c r="M138" s="132"/>
      <c r="P138" s="133">
        <f>P139</f>
        <v>0</v>
      </c>
      <c r="R138" s="133">
        <f>R139</f>
        <v>0.81763200000000003</v>
      </c>
      <c r="T138" s="134">
        <f>T139</f>
        <v>0</v>
      </c>
      <c r="AR138" s="128" t="s">
        <v>82</v>
      </c>
      <c r="AT138" s="135" t="s">
        <v>74</v>
      </c>
      <c r="AU138" s="135" t="s">
        <v>82</v>
      </c>
      <c r="AY138" s="128" t="s">
        <v>204</v>
      </c>
      <c r="BK138" s="136">
        <f>BK139</f>
        <v>0</v>
      </c>
    </row>
    <row r="139" spans="2:65" s="1" customFormat="1" ht="24.15" customHeight="1" x14ac:dyDescent="0.2">
      <c r="B139" s="139"/>
      <c r="C139" s="140" t="s">
        <v>259</v>
      </c>
      <c r="D139" s="140" t="s">
        <v>206</v>
      </c>
      <c r="E139" s="141" t="s">
        <v>1695</v>
      </c>
      <c r="F139" s="142" t="s">
        <v>1696</v>
      </c>
      <c r="G139" s="143" t="s">
        <v>209</v>
      </c>
      <c r="H139" s="144">
        <v>0.48</v>
      </c>
      <c r="I139" s="145"/>
      <c r="J139" s="146">
        <f>ROUND(I139*H139,2)</f>
        <v>0</v>
      </c>
      <c r="K139" s="147"/>
      <c r="L139" s="28"/>
      <c r="M139" s="148" t="s">
        <v>1</v>
      </c>
      <c r="N139" s="149" t="s">
        <v>41</v>
      </c>
      <c r="P139" s="150">
        <f>O139*H139</f>
        <v>0</v>
      </c>
      <c r="Q139" s="150">
        <v>1.7034</v>
      </c>
      <c r="R139" s="150">
        <f>Q139*H139</f>
        <v>0.81763200000000003</v>
      </c>
      <c r="S139" s="150">
        <v>0</v>
      </c>
      <c r="T139" s="151">
        <f>S139*H139</f>
        <v>0</v>
      </c>
      <c r="AR139" s="152" t="s">
        <v>210</v>
      </c>
      <c r="AT139" s="152" t="s">
        <v>206</v>
      </c>
      <c r="AU139" s="152" t="s">
        <v>88</v>
      </c>
      <c r="AY139" s="13" t="s">
        <v>204</v>
      </c>
      <c r="BE139" s="153">
        <f>IF(N139="základná",J139,0)</f>
        <v>0</v>
      </c>
      <c r="BF139" s="153">
        <f>IF(N139="znížená",J139,0)</f>
        <v>0</v>
      </c>
      <c r="BG139" s="153">
        <f>IF(N139="zákl. prenesená",J139,0)</f>
        <v>0</v>
      </c>
      <c r="BH139" s="153">
        <f>IF(N139="zníž. prenesená",J139,0)</f>
        <v>0</v>
      </c>
      <c r="BI139" s="153">
        <f>IF(N139="nulová",J139,0)</f>
        <v>0</v>
      </c>
      <c r="BJ139" s="13" t="s">
        <v>88</v>
      </c>
      <c r="BK139" s="153">
        <f>ROUND(I139*H139,2)</f>
        <v>0</v>
      </c>
      <c r="BL139" s="13" t="s">
        <v>210</v>
      </c>
      <c r="BM139" s="152" t="s">
        <v>3470</v>
      </c>
    </row>
    <row r="140" spans="2:65" s="11" customFormat="1" ht="22.8" customHeight="1" x14ac:dyDescent="0.25">
      <c r="B140" s="127"/>
      <c r="D140" s="128" t="s">
        <v>74</v>
      </c>
      <c r="E140" s="137" t="s">
        <v>233</v>
      </c>
      <c r="F140" s="137" t="s">
        <v>3191</v>
      </c>
      <c r="I140" s="130"/>
      <c r="J140" s="138">
        <f>BK140</f>
        <v>0</v>
      </c>
      <c r="L140" s="127"/>
      <c r="M140" s="132"/>
      <c r="P140" s="133">
        <f>SUM(P141:P154)</f>
        <v>0</v>
      </c>
      <c r="R140" s="133">
        <f>SUM(R141:R154)</f>
        <v>0.14367146</v>
      </c>
      <c r="T140" s="134">
        <f>SUM(T141:T154)</f>
        <v>0</v>
      </c>
      <c r="AR140" s="128" t="s">
        <v>82</v>
      </c>
      <c r="AT140" s="135" t="s">
        <v>74</v>
      </c>
      <c r="AU140" s="135" t="s">
        <v>82</v>
      </c>
      <c r="AY140" s="128" t="s">
        <v>204</v>
      </c>
      <c r="BK140" s="136">
        <f>SUM(BK141:BK154)</f>
        <v>0</v>
      </c>
    </row>
    <row r="141" spans="2:65" s="1" customFormat="1" ht="37.799999999999997" customHeight="1" x14ac:dyDescent="0.2">
      <c r="B141" s="139"/>
      <c r="C141" s="140" t="s">
        <v>263</v>
      </c>
      <c r="D141" s="140" t="s">
        <v>206</v>
      </c>
      <c r="E141" s="141" t="s">
        <v>3471</v>
      </c>
      <c r="F141" s="142" t="s">
        <v>3472</v>
      </c>
      <c r="G141" s="143" t="s">
        <v>495</v>
      </c>
      <c r="H141" s="144">
        <v>3</v>
      </c>
      <c r="I141" s="145"/>
      <c r="J141" s="146">
        <f t="shared" ref="J141:J154" si="10">ROUND(I141*H141,2)</f>
        <v>0</v>
      </c>
      <c r="K141" s="147"/>
      <c r="L141" s="28"/>
      <c r="M141" s="148" t="s">
        <v>1</v>
      </c>
      <c r="N141" s="149" t="s">
        <v>41</v>
      </c>
      <c r="P141" s="150">
        <f t="shared" ref="P141:P154" si="11">O141*H141</f>
        <v>0</v>
      </c>
      <c r="Q141" s="150">
        <v>0</v>
      </c>
      <c r="R141" s="150">
        <f t="shared" ref="R141:R154" si="12">Q141*H141</f>
        <v>0</v>
      </c>
      <c r="S141" s="150">
        <v>0</v>
      </c>
      <c r="T141" s="151">
        <f t="shared" ref="T141:T154" si="13">S141*H141</f>
        <v>0</v>
      </c>
      <c r="AR141" s="152" t="s">
        <v>210</v>
      </c>
      <c r="AT141" s="152" t="s">
        <v>206</v>
      </c>
      <c r="AU141" s="152" t="s">
        <v>88</v>
      </c>
      <c r="AY141" s="13" t="s">
        <v>204</v>
      </c>
      <c r="BE141" s="153">
        <f t="shared" ref="BE141:BE154" si="14">IF(N141="základná",J141,0)</f>
        <v>0</v>
      </c>
      <c r="BF141" s="153">
        <f t="shared" ref="BF141:BF154" si="15">IF(N141="znížená",J141,0)</f>
        <v>0</v>
      </c>
      <c r="BG141" s="153">
        <f t="shared" ref="BG141:BG154" si="16">IF(N141="zákl. prenesená",J141,0)</f>
        <v>0</v>
      </c>
      <c r="BH141" s="153">
        <f t="shared" ref="BH141:BH154" si="17">IF(N141="zníž. prenesená",J141,0)</f>
        <v>0</v>
      </c>
      <c r="BI141" s="153">
        <f t="shared" ref="BI141:BI154" si="18">IF(N141="nulová",J141,0)</f>
        <v>0</v>
      </c>
      <c r="BJ141" s="13" t="s">
        <v>88</v>
      </c>
      <c r="BK141" s="153">
        <f t="shared" ref="BK141:BK154" si="19">ROUND(I141*H141,2)</f>
        <v>0</v>
      </c>
      <c r="BL141" s="13" t="s">
        <v>210</v>
      </c>
      <c r="BM141" s="152" t="s">
        <v>3473</v>
      </c>
    </row>
    <row r="142" spans="2:65" s="1" customFormat="1" ht="24.15" customHeight="1" x14ac:dyDescent="0.2">
      <c r="B142" s="139"/>
      <c r="C142" s="154" t="s">
        <v>267</v>
      </c>
      <c r="D142" s="154" t="s">
        <v>301</v>
      </c>
      <c r="E142" s="155" t="s">
        <v>3474</v>
      </c>
      <c r="F142" s="156" t="s">
        <v>3475</v>
      </c>
      <c r="G142" s="157" t="s">
        <v>495</v>
      </c>
      <c r="H142" s="158">
        <v>3</v>
      </c>
      <c r="I142" s="159"/>
      <c r="J142" s="160">
        <f t="shared" si="10"/>
        <v>0</v>
      </c>
      <c r="K142" s="161"/>
      <c r="L142" s="162"/>
      <c r="M142" s="163" t="s">
        <v>1</v>
      </c>
      <c r="N142" s="164" t="s">
        <v>41</v>
      </c>
      <c r="P142" s="150">
        <f t="shared" si="11"/>
        <v>0</v>
      </c>
      <c r="Q142" s="150">
        <v>2.7999999999999998E-4</v>
      </c>
      <c r="R142" s="150">
        <f t="shared" si="12"/>
        <v>8.3999999999999993E-4</v>
      </c>
      <c r="S142" s="150">
        <v>0</v>
      </c>
      <c r="T142" s="151">
        <f t="shared" si="13"/>
        <v>0</v>
      </c>
      <c r="AR142" s="152" t="s">
        <v>233</v>
      </c>
      <c r="AT142" s="152" t="s">
        <v>301</v>
      </c>
      <c r="AU142" s="152" t="s">
        <v>88</v>
      </c>
      <c r="AY142" s="13" t="s">
        <v>204</v>
      </c>
      <c r="BE142" s="153">
        <f t="shared" si="14"/>
        <v>0</v>
      </c>
      <c r="BF142" s="153">
        <f t="shared" si="15"/>
        <v>0</v>
      </c>
      <c r="BG142" s="153">
        <f t="shared" si="16"/>
        <v>0</v>
      </c>
      <c r="BH142" s="153">
        <f t="shared" si="17"/>
        <v>0</v>
      </c>
      <c r="BI142" s="153">
        <f t="shared" si="18"/>
        <v>0</v>
      </c>
      <c r="BJ142" s="13" t="s">
        <v>88</v>
      </c>
      <c r="BK142" s="153">
        <f t="shared" si="19"/>
        <v>0</v>
      </c>
      <c r="BL142" s="13" t="s">
        <v>210</v>
      </c>
      <c r="BM142" s="152" t="s">
        <v>3476</v>
      </c>
    </row>
    <row r="143" spans="2:65" s="1" customFormat="1" ht="33" customHeight="1" x14ac:dyDescent="0.2">
      <c r="B143" s="139"/>
      <c r="C143" s="140" t="s">
        <v>272</v>
      </c>
      <c r="D143" s="140" t="s">
        <v>206</v>
      </c>
      <c r="E143" s="141" t="s">
        <v>3477</v>
      </c>
      <c r="F143" s="142" t="s">
        <v>3478</v>
      </c>
      <c r="G143" s="143" t="s">
        <v>294</v>
      </c>
      <c r="H143" s="144">
        <v>1</v>
      </c>
      <c r="I143" s="145"/>
      <c r="J143" s="146">
        <f t="shared" si="10"/>
        <v>0</v>
      </c>
      <c r="K143" s="147"/>
      <c r="L143" s="28"/>
      <c r="M143" s="148" t="s">
        <v>1</v>
      </c>
      <c r="N143" s="149" t="s">
        <v>41</v>
      </c>
      <c r="P143" s="150">
        <f t="shared" si="11"/>
        <v>0</v>
      </c>
      <c r="Q143" s="150">
        <v>0</v>
      </c>
      <c r="R143" s="150">
        <f t="shared" si="12"/>
        <v>0</v>
      </c>
      <c r="S143" s="150">
        <v>0</v>
      </c>
      <c r="T143" s="151">
        <f t="shared" si="13"/>
        <v>0</v>
      </c>
      <c r="AR143" s="152" t="s">
        <v>210</v>
      </c>
      <c r="AT143" s="152" t="s">
        <v>206</v>
      </c>
      <c r="AU143" s="152" t="s">
        <v>88</v>
      </c>
      <c r="AY143" s="13" t="s">
        <v>204</v>
      </c>
      <c r="BE143" s="153">
        <f t="shared" si="14"/>
        <v>0</v>
      </c>
      <c r="BF143" s="153">
        <f t="shared" si="15"/>
        <v>0</v>
      </c>
      <c r="BG143" s="153">
        <f t="shared" si="16"/>
        <v>0</v>
      </c>
      <c r="BH143" s="153">
        <f t="shared" si="17"/>
        <v>0</v>
      </c>
      <c r="BI143" s="153">
        <f t="shared" si="18"/>
        <v>0</v>
      </c>
      <c r="BJ143" s="13" t="s">
        <v>88</v>
      </c>
      <c r="BK143" s="153">
        <f t="shared" si="19"/>
        <v>0</v>
      </c>
      <c r="BL143" s="13" t="s">
        <v>210</v>
      </c>
      <c r="BM143" s="152" t="s">
        <v>3479</v>
      </c>
    </row>
    <row r="144" spans="2:65" s="1" customFormat="1" ht="24.15" customHeight="1" x14ac:dyDescent="0.2">
      <c r="B144" s="139"/>
      <c r="C144" s="154" t="s">
        <v>276</v>
      </c>
      <c r="D144" s="154" t="s">
        <v>301</v>
      </c>
      <c r="E144" s="155" t="s">
        <v>3480</v>
      </c>
      <c r="F144" s="156" t="s">
        <v>3481</v>
      </c>
      <c r="G144" s="157" t="s">
        <v>294</v>
      </c>
      <c r="H144" s="158">
        <v>1</v>
      </c>
      <c r="I144" s="159"/>
      <c r="J144" s="160">
        <f t="shared" si="10"/>
        <v>0</v>
      </c>
      <c r="K144" s="161"/>
      <c r="L144" s="162"/>
      <c r="M144" s="163" t="s">
        <v>1</v>
      </c>
      <c r="N144" s="164" t="s">
        <v>41</v>
      </c>
      <c r="P144" s="150">
        <f t="shared" si="11"/>
        <v>0</v>
      </c>
      <c r="Q144" s="150">
        <v>1.1999999999999999E-3</v>
      </c>
      <c r="R144" s="150">
        <f t="shared" si="12"/>
        <v>1.1999999999999999E-3</v>
      </c>
      <c r="S144" s="150">
        <v>0</v>
      </c>
      <c r="T144" s="151">
        <f t="shared" si="13"/>
        <v>0</v>
      </c>
      <c r="AR144" s="152" t="s">
        <v>233</v>
      </c>
      <c r="AT144" s="152" t="s">
        <v>301</v>
      </c>
      <c r="AU144" s="152" t="s">
        <v>88</v>
      </c>
      <c r="AY144" s="13" t="s">
        <v>204</v>
      </c>
      <c r="BE144" s="153">
        <f t="shared" si="14"/>
        <v>0</v>
      </c>
      <c r="BF144" s="153">
        <f t="shared" si="15"/>
        <v>0</v>
      </c>
      <c r="BG144" s="153">
        <f t="shared" si="16"/>
        <v>0</v>
      </c>
      <c r="BH144" s="153">
        <f t="shared" si="17"/>
        <v>0</v>
      </c>
      <c r="BI144" s="153">
        <f t="shared" si="18"/>
        <v>0</v>
      </c>
      <c r="BJ144" s="13" t="s">
        <v>88</v>
      </c>
      <c r="BK144" s="153">
        <f t="shared" si="19"/>
        <v>0</v>
      </c>
      <c r="BL144" s="13" t="s">
        <v>210</v>
      </c>
      <c r="BM144" s="152" t="s">
        <v>3482</v>
      </c>
    </row>
    <row r="145" spans="2:65" s="1" customFormat="1" ht="33" customHeight="1" x14ac:dyDescent="0.2">
      <c r="B145" s="139"/>
      <c r="C145" s="140" t="s">
        <v>280</v>
      </c>
      <c r="D145" s="140" t="s">
        <v>206</v>
      </c>
      <c r="E145" s="141" t="s">
        <v>3483</v>
      </c>
      <c r="F145" s="142" t="s">
        <v>3484</v>
      </c>
      <c r="G145" s="143" t="s">
        <v>294</v>
      </c>
      <c r="H145" s="144">
        <v>1</v>
      </c>
      <c r="I145" s="145"/>
      <c r="J145" s="146">
        <f t="shared" si="10"/>
        <v>0</v>
      </c>
      <c r="K145" s="147"/>
      <c r="L145" s="28"/>
      <c r="M145" s="148" t="s">
        <v>1</v>
      </c>
      <c r="N145" s="149" t="s">
        <v>41</v>
      </c>
      <c r="P145" s="150">
        <f t="shared" si="11"/>
        <v>0</v>
      </c>
      <c r="Q145" s="150">
        <v>6.7745999999999995E-4</v>
      </c>
      <c r="R145" s="150">
        <f t="shared" si="12"/>
        <v>6.7745999999999995E-4</v>
      </c>
      <c r="S145" s="150">
        <v>0</v>
      </c>
      <c r="T145" s="151">
        <f t="shared" si="13"/>
        <v>0</v>
      </c>
      <c r="AR145" s="152" t="s">
        <v>210</v>
      </c>
      <c r="AT145" s="152" t="s">
        <v>206</v>
      </c>
      <c r="AU145" s="152" t="s">
        <v>88</v>
      </c>
      <c r="AY145" s="13" t="s">
        <v>204</v>
      </c>
      <c r="BE145" s="153">
        <f t="shared" si="14"/>
        <v>0</v>
      </c>
      <c r="BF145" s="153">
        <f t="shared" si="15"/>
        <v>0</v>
      </c>
      <c r="BG145" s="153">
        <f t="shared" si="16"/>
        <v>0</v>
      </c>
      <c r="BH145" s="153">
        <f t="shared" si="17"/>
        <v>0</v>
      </c>
      <c r="BI145" s="153">
        <f t="shared" si="18"/>
        <v>0</v>
      </c>
      <c r="BJ145" s="13" t="s">
        <v>88</v>
      </c>
      <c r="BK145" s="153">
        <f t="shared" si="19"/>
        <v>0</v>
      </c>
      <c r="BL145" s="13" t="s">
        <v>210</v>
      </c>
      <c r="BM145" s="152" t="s">
        <v>3485</v>
      </c>
    </row>
    <row r="146" spans="2:65" s="1" customFormat="1" ht="16.5" customHeight="1" x14ac:dyDescent="0.2">
      <c r="B146" s="139"/>
      <c r="C146" s="154" t="s">
        <v>7</v>
      </c>
      <c r="D146" s="154" t="s">
        <v>301</v>
      </c>
      <c r="E146" s="155" t="s">
        <v>3486</v>
      </c>
      <c r="F146" s="156" t="s">
        <v>3487</v>
      </c>
      <c r="G146" s="157" t="s">
        <v>294</v>
      </c>
      <c r="H146" s="158">
        <v>1</v>
      </c>
      <c r="I146" s="159"/>
      <c r="J146" s="160">
        <f t="shared" si="10"/>
        <v>0</v>
      </c>
      <c r="K146" s="161"/>
      <c r="L146" s="162"/>
      <c r="M146" s="163" t="s">
        <v>1</v>
      </c>
      <c r="N146" s="164" t="s">
        <v>41</v>
      </c>
      <c r="P146" s="150">
        <f t="shared" si="11"/>
        <v>0</v>
      </c>
      <c r="Q146" s="150">
        <v>9.4999999999999998E-3</v>
      </c>
      <c r="R146" s="150">
        <f t="shared" si="12"/>
        <v>9.4999999999999998E-3</v>
      </c>
      <c r="S146" s="150">
        <v>0</v>
      </c>
      <c r="T146" s="151">
        <f t="shared" si="13"/>
        <v>0</v>
      </c>
      <c r="AR146" s="152" t="s">
        <v>233</v>
      </c>
      <c r="AT146" s="152" t="s">
        <v>301</v>
      </c>
      <c r="AU146" s="152" t="s">
        <v>88</v>
      </c>
      <c r="AY146" s="13" t="s">
        <v>204</v>
      </c>
      <c r="BE146" s="153">
        <f t="shared" si="14"/>
        <v>0</v>
      </c>
      <c r="BF146" s="153">
        <f t="shared" si="15"/>
        <v>0</v>
      </c>
      <c r="BG146" s="153">
        <f t="shared" si="16"/>
        <v>0</v>
      </c>
      <c r="BH146" s="153">
        <f t="shared" si="17"/>
        <v>0</v>
      </c>
      <c r="BI146" s="153">
        <f t="shared" si="18"/>
        <v>0</v>
      </c>
      <c r="BJ146" s="13" t="s">
        <v>88</v>
      </c>
      <c r="BK146" s="153">
        <f t="shared" si="19"/>
        <v>0</v>
      </c>
      <c r="BL146" s="13" t="s">
        <v>210</v>
      </c>
      <c r="BM146" s="152" t="s">
        <v>3488</v>
      </c>
    </row>
    <row r="147" spans="2:65" s="1" customFormat="1" ht="16.5" customHeight="1" x14ac:dyDescent="0.2">
      <c r="B147" s="139"/>
      <c r="C147" s="154" t="s">
        <v>287</v>
      </c>
      <c r="D147" s="154" t="s">
        <v>301</v>
      </c>
      <c r="E147" s="155" t="s">
        <v>3489</v>
      </c>
      <c r="F147" s="156" t="s">
        <v>3490</v>
      </c>
      <c r="G147" s="157" t="s">
        <v>294</v>
      </c>
      <c r="H147" s="158">
        <v>1</v>
      </c>
      <c r="I147" s="159"/>
      <c r="J147" s="160">
        <f t="shared" si="10"/>
        <v>0</v>
      </c>
      <c r="K147" s="161"/>
      <c r="L147" s="162"/>
      <c r="M147" s="163" t="s">
        <v>1</v>
      </c>
      <c r="N147" s="164" t="s">
        <v>41</v>
      </c>
      <c r="P147" s="150">
        <f t="shared" si="11"/>
        <v>0</v>
      </c>
      <c r="Q147" s="150">
        <v>6.3E-3</v>
      </c>
      <c r="R147" s="150">
        <f t="shared" si="12"/>
        <v>6.3E-3</v>
      </c>
      <c r="S147" s="150">
        <v>0</v>
      </c>
      <c r="T147" s="151">
        <f t="shared" si="13"/>
        <v>0</v>
      </c>
      <c r="AR147" s="152" t="s">
        <v>233</v>
      </c>
      <c r="AT147" s="152" t="s">
        <v>301</v>
      </c>
      <c r="AU147" s="152" t="s">
        <v>88</v>
      </c>
      <c r="AY147" s="13" t="s">
        <v>204</v>
      </c>
      <c r="BE147" s="153">
        <f t="shared" si="14"/>
        <v>0</v>
      </c>
      <c r="BF147" s="153">
        <f t="shared" si="15"/>
        <v>0</v>
      </c>
      <c r="BG147" s="153">
        <f t="shared" si="16"/>
        <v>0</v>
      </c>
      <c r="BH147" s="153">
        <f t="shared" si="17"/>
        <v>0</v>
      </c>
      <c r="BI147" s="153">
        <f t="shared" si="18"/>
        <v>0</v>
      </c>
      <c r="BJ147" s="13" t="s">
        <v>88</v>
      </c>
      <c r="BK147" s="153">
        <f t="shared" si="19"/>
        <v>0</v>
      </c>
      <c r="BL147" s="13" t="s">
        <v>210</v>
      </c>
      <c r="BM147" s="152" t="s">
        <v>3491</v>
      </c>
    </row>
    <row r="148" spans="2:65" s="1" customFormat="1" ht="16.5" customHeight="1" x14ac:dyDescent="0.2">
      <c r="B148" s="139"/>
      <c r="C148" s="140" t="s">
        <v>291</v>
      </c>
      <c r="D148" s="140" t="s">
        <v>206</v>
      </c>
      <c r="E148" s="141" t="s">
        <v>3492</v>
      </c>
      <c r="F148" s="142" t="s">
        <v>3493</v>
      </c>
      <c r="G148" s="143" t="s">
        <v>294</v>
      </c>
      <c r="H148" s="144">
        <v>1</v>
      </c>
      <c r="I148" s="145"/>
      <c r="J148" s="146">
        <f t="shared" si="10"/>
        <v>0</v>
      </c>
      <c r="K148" s="147"/>
      <c r="L148" s="28"/>
      <c r="M148" s="148" t="s">
        <v>1</v>
      </c>
      <c r="N148" s="149" t="s">
        <v>41</v>
      </c>
      <c r="P148" s="150">
        <f t="shared" si="11"/>
        <v>0</v>
      </c>
      <c r="Q148" s="150">
        <v>0.118654</v>
      </c>
      <c r="R148" s="150">
        <f t="shared" si="12"/>
        <v>0.118654</v>
      </c>
      <c r="S148" s="150">
        <v>0</v>
      </c>
      <c r="T148" s="151">
        <f t="shared" si="13"/>
        <v>0</v>
      </c>
      <c r="AR148" s="152" t="s">
        <v>210</v>
      </c>
      <c r="AT148" s="152" t="s">
        <v>206</v>
      </c>
      <c r="AU148" s="152" t="s">
        <v>88</v>
      </c>
      <c r="AY148" s="13" t="s">
        <v>204</v>
      </c>
      <c r="BE148" s="153">
        <f t="shared" si="14"/>
        <v>0</v>
      </c>
      <c r="BF148" s="153">
        <f t="shared" si="15"/>
        <v>0</v>
      </c>
      <c r="BG148" s="153">
        <f t="shared" si="16"/>
        <v>0</v>
      </c>
      <c r="BH148" s="153">
        <f t="shared" si="17"/>
        <v>0</v>
      </c>
      <c r="BI148" s="153">
        <f t="shared" si="18"/>
        <v>0</v>
      </c>
      <c r="BJ148" s="13" t="s">
        <v>88</v>
      </c>
      <c r="BK148" s="153">
        <f t="shared" si="19"/>
        <v>0</v>
      </c>
      <c r="BL148" s="13" t="s">
        <v>210</v>
      </c>
      <c r="BM148" s="152" t="s">
        <v>3494</v>
      </c>
    </row>
    <row r="149" spans="2:65" s="1" customFormat="1" ht="33" customHeight="1" x14ac:dyDescent="0.2">
      <c r="B149" s="139"/>
      <c r="C149" s="154" t="s">
        <v>296</v>
      </c>
      <c r="D149" s="154" t="s">
        <v>301</v>
      </c>
      <c r="E149" s="155" t="s">
        <v>3213</v>
      </c>
      <c r="F149" s="156" t="s">
        <v>3214</v>
      </c>
      <c r="G149" s="157" t="s">
        <v>294</v>
      </c>
      <c r="H149" s="158">
        <v>1</v>
      </c>
      <c r="I149" s="159"/>
      <c r="J149" s="160">
        <f t="shared" si="10"/>
        <v>0</v>
      </c>
      <c r="K149" s="161"/>
      <c r="L149" s="162"/>
      <c r="M149" s="163" t="s">
        <v>1</v>
      </c>
      <c r="N149" s="164" t="s">
        <v>41</v>
      </c>
      <c r="P149" s="150">
        <f t="shared" si="11"/>
        <v>0</v>
      </c>
      <c r="Q149" s="150">
        <v>6.1999999999999998E-3</v>
      </c>
      <c r="R149" s="150">
        <f t="shared" si="12"/>
        <v>6.1999999999999998E-3</v>
      </c>
      <c r="S149" s="150">
        <v>0</v>
      </c>
      <c r="T149" s="151">
        <f t="shared" si="13"/>
        <v>0</v>
      </c>
      <c r="AR149" s="152" t="s">
        <v>233</v>
      </c>
      <c r="AT149" s="152" t="s">
        <v>301</v>
      </c>
      <c r="AU149" s="152" t="s">
        <v>88</v>
      </c>
      <c r="AY149" s="13" t="s">
        <v>204</v>
      </c>
      <c r="BE149" s="153">
        <f t="shared" si="14"/>
        <v>0</v>
      </c>
      <c r="BF149" s="153">
        <f t="shared" si="15"/>
        <v>0</v>
      </c>
      <c r="BG149" s="153">
        <f t="shared" si="16"/>
        <v>0</v>
      </c>
      <c r="BH149" s="153">
        <f t="shared" si="17"/>
        <v>0</v>
      </c>
      <c r="BI149" s="153">
        <f t="shared" si="18"/>
        <v>0</v>
      </c>
      <c r="BJ149" s="13" t="s">
        <v>88</v>
      </c>
      <c r="BK149" s="153">
        <f t="shared" si="19"/>
        <v>0</v>
      </c>
      <c r="BL149" s="13" t="s">
        <v>210</v>
      </c>
      <c r="BM149" s="152" t="s">
        <v>3495</v>
      </c>
    </row>
    <row r="150" spans="2:65" s="1" customFormat="1" ht="24.15" customHeight="1" x14ac:dyDescent="0.2">
      <c r="B150" s="139"/>
      <c r="C150" s="140" t="s">
        <v>300</v>
      </c>
      <c r="D150" s="140" t="s">
        <v>206</v>
      </c>
      <c r="E150" s="141" t="s">
        <v>3496</v>
      </c>
      <c r="F150" s="142" t="s">
        <v>3497</v>
      </c>
      <c r="G150" s="143" t="s">
        <v>294</v>
      </c>
      <c r="H150" s="144">
        <v>1</v>
      </c>
      <c r="I150" s="145"/>
      <c r="J150" s="146">
        <f t="shared" si="10"/>
        <v>0</v>
      </c>
      <c r="K150" s="147"/>
      <c r="L150" s="28"/>
      <c r="M150" s="148" t="s">
        <v>1</v>
      </c>
      <c r="N150" s="149" t="s">
        <v>41</v>
      </c>
      <c r="P150" s="150">
        <f t="shared" si="11"/>
        <v>0</v>
      </c>
      <c r="Q150" s="150">
        <v>0</v>
      </c>
      <c r="R150" s="150">
        <f t="shared" si="12"/>
        <v>0</v>
      </c>
      <c r="S150" s="150">
        <v>0</v>
      </c>
      <c r="T150" s="151">
        <f t="shared" si="13"/>
        <v>0</v>
      </c>
      <c r="AR150" s="152" t="s">
        <v>210</v>
      </c>
      <c r="AT150" s="152" t="s">
        <v>206</v>
      </c>
      <c r="AU150" s="152" t="s">
        <v>88</v>
      </c>
      <c r="AY150" s="13" t="s">
        <v>204</v>
      </c>
      <c r="BE150" s="153">
        <f t="shared" si="14"/>
        <v>0</v>
      </c>
      <c r="BF150" s="153">
        <f t="shared" si="15"/>
        <v>0</v>
      </c>
      <c r="BG150" s="153">
        <f t="shared" si="16"/>
        <v>0</v>
      </c>
      <c r="BH150" s="153">
        <f t="shared" si="17"/>
        <v>0</v>
      </c>
      <c r="BI150" s="153">
        <f t="shared" si="18"/>
        <v>0</v>
      </c>
      <c r="BJ150" s="13" t="s">
        <v>88</v>
      </c>
      <c r="BK150" s="153">
        <f t="shared" si="19"/>
        <v>0</v>
      </c>
      <c r="BL150" s="13" t="s">
        <v>210</v>
      </c>
      <c r="BM150" s="152" t="s">
        <v>3498</v>
      </c>
    </row>
    <row r="151" spans="2:65" s="1" customFormat="1" ht="21.75" customHeight="1" x14ac:dyDescent="0.2">
      <c r="B151" s="139"/>
      <c r="C151" s="154" t="s">
        <v>306</v>
      </c>
      <c r="D151" s="154" t="s">
        <v>301</v>
      </c>
      <c r="E151" s="155" t="s">
        <v>3499</v>
      </c>
      <c r="F151" s="156" t="s">
        <v>3500</v>
      </c>
      <c r="G151" s="157" t="s">
        <v>294</v>
      </c>
      <c r="H151" s="158">
        <v>1</v>
      </c>
      <c r="I151" s="159"/>
      <c r="J151" s="160">
        <f t="shared" si="10"/>
        <v>0</v>
      </c>
      <c r="K151" s="161"/>
      <c r="L151" s="162"/>
      <c r="M151" s="163" t="s">
        <v>1</v>
      </c>
      <c r="N151" s="164" t="s">
        <v>41</v>
      </c>
      <c r="P151" s="150">
        <f t="shared" si="11"/>
        <v>0</v>
      </c>
      <c r="Q151" s="150">
        <v>0</v>
      </c>
      <c r="R151" s="150">
        <f t="shared" si="12"/>
        <v>0</v>
      </c>
      <c r="S151" s="150">
        <v>0</v>
      </c>
      <c r="T151" s="151">
        <f t="shared" si="13"/>
        <v>0</v>
      </c>
      <c r="AR151" s="152" t="s">
        <v>233</v>
      </c>
      <c r="AT151" s="152" t="s">
        <v>301</v>
      </c>
      <c r="AU151" s="152" t="s">
        <v>88</v>
      </c>
      <c r="AY151" s="13" t="s">
        <v>204</v>
      </c>
      <c r="BE151" s="153">
        <f t="shared" si="14"/>
        <v>0</v>
      </c>
      <c r="BF151" s="153">
        <f t="shared" si="15"/>
        <v>0</v>
      </c>
      <c r="BG151" s="153">
        <f t="shared" si="16"/>
        <v>0</v>
      </c>
      <c r="BH151" s="153">
        <f t="shared" si="17"/>
        <v>0</v>
      </c>
      <c r="BI151" s="153">
        <f t="shared" si="18"/>
        <v>0</v>
      </c>
      <c r="BJ151" s="13" t="s">
        <v>88</v>
      </c>
      <c r="BK151" s="153">
        <f t="shared" si="19"/>
        <v>0</v>
      </c>
      <c r="BL151" s="13" t="s">
        <v>210</v>
      </c>
      <c r="BM151" s="152" t="s">
        <v>3501</v>
      </c>
    </row>
    <row r="152" spans="2:65" s="1" customFormat="1" ht="24.15" customHeight="1" x14ac:dyDescent="0.2">
      <c r="B152" s="139"/>
      <c r="C152" s="140" t="s">
        <v>310</v>
      </c>
      <c r="D152" s="140" t="s">
        <v>206</v>
      </c>
      <c r="E152" s="141" t="s">
        <v>3231</v>
      </c>
      <c r="F152" s="142" t="s">
        <v>3232</v>
      </c>
      <c r="G152" s="143" t="s">
        <v>495</v>
      </c>
      <c r="H152" s="144">
        <v>3</v>
      </c>
      <c r="I152" s="145"/>
      <c r="J152" s="146">
        <f t="shared" si="10"/>
        <v>0</v>
      </c>
      <c r="K152" s="147"/>
      <c r="L152" s="28"/>
      <c r="M152" s="148" t="s">
        <v>1</v>
      </c>
      <c r="N152" s="149" t="s">
        <v>41</v>
      </c>
      <c r="P152" s="150">
        <f t="shared" si="11"/>
        <v>0</v>
      </c>
      <c r="Q152" s="150">
        <v>1E-4</v>
      </c>
      <c r="R152" s="150">
        <f t="shared" si="12"/>
        <v>3.0000000000000003E-4</v>
      </c>
      <c r="S152" s="150">
        <v>0</v>
      </c>
      <c r="T152" s="151">
        <f t="shared" si="13"/>
        <v>0</v>
      </c>
      <c r="AR152" s="152" t="s">
        <v>210</v>
      </c>
      <c r="AT152" s="152" t="s">
        <v>206</v>
      </c>
      <c r="AU152" s="152" t="s">
        <v>88</v>
      </c>
      <c r="AY152" s="13" t="s">
        <v>204</v>
      </c>
      <c r="BE152" s="153">
        <f t="shared" si="14"/>
        <v>0</v>
      </c>
      <c r="BF152" s="153">
        <f t="shared" si="15"/>
        <v>0</v>
      </c>
      <c r="BG152" s="153">
        <f t="shared" si="16"/>
        <v>0</v>
      </c>
      <c r="BH152" s="153">
        <f t="shared" si="17"/>
        <v>0</v>
      </c>
      <c r="BI152" s="153">
        <f t="shared" si="18"/>
        <v>0</v>
      </c>
      <c r="BJ152" s="13" t="s">
        <v>88</v>
      </c>
      <c r="BK152" s="153">
        <f t="shared" si="19"/>
        <v>0</v>
      </c>
      <c r="BL152" s="13" t="s">
        <v>210</v>
      </c>
      <c r="BM152" s="152" t="s">
        <v>3502</v>
      </c>
    </row>
    <row r="153" spans="2:65" s="1" customFormat="1" ht="24.15" customHeight="1" x14ac:dyDescent="0.2">
      <c r="B153" s="139"/>
      <c r="C153" s="140" t="s">
        <v>314</v>
      </c>
      <c r="D153" s="140" t="s">
        <v>206</v>
      </c>
      <c r="E153" s="141" t="s">
        <v>3503</v>
      </c>
      <c r="F153" s="142" t="s">
        <v>3504</v>
      </c>
      <c r="G153" s="143" t="s">
        <v>495</v>
      </c>
      <c r="H153" s="144">
        <v>3</v>
      </c>
      <c r="I153" s="145"/>
      <c r="J153" s="146">
        <f t="shared" si="10"/>
        <v>0</v>
      </c>
      <c r="K153" s="147"/>
      <c r="L153" s="28"/>
      <c r="M153" s="148" t="s">
        <v>1</v>
      </c>
      <c r="N153" s="149" t="s">
        <v>41</v>
      </c>
      <c r="P153" s="150">
        <f t="shared" si="11"/>
        <v>0</v>
      </c>
      <c r="Q153" s="150">
        <v>0</v>
      </c>
      <c r="R153" s="150">
        <f t="shared" si="12"/>
        <v>0</v>
      </c>
      <c r="S153" s="150">
        <v>0</v>
      </c>
      <c r="T153" s="151">
        <f t="shared" si="13"/>
        <v>0</v>
      </c>
      <c r="AR153" s="152" t="s">
        <v>210</v>
      </c>
      <c r="AT153" s="152" t="s">
        <v>206</v>
      </c>
      <c r="AU153" s="152" t="s">
        <v>88</v>
      </c>
      <c r="AY153" s="13" t="s">
        <v>204</v>
      </c>
      <c r="BE153" s="153">
        <f t="shared" si="14"/>
        <v>0</v>
      </c>
      <c r="BF153" s="153">
        <f t="shared" si="15"/>
        <v>0</v>
      </c>
      <c r="BG153" s="153">
        <f t="shared" si="16"/>
        <v>0</v>
      </c>
      <c r="BH153" s="153">
        <f t="shared" si="17"/>
        <v>0</v>
      </c>
      <c r="BI153" s="153">
        <f t="shared" si="18"/>
        <v>0</v>
      </c>
      <c r="BJ153" s="13" t="s">
        <v>88</v>
      </c>
      <c r="BK153" s="153">
        <f t="shared" si="19"/>
        <v>0</v>
      </c>
      <c r="BL153" s="13" t="s">
        <v>210</v>
      </c>
      <c r="BM153" s="152" t="s">
        <v>3505</v>
      </c>
    </row>
    <row r="154" spans="2:65" s="1" customFormat="1" ht="24.15" customHeight="1" x14ac:dyDescent="0.2">
      <c r="B154" s="139"/>
      <c r="C154" s="140" t="s">
        <v>318</v>
      </c>
      <c r="D154" s="140" t="s">
        <v>206</v>
      </c>
      <c r="E154" s="141" t="s">
        <v>3506</v>
      </c>
      <c r="F154" s="142" t="s">
        <v>1712</v>
      </c>
      <c r="G154" s="143" t="s">
        <v>495</v>
      </c>
      <c r="H154" s="144">
        <v>3</v>
      </c>
      <c r="I154" s="145"/>
      <c r="J154" s="146">
        <f t="shared" si="10"/>
        <v>0</v>
      </c>
      <c r="K154" s="147"/>
      <c r="L154" s="28"/>
      <c r="M154" s="148" t="s">
        <v>1</v>
      </c>
      <c r="N154" s="149" t="s">
        <v>41</v>
      </c>
      <c r="P154" s="150">
        <f t="shared" si="11"/>
        <v>0</v>
      </c>
      <c r="Q154" s="150">
        <v>0</v>
      </c>
      <c r="R154" s="150">
        <f t="shared" si="12"/>
        <v>0</v>
      </c>
      <c r="S154" s="150">
        <v>0</v>
      </c>
      <c r="T154" s="151">
        <f t="shared" si="13"/>
        <v>0</v>
      </c>
      <c r="AR154" s="152" t="s">
        <v>210</v>
      </c>
      <c r="AT154" s="152" t="s">
        <v>206</v>
      </c>
      <c r="AU154" s="152" t="s">
        <v>88</v>
      </c>
      <c r="AY154" s="13" t="s">
        <v>204</v>
      </c>
      <c r="BE154" s="153">
        <f t="shared" si="14"/>
        <v>0</v>
      </c>
      <c r="BF154" s="153">
        <f t="shared" si="15"/>
        <v>0</v>
      </c>
      <c r="BG154" s="153">
        <f t="shared" si="16"/>
        <v>0</v>
      </c>
      <c r="BH154" s="153">
        <f t="shared" si="17"/>
        <v>0</v>
      </c>
      <c r="BI154" s="153">
        <f t="shared" si="18"/>
        <v>0</v>
      </c>
      <c r="BJ154" s="13" t="s">
        <v>88</v>
      </c>
      <c r="BK154" s="153">
        <f t="shared" si="19"/>
        <v>0</v>
      </c>
      <c r="BL154" s="13" t="s">
        <v>210</v>
      </c>
      <c r="BM154" s="152" t="s">
        <v>3507</v>
      </c>
    </row>
    <row r="155" spans="2:65" s="11" customFormat="1" ht="22.8" customHeight="1" x14ac:dyDescent="0.25">
      <c r="B155" s="127"/>
      <c r="D155" s="128" t="s">
        <v>74</v>
      </c>
      <c r="E155" s="137" t="s">
        <v>571</v>
      </c>
      <c r="F155" s="137" t="s">
        <v>572</v>
      </c>
      <c r="I155" s="130"/>
      <c r="J155" s="138">
        <f>BK155</f>
        <v>0</v>
      </c>
      <c r="L155" s="127"/>
      <c r="M155" s="132"/>
      <c r="P155" s="133">
        <f>SUM(P156:P157)</f>
        <v>0</v>
      </c>
      <c r="R155" s="133">
        <f>SUM(R156:R157)</f>
        <v>0</v>
      </c>
      <c r="T155" s="134">
        <f>SUM(T156:T157)</f>
        <v>0</v>
      </c>
      <c r="AR155" s="128" t="s">
        <v>82</v>
      </c>
      <c r="AT155" s="135" t="s">
        <v>74</v>
      </c>
      <c r="AU155" s="135" t="s">
        <v>82</v>
      </c>
      <c r="AY155" s="128" t="s">
        <v>204</v>
      </c>
      <c r="BK155" s="136">
        <f>SUM(BK156:BK157)</f>
        <v>0</v>
      </c>
    </row>
    <row r="156" spans="2:65" s="1" customFormat="1" ht="33" customHeight="1" x14ac:dyDescent="0.2">
      <c r="B156" s="139"/>
      <c r="C156" s="140" t="s">
        <v>322</v>
      </c>
      <c r="D156" s="140" t="s">
        <v>206</v>
      </c>
      <c r="E156" s="141" t="s">
        <v>3237</v>
      </c>
      <c r="F156" s="142" t="s">
        <v>3238</v>
      </c>
      <c r="G156" s="143" t="s">
        <v>270</v>
      </c>
      <c r="H156" s="144">
        <v>3.121</v>
      </c>
      <c r="I156" s="145"/>
      <c r="J156" s="146">
        <f>ROUND(I156*H156,2)</f>
        <v>0</v>
      </c>
      <c r="K156" s="147"/>
      <c r="L156" s="28"/>
      <c r="M156" s="148" t="s">
        <v>1</v>
      </c>
      <c r="N156" s="149" t="s">
        <v>41</v>
      </c>
      <c r="P156" s="150">
        <f>O156*H156</f>
        <v>0</v>
      </c>
      <c r="Q156" s="150">
        <v>0</v>
      </c>
      <c r="R156" s="150">
        <f>Q156*H156</f>
        <v>0</v>
      </c>
      <c r="S156" s="150">
        <v>0</v>
      </c>
      <c r="T156" s="151">
        <f>S156*H156</f>
        <v>0</v>
      </c>
      <c r="AR156" s="152" t="s">
        <v>210</v>
      </c>
      <c r="AT156" s="152" t="s">
        <v>206</v>
      </c>
      <c r="AU156" s="152" t="s">
        <v>88</v>
      </c>
      <c r="AY156" s="13" t="s">
        <v>204</v>
      </c>
      <c r="BE156" s="153">
        <f>IF(N156="základná",J156,0)</f>
        <v>0</v>
      </c>
      <c r="BF156" s="153">
        <f>IF(N156="znížená",J156,0)</f>
        <v>0</v>
      </c>
      <c r="BG156" s="153">
        <f>IF(N156="zákl. prenesená",J156,0)</f>
        <v>0</v>
      </c>
      <c r="BH156" s="153">
        <f>IF(N156="zníž. prenesená",J156,0)</f>
        <v>0</v>
      </c>
      <c r="BI156" s="153">
        <f>IF(N156="nulová",J156,0)</f>
        <v>0</v>
      </c>
      <c r="BJ156" s="13" t="s">
        <v>88</v>
      </c>
      <c r="BK156" s="153">
        <f>ROUND(I156*H156,2)</f>
        <v>0</v>
      </c>
      <c r="BL156" s="13" t="s">
        <v>210</v>
      </c>
      <c r="BM156" s="152" t="s">
        <v>3508</v>
      </c>
    </row>
    <row r="157" spans="2:65" s="1" customFormat="1" ht="49.05" customHeight="1" x14ac:dyDescent="0.2">
      <c r="B157" s="139"/>
      <c r="C157" s="140" t="s">
        <v>326</v>
      </c>
      <c r="D157" s="140" t="s">
        <v>206</v>
      </c>
      <c r="E157" s="141" t="s">
        <v>3240</v>
      </c>
      <c r="F157" s="142" t="s">
        <v>3241</v>
      </c>
      <c r="G157" s="143" t="s">
        <v>270</v>
      </c>
      <c r="H157" s="144">
        <v>3.121</v>
      </c>
      <c r="I157" s="145"/>
      <c r="J157" s="146">
        <f>ROUND(I157*H157,2)</f>
        <v>0</v>
      </c>
      <c r="K157" s="147"/>
      <c r="L157" s="28"/>
      <c r="M157" s="148" t="s">
        <v>1</v>
      </c>
      <c r="N157" s="149" t="s">
        <v>41</v>
      </c>
      <c r="P157" s="150">
        <f>O157*H157</f>
        <v>0</v>
      </c>
      <c r="Q157" s="150">
        <v>0</v>
      </c>
      <c r="R157" s="150">
        <f>Q157*H157</f>
        <v>0</v>
      </c>
      <c r="S157" s="150">
        <v>0</v>
      </c>
      <c r="T157" s="151">
        <f>S157*H157</f>
        <v>0</v>
      </c>
      <c r="AR157" s="152" t="s">
        <v>210</v>
      </c>
      <c r="AT157" s="152" t="s">
        <v>206</v>
      </c>
      <c r="AU157" s="152" t="s">
        <v>88</v>
      </c>
      <c r="AY157" s="13" t="s">
        <v>204</v>
      </c>
      <c r="BE157" s="153">
        <f>IF(N157="základná",J157,0)</f>
        <v>0</v>
      </c>
      <c r="BF157" s="153">
        <f>IF(N157="znížená",J157,0)</f>
        <v>0</v>
      </c>
      <c r="BG157" s="153">
        <f>IF(N157="zákl. prenesená",J157,0)</f>
        <v>0</v>
      </c>
      <c r="BH157" s="153">
        <f>IF(N157="zníž. prenesená",J157,0)</f>
        <v>0</v>
      </c>
      <c r="BI157" s="153">
        <f>IF(N157="nulová",J157,0)</f>
        <v>0</v>
      </c>
      <c r="BJ157" s="13" t="s">
        <v>88</v>
      </c>
      <c r="BK157" s="153">
        <f>ROUND(I157*H157,2)</f>
        <v>0</v>
      </c>
      <c r="BL157" s="13" t="s">
        <v>210</v>
      </c>
      <c r="BM157" s="152" t="s">
        <v>3509</v>
      </c>
    </row>
    <row r="158" spans="2:65" s="11" customFormat="1" ht="25.95" customHeight="1" x14ac:dyDescent="0.25">
      <c r="B158" s="127"/>
      <c r="D158" s="128" t="s">
        <v>74</v>
      </c>
      <c r="E158" s="129" t="s">
        <v>723</v>
      </c>
      <c r="F158" s="129" t="s">
        <v>3243</v>
      </c>
      <c r="I158" s="130"/>
      <c r="J158" s="131">
        <f>BK158</f>
        <v>0</v>
      </c>
      <c r="L158" s="127"/>
      <c r="M158" s="132"/>
      <c r="P158" s="133">
        <f>SUM(P159:P167)</f>
        <v>0</v>
      </c>
      <c r="R158" s="133">
        <f>SUM(R159:R167)</f>
        <v>8.0918500000000004E-2</v>
      </c>
      <c r="T158" s="134">
        <f>SUM(T159:T167)</f>
        <v>0</v>
      </c>
      <c r="AR158" s="128" t="s">
        <v>88</v>
      </c>
      <c r="AT158" s="135" t="s">
        <v>74</v>
      </c>
      <c r="AU158" s="135" t="s">
        <v>75</v>
      </c>
      <c r="AY158" s="128" t="s">
        <v>204</v>
      </c>
      <c r="BK158" s="136">
        <f>SUM(BK159:BK167)</f>
        <v>0</v>
      </c>
    </row>
    <row r="159" spans="2:65" s="1" customFormat="1" ht="33" customHeight="1" x14ac:dyDescent="0.2">
      <c r="B159" s="139"/>
      <c r="C159" s="140" t="s">
        <v>330</v>
      </c>
      <c r="D159" s="140" t="s">
        <v>206</v>
      </c>
      <c r="E159" s="141" t="s">
        <v>3510</v>
      </c>
      <c r="F159" s="142" t="s">
        <v>3511</v>
      </c>
      <c r="G159" s="143" t="s">
        <v>495</v>
      </c>
      <c r="H159" s="144">
        <v>5</v>
      </c>
      <c r="I159" s="145"/>
      <c r="J159" s="146">
        <f t="shared" ref="J159:J167" si="20">ROUND(I159*H159,2)</f>
        <v>0</v>
      </c>
      <c r="K159" s="147"/>
      <c r="L159" s="28"/>
      <c r="M159" s="148" t="s">
        <v>1</v>
      </c>
      <c r="N159" s="149" t="s">
        <v>41</v>
      </c>
      <c r="P159" s="150">
        <f t="shared" ref="P159:P167" si="21">O159*H159</f>
        <v>0</v>
      </c>
      <c r="Q159" s="150">
        <v>1.48653E-2</v>
      </c>
      <c r="R159" s="150">
        <f t="shared" ref="R159:R167" si="22">Q159*H159</f>
        <v>7.4326500000000004E-2</v>
      </c>
      <c r="S159" s="150">
        <v>0</v>
      </c>
      <c r="T159" s="151">
        <f t="shared" ref="T159:T167" si="23">S159*H159</f>
        <v>0</v>
      </c>
      <c r="AR159" s="152" t="s">
        <v>267</v>
      </c>
      <c r="AT159" s="152" t="s">
        <v>206</v>
      </c>
      <c r="AU159" s="152" t="s">
        <v>82</v>
      </c>
      <c r="AY159" s="13" t="s">
        <v>204</v>
      </c>
      <c r="BE159" s="153">
        <f t="shared" ref="BE159:BE167" si="24">IF(N159="základná",J159,0)</f>
        <v>0</v>
      </c>
      <c r="BF159" s="153">
        <f t="shared" ref="BF159:BF167" si="25">IF(N159="znížená",J159,0)</f>
        <v>0</v>
      </c>
      <c r="BG159" s="153">
        <f t="shared" ref="BG159:BG167" si="26">IF(N159="zákl. prenesená",J159,0)</f>
        <v>0</v>
      </c>
      <c r="BH159" s="153">
        <f t="shared" ref="BH159:BH167" si="27">IF(N159="zníž. prenesená",J159,0)</f>
        <v>0</v>
      </c>
      <c r="BI159" s="153">
        <f t="shared" ref="BI159:BI167" si="28">IF(N159="nulová",J159,0)</f>
        <v>0</v>
      </c>
      <c r="BJ159" s="13" t="s">
        <v>88</v>
      </c>
      <c r="BK159" s="153">
        <f t="shared" ref="BK159:BK167" si="29">ROUND(I159*H159,2)</f>
        <v>0</v>
      </c>
      <c r="BL159" s="13" t="s">
        <v>267</v>
      </c>
      <c r="BM159" s="152" t="s">
        <v>3512</v>
      </c>
    </row>
    <row r="160" spans="2:65" s="1" customFormat="1" ht="16.5" customHeight="1" x14ac:dyDescent="0.2">
      <c r="B160" s="139"/>
      <c r="C160" s="140" t="s">
        <v>334</v>
      </c>
      <c r="D160" s="140" t="s">
        <v>206</v>
      </c>
      <c r="E160" s="141" t="s">
        <v>3513</v>
      </c>
      <c r="F160" s="142" t="s">
        <v>3514</v>
      </c>
      <c r="G160" s="143" t="s">
        <v>294</v>
      </c>
      <c r="H160" s="144">
        <v>1</v>
      </c>
      <c r="I160" s="145"/>
      <c r="J160" s="146">
        <f t="shared" si="20"/>
        <v>0</v>
      </c>
      <c r="K160" s="147"/>
      <c r="L160" s="28"/>
      <c r="M160" s="148" t="s">
        <v>1</v>
      </c>
      <c r="N160" s="149" t="s">
        <v>41</v>
      </c>
      <c r="P160" s="150">
        <f t="shared" si="21"/>
        <v>0</v>
      </c>
      <c r="Q160" s="150">
        <v>0</v>
      </c>
      <c r="R160" s="150">
        <f t="shared" si="22"/>
        <v>0</v>
      </c>
      <c r="S160" s="150">
        <v>0</v>
      </c>
      <c r="T160" s="151">
        <f t="shared" si="23"/>
        <v>0</v>
      </c>
      <c r="AR160" s="152" t="s">
        <v>267</v>
      </c>
      <c r="AT160" s="152" t="s">
        <v>206</v>
      </c>
      <c r="AU160" s="152" t="s">
        <v>82</v>
      </c>
      <c r="AY160" s="13" t="s">
        <v>204</v>
      </c>
      <c r="BE160" s="153">
        <f t="shared" si="24"/>
        <v>0</v>
      </c>
      <c r="BF160" s="153">
        <f t="shared" si="25"/>
        <v>0</v>
      </c>
      <c r="BG160" s="153">
        <f t="shared" si="26"/>
        <v>0</v>
      </c>
      <c r="BH160" s="153">
        <f t="shared" si="27"/>
        <v>0</v>
      </c>
      <c r="BI160" s="153">
        <f t="shared" si="28"/>
        <v>0</v>
      </c>
      <c r="BJ160" s="13" t="s">
        <v>88</v>
      </c>
      <c r="BK160" s="153">
        <f t="shared" si="29"/>
        <v>0</v>
      </c>
      <c r="BL160" s="13" t="s">
        <v>267</v>
      </c>
      <c r="BM160" s="152" t="s">
        <v>3515</v>
      </c>
    </row>
    <row r="161" spans="2:65" s="1" customFormat="1" ht="16.5" customHeight="1" x14ac:dyDescent="0.2">
      <c r="B161" s="139"/>
      <c r="C161" s="154" t="s">
        <v>338</v>
      </c>
      <c r="D161" s="154" t="s">
        <v>301</v>
      </c>
      <c r="E161" s="155" t="s">
        <v>3516</v>
      </c>
      <c r="F161" s="156" t="s">
        <v>3517</v>
      </c>
      <c r="G161" s="157" t="s">
        <v>294</v>
      </c>
      <c r="H161" s="158">
        <v>1</v>
      </c>
      <c r="I161" s="159"/>
      <c r="J161" s="160">
        <f t="shared" si="20"/>
        <v>0</v>
      </c>
      <c r="K161" s="161"/>
      <c r="L161" s="162"/>
      <c r="M161" s="163" t="s">
        <v>1</v>
      </c>
      <c r="N161" s="164" t="s">
        <v>41</v>
      </c>
      <c r="P161" s="150">
        <f t="shared" si="21"/>
        <v>0</v>
      </c>
      <c r="Q161" s="150">
        <v>1.7600000000000001E-3</v>
      </c>
      <c r="R161" s="150">
        <f t="shared" si="22"/>
        <v>1.7600000000000001E-3</v>
      </c>
      <c r="S161" s="150">
        <v>0</v>
      </c>
      <c r="T161" s="151">
        <f t="shared" si="23"/>
        <v>0</v>
      </c>
      <c r="AR161" s="152" t="s">
        <v>334</v>
      </c>
      <c r="AT161" s="152" t="s">
        <v>301</v>
      </c>
      <c r="AU161" s="152" t="s">
        <v>82</v>
      </c>
      <c r="AY161" s="13" t="s">
        <v>204</v>
      </c>
      <c r="BE161" s="153">
        <f t="shared" si="24"/>
        <v>0</v>
      </c>
      <c r="BF161" s="153">
        <f t="shared" si="25"/>
        <v>0</v>
      </c>
      <c r="BG161" s="153">
        <f t="shared" si="26"/>
        <v>0</v>
      </c>
      <c r="BH161" s="153">
        <f t="shared" si="27"/>
        <v>0</v>
      </c>
      <c r="BI161" s="153">
        <f t="shared" si="28"/>
        <v>0</v>
      </c>
      <c r="BJ161" s="13" t="s">
        <v>88</v>
      </c>
      <c r="BK161" s="153">
        <f t="shared" si="29"/>
        <v>0</v>
      </c>
      <c r="BL161" s="13" t="s">
        <v>267</v>
      </c>
      <c r="BM161" s="152" t="s">
        <v>3518</v>
      </c>
    </row>
    <row r="162" spans="2:65" s="1" customFormat="1" ht="24.15" customHeight="1" x14ac:dyDescent="0.2">
      <c r="B162" s="139"/>
      <c r="C162" s="140" t="s">
        <v>342</v>
      </c>
      <c r="D162" s="140" t="s">
        <v>206</v>
      </c>
      <c r="E162" s="141" t="s">
        <v>3519</v>
      </c>
      <c r="F162" s="142" t="s">
        <v>3520</v>
      </c>
      <c r="G162" s="143" t="s">
        <v>294</v>
      </c>
      <c r="H162" s="144">
        <v>1</v>
      </c>
      <c r="I162" s="145"/>
      <c r="J162" s="146">
        <f t="shared" si="20"/>
        <v>0</v>
      </c>
      <c r="K162" s="147"/>
      <c r="L162" s="28"/>
      <c r="M162" s="148" t="s">
        <v>1</v>
      </c>
      <c r="N162" s="149" t="s">
        <v>41</v>
      </c>
      <c r="P162" s="150">
        <f t="shared" si="21"/>
        <v>0</v>
      </c>
      <c r="Q162" s="150">
        <v>6.2000000000000003E-5</v>
      </c>
      <c r="R162" s="150">
        <f t="shared" si="22"/>
        <v>6.2000000000000003E-5</v>
      </c>
      <c r="S162" s="150">
        <v>0</v>
      </c>
      <c r="T162" s="151">
        <f t="shared" si="23"/>
        <v>0</v>
      </c>
      <c r="AR162" s="152" t="s">
        <v>267</v>
      </c>
      <c r="AT162" s="152" t="s">
        <v>206</v>
      </c>
      <c r="AU162" s="152" t="s">
        <v>82</v>
      </c>
      <c r="AY162" s="13" t="s">
        <v>204</v>
      </c>
      <c r="BE162" s="153">
        <f t="shared" si="24"/>
        <v>0</v>
      </c>
      <c r="BF162" s="153">
        <f t="shared" si="25"/>
        <v>0</v>
      </c>
      <c r="BG162" s="153">
        <f t="shared" si="26"/>
        <v>0</v>
      </c>
      <c r="BH162" s="153">
        <f t="shared" si="27"/>
        <v>0</v>
      </c>
      <c r="BI162" s="153">
        <f t="shared" si="28"/>
        <v>0</v>
      </c>
      <c r="BJ162" s="13" t="s">
        <v>88</v>
      </c>
      <c r="BK162" s="153">
        <f t="shared" si="29"/>
        <v>0</v>
      </c>
      <c r="BL162" s="13" t="s">
        <v>267</v>
      </c>
      <c r="BM162" s="152" t="s">
        <v>3521</v>
      </c>
    </row>
    <row r="163" spans="2:65" s="1" customFormat="1" ht="24.15" customHeight="1" x14ac:dyDescent="0.2">
      <c r="B163" s="139"/>
      <c r="C163" s="154" t="s">
        <v>346</v>
      </c>
      <c r="D163" s="154" t="s">
        <v>301</v>
      </c>
      <c r="E163" s="155" t="s">
        <v>3522</v>
      </c>
      <c r="F163" s="156" t="s">
        <v>3523</v>
      </c>
      <c r="G163" s="157" t="s">
        <v>294</v>
      </c>
      <c r="H163" s="158">
        <v>1</v>
      </c>
      <c r="I163" s="159"/>
      <c r="J163" s="160">
        <f t="shared" si="20"/>
        <v>0</v>
      </c>
      <c r="K163" s="161"/>
      <c r="L163" s="162"/>
      <c r="M163" s="163" t="s">
        <v>1</v>
      </c>
      <c r="N163" s="164" t="s">
        <v>41</v>
      </c>
      <c r="P163" s="150">
        <f t="shared" si="21"/>
        <v>0</v>
      </c>
      <c r="Q163" s="150">
        <v>1.67E-3</v>
      </c>
      <c r="R163" s="150">
        <f t="shared" si="22"/>
        <v>1.67E-3</v>
      </c>
      <c r="S163" s="150">
        <v>0</v>
      </c>
      <c r="T163" s="151">
        <f t="shared" si="23"/>
        <v>0</v>
      </c>
      <c r="AR163" s="152" t="s">
        <v>334</v>
      </c>
      <c r="AT163" s="152" t="s">
        <v>301</v>
      </c>
      <c r="AU163" s="152" t="s">
        <v>82</v>
      </c>
      <c r="AY163" s="13" t="s">
        <v>204</v>
      </c>
      <c r="BE163" s="153">
        <f t="shared" si="24"/>
        <v>0</v>
      </c>
      <c r="BF163" s="153">
        <f t="shared" si="25"/>
        <v>0</v>
      </c>
      <c r="BG163" s="153">
        <f t="shared" si="26"/>
        <v>0</v>
      </c>
      <c r="BH163" s="153">
        <f t="shared" si="27"/>
        <v>0</v>
      </c>
      <c r="BI163" s="153">
        <f t="shared" si="28"/>
        <v>0</v>
      </c>
      <c r="BJ163" s="13" t="s">
        <v>88</v>
      </c>
      <c r="BK163" s="153">
        <f t="shared" si="29"/>
        <v>0</v>
      </c>
      <c r="BL163" s="13" t="s">
        <v>267</v>
      </c>
      <c r="BM163" s="152" t="s">
        <v>3524</v>
      </c>
    </row>
    <row r="164" spans="2:65" s="1" customFormat="1" ht="24.15" customHeight="1" x14ac:dyDescent="0.2">
      <c r="B164" s="139"/>
      <c r="C164" s="140" t="s">
        <v>350</v>
      </c>
      <c r="D164" s="140" t="s">
        <v>206</v>
      </c>
      <c r="E164" s="141" t="s">
        <v>3525</v>
      </c>
      <c r="F164" s="142" t="s">
        <v>3526</v>
      </c>
      <c r="G164" s="143" t="s">
        <v>294</v>
      </c>
      <c r="H164" s="144">
        <v>1</v>
      </c>
      <c r="I164" s="145"/>
      <c r="J164" s="146">
        <f t="shared" si="20"/>
        <v>0</v>
      </c>
      <c r="K164" s="147"/>
      <c r="L164" s="28"/>
      <c r="M164" s="148" t="s">
        <v>1</v>
      </c>
      <c r="N164" s="149" t="s">
        <v>41</v>
      </c>
      <c r="P164" s="150">
        <f t="shared" si="21"/>
        <v>0</v>
      </c>
      <c r="Q164" s="150">
        <v>0</v>
      </c>
      <c r="R164" s="150">
        <f t="shared" si="22"/>
        <v>0</v>
      </c>
      <c r="S164" s="150">
        <v>0</v>
      </c>
      <c r="T164" s="151">
        <f t="shared" si="23"/>
        <v>0</v>
      </c>
      <c r="AR164" s="152" t="s">
        <v>267</v>
      </c>
      <c r="AT164" s="152" t="s">
        <v>206</v>
      </c>
      <c r="AU164" s="152" t="s">
        <v>82</v>
      </c>
      <c r="AY164" s="13" t="s">
        <v>204</v>
      </c>
      <c r="BE164" s="153">
        <f t="shared" si="24"/>
        <v>0</v>
      </c>
      <c r="BF164" s="153">
        <f t="shared" si="25"/>
        <v>0</v>
      </c>
      <c r="BG164" s="153">
        <f t="shared" si="26"/>
        <v>0</v>
      </c>
      <c r="BH164" s="153">
        <f t="shared" si="27"/>
        <v>0</v>
      </c>
      <c r="BI164" s="153">
        <f t="shared" si="28"/>
        <v>0</v>
      </c>
      <c r="BJ164" s="13" t="s">
        <v>88</v>
      </c>
      <c r="BK164" s="153">
        <f t="shared" si="29"/>
        <v>0</v>
      </c>
      <c r="BL164" s="13" t="s">
        <v>267</v>
      </c>
      <c r="BM164" s="152" t="s">
        <v>3527</v>
      </c>
    </row>
    <row r="165" spans="2:65" s="1" customFormat="1" ht="16.5" customHeight="1" x14ac:dyDescent="0.2">
      <c r="B165" s="139"/>
      <c r="C165" s="154" t="s">
        <v>354</v>
      </c>
      <c r="D165" s="154" t="s">
        <v>301</v>
      </c>
      <c r="E165" s="155" t="s">
        <v>3528</v>
      </c>
      <c r="F165" s="156" t="s">
        <v>3529</v>
      </c>
      <c r="G165" s="157" t="s">
        <v>294</v>
      </c>
      <c r="H165" s="158">
        <v>1</v>
      </c>
      <c r="I165" s="159"/>
      <c r="J165" s="160">
        <f t="shared" si="20"/>
        <v>0</v>
      </c>
      <c r="K165" s="161"/>
      <c r="L165" s="162"/>
      <c r="M165" s="163" t="s">
        <v>1</v>
      </c>
      <c r="N165" s="164" t="s">
        <v>41</v>
      </c>
      <c r="P165" s="150">
        <f t="shared" si="21"/>
        <v>0</v>
      </c>
      <c r="Q165" s="150">
        <v>4.0000000000000002E-4</v>
      </c>
      <c r="R165" s="150">
        <f t="shared" si="22"/>
        <v>4.0000000000000002E-4</v>
      </c>
      <c r="S165" s="150">
        <v>0</v>
      </c>
      <c r="T165" s="151">
        <f t="shared" si="23"/>
        <v>0</v>
      </c>
      <c r="AR165" s="152" t="s">
        <v>334</v>
      </c>
      <c r="AT165" s="152" t="s">
        <v>301</v>
      </c>
      <c r="AU165" s="152" t="s">
        <v>82</v>
      </c>
      <c r="AY165" s="13" t="s">
        <v>204</v>
      </c>
      <c r="BE165" s="153">
        <f t="shared" si="24"/>
        <v>0</v>
      </c>
      <c r="BF165" s="153">
        <f t="shared" si="25"/>
        <v>0</v>
      </c>
      <c r="BG165" s="153">
        <f t="shared" si="26"/>
        <v>0</v>
      </c>
      <c r="BH165" s="153">
        <f t="shared" si="27"/>
        <v>0</v>
      </c>
      <c r="BI165" s="153">
        <f t="shared" si="28"/>
        <v>0</v>
      </c>
      <c r="BJ165" s="13" t="s">
        <v>88</v>
      </c>
      <c r="BK165" s="153">
        <f t="shared" si="29"/>
        <v>0</v>
      </c>
      <c r="BL165" s="13" t="s">
        <v>267</v>
      </c>
      <c r="BM165" s="152" t="s">
        <v>3530</v>
      </c>
    </row>
    <row r="166" spans="2:65" s="1" customFormat="1" ht="16.5" customHeight="1" x14ac:dyDescent="0.2">
      <c r="B166" s="139"/>
      <c r="C166" s="140" t="s">
        <v>358</v>
      </c>
      <c r="D166" s="140" t="s">
        <v>206</v>
      </c>
      <c r="E166" s="141" t="s">
        <v>3531</v>
      </c>
      <c r="F166" s="142" t="s">
        <v>3532</v>
      </c>
      <c r="G166" s="143" t="s">
        <v>294</v>
      </c>
      <c r="H166" s="144">
        <v>1</v>
      </c>
      <c r="I166" s="145"/>
      <c r="J166" s="146">
        <f t="shared" si="20"/>
        <v>0</v>
      </c>
      <c r="K166" s="147"/>
      <c r="L166" s="28"/>
      <c r="M166" s="148" t="s">
        <v>1</v>
      </c>
      <c r="N166" s="149" t="s">
        <v>41</v>
      </c>
      <c r="P166" s="150">
        <f t="shared" si="21"/>
        <v>0</v>
      </c>
      <c r="Q166" s="150">
        <v>0</v>
      </c>
      <c r="R166" s="150">
        <f t="shared" si="22"/>
        <v>0</v>
      </c>
      <c r="S166" s="150">
        <v>0</v>
      </c>
      <c r="T166" s="151">
        <f t="shared" si="23"/>
        <v>0</v>
      </c>
      <c r="AR166" s="152" t="s">
        <v>267</v>
      </c>
      <c r="AT166" s="152" t="s">
        <v>206</v>
      </c>
      <c r="AU166" s="152" t="s">
        <v>82</v>
      </c>
      <c r="AY166" s="13" t="s">
        <v>204</v>
      </c>
      <c r="BE166" s="153">
        <f t="shared" si="24"/>
        <v>0</v>
      </c>
      <c r="BF166" s="153">
        <f t="shared" si="25"/>
        <v>0</v>
      </c>
      <c r="BG166" s="153">
        <f t="shared" si="26"/>
        <v>0</v>
      </c>
      <c r="BH166" s="153">
        <f t="shared" si="27"/>
        <v>0</v>
      </c>
      <c r="BI166" s="153">
        <f t="shared" si="28"/>
        <v>0</v>
      </c>
      <c r="BJ166" s="13" t="s">
        <v>88</v>
      </c>
      <c r="BK166" s="153">
        <f t="shared" si="29"/>
        <v>0</v>
      </c>
      <c r="BL166" s="13" t="s">
        <v>267</v>
      </c>
      <c r="BM166" s="152" t="s">
        <v>3533</v>
      </c>
    </row>
    <row r="167" spans="2:65" s="1" customFormat="1" ht="16.5" customHeight="1" x14ac:dyDescent="0.2">
      <c r="B167" s="139"/>
      <c r="C167" s="154" t="s">
        <v>362</v>
      </c>
      <c r="D167" s="154" t="s">
        <v>301</v>
      </c>
      <c r="E167" s="155" t="s">
        <v>3534</v>
      </c>
      <c r="F167" s="156" t="s">
        <v>3535</v>
      </c>
      <c r="G167" s="157" t="s">
        <v>294</v>
      </c>
      <c r="H167" s="158">
        <v>1</v>
      </c>
      <c r="I167" s="159"/>
      <c r="J167" s="160">
        <f t="shared" si="20"/>
        <v>0</v>
      </c>
      <c r="K167" s="161"/>
      <c r="L167" s="162"/>
      <c r="M167" s="163" t="s">
        <v>1</v>
      </c>
      <c r="N167" s="164" t="s">
        <v>41</v>
      </c>
      <c r="P167" s="150">
        <f t="shared" si="21"/>
        <v>0</v>
      </c>
      <c r="Q167" s="150">
        <v>2.7000000000000001E-3</v>
      </c>
      <c r="R167" s="150">
        <f t="shared" si="22"/>
        <v>2.7000000000000001E-3</v>
      </c>
      <c r="S167" s="150">
        <v>0</v>
      </c>
      <c r="T167" s="151">
        <f t="shared" si="23"/>
        <v>0</v>
      </c>
      <c r="AR167" s="152" t="s">
        <v>334</v>
      </c>
      <c r="AT167" s="152" t="s">
        <v>301</v>
      </c>
      <c r="AU167" s="152" t="s">
        <v>82</v>
      </c>
      <c r="AY167" s="13" t="s">
        <v>204</v>
      </c>
      <c r="BE167" s="153">
        <f t="shared" si="24"/>
        <v>0</v>
      </c>
      <c r="BF167" s="153">
        <f t="shared" si="25"/>
        <v>0</v>
      </c>
      <c r="BG167" s="153">
        <f t="shared" si="26"/>
        <v>0</v>
      </c>
      <c r="BH167" s="153">
        <f t="shared" si="27"/>
        <v>0</v>
      </c>
      <c r="BI167" s="153">
        <f t="shared" si="28"/>
        <v>0</v>
      </c>
      <c r="BJ167" s="13" t="s">
        <v>88</v>
      </c>
      <c r="BK167" s="153">
        <f t="shared" si="29"/>
        <v>0</v>
      </c>
      <c r="BL167" s="13" t="s">
        <v>267</v>
      </c>
      <c r="BM167" s="152" t="s">
        <v>3536</v>
      </c>
    </row>
    <row r="168" spans="2:65" s="11" customFormat="1" ht="25.95" customHeight="1" x14ac:dyDescent="0.25">
      <c r="B168" s="127"/>
      <c r="D168" s="128" t="s">
        <v>74</v>
      </c>
      <c r="E168" s="129" t="s">
        <v>1228</v>
      </c>
      <c r="F168" s="129" t="s">
        <v>1229</v>
      </c>
      <c r="I168" s="130"/>
      <c r="J168" s="131">
        <f>BK168</f>
        <v>0</v>
      </c>
      <c r="L168" s="127"/>
      <c r="M168" s="132"/>
      <c r="P168" s="133">
        <f>SUM(P169:P172)</f>
        <v>0</v>
      </c>
      <c r="R168" s="133">
        <f>SUM(R169:R172)</f>
        <v>0</v>
      </c>
      <c r="T168" s="134">
        <f>SUM(T169:T172)</f>
        <v>0</v>
      </c>
      <c r="AR168" s="128" t="s">
        <v>210</v>
      </c>
      <c r="AT168" s="135" t="s">
        <v>74</v>
      </c>
      <c r="AU168" s="135" t="s">
        <v>75</v>
      </c>
      <c r="AY168" s="128" t="s">
        <v>204</v>
      </c>
      <c r="BK168" s="136">
        <f>SUM(BK169:BK172)</f>
        <v>0</v>
      </c>
    </row>
    <row r="169" spans="2:65" s="1" customFormat="1" ht="33" customHeight="1" x14ac:dyDescent="0.2">
      <c r="B169" s="139"/>
      <c r="C169" s="140" t="s">
        <v>366</v>
      </c>
      <c r="D169" s="140" t="s">
        <v>206</v>
      </c>
      <c r="E169" s="141" t="s">
        <v>1231</v>
      </c>
      <c r="F169" s="142" t="s">
        <v>1660</v>
      </c>
      <c r="G169" s="143" t="s">
        <v>1238</v>
      </c>
      <c r="H169" s="144">
        <v>8</v>
      </c>
      <c r="I169" s="145"/>
      <c r="J169" s="146">
        <f>ROUND(I169*H169,2)</f>
        <v>0</v>
      </c>
      <c r="K169" s="147"/>
      <c r="L169" s="28"/>
      <c r="M169" s="148" t="s">
        <v>1</v>
      </c>
      <c r="N169" s="149" t="s">
        <v>41</v>
      </c>
      <c r="P169" s="150">
        <f>O169*H169</f>
        <v>0</v>
      </c>
      <c r="Q169" s="150">
        <v>0</v>
      </c>
      <c r="R169" s="150">
        <f>Q169*H169</f>
        <v>0</v>
      </c>
      <c r="S169" s="150">
        <v>0</v>
      </c>
      <c r="T169" s="151">
        <f>S169*H169</f>
        <v>0</v>
      </c>
      <c r="AR169" s="152" t="s">
        <v>1233</v>
      </c>
      <c r="AT169" s="152" t="s">
        <v>206</v>
      </c>
      <c r="AU169" s="152" t="s">
        <v>82</v>
      </c>
      <c r="AY169" s="13" t="s">
        <v>204</v>
      </c>
      <c r="BE169" s="153">
        <f>IF(N169="základná",J169,0)</f>
        <v>0</v>
      </c>
      <c r="BF169" s="153">
        <f>IF(N169="znížená",J169,0)</f>
        <v>0</v>
      </c>
      <c r="BG169" s="153">
        <f>IF(N169="zákl. prenesená",J169,0)</f>
        <v>0</v>
      </c>
      <c r="BH169" s="153">
        <f>IF(N169="zníž. prenesená",J169,0)</f>
        <v>0</v>
      </c>
      <c r="BI169" s="153">
        <f>IF(N169="nulová",J169,0)</f>
        <v>0</v>
      </c>
      <c r="BJ169" s="13" t="s">
        <v>88</v>
      </c>
      <c r="BK169" s="153">
        <f>ROUND(I169*H169,2)</f>
        <v>0</v>
      </c>
      <c r="BL169" s="13" t="s">
        <v>1233</v>
      </c>
      <c r="BM169" s="152" t="s">
        <v>3537</v>
      </c>
    </row>
    <row r="170" spans="2:65" s="1" customFormat="1" ht="37.799999999999997" customHeight="1" x14ac:dyDescent="0.2">
      <c r="B170" s="139"/>
      <c r="C170" s="140" t="s">
        <v>370</v>
      </c>
      <c r="D170" s="140" t="s">
        <v>206</v>
      </c>
      <c r="E170" s="141" t="s">
        <v>3538</v>
      </c>
      <c r="F170" s="142" t="s">
        <v>3539</v>
      </c>
      <c r="G170" s="143" t="s">
        <v>1238</v>
      </c>
      <c r="H170" s="144">
        <v>4</v>
      </c>
      <c r="I170" s="145"/>
      <c r="J170" s="146">
        <f>ROUND(I170*H170,2)</f>
        <v>0</v>
      </c>
      <c r="K170" s="147"/>
      <c r="L170" s="28"/>
      <c r="M170" s="148" t="s">
        <v>1</v>
      </c>
      <c r="N170" s="149" t="s">
        <v>41</v>
      </c>
      <c r="P170" s="150">
        <f>O170*H170</f>
        <v>0</v>
      </c>
      <c r="Q170" s="150">
        <v>0</v>
      </c>
      <c r="R170" s="150">
        <f>Q170*H170</f>
        <v>0</v>
      </c>
      <c r="S170" s="150">
        <v>0</v>
      </c>
      <c r="T170" s="151">
        <f>S170*H170</f>
        <v>0</v>
      </c>
      <c r="AR170" s="152" t="s">
        <v>1233</v>
      </c>
      <c r="AT170" s="152" t="s">
        <v>206</v>
      </c>
      <c r="AU170" s="152" t="s">
        <v>82</v>
      </c>
      <c r="AY170" s="13" t="s">
        <v>204</v>
      </c>
      <c r="BE170" s="153">
        <f>IF(N170="základná",J170,0)</f>
        <v>0</v>
      </c>
      <c r="BF170" s="153">
        <f>IF(N170="znížená",J170,0)</f>
        <v>0</v>
      </c>
      <c r="BG170" s="153">
        <f>IF(N170="zákl. prenesená",J170,0)</f>
        <v>0</v>
      </c>
      <c r="BH170" s="153">
        <f>IF(N170="zníž. prenesená",J170,0)</f>
        <v>0</v>
      </c>
      <c r="BI170" s="153">
        <f>IF(N170="nulová",J170,0)</f>
        <v>0</v>
      </c>
      <c r="BJ170" s="13" t="s">
        <v>88</v>
      </c>
      <c r="BK170" s="153">
        <f>ROUND(I170*H170,2)</f>
        <v>0</v>
      </c>
      <c r="BL170" s="13" t="s">
        <v>1233</v>
      </c>
      <c r="BM170" s="152" t="s">
        <v>3540</v>
      </c>
    </row>
    <row r="171" spans="2:65" s="1" customFormat="1" ht="33" customHeight="1" x14ac:dyDescent="0.2">
      <c r="B171" s="139"/>
      <c r="C171" s="140" t="s">
        <v>374</v>
      </c>
      <c r="D171" s="140" t="s">
        <v>206</v>
      </c>
      <c r="E171" s="141" t="s">
        <v>3541</v>
      </c>
      <c r="F171" s="142" t="s">
        <v>3542</v>
      </c>
      <c r="G171" s="143" t="s">
        <v>1238</v>
      </c>
      <c r="H171" s="144">
        <v>3</v>
      </c>
      <c r="I171" s="145"/>
      <c r="J171" s="146">
        <f>ROUND(I171*H171,2)</f>
        <v>0</v>
      </c>
      <c r="K171" s="147"/>
      <c r="L171" s="28"/>
      <c r="M171" s="148" t="s">
        <v>1</v>
      </c>
      <c r="N171" s="149" t="s">
        <v>41</v>
      </c>
      <c r="P171" s="150">
        <f>O171*H171</f>
        <v>0</v>
      </c>
      <c r="Q171" s="150">
        <v>0</v>
      </c>
      <c r="R171" s="150">
        <f>Q171*H171</f>
        <v>0</v>
      </c>
      <c r="S171" s="150">
        <v>0</v>
      </c>
      <c r="T171" s="151">
        <f>S171*H171</f>
        <v>0</v>
      </c>
      <c r="AR171" s="152" t="s">
        <v>1661</v>
      </c>
      <c r="AT171" s="152" t="s">
        <v>206</v>
      </c>
      <c r="AU171" s="152" t="s">
        <v>82</v>
      </c>
      <c r="AY171" s="13" t="s">
        <v>204</v>
      </c>
      <c r="BE171" s="153">
        <f>IF(N171="základná",J171,0)</f>
        <v>0</v>
      </c>
      <c r="BF171" s="153">
        <f>IF(N171="znížená",J171,0)</f>
        <v>0</v>
      </c>
      <c r="BG171" s="153">
        <f>IF(N171="zákl. prenesená",J171,0)</f>
        <v>0</v>
      </c>
      <c r="BH171" s="153">
        <f>IF(N171="zníž. prenesená",J171,0)</f>
        <v>0</v>
      </c>
      <c r="BI171" s="153">
        <f>IF(N171="nulová",J171,0)</f>
        <v>0</v>
      </c>
      <c r="BJ171" s="13" t="s">
        <v>88</v>
      </c>
      <c r="BK171" s="153">
        <f>ROUND(I171*H171,2)</f>
        <v>0</v>
      </c>
      <c r="BL171" s="13" t="s">
        <v>1661</v>
      </c>
      <c r="BM171" s="152" t="s">
        <v>3543</v>
      </c>
    </row>
    <row r="172" spans="2:65" s="1" customFormat="1" ht="37.799999999999997" customHeight="1" x14ac:dyDescent="0.2">
      <c r="B172" s="139"/>
      <c r="C172" s="140" t="s">
        <v>378</v>
      </c>
      <c r="D172" s="140" t="s">
        <v>206</v>
      </c>
      <c r="E172" s="141" t="s">
        <v>3269</v>
      </c>
      <c r="F172" s="142" t="s">
        <v>3544</v>
      </c>
      <c r="G172" s="143" t="s">
        <v>1238</v>
      </c>
      <c r="H172" s="144">
        <v>1</v>
      </c>
      <c r="I172" s="145"/>
      <c r="J172" s="146">
        <f>ROUND(I172*H172,2)</f>
        <v>0</v>
      </c>
      <c r="K172" s="147"/>
      <c r="L172" s="28"/>
      <c r="M172" s="166" t="s">
        <v>1</v>
      </c>
      <c r="N172" s="167" t="s">
        <v>41</v>
      </c>
      <c r="O172" s="168"/>
      <c r="P172" s="169">
        <f>O172*H172</f>
        <v>0</v>
      </c>
      <c r="Q172" s="169">
        <v>0</v>
      </c>
      <c r="R172" s="169">
        <f>Q172*H172</f>
        <v>0</v>
      </c>
      <c r="S172" s="169">
        <v>0</v>
      </c>
      <c r="T172" s="170">
        <f>S172*H172</f>
        <v>0</v>
      </c>
      <c r="AR172" s="152" t="s">
        <v>1233</v>
      </c>
      <c r="AT172" s="152" t="s">
        <v>206</v>
      </c>
      <c r="AU172" s="152" t="s">
        <v>82</v>
      </c>
      <c r="AY172" s="13" t="s">
        <v>204</v>
      </c>
      <c r="BE172" s="153">
        <f>IF(N172="základná",J172,0)</f>
        <v>0</v>
      </c>
      <c r="BF172" s="153">
        <f>IF(N172="znížená",J172,0)</f>
        <v>0</v>
      </c>
      <c r="BG172" s="153">
        <f>IF(N172="zákl. prenesená",J172,0)</f>
        <v>0</v>
      </c>
      <c r="BH172" s="153">
        <f>IF(N172="zníž. prenesená",J172,0)</f>
        <v>0</v>
      </c>
      <c r="BI172" s="153">
        <f>IF(N172="nulová",J172,0)</f>
        <v>0</v>
      </c>
      <c r="BJ172" s="13" t="s">
        <v>88</v>
      </c>
      <c r="BK172" s="153">
        <f>ROUND(I172*H172,2)</f>
        <v>0</v>
      </c>
      <c r="BL172" s="13" t="s">
        <v>1233</v>
      </c>
      <c r="BM172" s="152" t="s">
        <v>3545</v>
      </c>
    </row>
    <row r="173" spans="2:65" s="1" customFormat="1" ht="7.05" customHeight="1" x14ac:dyDescent="0.2"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28"/>
    </row>
  </sheetData>
  <autoFilter ref="C122:K172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64"/>
  <sheetViews>
    <sheetView showGridLines="0" workbookViewId="0"/>
  </sheetViews>
  <sheetFormatPr defaultRowHeight="10.199999999999999" x14ac:dyDescent="0.2"/>
  <cols>
    <col min="1" max="1" width="8.28515625" customWidth="1"/>
    <col min="2" max="2" width="1.28515625" customWidth="1"/>
    <col min="3" max="3" width="4.140625" customWidth="1"/>
    <col min="4" max="4" width="4.28515625" customWidth="1"/>
    <col min="5" max="5" width="17.140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7.049999999999997" customHeight="1" x14ac:dyDescent="0.2">
      <c r="L2" s="198" t="s">
        <v>5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AT2" s="13" t="s">
        <v>148</v>
      </c>
    </row>
    <row r="3" spans="2:46" ht="7.0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.05" customHeight="1" x14ac:dyDescent="0.2">
      <c r="B4" s="16"/>
      <c r="D4" s="17" t="s">
        <v>152</v>
      </c>
      <c r="L4" s="16"/>
      <c r="M4" s="92" t="s">
        <v>9</v>
      </c>
      <c r="AT4" s="13" t="s">
        <v>3</v>
      </c>
    </row>
    <row r="5" spans="2:46" ht="7.05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16.5" customHeight="1" x14ac:dyDescent="0.2">
      <c r="B7" s="16"/>
      <c r="E7" s="234" t="str">
        <f>'Rekapitulácia stavby'!K6</f>
        <v>Výstavba novej budovy strediska DSS Doména</v>
      </c>
      <c r="F7" s="235"/>
      <c r="G7" s="235"/>
      <c r="H7" s="235"/>
      <c r="L7" s="16"/>
    </row>
    <row r="8" spans="2:46" s="1" customFormat="1" ht="12" customHeight="1" x14ac:dyDescent="0.2">
      <c r="B8" s="28"/>
      <c r="D8" s="23" t="s">
        <v>153</v>
      </c>
      <c r="L8" s="28"/>
    </row>
    <row r="9" spans="2:46" s="1" customFormat="1" ht="16.5" customHeight="1" x14ac:dyDescent="0.2">
      <c r="B9" s="28"/>
      <c r="E9" s="229" t="s">
        <v>3546</v>
      </c>
      <c r="F9" s="233"/>
      <c r="G9" s="233"/>
      <c r="H9" s="233"/>
      <c r="L9" s="28"/>
    </row>
    <row r="10" spans="2:46" s="1" customFormat="1" x14ac:dyDescent="0.2">
      <c r="B10" s="28"/>
      <c r="L10" s="28"/>
    </row>
    <row r="11" spans="2:46" s="1" customFormat="1" ht="12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5. 4. 2024</v>
      </c>
      <c r="L12" s="28"/>
    </row>
    <row r="13" spans="2:46" s="1" customFormat="1" ht="10.8" customHeight="1" x14ac:dyDescent="0.2">
      <c r="B13" s="28"/>
      <c r="L13" s="28"/>
    </row>
    <row r="14" spans="2:46" s="1" customFormat="1" ht="12" customHeight="1" x14ac:dyDescent="0.2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customHeight="1" x14ac:dyDescent="0.2">
      <c r="B15" s="28"/>
      <c r="E15" s="21" t="s">
        <v>25</v>
      </c>
      <c r="I15" s="23" t="s">
        <v>26</v>
      </c>
      <c r="J15" s="21" t="s">
        <v>1</v>
      </c>
      <c r="L15" s="28"/>
    </row>
    <row r="16" spans="2:46" s="1" customFormat="1" ht="7.05" customHeight="1" x14ac:dyDescent="0.2">
      <c r="B16" s="28"/>
      <c r="L16" s="28"/>
    </row>
    <row r="17" spans="2:12" s="1" customFormat="1" ht="12" customHeight="1" x14ac:dyDescent="0.2">
      <c r="B17" s="28"/>
      <c r="D17" s="23" t="s">
        <v>27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36" t="str">
        <f>'Rekapitulácia stavby'!E14</f>
        <v>Vyplň údaj</v>
      </c>
      <c r="F18" s="203"/>
      <c r="G18" s="203"/>
      <c r="H18" s="203"/>
      <c r="I18" s="23" t="s">
        <v>26</v>
      </c>
      <c r="J18" s="24" t="str">
        <f>'Rekapitulácia stavby'!AN14</f>
        <v>Vyplň údaj</v>
      </c>
      <c r="L18" s="28"/>
    </row>
    <row r="19" spans="2:12" s="1" customFormat="1" ht="7.05" customHeight="1" x14ac:dyDescent="0.2">
      <c r="B19" s="28"/>
      <c r="L19" s="28"/>
    </row>
    <row r="20" spans="2:12" s="1" customFormat="1" ht="12" customHeight="1" x14ac:dyDescent="0.2">
      <c r="B20" s="28"/>
      <c r="D20" s="23" t="s">
        <v>29</v>
      </c>
      <c r="I20" s="23" t="s">
        <v>24</v>
      </c>
      <c r="J20" s="21" t="s">
        <v>1</v>
      </c>
      <c r="L20" s="28"/>
    </row>
    <row r="21" spans="2:12" s="1" customFormat="1" ht="18" customHeight="1" x14ac:dyDescent="0.2">
      <c r="B21" s="28"/>
      <c r="E21" s="21" t="s">
        <v>30</v>
      </c>
      <c r="I21" s="23" t="s">
        <v>26</v>
      </c>
      <c r="J21" s="21" t="s">
        <v>1</v>
      </c>
      <c r="L21" s="28"/>
    </row>
    <row r="22" spans="2:12" s="1" customFormat="1" ht="7.05" customHeight="1" x14ac:dyDescent="0.2">
      <c r="B22" s="28"/>
      <c r="L22" s="28"/>
    </row>
    <row r="23" spans="2:12" s="1" customFormat="1" ht="12" customHeight="1" x14ac:dyDescent="0.2">
      <c r="B23" s="28"/>
      <c r="D23" s="23" t="s">
        <v>32</v>
      </c>
      <c r="I23" s="23" t="s">
        <v>24</v>
      </c>
      <c r="J23" s="21" t="s">
        <v>1</v>
      </c>
      <c r="L23" s="28"/>
    </row>
    <row r="24" spans="2:12" s="1" customFormat="1" ht="18" customHeight="1" x14ac:dyDescent="0.2">
      <c r="B24" s="28"/>
      <c r="E24" s="21" t="s">
        <v>157</v>
      </c>
      <c r="I24" s="23" t="s">
        <v>26</v>
      </c>
      <c r="J24" s="21" t="s">
        <v>1</v>
      </c>
      <c r="L24" s="28"/>
    </row>
    <row r="25" spans="2:12" s="1" customFormat="1" ht="7.05" customHeight="1" x14ac:dyDescent="0.2">
      <c r="B25" s="28"/>
      <c r="L25" s="28"/>
    </row>
    <row r="26" spans="2:12" s="1" customFormat="1" ht="12" customHeight="1" x14ac:dyDescent="0.2">
      <c r="B26" s="28"/>
      <c r="D26" s="23" t="s">
        <v>34</v>
      </c>
      <c r="L26" s="28"/>
    </row>
    <row r="27" spans="2:12" s="7" customFormat="1" ht="16.5" customHeight="1" x14ac:dyDescent="0.2">
      <c r="B27" s="93"/>
      <c r="E27" s="207" t="s">
        <v>1</v>
      </c>
      <c r="F27" s="207"/>
      <c r="G27" s="207"/>
      <c r="H27" s="207"/>
      <c r="L27" s="93"/>
    </row>
    <row r="28" spans="2:12" s="1" customFormat="1" ht="7.05" customHeight="1" x14ac:dyDescent="0.2">
      <c r="B28" s="28"/>
      <c r="L28" s="28"/>
    </row>
    <row r="29" spans="2:12" s="1" customFormat="1" ht="7.05" customHeight="1" x14ac:dyDescent="0.2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 x14ac:dyDescent="0.2">
      <c r="B30" s="28"/>
      <c r="D30" s="94" t="s">
        <v>35</v>
      </c>
      <c r="J30" s="65">
        <f>ROUND(J125, 2)</f>
        <v>0</v>
      </c>
      <c r="L30" s="28"/>
    </row>
    <row r="31" spans="2:12" s="1" customFormat="1" ht="7.0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" customHeight="1" x14ac:dyDescent="0.2">
      <c r="B32" s="28"/>
      <c r="F32" s="31" t="s">
        <v>37</v>
      </c>
      <c r="I32" s="31" t="s">
        <v>36</v>
      </c>
      <c r="J32" s="31" t="s">
        <v>38</v>
      </c>
      <c r="L32" s="28"/>
    </row>
    <row r="33" spans="2:12" s="1" customFormat="1" ht="14.4" customHeight="1" x14ac:dyDescent="0.2">
      <c r="B33" s="28"/>
      <c r="D33" s="54" t="s">
        <v>39</v>
      </c>
      <c r="E33" s="33" t="s">
        <v>40</v>
      </c>
      <c r="F33" s="95">
        <f>ROUND((SUM(BE125:BE163)),  2)</f>
        <v>0</v>
      </c>
      <c r="G33" s="96"/>
      <c r="H33" s="96"/>
      <c r="I33" s="97">
        <v>0.2</v>
      </c>
      <c r="J33" s="95">
        <f>ROUND(((SUM(BE125:BE163))*I33),  2)</f>
        <v>0</v>
      </c>
      <c r="L33" s="28"/>
    </row>
    <row r="34" spans="2:12" s="1" customFormat="1" ht="14.4" customHeight="1" x14ac:dyDescent="0.2">
      <c r="B34" s="28"/>
      <c r="E34" s="33" t="s">
        <v>41</v>
      </c>
      <c r="F34" s="95">
        <f>ROUND((SUM(BF125:BF163)),  2)</f>
        <v>0</v>
      </c>
      <c r="G34" s="96"/>
      <c r="H34" s="96"/>
      <c r="I34" s="97">
        <v>0.2</v>
      </c>
      <c r="J34" s="95">
        <f>ROUND(((SUM(BF125:BF163))*I34),  2)</f>
        <v>0</v>
      </c>
      <c r="L34" s="28"/>
    </row>
    <row r="35" spans="2:12" s="1" customFormat="1" ht="14.4" hidden="1" customHeight="1" x14ac:dyDescent="0.2">
      <c r="B35" s="28"/>
      <c r="E35" s="23" t="s">
        <v>42</v>
      </c>
      <c r="F35" s="85">
        <f>ROUND((SUM(BG125:BG163)),  2)</f>
        <v>0</v>
      </c>
      <c r="I35" s="98">
        <v>0.2</v>
      </c>
      <c r="J35" s="85">
        <f>0</f>
        <v>0</v>
      </c>
      <c r="L35" s="28"/>
    </row>
    <row r="36" spans="2:12" s="1" customFormat="1" ht="14.4" hidden="1" customHeight="1" x14ac:dyDescent="0.2">
      <c r="B36" s="28"/>
      <c r="E36" s="23" t="s">
        <v>43</v>
      </c>
      <c r="F36" s="85">
        <f>ROUND((SUM(BH125:BH163)),  2)</f>
        <v>0</v>
      </c>
      <c r="I36" s="98">
        <v>0.2</v>
      </c>
      <c r="J36" s="85">
        <f>0</f>
        <v>0</v>
      </c>
      <c r="L36" s="28"/>
    </row>
    <row r="37" spans="2:12" s="1" customFormat="1" ht="14.4" hidden="1" customHeight="1" x14ac:dyDescent="0.2">
      <c r="B37" s="28"/>
      <c r="E37" s="33" t="s">
        <v>44</v>
      </c>
      <c r="F37" s="95">
        <f>ROUND((SUM(BI125:BI163)),  2)</f>
        <v>0</v>
      </c>
      <c r="G37" s="96"/>
      <c r="H37" s="96"/>
      <c r="I37" s="97">
        <v>0</v>
      </c>
      <c r="J37" s="95">
        <f>0</f>
        <v>0</v>
      </c>
      <c r="L37" s="28"/>
    </row>
    <row r="38" spans="2:12" s="1" customFormat="1" ht="7.05" customHeight="1" x14ac:dyDescent="0.2">
      <c r="B38" s="28"/>
      <c r="L38" s="28"/>
    </row>
    <row r="39" spans="2:12" s="1" customFormat="1" ht="25.35" customHeight="1" x14ac:dyDescent="0.2">
      <c r="B39" s="28"/>
      <c r="C39" s="99"/>
      <c r="D39" s="100" t="s">
        <v>45</v>
      </c>
      <c r="E39" s="56"/>
      <c r="F39" s="56"/>
      <c r="G39" s="101" t="s">
        <v>46</v>
      </c>
      <c r="H39" s="102" t="s">
        <v>47</v>
      </c>
      <c r="I39" s="56"/>
      <c r="J39" s="103">
        <f>SUM(J30:J37)</f>
        <v>0</v>
      </c>
      <c r="K39" s="104"/>
      <c r="L39" s="28"/>
    </row>
    <row r="40" spans="2:12" s="1" customFormat="1" ht="14.4" customHeight="1" x14ac:dyDescent="0.2">
      <c r="B40" s="28"/>
      <c r="L40" s="28"/>
    </row>
    <row r="41" spans="2:12" ht="14.4" customHeight="1" x14ac:dyDescent="0.2">
      <c r="B41" s="16"/>
      <c r="L41" s="16"/>
    </row>
    <row r="42" spans="2:12" ht="14.4" customHeight="1" x14ac:dyDescent="0.2">
      <c r="B42" s="16"/>
      <c r="L42" s="16"/>
    </row>
    <row r="43" spans="2:12" ht="14.4" customHeight="1" x14ac:dyDescent="0.2">
      <c r="B43" s="16"/>
      <c r="L43" s="16"/>
    </row>
    <row r="44" spans="2:12" ht="14.4" customHeight="1" x14ac:dyDescent="0.2">
      <c r="B44" s="16"/>
      <c r="L44" s="16"/>
    </row>
    <row r="45" spans="2:12" ht="14.4" customHeight="1" x14ac:dyDescent="0.2">
      <c r="B45" s="16"/>
      <c r="L45" s="16"/>
    </row>
    <row r="46" spans="2:12" ht="14.4" customHeight="1" x14ac:dyDescent="0.2">
      <c r="B46" s="16"/>
      <c r="L46" s="16"/>
    </row>
    <row r="47" spans="2:12" ht="14.4" customHeight="1" x14ac:dyDescent="0.2">
      <c r="B47" s="16"/>
      <c r="L47" s="16"/>
    </row>
    <row r="48" spans="2:12" ht="14.4" customHeight="1" x14ac:dyDescent="0.2">
      <c r="B48" s="16"/>
      <c r="L48" s="16"/>
    </row>
    <row r="49" spans="2:12" ht="14.4" customHeight="1" x14ac:dyDescent="0.2">
      <c r="B49" s="16"/>
      <c r="L49" s="16"/>
    </row>
    <row r="50" spans="2:12" s="1" customFormat="1" ht="14.4" customHeight="1" x14ac:dyDescent="0.2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3.2" x14ac:dyDescent="0.2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.2" x14ac:dyDescent="0.2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3.2" x14ac:dyDescent="0.2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.0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.05" customHeight="1" x14ac:dyDescent="0.2">
      <c r="B82" s="28"/>
      <c r="C82" s="17" t="s">
        <v>158</v>
      </c>
      <c r="L82" s="28"/>
    </row>
    <row r="83" spans="2:47" s="1" customFormat="1" ht="7.05" customHeight="1" x14ac:dyDescent="0.2">
      <c r="B83" s="28"/>
      <c r="L83" s="28"/>
    </row>
    <row r="84" spans="2:47" s="1" customFormat="1" ht="12" customHeight="1" x14ac:dyDescent="0.2">
      <c r="B84" s="28"/>
      <c r="C84" s="23" t="s">
        <v>15</v>
      </c>
      <c r="L84" s="28"/>
    </row>
    <row r="85" spans="2:47" s="1" customFormat="1" ht="16.5" customHeight="1" x14ac:dyDescent="0.2">
      <c r="B85" s="28"/>
      <c r="E85" s="234" t="str">
        <f>E7</f>
        <v>Výstavba novej budovy strediska DSS Doména</v>
      </c>
      <c r="F85" s="235"/>
      <c r="G85" s="235"/>
      <c r="H85" s="235"/>
      <c r="L85" s="28"/>
    </row>
    <row r="86" spans="2:47" s="1" customFormat="1" ht="12" customHeight="1" x14ac:dyDescent="0.2">
      <c r="B86" s="28"/>
      <c r="C86" s="23" t="s">
        <v>153</v>
      </c>
      <c r="L86" s="28"/>
    </row>
    <row r="87" spans="2:47" s="1" customFormat="1" ht="16.5" customHeight="1" x14ac:dyDescent="0.2">
      <c r="B87" s="28"/>
      <c r="E87" s="229" t="str">
        <f>E9</f>
        <v>SO 09 - Oplotenie</v>
      </c>
      <c r="F87" s="233"/>
      <c r="G87" s="233"/>
      <c r="H87" s="233"/>
      <c r="L87" s="28"/>
    </row>
    <row r="88" spans="2:47" s="1" customFormat="1" ht="7.05" customHeight="1" x14ac:dyDescent="0.2">
      <c r="B88" s="28"/>
      <c r="L88" s="28"/>
    </row>
    <row r="89" spans="2:47" s="1" customFormat="1" ht="12" customHeight="1" x14ac:dyDescent="0.2">
      <c r="B89" s="28"/>
      <c r="C89" s="23" t="s">
        <v>19</v>
      </c>
      <c r="F89" s="21" t="str">
        <f>F12</f>
        <v>k.ú.: Ždiar nad Hronom, č.p.:1793/3</v>
      </c>
      <c r="I89" s="23" t="s">
        <v>21</v>
      </c>
      <c r="J89" s="51" t="str">
        <f>IF(J12="","",J12)</f>
        <v>5. 4. 2024</v>
      </c>
      <c r="L89" s="28"/>
    </row>
    <row r="90" spans="2:47" s="1" customFormat="1" ht="7.05" customHeight="1" x14ac:dyDescent="0.2">
      <c r="B90" s="28"/>
      <c r="L90" s="28"/>
    </row>
    <row r="91" spans="2:47" s="1" customFormat="1" ht="15.15" customHeight="1" x14ac:dyDescent="0.2">
      <c r="B91" s="28"/>
      <c r="C91" s="23" t="s">
        <v>23</v>
      </c>
      <c r="F91" s="21" t="str">
        <f>E15</f>
        <v>Zriadenie sociálnych služieb LIPA</v>
      </c>
      <c r="I91" s="23" t="s">
        <v>29</v>
      </c>
      <c r="J91" s="26" t="str">
        <f>E21</f>
        <v>Ing. Viliam Michálek</v>
      </c>
      <c r="L91" s="28"/>
    </row>
    <row r="92" spans="2:47" s="1" customFormat="1" ht="15.15" customHeight="1" x14ac:dyDescent="0.2">
      <c r="B92" s="28"/>
      <c r="C92" s="23" t="s">
        <v>27</v>
      </c>
      <c r="F92" s="21" t="str">
        <f>IF(E18="","",E18)</f>
        <v>Vyplň údaj</v>
      </c>
      <c r="I92" s="23" t="s">
        <v>32</v>
      </c>
      <c r="J92" s="26" t="str">
        <f>E24</f>
        <v>Ing. Michal Dzugas</v>
      </c>
      <c r="L92" s="28"/>
    </row>
    <row r="93" spans="2:47" s="1" customFormat="1" ht="10.199999999999999" customHeight="1" x14ac:dyDescent="0.2">
      <c r="B93" s="28"/>
      <c r="L93" s="28"/>
    </row>
    <row r="94" spans="2:47" s="1" customFormat="1" ht="29.25" customHeight="1" x14ac:dyDescent="0.2">
      <c r="B94" s="28"/>
      <c r="C94" s="107" t="s">
        <v>159</v>
      </c>
      <c r="D94" s="99"/>
      <c r="E94" s="99"/>
      <c r="F94" s="99"/>
      <c r="G94" s="99"/>
      <c r="H94" s="99"/>
      <c r="I94" s="99"/>
      <c r="J94" s="108" t="s">
        <v>160</v>
      </c>
      <c r="K94" s="99"/>
      <c r="L94" s="28"/>
    </row>
    <row r="95" spans="2:47" s="1" customFormat="1" ht="10.199999999999999" customHeight="1" x14ac:dyDescent="0.2">
      <c r="B95" s="28"/>
      <c r="L95" s="28"/>
    </row>
    <row r="96" spans="2:47" s="1" customFormat="1" ht="22.8" customHeight="1" x14ac:dyDescent="0.2">
      <c r="B96" s="28"/>
      <c r="C96" s="109" t="s">
        <v>161</v>
      </c>
      <c r="J96" s="65">
        <f>J125</f>
        <v>0</v>
      </c>
      <c r="L96" s="28"/>
      <c r="AU96" s="13" t="s">
        <v>162</v>
      </c>
    </row>
    <row r="97" spans="2:12" s="8" customFormat="1" ht="25.05" customHeight="1" x14ac:dyDescent="0.2">
      <c r="B97" s="110"/>
      <c r="D97" s="111" t="s">
        <v>163</v>
      </c>
      <c r="E97" s="112"/>
      <c r="F97" s="112"/>
      <c r="G97" s="112"/>
      <c r="H97" s="112"/>
      <c r="I97" s="112"/>
      <c r="J97" s="113">
        <f>J126</f>
        <v>0</v>
      </c>
      <c r="L97" s="110"/>
    </row>
    <row r="98" spans="2:12" s="9" customFormat="1" ht="19.95" customHeight="1" x14ac:dyDescent="0.2">
      <c r="B98" s="114"/>
      <c r="D98" s="115" t="s">
        <v>164</v>
      </c>
      <c r="E98" s="116"/>
      <c r="F98" s="116"/>
      <c r="G98" s="116"/>
      <c r="H98" s="116"/>
      <c r="I98" s="116"/>
      <c r="J98" s="117">
        <f>J127</f>
        <v>0</v>
      </c>
      <c r="L98" s="114"/>
    </row>
    <row r="99" spans="2:12" s="9" customFormat="1" ht="19.95" customHeight="1" x14ac:dyDescent="0.2">
      <c r="B99" s="114"/>
      <c r="D99" s="115" t="s">
        <v>165</v>
      </c>
      <c r="E99" s="116"/>
      <c r="F99" s="116"/>
      <c r="G99" s="116"/>
      <c r="H99" s="116"/>
      <c r="I99" s="116"/>
      <c r="J99" s="117">
        <f>J133</f>
        <v>0</v>
      </c>
      <c r="L99" s="114"/>
    </row>
    <row r="100" spans="2:12" s="9" customFormat="1" ht="19.95" customHeight="1" x14ac:dyDescent="0.2">
      <c r="B100" s="114"/>
      <c r="D100" s="115" t="s">
        <v>166</v>
      </c>
      <c r="E100" s="116"/>
      <c r="F100" s="116"/>
      <c r="G100" s="116"/>
      <c r="H100" s="116"/>
      <c r="I100" s="116"/>
      <c r="J100" s="117">
        <f>J135</f>
        <v>0</v>
      </c>
      <c r="L100" s="114"/>
    </row>
    <row r="101" spans="2:12" s="9" customFormat="1" ht="19.95" customHeight="1" x14ac:dyDescent="0.2">
      <c r="B101" s="114"/>
      <c r="D101" s="115" t="s">
        <v>170</v>
      </c>
      <c r="E101" s="116"/>
      <c r="F101" s="116"/>
      <c r="G101" s="116"/>
      <c r="H101" s="116"/>
      <c r="I101" s="116"/>
      <c r="J101" s="117">
        <f>J145</f>
        <v>0</v>
      </c>
      <c r="L101" s="114"/>
    </row>
    <row r="102" spans="2:12" s="8" customFormat="1" ht="25.05" customHeight="1" x14ac:dyDescent="0.2">
      <c r="B102" s="110"/>
      <c r="D102" s="111" t="s">
        <v>171</v>
      </c>
      <c r="E102" s="112"/>
      <c r="F102" s="112"/>
      <c r="G102" s="112"/>
      <c r="H102" s="112"/>
      <c r="I102" s="112"/>
      <c r="J102" s="113">
        <f>J147</f>
        <v>0</v>
      </c>
      <c r="L102" s="110"/>
    </row>
    <row r="103" spans="2:12" s="9" customFormat="1" ht="19.95" customHeight="1" x14ac:dyDescent="0.2">
      <c r="B103" s="114"/>
      <c r="D103" s="115" t="s">
        <v>182</v>
      </c>
      <c r="E103" s="116"/>
      <c r="F103" s="116"/>
      <c r="G103" s="116"/>
      <c r="H103" s="116"/>
      <c r="I103" s="116"/>
      <c r="J103" s="117">
        <f>J148</f>
        <v>0</v>
      </c>
      <c r="L103" s="114"/>
    </row>
    <row r="104" spans="2:12" s="8" customFormat="1" ht="25.05" customHeight="1" x14ac:dyDescent="0.2">
      <c r="B104" s="110"/>
      <c r="D104" s="111" t="s">
        <v>1675</v>
      </c>
      <c r="E104" s="112"/>
      <c r="F104" s="112"/>
      <c r="G104" s="112"/>
      <c r="H104" s="112"/>
      <c r="I104" s="112"/>
      <c r="J104" s="113">
        <f>J159</f>
        <v>0</v>
      </c>
      <c r="L104" s="110"/>
    </row>
    <row r="105" spans="2:12" s="9" customFormat="1" ht="19.95" customHeight="1" x14ac:dyDescent="0.2">
      <c r="B105" s="114"/>
      <c r="D105" s="115" t="s">
        <v>2338</v>
      </c>
      <c r="E105" s="116"/>
      <c r="F105" s="116"/>
      <c r="G105" s="116"/>
      <c r="H105" s="116"/>
      <c r="I105" s="116"/>
      <c r="J105" s="117">
        <f>J160</f>
        <v>0</v>
      </c>
      <c r="L105" s="114"/>
    </row>
    <row r="106" spans="2:12" s="1" customFormat="1" ht="21.75" customHeight="1" x14ac:dyDescent="0.2">
      <c r="B106" s="28"/>
      <c r="L106" s="28"/>
    </row>
    <row r="107" spans="2:12" s="1" customFormat="1" ht="7.05" customHeight="1" x14ac:dyDescent="0.2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28"/>
    </row>
    <row r="111" spans="2:12" s="1" customFormat="1" ht="7.05" customHeight="1" x14ac:dyDescent="0.2"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28"/>
    </row>
    <row r="112" spans="2:12" s="1" customFormat="1" ht="25.05" customHeight="1" x14ac:dyDescent="0.2">
      <c r="B112" s="28"/>
      <c r="C112" s="17" t="s">
        <v>190</v>
      </c>
      <c r="L112" s="28"/>
    </row>
    <row r="113" spans="2:65" s="1" customFormat="1" ht="7.05" customHeight="1" x14ac:dyDescent="0.2">
      <c r="B113" s="28"/>
      <c r="L113" s="28"/>
    </row>
    <row r="114" spans="2:65" s="1" customFormat="1" ht="12" customHeight="1" x14ac:dyDescent="0.2">
      <c r="B114" s="28"/>
      <c r="C114" s="23" t="s">
        <v>15</v>
      </c>
      <c r="L114" s="28"/>
    </row>
    <row r="115" spans="2:65" s="1" customFormat="1" ht="16.5" customHeight="1" x14ac:dyDescent="0.2">
      <c r="B115" s="28"/>
      <c r="E115" s="234" t="str">
        <f>E7</f>
        <v>Výstavba novej budovy strediska DSS Doména</v>
      </c>
      <c r="F115" s="235"/>
      <c r="G115" s="235"/>
      <c r="H115" s="235"/>
      <c r="L115" s="28"/>
    </row>
    <row r="116" spans="2:65" s="1" customFormat="1" ht="12" customHeight="1" x14ac:dyDescent="0.2">
      <c r="B116" s="28"/>
      <c r="C116" s="23" t="s">
        <v>153</v>
      </c>
      <c r="L116" s="28"/>
    </row>
    <row r="117" spans="2:65" s="1" customFormat="1" ht="16.5" customHeight="1" x14ac:dyDescent="0.2">
      <c r="B117" s="28"/>
      <c r="E117" s="229" t="str">
        <f>E9</f>
        <v>SO 09 - Oplotenie</v>
      </c>
      <c r="F117" s="233"/>
      <c r="G117" s="233"/>
      <c r="H117" s="233"/>
      <c r="L117" s="28"/>
    </row>
    <row r="118" spans="2:65" s="1" customFormat="1" ht="7.05" customHeight="1" x14ac:dyDescent="0.2">
      <c r="B118" s="28"/>
      <c r="L118" s="28"/>
    </row>
    <row r="119" spans="2:65" s="1" customFormat="1" ht="12" customHeight="1" x14ac:dyDescent="0.2">
      <c r="B119" s="28"/>
      <c r="C119" s="23" t="s">
        <v>19</v>
      </c>
      <c r="F119" s="21" t="str">
        <f>F12</f>
        <v>k.ú.: Ždiar nad Hronom, č.p.:1793/3</v>
      </c>
      <c r="I119" s="23" t="s">
        <v>21</v>
      </c>
      <c r="J119" s="51" t="str">
        <f>IF(J12="","",J12)</f>
        <v>5. 4. 2024</v>
      </c>
      <c r="L119" s="28"/>
    </row>
    <row r="120" spans="2:65" s="1" customFormat="1" ht="7.05" customHeight="1" x14ac:dyDescent="0.2">
      <c r="B120" s="28"/>
      <c r="L120" s="28"/>
    </row>
    <row r="121" spans="2:65" s="1" customFormat="1" ht="15.15" customHeight="1" x14ac:dyDescent="0.2">
      <c r="B121" s="28"/>
      <c r="C121" s="23" t="s">
        <v>23</v>
      </c>
      <c r="F121" s="21" t="str">
        <f>E15</f>
        <v>Zriadenie sociálnych služieb LIPA</v>
      </c>
      <c r="I121" s="23" t="s">
        <v>29</v>
      </c>
      <c r="J121" s="26" t="str">
        <f>E21</f>
        <v>Ing. Viliam Michálek</v>
      </c>
      <c r="L121" s="28"/>
    </row>
    <row r="122" spans="2:65" s="1" customFormat="1" ht="15.15" customHeight="1" x14ac:dyDescent="0.2">
      <c r="B122" s="28"/>
      <c r="C122" s="23" t="s">
        <v>27</v>
      </c>
      <c r="F122" s="21" t="str">
        <f>IF(E18="","",E18)</f>
        <v>Vyplň údaj</v>
      </c>
      <c r="I122" s="23" t="s">
        <v>32</v>
      </c>
      <c r="J122" s="26" t="str">
        <f>E24</f>
        <v>Ing. Michal Dzugas</v>
      </c>
      <c r="L122" s="28"/>
    </row>
    <row r="123" spans="2:65" s="1" customFormat="1" ht="10.199999999999999" customHeight="1" x14ac:dyDescent="0.2">
      <c r="B123" s="28"/>
      <c r="L123" s="28"/>
    </row>
    <row r="124" spans="2:65" s="10" customFormat="1" ht="29.25" customHeight="1" x14ac:dyDescent="0.2">
      <c r="B124" s="118"/>
      <c r="C124" s="119" t="s">
        <v>191</v>
      </c>
      <c r="D124" s="120" t="s">
        <v>60</v>
      </c>
      <c r="E124" s="120" t="s">
        <v>56</v>
      </c>
      <c r="F124" s="120" t="s">
        <v>57</v>
      </c>
      <c r="G124" s="120" t="s">
        <v>192</v>
      </c>
      <c r="H124" s="120" t="s">
        <v>193</v>
      </c>
      <c r="I124" s="120" t="s">
        <v>194</v>
      </c>
      <c r="J124" s="121" t="s">
        <v>160</v>
      </c>
      <c r="K124" s="122" t="s">
        <v>195</v>
      </c>
      <c r="L124" s="118"/>
      <c r="M124" s="58" t="s">
        <v>1</v>
      </c>
      <c r="N124" s="59" t="s">
        <v>39</v>
      </c>
      <c r="O124" s="59" t="s">
        <v>196</v>
      </c>
      <c r="P124" s="59" t="s">
        <v>197</v>
      </c>
      <c r="Q124" s="59" t="s">
        <v>198</v>
      </c>
      <c r="R124" s="59" t="s">
        <v>199</v>
      </c>
      <c r="S124" s="59" t="s">
        <v>200</v>
      </c>
      <c r="T124" s="60" t="s">
        <v>201</v>
      </c>
    </row>
    <row r="125" spans="2:65" s="1" customFormat="1" ht="22.8" customHeight="1" x14ac:dyDescent="0.3">
      <c r="B125" s="28"/>
      <c r="C125" s="63" t="s">
        <v>161</v>
      </c>
      <c r="J125" s="123">
        <f>BK125</f>
        <v>0</v>
      </c>
      <c r="L125" s="28"/>
      <c r="M125" s="61"/>
      <c r="N125" s="52"/>
      <c r="O125" s="52"/>
      <c r="P125" s="124">
        <f>P126+P147+P159</f>
        <v>0</v>
      </c>
      <c r="Q125" s="52"/>
      <c r="R125" s="124">
        <f>R126+R147+R159</f>
        <v>46.584450212799993</v>
      </c>
      <c r="S125" s="52"/>
      <c r="T125" s="125">
        <f>T126+T147+T159</f>
        <v>0</v>
      </c>
      <c r="AT125" s="13" t="s">
        <v>74</v>
      </c>
      <c r="AU125" s="13" t="s">
        <v>162</v>
      </c>
      <c r="BK125" s="126">
        <f>BK126+BK147+BK159</f>
        <v>0</v>
      </c>
    </row>
    <row r="126" spans="2:65" s="11" customFormat="1" ht="25.95" customHeight="1" x14ac:dyDescent="0.25">
      <c r="B126" s="127"/>
      <c r="D126" s="128" t="s">
        <v>74</v>
      </c>
      <c r="E126" s="129" t="s">
        <v>202</v>
      </c>
      <c r="F126" s="129" t="s">
        <v>203</v>
      </c>
      <c r="I126" s="130"/>
      <c r="J126" s="131">
        <f>BK126</f>
        <v>0</v>
      </c>
      <c r="L126" s="127"/>
      <c r="M126" s="132"/>
      <c r="P126" s="133">
        <f>P127+P133+P135+P145</f>
        <v>0</v>
      </c>
      <c r="R126" s="133">
        <f>R127+R133+R135+R145</f>
        <v>45.929105212799996</v>
      </c>
      <c r="T126" s="134">
        <f>T127+T133+T135+T145</f>
        <v>0</v>
      </c>
      <c r="AR126" s="128" t="s">
        <v>82</v>
      </c>
      <c r="AT126" s="135" t="s">
        <v>74</v>
      </c>
      <c r="AU126" s="135" t="s">
        <v>75</v>
      </c>
      <c r="AY126" s="128" t="s">
        <v>204</v>
      </c>
      <c r="BK126" s="136">
        <f>BK127+BK133+BK135+BK145</f>
        <v>0</v>
      </c>
    </row>
    <row r="127" spans="2:65" s="11" customFormat="1" ht="22.8" customHeight="1" x14ac:dyDescent="0.25">
      <c r="B127" s="127"/>
      <c r="D127" s="128" t="s">
        <v>74</v>
      </c>
      <c r="E127" s="137" t="s">
        <v>82</v>
      </c>
      <c r="F127" s="137" t="s">
        <v>205</v>
      </c>
      <c r="I127" s="130"/>
      <c r="J127" s="138">
        <f>BK127</f>
        <v>0</v>
      </c>
      <c r="L127" s="127"/>
      <c r="M127" s="132"/>
      <c r="P127" s="133">
        <f>SUM(P128:P132)</f>
        <v>0</v>
      </c>
      <c r="R127" s="133">
        <f>SUM(R128:R132)</f>
        <v>0</v>
      </c>
      <c r="T127" s="134">
        <f>SUM(T128:T132)</f>
        <v>0</v>
      </c>
      <c r="AR127" s="128" t="s">
        <v>82</v>
      </c>
      <c r="AT127" s="135" t="s">
        <v>74</v>
      </c>
      <c r="AU127" s="135" t="s">
        <v>82</v>
      </c>
      <c r="AY127" s="128" t="s">
        <v>204</v>
      </c>
      <c r="BK127" s="136">
        <f>SUM(BK128:BK132)</f>
        <v>0</v>
      </c>
    </row>
    <row r="128" spans="2:65" s="1" customFormat="1" ht="21.75" customHeight="1" x14ac:dyDescent="0.2">
      <c r="B128" s="139"/>
      <c r="C128" s="140" t="s">
        <v>82</v>
      </c>
      <c r="D128" s="140" t="s">
        <v>206</v>
      </c>
      <c r="E128" s="141" t="s">
        <v>215</v>
      </c>
      <c r="F128" s="142" t="s">
        <v>216</v>
      </c>
      <c r="G128" s="143" t="s">
        <v>209</v>
      </c>
      <c r="H128" s="144">
        <v>9.984</v>
      </c>
      <c r="I128" s="145"/>
      <c r="J128" s="146">
        <f>ROUND(I128*H128,2)</f>
        <v>0</v>
      </c>
      <c r="K128" s="147"/>
      <c r="L128" s="28"/>
      <c r="M128" s="148" t="s">
        <v>1</v>
      </c>
      <c r="N128" s="149" t="s">
        <v>41</v>
      </c>
      <c r="P128" s="150">
        <f>O128*H128</f>
        <v>0</v>
      </c>
      <c r="Q128" s="150">
        <v>0</v>
      </c>
      <c r="R128" s="150">
        <f>Q128*H128</f>
        <v>0</v>
      </c>
      <c r="S128" s="150">
        <v>0</v>
      </c>
      <c r="T128" s="151">
        <f>S128*H128</f>
        <v>0</v>
      </c>
      <c r="AR128" s="152" t="s">
        <v>210</v>
      </c>
      <c r="AT128" s="152" t="s">
        <v>206</v>
      </c>
      <c r="AU128" s="152" t="s">
        <v>88</v>
      </c>
      <c r="AY128" s="13" t="s">
        <v>204</v>
      </c>
      <c r="BE128" s="153">
        <f>IF(N128="základná",J128,0)</f>
        <v>0</v>
      </c>
      <c r="BF128" s="153">
        <f>IF(N128="znížená",J128,0)</f>
        <v>0</v>
      </c>
      <c r="BG128" s="153">
        <f>IF(N128="zákl. prenesená",J128,0)</f>
        <v>0</v>
      </c>
      <c r="BH128" s="153">
        <f>IF(N128="zníž. prenesená",J128,0)</f>
        <v>0</v>
      </c>
      <c r="BI128" s="153">
        <f>IF(N128="nulová",J128,0)</f>
        <v>0</v>
      </c>
      <c r="BJ128" s="13" t="s">
        <v>88</v>
      </c>
      <c r="BK128" s="153">
        <f>ROUND(I128*H128,2)</f>
        <v>0</v>
      </c>
      <c r="BL128" s="13" t="s">
        <v>210</v>
      </c>
      <c r="BM128" s="152" t="s">
        <v>3547</v>
      </c>
    </row>
    <row r="129" spans="2:65" s="1" customFormat="1" ht="37.799999999999997" customHeight="1" x14ac:dyDescent="0.2">
      <c r="B129" s="139"/>
      <c r="C129" s="140" t="s">
        <v>88</v>
      </c>
      <c r="D129" s="140" t="s">
        <v>206</v>
      </c>
      <c r="E129" s="141" t="s">
        <v>218</v>
      </c>
      <c r="F129" s="142" t="s">
        <v>219</v>
      </c>
      <c r="G129" s="143" t="s">
        <v>209</v>
      </c>
      <c r="H129" s="144">
        <v>9.984</v>
      </c>
      <c r="I129" s="145"/>
      <c r="J129" s="146">
        <f>ROUND(I129*H129,2)</f>
        <v>0</v>
      </c>
      <c r="K129" s="147"/>
      <c r="L129" s="28"/>
      <c r="M129" s="148" t="s">
        <v>1</v>
      </c>
      <c r="N129" s="149" t="s">
        <v>41</v>
      </c>
      <c r="P129" s="150">
        <f>O129*H129</f>
        <v>0</v>
      </c>
      <c r="Q129" s="150">
        <v>0</v>
      </c>
      <c r="R129" s="150">
        <f>Q129*H129</f>
        <v>0</v>
      </c>
      <c r="S129" s="150">
        <v>0</v>
      </c>
      <c r="T129" s="151">
        <f>S129*H129</f>
        <v>0</v>
      </c>
      <c r="AR129" s="152" t="s">
        <v>210</v>
      </c>
      <c r="AT129" s="152" t="s">
        <v>206</v>
      </c>
      <c r="AU129" s="152" t="s">
        <v>88</v>
      </c>
      <c r="AY129" s="13" t="s">
        <v>204</v>
      </c>
      <c r="BE129" s="153">
        <f>IF(N129="základná",J129,0)</f>
        <v>0</v>
      </c>
      <c r="BF129" s="153">
        <f>IF(N129="znížená",J129,0)</f>
        <v>0</v>
      </c>
      <c r="BG129" s="153">
        <f>IF(N129="zákl. prenesená",J129,0)</f>
        <v>0</v>
      </c>
      <c r="BH129" s="153">
        <f>IF(N129="zníž. prenesená",J129,0)</f>
        <v>0</v>
      </c>
      <c r="BI129" s="153">
        <f>IF(N129="nulová",J129,0)</f>
        <v>0</v>
      </c>
      <c r="BJ129" s="13" t="s">
        <v>88</v>
      </c>
      <c r="BK129" s="153">
        <f>ROUND(I129*H129,2)</f>
        <v>0</v>
      </c>
      <c r="BL129" s="13" t="s">
        <v>210</v>
      </c>
      <c r="BM129" s="152" t="s">
        <v>3548</v>
      </c>
    </row>
    <row r="130" spans="2:65" s="1" customFormat="1" ht="37.799999999999997" customHeight="1" x14ac:dyDescent="0.2">
      <c r="B130" s="139"/>
      <c r="C130" s="140" t="s">
        <v>93</v>
      </c>
      <c r="D130" s="140" t="s">
        <v>206</v>
      </c>
      <c r="E130" s="141" t="s">
        <v>2915</v>
      </c>
      <c r="F130" s="142" t="s">
        <v>2916</v>
      </c>
      <c r="G130" s="143" t="s">
        <v>209</v>
      </c>
      <c r="H130" s="144">
        <v>18.484000000000002</v>
      </c>
      <c r="I130" s="145"/>
      <c r="J130" s="146">
        <f>ROUND(I130*H130,2)</f>
        <v>0</v>
      </c>
      <c r="K130" s="147"/>
      <c r="L130" s="28"/>
      <c r="M130" s="148" t="s">
        <v>1</v>
      </c>
      <c r="N130" s="149" t="s">
        <v>41</v>
      </c>
      <c r="P130" s="150">
        <f>O130*H130</f>
        <v>0</v>
      </c>
      <c r="Q130" s="150">
        <v>0</v>
      </c>
      <c r="R130" s="150">
        <f>Q130*H130</f>
        <v>0</v>
      </c>
      <c r="S130" s="150">
        <v>0</v>
      </c>
      <c r="T130" s="151">
        <f>S130*H130</f>
        <v>0</v>
      </c>
      <c r="AR130" s="152" t="s">
        <v>210</v>
      </c>
      <c r="AT130" s="152" t="s">
        <v>206</v>
      </c>
      <c r="AU130" s="152" t="s">
        <v>88</v>
      </c>
      <c r="AY130" s="13" t="s">
        <v>204</v>
      </c>
      <c r="BE130" s="153">
        <f>IF(N130="základná",J130,0)</f>
        <v>0</v>
      </c>
      <c r="BF130" s="153">
        <f>IF(N130="znížená",J130,0)</f>
        <v>0</v>
      </c>
      <c r="BG130" s="153">
        <f>IF(N130="zákl. prenesená",J130,0)</f>
        <v>0</v>
      </c>
      <c r="BH130" s="153">
        <f>IF(N130="zníž. prenesená",J130,0)</f>
        <v>0</v>
      </c>
      <c r="BI130" s="153">
        <f>IF(N130="nulová",J130,0)</f>
        <v>0</v>
      </c>
      <c r="BJ130" s="13" t="s">
        <v>88</v>
      </c>
      <c r="BK130" s="153">
        <f>ROUND(I130*H130,2)</f>
        <v>0</v>
      </c>
      <c r="BL130" s="13" t="s">
        <v>210</v>
      </c>
      <c r="BM130" s="152" t="s">
        <v>3549</v>
      </c>
    </row>
    <row r="131" spans="2:65" s="1" customFormat="1" ht="24.15" customHeight="1" x14ac:dyDescent="0.2">
      <c r="B131" s="139"/>
      <c r="C131" s="140" t="s">
        <v>210</v>
      </c>
      <c r="D131" s="140" t="s">
        <v>206</v>
      </c>
      <c r="E131" s="141" t="s">
        <v>3550</v>
      </c>
      <c r="F131" s="142" t="s">
        <v>3551</v>
      </c>
      <c r="G131" s="143" t="s">
        <v>209</v>
      </c>
      <c r="H131" s="144">
        <v>18.484000000000002</v>
      </c>
      <c r="I131" s="145"/>
      <c r="J131" s="146">
        <f>ROUND(I131*H131,2)</f>
        <v>0</v>
      </c>
      <c r="K131" s="147"/>
      <c r="L131" s="28"/>
      <c r="M131" s="148" t="s">
        <v>1</v>
      </c>
      <c r="N131" s="149" t="s">
        <v>41</v>
      </c>
      <c r="P131" s="150">
        <f>O131*H131</f>
        <v>0</v>
      </c>
      <c r="Q131" s="150">
        <v>0</v>
      </c>
      <c r="R131" s="150">
        <f>Q131*H131</f>
        <v>0</v>
      </c>
      <c r="S131" s="150">
        <v>0</v>
      </c>
      <c r="T131" s="151">
        <f>S131*H131</f>
        <v>0</v>
      </c>
      <c r="AR131" s="152" t="s">
        <v>210</v>
      </c>
      <c r="AT131" s="152" t="s">
        <v>206</v>
      </c>
      <c r="AU131" s="152" t="s">
        <v>88</v>
      </c>
      <c r="AY131" s="13" t="s">
        <v>204</v>
      </c>
      <c r="BE131" s="153">
        <f>IF(N131="základná",J131,0)</f>
        <v>0</v>
      </c>
      <c r="BF131" s="153">
        <f>IF(N131="znížená",J131,0)</f>
        <v>0</v>
      </c>
      <c r="BG131" s="153">
        <f>IF(N131="zákl. prenesená",J131,0)</f>
        <v>0</v>
      </c>
      <c r="BH131" s="153">
        <f>IF(N131="zníž. prenesená",J131,0)</f>
        <v>0</v>
      </c>
      <c r="BI131" s="153">
        <f>IF(N131="nulová",J131,0)</f>
        <v>0</v>
      </c>
      <c r="BJ131" s="13" t="s">
        <v>88</v>
      </c>
      <c r="BK131" s="153">
        <f>ROUND(I131*H131,2)</f>
        <v>0</v>
      </c>
      <c r="BL131" s="13" t="s">
        <v>210</v>
      </c>
      <c r="BM131" s="152" t="s">
        <v>3552</v>
      </c>
    </row>
    <row r="132" spans="2:65" s="1" customFormat="1" ht="24.15" customHeight="1" x14ac:dyDescent="0.2">
      <c r="B132" s="139"/>
      <c r="C132" s="140" t="s">
        <v>221</v>
      </c>
      <c r="D132" s="140" t="s">
        <v>206</v>
      </c>
      <c r="E132" s="141" t="s">
        <v>3553</v>
      </c>
      <c r="F132" s="142" t="s">
        <v>3554</v>
      </c>
      <c r="G132" s="143" t="s">
        <v>294</v>
      </c>
      <c r="H132" s="144">
        <v>170</v>
      </c>
      <c r="I132" s="145"/>
      <c r="J132" s="146">
        <f>ROUND(I132*H132,2)</f>
        <v>0</v>
      </c>
      <c r="K132" s="147"/>
      <c r="L132" s="28"/>
      <c r="M132" s="148" t="s">
        <v>1</v>
      </c>
      <c r="N132" s="149" t="s">
        <v>41</v>
      </c>
      <c r="P132" s="150">
        <f>O132*H132</f>
        <v>0</v>
      </c>
      <c r="Q132" s="150">
        <v>0</v>
      </c>
      <c r="R132" s="150">
        <f>Q132*H132</f>
        <v>0</v>
      </c>
      <c r="S132" s="150">
        <v>0</v>
      </c>
      <c r="T132" s="151">
        <f>S132*H132</f>
        <v>0</v>
      </c>
      <c r="AR132" s="152" t="s">
        <v>210</v>
      </c>
      <c r="AT132" s="152" t="s">
        <v>206</v>
      </c>
      <c r="AU132" s="152" t="s">
        <v>88</v>
      </c>
      <c r="AY132" s="13" t="s">
        <v>204</v>
      </c>
      <c r="BE132" s="153">
        <f>IF(N132="základná",J132,0)</f>
        <v>0</v>
      </c>
      <c r="BF132" s="153">
        <f>IF(N132="znížená",J132,0)</f>
        <v>0</v>
      </c>
      <c r="BG132" s="153">
        <f>IF(N132="zákl. prenesená",J132,0)</f>
        <v>0</v>
      </c>
      <c r="BH132" s="153">
        <f>IF(N132="zníž. prenesená",J132,0)</f>
        <v>0</v>
      </c>
      <c r="BI132" s="153">
        <f>IF(N132="nulová",J132,0)</f>
        <v>0</v>
      </c>
      <c r="BJ132" s="13" t="s">
        <v>88</v>
      </c>
      <c r="BK132" s="153">
        <f>ROUND(I132*H132,2)</f>
        <v>0</v>
      </c>
      <c r="BL132" s="13" t="s">
        <v>210</v>
      </c>
      <c r="BM132" s="152" t="s">
        <v>3555</v>
      </c>
    </row>
    <row r="133" spans="2:65" s="11" customFormat="1" ht="22.8" customHeight="1" x14ac:dyDescent="0.25">
      <c r="B133" s="127"/>
      <c r="D133" s="128" t="s">
        <v>74</v>
      </c>
      <c r="E133" s="137" t="s">
        <v>88</v>
      </c>
      <c r="F133" s="137" t="s">
        <v>246</v>
      </c>
      <c r="I133" s="130"/>
      <c r="J133" s="138">
        <f>BK133</f>
        <v>0</v>
      </c>
      <c r="L133" s="127"/>
      <c r="M133" s="132"/>
      <c r="P133" s="133">
        <f>P134</f>
        <v>0</v>
      </c>
      <c r="R133" s="133">
        <f>R134</f>
        <v>22.115899852800002</v>
      </c>
      <c r="T133" s="134">
        <f>T134</f>
        <v>0</v>
      </c>
      <c r="AR133" s="128" t="s">
        <v>82</v>
      </c>
      <c r="AT133" s="135" t="s">
        <v>74</v>
      </c>
      <c r="AU133" s="135" t="s">
        <v>82</v>
      </c>
      <c r="AY133" s="128" t="s">
        <v>204</v>
      </c>
      <c r="BK133" s="136">
        <f>BK134</f>
        <v>0</v>
      </c>
    </row>
    <row r="134" spans="2:65" s="1" customFormat="1" ht="16.5" customHeight="1" x14ac:dyDescent="0.2">
      <c r="B134" s="139"/>
      <c r="C134" s="140" t="s">
        <v>225</v>
      </c>
      <c r="D134" s="140" t="s">
        <v>206</v>
      </c>
      <c r="E134" s="141" t="s">
        <v>3556</v>
      </c>
      <c r="F134" s="142" t="s">
        <v>3557</v>
      </c>
      <c r="G134" s="143" t="s">
        <v>209</v>
      </c>
      <c r="H134" s="144">
        <v>9.984</v>
      </c>
      <c r="I134" s="145"/>
      <c r="J134" s="146">
        <f>ROUND(I134*H134,2)</f>
        <v>0</v>
      </c>
      <c r="K134" s="147"/>
      <c r="L134" s="28"/>
      <c r="M134" s="148" t="s">
        <v>1</v>
      </c>
      <c r="N134" s="149" t="s">
        <v>41</v>
      </c>
      <c r="P134" s="150">
        <f>O134*H134</f>
        <v>0</v>
      </c>
      <c r="Q134" s="150">
        <v>2.2151342000000001</v>
      </c>
      <c r="R134" s="150">
        <f>Q134*H134</f>
        <v>22.115899852800002</v>
      </c>
      <c r="S134" s="150">
        <v>0</v>
      </c>
      <c r="T134" s="151">
        <f>S134*H134</f>
        <v>0</v>
      </c>
      <c r="AR134" s="152" t="s">
        <v>210</v>
      </c>
      <c r="AT134" s="152" t="s">
        <v>206</v>
      </c>
      <c r="AU134" s="152" t="s">
        <v>88</v>
      </c>
      <c r="AY134" s="13" t="s">
        <v>204</v>
      </c>
      <c r="BE134" s="153">
        <f>IF(N134="základná",J134,0)</f>
        <v>0</v>
      </c>
      <c r="BF134" s="153">
        <f>IF(N134="znížená",J134,0)</f>
        <v>0</v>
      </c>
      <c r="BG134" s="153">
        <f>IF(N134="zákl. prenesená",J134,0)</f>
        <v>0</v>
      </c>
      <c r="BH134" s="153">
        <f>IF(N134="zníž. prenesená",J134,0)</f>
        <v>0</v>
      </c>
      <c r="BI134" s="153">
        <f>IF(N134="nulová",J134,0)</f>
        <v>0</v>
      </c>
      <c r="BJ134" s="13" t="s">
        <v>88</v>
      </c>
      <c r="BK134" s="153">
        <f>ROUND(I134*H134,2)</f>
        <v>0</v>
      </c>
      <c r="BL134" s="13" t="s">
        <v>210</v>
      </c>
      <c r="BM134" s="152" t="s">
        <v>3558</v>
      </c>
    </row>
    <row r="135" spans="2:65" s="11" customFormat="1" ht="22.8" customHeight="1" x14ac:dyDescent="0.25">
      <c r="B135" s="127"/>
      <c r="D135" s="128" t="s">
        <v>74</v>
      </c>
      <c r="E135" s="137" t="s">
        <v>93</v>
      </c>
      <c r="F135" s="137" t="s">
        <v>305</v>
      </c>
      <c r="I135" s="130"/>
      <c r="J135" s="138">
        <f>BK135</f>
        <v>0</v>
      </c>
      <c r="L135" s="127"/>
      <c r="M135" s="132"/>
      <c r="P135" s="133">
        <f>SUM(P136:P144)</f>
        <v>0</v>
      </c>
      <c r="R135" s="133">
        <f>SUM(R136:R144)</f>
        <v>23.813205359999998</v>
      </c>
      <c r="T135" s="134">
        <f>SUM(T136:T144)</f>
        <v>0</v>
      </c>
      <c r="AR135" s="128" t="s">
        <v>82</v>
      </c>
      <c r="AT135" s="135" t="s">
        <v>74</v>
      </c>
      <c r="AU135" s="135" t="s">
        <v>82</v>
      </c>
      <c r="AY135" s="128" t="s">
        <v>204</v>
      </c>
      <c r="BK135" s="136">
        <f>SUM(BK136:BK144)</f>
        <v>0</v>
      </c>
    </row>
    <row r="136" spans="2:65" s="1" customFormat="1" ht="24.15" customHeight="1" x14ac:dyDescent="0.2">
      <c r="B136" s="139"/>
      <c r="C136" s="140" t="s">
        <v>229</v>
      </c>
      <c r="D136" s="140" t="s">
        <v>206</v>
      </c>
      <c r="E136" s="141" t="s">
        <v>3559</v>
      </c>
      <c r="F136" s="142" t="s">
        <v>3560</v>
      </c>
      <c r="G136" s="143" t="s">
        <v>244</v>
      </c>
      <c r="H136" s="144">
        <v>7.2</v>
      </c>
      <c r="I136" s="145"/>
      <c r="J136" s="146">
        <f t="shared" ref="J136:J144" si="0">ROUND(I136*H136,2)</f>
        <v>0</v>
      </c>
      <c r="K136" s="147"/>
      <c r="L136" s="28"/>
      <c r="M136" s="148" t="s">
        <v>1</v>
      </c>
      <c r="N136" s="149" t="s">
        <v>41</v>
      </c>
      <c r="P136" s="150">
        <f t="shared" ref="P136:P144" si="1">O136*H136</f>
        <v>0</v>
      </c>
      <c r="Q136" s="150">
        <v>0.19556480000000001</v>
      </c>
      <c r="R136" s="150">
        <f t="shared" ref="R136:R144" si="2">Q136*H136</f>
        <v>1.4080665600000002</v>
      </c>
      <c r="S136" s="150">
        <v>0</v>
      </c>
      <c r="T136" s="151">
        <f t="shared" ref="T136:T144" si="3">S136*H136</f>
        <v>0</v>
      </c>
      <c r="AR136" s="152" t="s">
        <v>210</v>
      </c>
      <c r="AT136" s="152" t="s">
        <v>206</v>
      </c>
      <c r="AU136" s="152" t="s">
        <v>88</v>
      </c>
      <c r="AY136" s="13" t="s">
        <v>204</v>
      </c>
      <c r="BE136" s="153">
        <f t="shared" ref="BE136:BE144" si="4">IF(N136="základná",J136,0)</f>
        <v>0</v>
      </c>
      <c r="BF136" s="153">
        <f t="shared" ref="BF136:BF144" si="5">IF(N136="znížená",J136,0)</f>
        <v>0</v>
      </c>
      <c r="BG136" s="153">
        <f t="shared" ref="BG136:BG144" si="6">IF(N136="zákl. prenesená",J136,0)</f>
        <v>0</v>
      </c>
      <c r="BH136" s="153">
        <f t="shared" ref="BH136:BH144" si="7">IF(N136="zníž. prenesená",J136,0)</f>
        <v>0</v>
      </c>
      <c r="BI136" s="153">
        <f t="shared" ref="BI136:BI144" si="8">IF(N136="nulová",J136,0)</f>
        <v>0</v>
      </c>
      <c r="BJ136" s="13" t="s">
        <v>88</v>
      </c>
      <c r="BK136" s="153">
        <f t="shared" ref="BK136:BK144" si="9">ROUND(I136*H136,2)</f>
        <v>0</v>
      </c>
      <c r="BL136" s="13" t="s">
        <v>210</v>
      </c>
      <c r="BM136" s="152" t="s">
        <v>3561</v>
      </c>
    </row>
    <row r="137" spans="2:65" s="1" customFormat="1" ht="16.5" customHeight="1" x14ac:dyDescent="0.2">
      <c r="B137" s="139"/>
      <c r="C137" s="154" t="s">
        <v>233</v>
      </c>
      <c r="D137" s="154" t="s">
        <v>301</v>
      </c>
      <c r="E137" s="155" t="s">
        <v>3562</v>
      </c>
      <c r="F137" s="156" t="s">
        <v>3563</v>
      </c>
      <c r="G137" s="157" t="s">
        <v>294</v>
      </c>
      <c r="H137" s="158">
        <v>91.8</v>
      </c>
      <c r="I137" s="159"/>
      <c r="J137" s="160">
        <f t="shared" si="0"/>
        <v>0</v>
      </c>
      <c r="K137" s="161"/>
      <c r="L137" s="162"/>
      <c r="M137" s="163" t="s">
        <v>1</v>
      </c>
      <c r="N137" s="164" t="s">
        <v>41</v>
      </c>
      <c r="P137" s="150">
        <f t="shared" si="1"/>
        <v>0</v>
      </c>
      <c r="Q137" s="150">
        <v>2.1000000000000001E-2</v>
      </c>
      <c r="R137" s="150">
        <f t="shared" si="2"/>
        <v>1.9278</v>
      </c>
      <c r="S137" s="150">
        <v>0</v>
      </c>
      <c r="T137" s="151">
        <f t="shared" si="3"/>
        <v>0</v>
      </c>
      <c r="AR137" s="152" t="s">
        <v>233</v>
      </c>
      <c r="AT137" s="152" t="s">
        <v>301</v>
      </c>
      <c r="AU137" s="152" t="s">
        <v>88</v>
      </c>
      <c r="AY137" s="13" t="s">
        <v>204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88</v>
      </c>
      <c r="BK137" s="153">
        <f t="shared" si="9"/>
        <v>0</v>
      </c>
      <c r="BL137" s="13" t="s">
        <v>210</v>
      </c>
      <c r="BM137" s="152" t="s">
        <v>3564</v>
      </c>
    </row>
    <row r="138" spans="2:65" s="1" customFormat="1" ht="24.15" customHeight="1" x14ac:dyDescent="0.2">
      <c r="B138" s="139"/>
      <c r="C138" s="140" t="s">
        <v>237</v>
      </c>
      <c r="D138" s="140" t="s">
        <v>206</v>
      </c>
      <c r="E138" s="141" t="s">
        <v>3565</v>
      </c>
      <c r="F138" s="142" t="s">
        <v>3566</v>
      </c>
      <c r="G138" s="143" t="s">
        <v>495</v>
      </c>
      <c r="H138" s="144">
        <v>4</v>
      </c>
      <c r="I138" s="145"/>
      <c r="J138" s="146">
        <f t="shared" si="0"/>
        <v>0</v>
      </c>
      <c r="K138" s="147"/>
      <c r="L138" s="28"/>
      <c r="M138" s="148" t="s">
        <v>1</v>
      </c>
      <c r="N138" s="149" t="s">
        <v>41</v>
      </c>
      <c r="P138" s="150">
        <f t="shared" si="1"/>
        <v>0</v>
      </c>
      <c r="Q138" s="150">
        <v>1.2999999999999999E-3</v>
      </c>
      <c r="R138" s="150">
        <f t="shared" si="2"/>
        <v>5.1999999999999998E-3</v>
      </c>
      <c r="S138" s="150">
        <v>0</v>
      </c>
      <c r="T138" s="151">
        <f t="shared" si="3"/>
        <v>0</v>
      </c>
      <c r="AR138" s="152" t="s">
        <v>210</v>
      </c>
      <c r="AT138" s="152" t="s">
        <v>206</v>
      </c>
      <c r="AU138" s="152" t="s">
        <v>88</v>
      </c>
      <c r="AY138" s="13" t="s">
        <v>204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88</v>
      </c>
      <c r="BK138" s="153">
        <f t="shared" si="9"/>
        <v>0</v>
      </c>
      <c r="BL138" s="13" t="s">
        <v>210</v>
      </c>
      <c r="BM138" s="152" t="s">
        <v>3567</v>
      </c>
    </row>
    <row r="139" spans="2:65" s="1" customFormat="1" ht="24.15" customHeight="1" x14ac:dyDescent="0.2">
      <c r="B139" s="139"/>
      <c r="C139" s="154" t="s">
        <v>241</v>
      </c>
      <c r="D139" s="154" t="s">
        <v>301</v>
      </c>
      <c r="E139" s="155" t="s">
        <v>3568</v>
      </c>
      <c r="F139" s="156" t="s">
        <v>3569</v>
      </c>
      <c r="G139" s="157" t="s">
        <v>294</v>
      </c>
      <c r="H139" s="158">
        <v>10.199999999999999</v>
      </c>
      <c r="I139" s="159"/>
      <c r="J139" s="160">
        <f t="shared" si="0"/>
        <v>0</v>
      </c>
      <c r="K139" s="161"/>
      <c r="L139" s="162"/>
      <c r="M139" s="163" t="s">
        <v>1</v>
      </c>
      <c r="N139" s="164" t="s">
        <v>41</v>
      </c>
      <c r="P139" s="150">
        <f t="shared" si="1"/>
        <v>0</v>
      </c>
      <c r="Q139" s="150">
        <v>1.03E-2</v>
      </c>
      <c r="R139" s="150">
        <f t="shared" si="2"/>
        <v>0.10506</v>
      </c>
      <c r="S139" s="150">
        <v>0</v>
      </c>
      <c r="T139" s="151">
        <f t="shared" si="3"/>
        <v>0</v>
      </c>
      <c r="AR139" s="152" t="s">
        <v>233</v>
      </c>
      <c r="AT139" s="152" t="s">
        <v>301</v>
      </c>
      <c r="AU139" s="152" t="s">
        <v>88</v>
      </c>
      <c r="AY139" s="13" t="s">
        <v>204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88</v>
      </c>
      <c r="BK139" s="153">
        <f t="shared" si="9"/>
        <v>0</v>
      </c>
      <c r="BL139" s="13" t="s">
        <v>210</v>
      </c>
      <c r="BM139" s="152" t="s">
        <v>3570</v>
      </c>
    </row>
    <row r="140" spans="2:65" s="1" customFormat="1" ht="24.15" customHeight="1" x14ac:dyDescent="0.2">
      <c r="B140" s="139"/>
      <c r="C140" s="140" t="s">
        <v>247</v>
      </c>
      <c r="D140" s="140" t="s">
        <v>206</v>
      </c>
      <c r="E140" s="141" t="s">
        <v>3571</v>
      </c>
      <c r="F140" s="142" t="s">
        <v>3572</v>
      </c>
      <c r="G140" s="143" t="s">
        <v>270</v>
      </c>
      <c r="H140" s="144">
        <v>7.1999999999999995E-2</v>
      </c>
      <c r="I140" s="145"/>
      <c r="J140" s="146">
        <f t="shared" si="0"/>
        <v>0</v>
      </c>
      <c r="K140" s="147"/>
      <c r="L140" s="28"/>
      <c r="M140" s="148" t="s">
        <v>1</v>
      </c>
      <c r="N140" s="149" t="s">
        <v>41</v>
      </c>
      <c r="P140" s="150">
        <f t="shared" si="1"/>
        <v>0</v>
      </c>
      <c r="Q140" s="150">
        <v>1.002</v>
      </c>
      <c r="R140" s="150">
        <f t="shared" si="2"/>
        <v>7.2144E-2</v>
      </c>
      <c r="S140" s="150">
        <v>0</v>
      </c>
      <c r="T140" s="151">
        <f t="shared" si="3"/>
        <v>0</v>
      </c>
      <c r="AR140" s="152" t="s">
        <v>210</v>
      </c>
      <c r="AT140" s="152" t="s">
        <v>206</v>
      </c>
      <c r="AU140" s="152" t="s">
        <v>88</v>
      </c>
      <c r="AY140" s="13" t="s">
        <v>204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88</v>
      </c>
      <c r="BK140" s="153">
        <f t="shared" si="9"/>
        <v>0</v>
      </c>
      <c r="BL140" s="13" t="s">
        <v>210</v>
      </c>
      <c r="BM140" s="152" t="s">
        <v>3573</v>
      </c>
    </row>
    <row r="141" spans="2:65" s="1" customFormat="1" ht="33" customHeight="1" x14ac:dyDescent="0.2">
      <c r="B141" s="139"/>
      <c r="C141" s="140" t="s">
        <v>251</v>
      </c>
      <c r="D141" s="140" t="s">
        <v>206</v>
      </c>
      <c r="E141" s="141" t="s">
        <v>3574</v>
      </c>
      <c r="F141" s="142" t="s">
        <v>3575</v>
      </c>
      <c r="G141" s="143" t="s">
        <v>294</v>
      </c>
      <c r="H141" s="144">
        <v>140</v>
      </c>
      <c r="I141" s="145"/>
      <c r="J141" s="146">
        <f t="shared" si="0"/>
        <v>0</v>
      </c>
      <c r="K141" s="147"/>
      <c r="L141" s="28"/>
      <c r="M141" s="148" t="s">
        <v>1</v>
      </c>
      <c r="N141" s="149" t="s">
        <v>41</v>
      </c>
      <c r="P141" s="150">
        <f t="shared" si="1"/>
        <v>0</v>
      </c>
      <c r="Q141" s="150">
        <v>0.10964002</v>
      </c>
      <c r="R141" s="150">
        <f t="shared" si="2"/>
        <v>15.349602800000001</v>
      </c>
      <c r="S141" s="150">
        <v>0</v>
      </c>
      <c r="T141" s="151">
        <f t="shared" si="3"/>
        <v>0</v>
      </c>
      <c r="AR141" s="152" t="s">
        <v>210</v>
      </c>
      <c r="AT141" s="152" t="s">
        <v>206</v>
      </c>
      <c r="AU141" s="152" t="s">
        <v>88</v>
      </c>
      <c r="AY141" s="13" t="s">
        <v>204</v>
      </c>
      <c r="BE141" s="153">
        <f t="shared" si="4"/>
        <v>0</v>
      </c>
      <c r="BF141" s="153">
        <f t="shared" si="5"/>
        <v>0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88</v>
      </c>
      <c r="BK141" s="153">
        <f t="shared" si="9"/>
        <v>0</v>
      </c>
      <c r="BL141" s="13" t="s">
        <v>210</v>
      </c>
      <c r="BM141" s="152" t="s">
        <v>3576</v>
      </c>
    </row>
    <row r="142" spans="2:65" s="1" customFormat="1" ht="33" customHeight="1" x14ac:dyDescent="0.2">
      <c r="B142" s="139"/>
      <c r="C142" s="154" t="s">
        <v>255</v>
      </c>
      <c r="D142" s="154" t="s">
        <v>301</v>
      </c>
      <c r="E142" s="155" t="s">
        <v>3577</v>
      </c>
      <c r="F142" s="156" t="s">
        <v>3578</v>
      </c>
      <c r="G142" s="157" t="s">
        <v>294</v>
      </c>
      <c r="H142" s="158">
        <v>140</v>
      </c>
      <c r="I142" s="159"/>
      <c r="J142" s="160">
        <f t="shared" si="0"/>
        <v>0</v>
      </c>
      <c r="K142" s="161"/>
      <c r="L142" s="162"/>
      <c r="M142" s="163" t="s">
        <v>1</v>
      </c>
      <c r="N142" s="164" t="s">
        <v>41</v>
      </c>
      <c r="P142" s="150">
        <f t="shared" si="1"/>
        <v>0</v>
      </c>
      <c r="Q142" s="150">
        <v>2.3999999999999998E-3</v>
      </c>
      <c r="R142" s="150">
        <f t="shared" si="2"/>
        <v>0.33599999999999997</v>
      </c>
      <c r="S142" s="150">
        <v>0</v>
      </c>
      <c r="T142" s="151">
        <f t="shared" si="3"/>
        <v>0</v>
      </c>
      <c r="AR142" s="152" t="s">
        <v>233</v>
      </c>
      <c r="AT142" s="152" t="s">
        <v>301</v>
      </c>
      <c r="AU142" s="152" t="s">
        <v>88</v>
      </c>
      <c r="AY142" s="13" t="s">
        <v>204</v>
      </c>
      <c r="BE142" s="153">
        <f t="shared" si="4"/>
        <v>0</v>
      </c>
      <c r="BF142" s="153">
        <f t="shared" si="5"/>
        <v>0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88</v>
      </c>
      <c r="BK142" s="153">
        <f t="shared" si="9"/>
        <v>0</v>
      </c>
      <c r="BL142" s="13" t="s">
        <v>210</v>
      </c>
      <c r="BM142" s="152" t="s">
        <v>3579</v>
      </c>
    </row>
    <row r="143" spans="2:65" s="1" customFormat="1" ht="24.15" customHeight="1" x14ac:dyDescent="0.2">
      <c r="B143" s="139"/>
      <c r="C143" s="140" t="s">
        <v>259</v>
      </c>
      <c r="D143" s="140" t="s">
        <v>206</v>
      </c>
      <c r="E143" s="141" t="s">
        <v>3580</v>
      </c>
      <c r="F143" s="142" t="s">
        <v>3581</v>
      </c>
      <c r="G143" s="143" t="s">
        <v>294</v>
      </c>
      <c r="H143" s="144">
        <v>30</v>
      </c>
      <c r="I143" s="145"/>
      <c r="J143" s="146">
        <f t="shared" si="0"/>
        <v>0</v>
      </c>
      <c r="K143" s="147"/>
      <c r="L143" s="28"/>
      <c r="M143" s="148" t="s">
        <v>1</v>
      </c>
      <c r="N143" s="149" t="s">
        <v>41</v>
      </c>
      <c r="P143" s="150">
        <f t="shared" si="1"/>
        <v>0</v>
      </c>
      <c r="Q143" s="150">
        <v>0.15084439999999999</v>
      </c>
      <c r="R143" s="150">
        <f t="shared" si="2"/>
        <v>4.5253319999999997</v>
      </c>
      <c r="S143" s="150">
        <v>0</v>
      </c>
      <c r="T143" s="151">
        <f t="shared" si="3"/>
        <v>0</v>
      </c>
      <c r="AR143" s="152" t="s">
        <v>210</v>
      </c>
      <c r="AT143" s="152" t="s">
        <v>206</v>
      </c>
      <c r="AU143" s="152" t="s">
        <v>88</v>
      </c>
      <c r="AY143" s="13" t="s">
        <v>204</v>
      </c>
      <c r="BE143" s="153">
        <f t="shared" si="4"/>
        <v>0</v>
      </c>
      <c r="BF143" s="153">
        <f t="shared" si="5"/>
        <v>0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3" t="s">
        <v>88</v>
      </c>
      <c r="BK143" s="153">
        <f t="shared" si="9"/>
        <v>0</v>
      </c>
      <c r="BL143" s="13" t="s">
        <v>210</v>
      </c>
      <c r="BM143" s="152" t="s">
        <v>3582</v>
      </c>
    </row>
    <row r="144" spans="2:65" s="1" customFormat="1" ht="24.15" customHeight="1" x14ac:dyDescent="0.2">
      <c r="B144" s="139"/>
      <c r="C144" s="154" t="s">
        <v>263</v>
      </c>
      <c r="D144" s="154" t="s">
        <v>301</v>
      </c>
      <c r="E144" s="155" t="s">
        <v>3583</v>
      </c>
      <c r="F144" s="156" t="s">
        <v>3584</v>
      </c>
      <c r="G144" s="157" t="s">
        <v>294</v>
      </c>
      <c r="H144" s="158">
        <v>30</v>
      </c>
      <c r="I144" s="159"/>
      <c r="J144" s="160">
        <f t="shared" si="0"/>
        <v>0</v>
      </c>
      <c r="K144" s="161"/>
      <c r="L144" s="162"/>
      <c r="M144" s="163" t="s">
        <v>1</v>
      </c>
      <c r="N144" s="164" t="s">
        <v>41</v>
      </c>
      <c r="P144" s="150">
        <f t="shared" si="1"/>
        <v>0</v>
      </c>
      <c r="Q144" s="150">
        <v>2.8E-3</v>
      </c>
      <c r="R144" s="150">
        <f t="shared" si="2"/>
        <v>8.4000000000000005E-2</v>
      </c>
      <c r="S144" s="150">
        <v>0</v>
      </c>
      <c r="T144" s="151">
        <f t="shared" si="3"/>
        <v>0</v>
      </c>
      <c r="AR144" s="152" t="s">
        <v>233</v>
      </c>
      <c r="AT144" s="152" t="s">
        <v>301</v>
      </c>
      <c r="AU144" s="152" t="s">
        <v>88</v>
      </c>
      <c r="AY144" s="13" t="s">
        <v>204</v>
      </c>
      <c r="BE144" s="153">
        <f t="shared" si="4"/>
        <v>0</v>
      </c>
      <c r="BF144" s="153">
        <f t="shared" si="5"/>
        <v>0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3" t="s">
        <v>88</v>
      </c>
      <c r="BK144" s="153">
        <f t="shared" si="9"/>
        <v>0</v>
      </c>
      <c r="BL144" s="13" t="s">
        <v>210</v>
      </c>
      <c r="BM144" s="152" t="s">
        <v>3585</v>
      </c>
    </row>
    <row r="145" spans="2:65" s="11" customFormat="1" ht="22.8" customHeight="1" x14ac:dyDescent="0.25">
      <c r="B145" s="127"/>
      <c r="D145" s="128" t="s">
        <v>74</v>
      </c>
      <c r="E145" s="137" t="s">
        <v>571</v>
      </c>
      <c r="F145" s="137" t="s">
        <v>572</v>
      </c>
      <c r="I145" s="130"/>
      <c r="J145" s="138">
        <f>BK145</f>
        <v>0</v>
      </c>
      <c r="L145" s="127"/>
      <c r="M145" s="132"/>
      <c r="P145" s="133">
        <f>P146</f>
        <v>0</v>
      </c>
      <c r="R145" s="133">
        <f>R146</f>
        <v>0</v>
      </c>
      <c r="T145" s="134">
        <f>T146</f>
        <v>0</v>
      </c>
      <c r="AR145" s="128" t="s">
        <v>82</v>
      </c>
      <c r="AT145" s="135" t="s">
        <v>74</v>
      </c>
      <c r="AU145" s="135" t="s">
        <v>82</v>
      </c>
      <c r="AY145" s="128" t="s">
        <v>204</v>
      </c>
      <c r="BK145" s="136">
        <f>BK146</f>
        <v>0</v>
      </c>
    </row>
    <row r="146" spans="2:65" s="1" customFormat="1" ht="16.5" customHeight="1" x14ac:dyDescent="0.2">
      <c r="B146" s="139"/>
      <c r="C146" s="140" t="s">
        <v>267</v>
      </c>
      <c r="D146" s="140" t="s">
        <v>206</v>
      </c>
      <c r="E146" s="141" t="s">
        <v>3586</v>
      </c>
      <c r="F146" s="142" t="s">
        <v>3587</v>
      </c>
      <c r="G146" s="143" t="s">
        <v>270</v>
      </c>
      <c r="H146" s="144">
        <v>45.929000000000002</v>
      </c>
      <c r="I146" s="145"/>
      <c r="J146" s="146">
        <f>ROUND(I146*H146,2)</f>
        <v>0</v>
      </c>
      <c r="K146" s="147"/>
      <c r="L146" s="28"/>
      <c r="M146" s="148" t="s">
        <v>1</v>
      </c>
      <c r="N146" s="149" t="s">
        <v>41</v>
      </c>
      <c r="P146" s="150">
        <f>O146*H146</f>
        <v>0</v>
      </c>
      <c r="Q146" s="150">
        <v>0</v>
      </c>
      <c r="R146" s="150">
        <f>Q146*H146</f>
        <v>0</v>
      </c>
      <c r="S146" s="150">
        <v>0</v>
      </c>
      <c r="T146" s="151">
        <f>S146*H146</f>
        <v>0</v>
      </c>
      <c r="AR146" s="152" t="s">
        <v>210</v>
      </c>
      <c r="AT146" s="152" t="s">
        <v>206</v>
      </c>
      <c r="AU146" s="152" t="s">
        <v>88</v>
      </c>
      <c r="AY146" s="13" t="s">
        <v>204</v>
      </c>
      <c r="BE146" s="153">
        <f>IF(N146="základná",J146,0)</f>
        <v>0</v>
      </c>
      <c r="BF146" s="153">
        <f>IF(N146="znížená",J146,0)</f>
        <v>0</v>
      </c>
      <c r="BG146" s="153">
        <f>IF(N146="zákl. prenesená",J146,0)</f>
        <v>0</v>
      </c>
      <c r="BH146" s="153">
        <f>IF(N146="zníž. prenesená",J146,0)</f>
        <v>0</v>
      </c>
      <c r="BI146" s="153">
        <f>IF(N146="nulová",J146,0)</f>
        <v>0</v>
      </c>
      <c r="BJ146" s="13" t="s">
        <v>88</v>
      </c>
      <c r="BK146" s="153">
        <f>ROUND(I146*H146,2)</f>
        <v>0</v>
      </c>
      <c r="BL146" s="13" t="s">
        <v>210</v>
      </c>
      <c r="BM146" s="152" t="s">
        <v>3588</v>
      </c>
    </row>
    <row r="147" spans="2:65" s="11" customFormat="1" ht="25.95" customHeight="1" x14ac:dyDescent="0.25">
      <c r="B147" s="127"/>
      <c r="D147" s="128" t="s">
        <v>74</v>
      </c>
      <c r="E147" s="129" t="s">
        <v>577</v>
      </c>
      <c r="F147" s="129" t="s">
        <v>578</v>
      </c>
      <c r="I147" s="130"/>
      <c r="J147" s="131">
        <f>BK147</f>
        <v>0</v>
      </c>
      <c r="L147" s="127"/>
      <c r="M147" s="132"/>
      <c r="P147" s="133">
        <f>P148</f>
        <v>0</v>
      </c>
      <c r="R147" s="133">
        <f>R148</f>
        <v>0.64234499999999994</v>
      </c>
      <c r="T147" s="134">
        <f>T148</f>
        <v>0</v>
      </c>
      <c r="AR147" s="128" t="s">
        <v>88</v>
      </c>
      <c r="AT147" s="135" t="s">
        <v>74</v>
      </c>
      <c r="AU147" s="135" t="s">
        <v>75</v>
      </c>
      <c r="AY147" s="128" t="s">
        <v>204</v>
      </c>
      <c r="BK147" s="136">
        <f>BK148</f>
        <v>0</v>
      </c>
    </row>
    <row r="148" spans="2:65" s="11" customFormat="1" ht="22.8" customHeight="1" x14ac:dyDescent="0.25">
      <c r="B148" s="127"/>
      <c r="D148" s="128" t="s">
        <v>74</v>
      </c>
      <c r="E148" s="137" t="s">
        <v>1059</v>
      </c>
      <c r="F148" s="137" t="s">
        <v>1060</v>
      </c>
      <c r="I148" s="130"/>
      <c r="J148" s="138">
        <f>BK148</f>
        <v>0</v>
      </c>
      <c r="L148" s="127"/>
      <c r="M148" s="132"/>
      <c r="P148" s="133">
        <f>SUM(P149:P158)</f>
        <v>0</v>
      </c>
      <c r="R148" s="133">
        <f>SUM(R149:R158)</f>
        <v>0.64234499999999994</v>
      </c>
      <c r="T148" s="134">
        <f>SUM(T149:T158)</f>
        <v>0</v>
      </c>
      <c r="AR148" s="128" t="s">
        <v>88</v>
      </c>
      <c r="AT148" s="135" t="s">
        <v>74</v>
      </c>
      <c r="AU148" s="135" t="s">
        <v>82</v>
      </c>
      <c r="AY148" s="128" t="s">
        <v>204</v>
      </c>
      <c r="BK148" s="136">
        <f>SUM(BK149:BK158)</f>
        <v>0</v>
      </c>
    </row>
    <row r="149" spans="2:65" s="1" customFormat="1" ht="24.15" customHeight="1" x14ac:dyDescent="0.2">
      <c r="B149" s="139"/>
      <c r="C149" s="140" t="s">
        <v>272</v>
      </c>
      <c r="D149" s="140" t="s">
        <v>206</v>
      </c>
      <c r="E149" s="141" t="s">
        <v>3589</v>
      </c>
      <c r="F149" s="142" t="s">
        <v>3590</v>
      </c>
      <c r="G149" s="143" t="s">
        <v>294</v>
      </c>
      <c r="H149" s="144">
        <v>1</v>
      </c>
      <c r="I149" s="145"/>
      <c r="J149" s="146">
        <f t="shared" ref="J149:J158" si="10">ROUND(I149*H149,2)</f>
        <v>0</v>
      </c>
      <c r="K149" s="147"/>
      <c r="L149" s="28"/>
      <c r="M149" s="148" t="s">
        <v>1</v>
      </c>
      <c r="N149" s="149" t="s">
        <v>41</v>
      </c>
      <c r="P149" s="150">
        <f t="shared" ref="P149:P158" si="11">O149*H149</f>
        <v>0</v>
      </c>
      <c r="Q149" s="150">
        <v>0</v>
      </c>
      <c r="R149" s="150">
        <f t="shared" ref="R149:R158" si="12">Q149*H149</f>
        <v>0</v>
      </c>
      <c r="S149" s="150">
        <v>0</v>
      </c>
      <c r="T149" s="151">
        <f t="shared" ref="T149:T158" si="13">S149*H149</f>
        <v>0</v>
      </c>
      <c r="AR149" s="152" t="s">
        <v>267</v>
      </c>
      <c r="AT149" s="152" t="s">
        <v>206</v>
      </c>
      <c r="AU149" s="152" t="s">
        <v>88</v>
      </c>
      <c r="AY149" s="13" t="s">
        <v>204</v>
      </c>
      <c r="BE149" s="153">
        <f t="shared" ref="BE149:BE158" si="14">IF(N149="základná",J149,0)</f>
        <v>0</v>
      </c>
      <c r="BF149" s="153">
        <f t="shared" ref="BF149:BF158" si="15">IF(N149="znížená",J149,0)</f>
        <v>0</v>
      </c>
      <c r="BG149" s="153">
        <f t="shared" ref="BG149:BG158" si="16">IF(N149="zákl. prenesená",J149,0)</f>
        <v>0</v>
      </c>
      <c r="BH149" s="153">
        <f t="shared" ref="BH149:BH158" si="17">IF(N149="zníž. prenesená",J149,0)</f>
        <v>0</v>
      </c>
      <c r="BI149" s="153">
        <f t="shared" ref="BI149:BI158" si="18">IF(N149="nulová",J149,0)</f>
        <v>0</v>
      </c>
      <c r="BJ149" s="13" t="s">
        <v>88</v>
      </c>
      <c r="BK149" s="153">
        <f t="shared" ref="BK149:BK158" si="19">ROUND(I149*H149,2)</f>
        <v>0</v>
      </c>
      <c r="BL149" s="13" t="s">
        <v>267</v>
      </c>
      <c r="BM149" s="152" t="s">
        <v>3591</v>
      </c>
    </row>
    <row r="150" spans="2:65" s="1" customFormat="1" ht="24.15" customHeight="1" x14ac:dyDescent="0.2">
      <c r="B150" s="139"/>
      <c r="C150" s="154" t="s">
        <v>276</v>
      </c>
      <c r="D150" s="154" t="s">
        <v>301</v>
      </c>
      <c r="E150" s="155" t="s">
        <v>3592</v>
      </c>
      <c r="F150" s="156" t="s">
        <v>3593</v>
      </c>
      <c r="G150" s="157" t="s">
        <v>294</v>
      </c>
      <c r="H150" s="158">
        <v>1</v>
      </c>
      <c r="I150" s="159"/>
      <c r="J150" s="160">
        <f t="shared" si="10"/>
        <v>0</v>
      </c>
      <c r="K150" s="161"/>
      <c r="L150" s="162"/>
      <c r="M150" s="163" t="s">
        <v>1</v>
      </c>
      <c r="N150" s="164" t="s">
        <v>41</v>
      </c>
      <c r="P150" s="150">
        <f t="shared" si="11"/>
        <v>0</v>
      </c>
      <c r="Q150" s="150">
        <v>8.3000000000000001E-3</v>
      </c>
      <c r="R150" s="150">
        <f t="shared" si="12"/>
        <v>8.3000000000000001E-3</v>
      </c>
      <c r="S150" s="150">
        <v>0</v>
      </c>
      <c r="T150" s="151">
        <f t="shared" si="13"/>
        <v>0</v>
      </c>
      <c r="AR150" s="152" t="s">
        <v>334</v>
      </c>
      <c r="AT150" s="152" t="s">
        <v>301</v>
      </c>
      <c r="AU150" s="152" t="s">
        <v>88</v>
      </c>
      <c r="AY150" s="13" t="s">
        <v>204</v>
      </c>
      <c r="BE150" s="153">
        <f t="shared" si="14"/>
        <v>0</v>
      </c>
      <c r="BF150" s="153">
        <f t="shared" si="15"/>
        <v>0</v>
      </c>
      <c r="BG150" s="153">
        <f t="shared" si="16"/>
        <v>0</v>
      </c>
      <c r="BH150" s="153">
        <f t="shared" si="17"/>
        <v>0</v>
      </c>
      <c r="BI150" s="153">
        <f t="shared" si="18"/>
        <v>0</v>
      </c>
      <c r="BJ150" s="13" t="s">
        <v>88</v>
      </c>
      <c r="BK150" s="153">
        <f t="shared" si="19"/>
        <v>0</v>
      </c>
      <c r="BL150" s="13" t="s">
        <v>267</v>
      </c>
      <c r="BM150" s="152" t="s">
        <v>3594</v>
      </c>
    </row>
    <row r="151" spans="2:65" s="1" customFormat="1" ht="21.75" customHeight="1" x14ac:dyDescent="0.2">
      <c r="B151" s="139"/>
      <c r="C151" s="140" t="s">
        <v>280</v>
      </c>
      <c r="D151" s="140" t="s">
        <v>206</v>
      </c>
      <c r="E151" s="141" t="s">
        <v>3595</v>
      </c>
      <c r="F151" s="142" t="s">
        <v>3596</v>
      </c>
      <c r="G151" s="143" t="s">
        <v>495</v>
      </c>
      <c r="H151" s="144">
        <v>350</v>
      </c>
      <c r="I151" s="145"/>
      <c r="J151" s="146">
        <f t="shared" si="10"/>
        <v>0</v>
      </c>
      <c r="K151" s="147"/>
      <c r="L151" s="28"/>
      <c r="M151" s="148" t="s">
        <v>1</v>
      </c>
      <c r="N151" s="149" t="s">
        <v>41</v>
      </c>
      <c r="P151" s="150">
        <f t="shared" si="11"/>
        <v>0</v>
      </c>
      <c r="Q151" s="150">
        <v>0</v>
      </c>
      <c r="R151" s="150">
        <f t="shared" si="12"/>
        <v>0</v>
      </c>
      <c r="S151" s="150">
        <v>0</v>
      </c>
      <c r="T151" s="151">
        <f t="shared" si="13"/>
        <v>0</v>
      </c>
      <c r="AR151" s="152" t="s">
        <v>267</v>
      </c>
      <c r="AT151" s="152" t="s">
        <v>206</v>
      </c>
      <c r="AU151" s="152" t="s">
        <v>88</v>
      </c>
      <c r="AY151" s="13" t="s">
        <v>204</v>
      </c>
      <c r="BE151" s="153">
        <f t="shared" si="14"/>
        <v>0</v>
      </c>
      <c r="BF151" s="153">
        <f t="shared" si="15"/>
        <v>0</v>
      </c>
      <c r="BG151" s="153">
        <f t="shared" si="16"/>
        <v>0</v>
      </c>
      <c r="BH151" s="153">
        <f t="shared" si="17"/>
        <v>0</v>
      </c>
      <c r="BI151" s="153">
        <f t="shared" si="18"/>
        <v>0</v>
      </c>
      <c r="BJ151" s="13" t="s">
        <v>88</v>
      </c>
      <c r="BK151" s="153">
        <f t="shared" si="19"/>
        <v>0</v>
      </c>
      <c r="BL151" s="13" t="s">
        <v>267</v>
      </c>
      <c r="BM151" s="152" t="s">
        <v>3597</v>
      </c>
    </row>
    <row r="152" spans="2:65" s="1" customFormat="1" ht="33" customHeight="1" x14ac:dyDescent="0.2">
      <c r="B152" s="139"/>
      <c r="C152" s="154" t="s">
        <v>7</v>
      </c>
      <c r="D152" s="154" t="s">
        <v>301</v>
      </c>
      <c r="E152" s="155" t="s">
        <v>3598</v>
      </c>
      <c r="F152" s="156" t="s">
        <v>3599</v>
      </c>
      <c r="G152" s="157" t="s">
        <v>294</v>
      </c>
      <c r="H152" s="158">
        <v>14</v>
      </c>
      <c r="I152" s="159"/>
      <c r="J152" s="160">
        <f t="shared" si="10"/>
        <v>0</v>
      </c>
      <c r="K152" s="161"/>
      <c r="L152" s="162"/>
      <c r="M152" s="163" t="s">
        <v>1</v>
      </c>
      <c r="N152" s="164" t="s">
        <v>41</v>
      </c>
      <c r="P152" s="150">
        <f t="shared" si="11"/>
        <v>0</v>
      </c>
      <c r="Q152" s="150">
        <v>4.0399999999999998E-2</v>
      </c>
      <c r="R152" s="150">
        <f t="shared" si="12"/>
        <v>0.56559999999999999</v>
      </c>
      <c r="S152" s="150">
        <v>0</v>
      </c>
      <c r="T152" s="151">
        <f t="shared" si="13"/>
        <v>0</v>
      </c>
      <c r="AR152" s="152" t="s">
        <v>334</v>
      </c>
      <c r="AT152" s="152" t="s">
        <v>301</v>
      </c>
      <c r="AU152" s="152" t="s">
        <v>88</v>
      </c>
      <c r="AY152" s="13" t="s">
        <v>204</v>
      </c>
      <c r="BE152" s="153">
        <f t="shared" si="14"/>
        <v>0</v>
      </c>
      <c r="BF152" s="153">
        <f t="shared" si="15"/>
        <v>0</v>
      </c>
      <c r="BG152" s="153">
        <f t="shared" si="16"/>
        <v>0</v>
      </c>
      <c r="BH152" s="153">
        <f t="shared" si="17"/>
        <v>0</v>
      </c>
      <c r="BI152" s="153">
        <f t="shared" si="18"/>
        <v>0</v>
      </c>
      <c r="BJ152" s="13" t="s">
        <v>88</v>
      </c>
      <c r="BK152" s="153">
        <f t="shared" si="19"/>
        <v>0</v>
      </c>
      <c r="BL152" s="13" t="s">
        <v>267</v>
      </c>
      <c r="BM152" s="152" t="s">
        <v>3600</v>
      </c>
    </row>
    <row r="153" spans="2:65" s="1" customFormat="1" ht="16.5" customHeight="1" x14ac:dyDescent="0.2">
      <c r="B153" s="139"/>
      <c r="C153" s="140" t="s">
        <v>287</v>
      </c>
      <c r="D153" s="140" t="s">
        <v>206</v>
      </c>
      <c r="E153" s="141" t="s">
        <v>3601</v>
      </c>
      <c r="F153" s="142" t="s">
        <v>3602</v>
      </c>
      <c r="G153" s="143" t="s">
        <v>495</v>
      </c>
      <c r="H153" s="144">
        <v>1050</v>
      </c>
      <c r="I153" s="145"/>
      <c r="J153" s="146">
        <f t="shared" si="10"/>
        <v>0</v>
      </c>
      <c r="K153" s="147"/>
      <c r="L153" s="28"/>
      <c r="M153" s="148" t="s">
        <v>1</v>
      </c>
      <c r="N153" s="149" t="s">
        <v>41</v>
      </c>
      <c r="P153" s="150">
        <f t="shared" si="11"/>
        <v>0</v>
      </c>
      <c r="Q153" s="150">
        <v>0</v>
      </c>
      <c r="R153" s="150">
        <f t="shared" si="12"/>
        <v>0</v>
      </c>
      <c r="S153" s="150">
        <v>0</v>
      </c>
      <c r="T153" s="151">
        <f t="shared" si="13"/>
        <v>0</v>
      </c>
      <c r="AR153" s="152" t="s">
        <v>267</v>
      </c>
      <c r="AT153" s="152" t="s">
        <v>206</v>
      </c>
      <c r="AU153" s="152" t="s">
        <v>88</v>
      </c>
      <c r="AY153" s="13" t="s">
        <v>204</v>
      </c>
      <c r="BE153" s="153">
        <f t="shared" si="14"/>
        <v>0</v>
      </c>
      <c r="BF153" s="153">
        <f t="shared" si="15"/>
        <v>0</v>
      </c>
      <c r="BG153" s="153">
        <f t="shared" si="16"/>
        <v>0</v>
      </c>
      <c r="BH153" s="153">
        <f t="shared" si="17"/>
        <v>0</v>
      </c>
      <c r="BI153" s="153">
        <f t="shared" si="18"/>
        <v>0</v>
      </c>
      <c r="BJ153" s="13" t="s">
        <v>88</v>
      </c>
      <c r="BK153" s="153">
        <f t="shared" si="19"/>
        <v>0</v>
      </c>
      <c r="BL153" s="13" t="s">
        <v>267</v>
      </c>
      <c r="BM153" s="152" t="s">
        <v>3603</v>
      </c>
    </row>
    <row r="154" spans="2:65" s="1" customFormat="1" ht="21.75" customHeight="1" x14ac:dyDescent="0.2">
      <c r="B154" s="139"/>
      <c r="C154" s="154" t="s">
        <v>291</v>
      </c>
      <c r="D154" s="154" t="s">
        <v>301</v>
      </c>
      <c r="E154" s="155" t="s">
        <v>3604</v>
      </c>
      <c r="F154" s="156" t="s">
        <v>3605</v>
      </c>
      <c r="G154" s="157" t="s">
        <v>294</v>
      </c>
      <c r="H154" s="158">
        <v>13.65</v>
      </c>
      <c r="I154" s="159"/>
      <c r="J154" s="160">
        <f t="shared" si="10"/>
        <v>0</v>
      </c>
      <c r="K154" s="161"/>
      <c r="L154" s="162"/>
      <c r="M154" s="163" t="s">
        <v>1</v>
      </c>
      <c r="N154" s="164" t="s">
        <v>41</v>
      </c>
      <c r="P154" s="150">
        <f t="shared" si="11"/>
        <v>0</v>
      </c>
      <c r="Q154" s="150">
        <v>3.3E-3</v>
      </c>
      <c r="R154" s="150">
        <f t="shared" si="12"/>
        <v>4.5045000000000002E-2</v>
      </c>
      <c r="S154" s="150">
        <v>0</v>
      </c>
      <c r="T154" s="151">
        <f t="shared" si="13"/>
        <v>0</v>
      </c>
      <c r="AR154" s="152" t="s">
        <v>334</v>
      </c>
      <c r="AT154" s="152" t="s">
        <v>301</v>
      </c>
      <c r="AU154" s="152" t="s">
        <v>88</v>
      </c>
      <c r="AY154" s="13" t="s">
        <v>204</v>
      </c>
      <c r="BE154" s="153">
        <f t="shared" si="14"/>
        <v>0</v>
      </c>
      <c r="BF154" s="153">
        <f t="shared" si="15"/>
        <v>0</v>
      </c>
      <c r="BG154" s="153">
        <f t="shared" si="16"/>
        <v>0</v>
      </c>
      <c r="BH154" s="153">
        <f t="shared" si="17"/>
        <v>0</v>
      </c>
      <c r="BI154" s="153">
        <f t="shared" si="18"/>
        <v>0</v>
      </c>
      <c r="BJ154" s="13" t="s">
        <v>88</v>
      </c>
      <c r="BK154" s="153">
        <f t="shared" si="19"/>
        <v>0</v>
      </c>
      <c r="BL154" s="13" t="s">
        <v>267</v>
      </c>
      <c r="BM154" s="152" t="s">
        <v>3606</v>
      </c>
    </row>
    <row r="155" spans="2:65" s="1" customFormat="1" ht="24.15" customHeight="1" x14ac:dyDescent="0.2">
      <c r="B155" s="139"/>
      <c r="C155" s="154" t="s">
        <v>296</v>
      </c>
      <c r="D155" s="154" t="s">
        <v>301</v>
      </c>
      <c r="E155" s="155" t="s">
        <v>3607</v>
      </c>
      <c r="F155" s="156" t="s">
        <v>3608</v>
      </c>
      <c r="G155" s="157" t="s">
        <v>294</v>
      </c>
      <c r="H155" s="158">
        <v>180</v>
      </c>
      <c r="I155" s="159"/>
      <c r="J155" s="160">
        <f t="shared" si="10"/>
        <v>0</v>
      </c>
      <c r="K155" s="161"/>
      <c r="L155" s="162"/>
      <c r="M155" s="163" t="s">
        <v>1</v>
      </c>
      <c r="N155" s="164" t="s">
        <v>41</v>
      </c>
      <c r="P155" s="150">
        <f t="shared" si="11"/>
        <v>0</v>
      </c>
      <c r="Q155" s="150">
        <v>1.2999999999999999E-4</v>
      </c>
      <c r="R155" s="150">
        <f t="shared" si="12"/>
        <v>2.3399999999999997E-2</v>
      </c>
      <c r="S155" s="150">
        <v>0</v>
      </c>
      <c r="T155" s="151">
        <f t="shared" si="13"/>
        <v>0</v>
      </c>
      <c r="AR155" s="152" t="s">
        <v>334</v>
      </c>
      <c r="AT155" s="152" t="s">
        <v>301</v>
      </c>
      <c r="AU155" s="152" t="s">
        <v>88</v>
      </c>
      <c r="AY155" s="13" t="s">
        <v>204</v>
      </c>
      <c r="BE155" s="153">
        <f t="shared" si="14"/>
        <v>0</v>
      </c>
      <c r="BF155" s="153">
        <f t="shared" si="15"/>
        <v>0</v>
      </c>
      <c r="BG155" s="153">
        <f t="shared" si="16"/>
        <v>0</v>
      </c>
      <c r="BH155" s="153">
        <f t="shared" si="17"/>
        <v>0</v>
      </c>
      <c r="BI155" s="153">
        <f t="shared" si="18"/>
        <v>0</v>
      </c>
      <c r="BJ155" s="13" t="s">
        <v>88</v>
      </c>
      <c r="BK155" s="153">
        <f t="shared" si="19"/>
        <v>0</v>
      </c>
      <c r="BL155" s="13" t="s">
        <v>267</v>
      </c>
      <c r="BM155" s="152" t="s">
        <v>3609</v>
      </c>
    </row>
    <row r="156" spans="2:65" s="1" customFormat="1" ht="33" customHeight="1" x14ac:dyDescent="0.2">
      <c r="B156" s="139"/>
      <c r="C156" s="140" t="s">
        <v>300</v>
      </c>
      <c r="D156" s="140" t="s">
        <v>206</v>
      </c>
      <c r="E156" s="141" t="s">
        <v>3610</v>
      </c>
      <c r="F156" s="142" t="s">
        <v>3611</v>
      </c>
      <c r="G156" s="143" t="s">
        <v>294</v>
      </c>
      <c r="H156" s="144">
        <v>1</v>
      </c>
      <c r="I156" s="145"/>
      <c r="J156" s="146">
        <f t="shared" si="10"/>
        <v>0</v>
      </c>
      <c r="K156" s="147"/>
      <c r="L156" s="28"/>
      <c r="M156" s="148" t="s">
        <v>1</v>
      </c>
      <c r="N156" s="149" t="s">
        <v>41</v>
      </c>
      <c r="P156" s="150">
        <f t="shared" si="11"/>
        <v>0</v>
      </c>
      <c r="Q156" s="150">
        <v>0</v>
      </c>
      <c r="R156" s="150">
        <f t="shared" si="12"/>
        <v>0</v>
      </c>
      <c r="S156" s="150">
        <v>0</v>
      </c>
      <c r="T156" s="151">
        <f t="shared" si="13"/>
        <v>0</v>
      </c>
      <c r="AR156" s="152" t="s">
        <v>267</v>
      </c>
      <c r="AT156" s="152" t="s">
        <v>206</v>
      </c>
      <c r="AU156" s="152" t="s">
        <v>88</v>
      </c>
      <c r="AY156" s="13" t="s">
        <v>204</v>
      </c>
      <c r="BE156" s="153">
        <f t="shared" si="14"/>
        <v>0</v>
      </c>
      <c r="BF156" s="153">
        <f t="shared" si="15"/>
        <v>0</v>
      </c>
      <c r="BG156" s="153">
        <f t="shared" si="16"/>
        <v>0</v>
      </c>
      <c r="BH156" s="153">
        <f t="shared" si="17"/>
        <v>0</v>
      </c>
      <c r="BI156" s="153">
        <f t="shared" si="18"/>
        <v>0</v>
      </c>
      <c r="BJ156" s="13" t="s">
        <v>88</v>
      </c>
      <c r="BK156" s="153">
        <f t="shared" si="19"/>
        <v>0</v>
      </c>
      <c r="BL156" s="13" t="s">
        <v>267</v>
      </c>
      <c r="BM156" s="152" t="s">
        <v>3612</v>
      </c>
    </row>
    <row r="157" spans="2:65" s="1" customFormat="1" ht="16.5" customHeight="1" x14ac:dyDescent="0.2">
      <c r="B157" s="139"/>
      <c r="C157" s="154" t="s">
        <v>306</v>
      </c>
      <c r="D157" s="154" t="s">
        <v>301</v>
      </c>
      <c r="E157" s="155" t="s">
        <v>3613</v>
      </c>
      <c r="F157" s="156" t="s">
        <v>3614</v>
      </c>
      <c r="G157" s="157" t="s">
        <v>294</v>
      </c>
      <c r="H157" s="158">
        <v>1</v>
      </c>
      <c r="I157" s="159"/>
      <c r="J157" s="160">
        <f t="shared" si="10"/>
        <v>0</v>
      </c>
      <c r="K157" s="161"/>
      <c r="L157" s="162"/>
      <c r="M157" s="163" t="s">
        <v>1</v>
      </c>
      <c r="N157" s="164" t="s">
        <v>41</v>
      </c>
      <c r="P157" s="150">
        <f t="shared" si="11"/>
        <v>0</v>
      </c>
      <c r="Q157" s="150">
        <v>0</v>
      </c>
      <c r="R157" s="150">
        <f t="shared" si="12"/>
        <v>0</v>
      </c>
      <c r="S157" s="150">
        <v>0</v>
      </c>
      <c r="T157" s="151">
        <f t="shared" si="13"/>
        <v>0</v>
      </c>
      <c r="AR157" s="152" t="s">
        <v>334</v>
      </c>
      <c r="AT157" s="152" t="s">
        <v>301</v>
      </c>
      <c r="AU157" s="152" t="s">
        <v>88</v>
      </c>
      <c r="AY157" s="13" t="s">
        <v>204</v>
      </c>
      <c r="BE157" s="153">
        <f t="shared" si="14"/>
        <v>0</v>
      </c>
      <c r="BF157" s="153">
        <f t="shared" si="15"/>
        <v>0</v>
      </c>
      <c r="BG157" s="153">
        <f t="shared" si="16"/>
        <v>0</v>
      </c>
      <c r="BH157" s="153">
        <f t="shared" si="17"/>
        <v>0</v>
      </c>
      <c r="BI157" s="153">
        <f t="shared" si="18"/>
        <v>0</v>
      </c>
      <c r="BJ157" s="13" t="s">
        <v>88</v>
      </c>
      <c r="BK157" s="153">
        <f t="shared" si="19"/>
        <v>0</v>
      </c>
      <c r="BL157" s="13" t="s">
        <v>267</v>
      </c>
      <c r="BM157" s="152" t="s">
        <v>3615</v>
      </c>
    </row>
    <row r="158" spans="2:65" s="1" customFormat="1" ht="24.15" customHeight="1" x14ac:dyDescent="0.2">
      <c r="B158" s="139"/>
      <c r="C158" s="140" t="s">
        <v>310</v>
      </c>
      <c r="D158" s="140" t="s">
        <v>206</v>
      </c>
      <c r="E158" s="141" t="s">
        <v>1130</v>
      </c>
      <c r="F158" s="142" t="s">
        <v>1131</v>
      </c>
      <c r="G158" s="143" t="s">
        <v>641</v>
      </c>
      <c r="H158" s="165"/>
      <c r="I158" s="145"/>
      <c r="J158" s="146">
        <f t="shared" si="10"/>
        <v>0</v>
      </c>
      <c r="K158" s="147"/>
      <c r="L158" s="28"/>
      <c r="M158" s="148" t="s">
        <v>1</v>
      </c>
      <c r="N158" s="149" t="s">
        <v>41</v>
      </c>
      <c r="P158" s="150">
        <f t="shared" si="11"/>
        <v>0</v>
      </c>
      <c r="Q158" s="150">
        <v>0</v>
      </c>
      <c r="R158" s="150">
        <f t="shared" si="12"/>
        <v>0</v>
      </c>
      <c r="S158" s="150">
        <v>0</v>
      </c>
      <c r="T158" s="151">
        <f t="shared" si="13"/>
        <v>0</v>
      </c>
      <c r="AR158" s="152" t="s">
        <v>267</v>
      </c>
      <c r="AT158" s="152" t="s">
        <v>206</v>
      </c>
      <c r="AU158" s="152" t="s">
        <v>88</v>
      </c>
      <c r="AY158" s="13" t="s">
        <v>204</v>
      </c>
      <c r="BE158" s="153">
        <f t="shared" si="14"/>
        <v>0</v>
      </c>
      <c r="BF158" s="153">
        <f t="shared" si="15"/>
        <v>0</v>
      </c>
      <c r="BG158" s="153">
        <f t="shared" si="16"/>
        <v>0</v>
      </c>
      <c r="BH158" s="153">
        <f t="shared" si="17"/>
        <v>0</v>
      </c>
      <c r="BI158" s="153">
        <f t="shared" si="18"/>
        <v>0</v>
      </c>
      <c r="BJ158" s="13" t="s">
        <v>88</v>
      </c>
      <c r="BK158" s="153">
        <f t="shared" si="19"/>
        <v>0</v>
      </c>
      <c r="BL158" s="13" t="s">
        <v>267</v>
      </c>
      <c r="BM158" s="152" t="s">
        <v>3616</v>
      </c>
    </row>
    <row r="159" spans="2:65" s="11" customFormat="1" ht="25.95" customHeight="1" x14ac:dyDescent="0.25">
      <c r="B159" s="127"/>
      <c r="D159" s="128" t="s">
        <v>74</v>
      </c>
      <c r="E159" s="129" t="s">
        <v>301</v>
      </c>
      <c r="F159" s="129" t="s">
        <v>1793</v>
      </c>
      <c r="I159" s="130"/>
      <c r="J159" s="131">
        <f>BK159</f>
        <v>0</v>
      </c>
      <c r="L159" s="127"/>
      <c r="M159" s="132"/>
      <c r="P159" s="133">
        <f>P160</f>
        <v>0</v>
      </c>
      <c r="R159" s="133">
        <f>R160</f>
        <v>1.3000000000000001E-2</v>
      </c>
      <c r="T159" s="134">
        <f>T160</f>
        <v>0</v>
      </c>
      <c r="AR159" s="128" t="s">
        <v>93</v>
      </c>
      <c r="AT159" s="135" t="s">
        <v>74</v>
      </c>
      <c r="AU159" s="135" t="s">
        <v>75</v>
      </c>
      <c r="AY159" s="128" t="s">
        <v>204</v>
      </c>
      <c r="BK159" s="136">
        <f>BK160</f>
        <v>0</v>
      </c>
    </row>
    <row r="160" spans="2:65" s="11" customFormat="1" ht="22.8" customHeight="1" x14ac:dyDescent="0.25">
      <c r="B160" s="127"/>
      <c r="D160" s="128" t="s">
        <v>74</v>
      </c>
      <c r="E160" s="137" t="s">
        <v>2354</v>
      </c>
      <c r="F160" s="137" t="s">
        <v>2355</v>
      </c>
      <c r="I160" s="130"/>
      <c r="J160" s="138">
        <f>BK160</f>
        <v>0</v>
      </c>
      <c r="L160" s="127"/>
      <c r="M160" s="132"/>
      <c r="P160" s="133">
        <f>SUM(P161:P163)</f>
        <v>0</v>
      </c>
      <c r="R160" s="133">
        <f>SUM(R161:R163)</f>
        <v>1.3000000000000001E-2</v>
      </c>
      <c r="T160" s="134">
        <f>SUM(T161:T163)</f>
        <v>0</v>
      </c>
      <c r="AR160" s="128" t="s">
        <v>93</v>
      </c>
      <c r="AT160" s="135" t="s">
        <v>74</v>
      </c>
      <c r="AU160" s="135" t="s">
        <v>82</v>
      </c>
      <c r="AY160" s="128" t="s">
        <v>204</v>
      </c>
      <c r="BK160" s="136">
        <f>SUM(BK161:BK163)</f>
        <v>0</v>
      </c>
    </row>
    <row r="161" spans="2:65" s="1" customFormat="1" ht="24.15" customHeight="1" x14ac:dyDescent="0.2">
      <c r="B161" s="139"/>
      <c r="C161" s="140" t="s">
        <v>314</v>
      </c>
      <c r="D161" s="140" t="s">
        <v>206</v>
      </c>
      <c r="E161" s="141" t="s">
        <v>3617</v>
      </c>
      <c r="F161" s="142" t="s">
        <v>3618</v>
      </c>
      <c r="G161" s="143" t="s">
        <v>294</v>
      </c>
      <c r="H161" s="144">
        <v>1</v>
      </c>
      <c r="I161" s="145"/>
      <c r="J161" s="146">
        <f>ROUND(I161*H161,2)</f>
        <v>0</v>
      </c>
      <c r="K161" s="147"/>
      <c r="L161" s="28"/>
      <c r="M161" s="148" t="s">
        <v>1</v>
      </c>
      <c r="N161" s="149" t="s">
        <v>41</v>
      </c>
      <c r="P161" s="150">
        <f>O161*H161</f>
        <v>0</v>
      </c>
      <c r="Q161" s="150">
        <v>0</v>
      </c>
      <c r="R161" s="150">
        <f>Q161*H161</f>
        <v>0</v>
      </c>
      <c r="S161" s="150">
        <v>0</v>
      </c>
      <c r="T161" s="151">
        <f>S161*H161</f>
        <v>0</v>
      </c>
      <c r="AR161" s="152" t="s">
        <v>464</v>
      </c>
      <c r="AT161" s="152" t="s">
        <v>206</v>
      </c>
      <c r="AU161" s="152" t="s">
        <v>88</v>
      </c>
      <c r="AY161" s="13" t="s">
        <v>204</v>
      </c>
      <c r="BE161" s="153">
        <f>IF(N161="základná",J161,0)</f>
        <v>0</v>
      </c>
      <c r="BF161" s="153">
        <f>IF(N161="znížená",J161,0)</f>
        <v>0</v>
      </c>
      <c r="BG161" s="153">
        <f>IF(N161="zákl. prenesená",J161,0)</f>
        <v>0</v>
      </c>
      <c r="BH161" s="153">
        <f>IF(N161="zníž. prenesená",J161,0)</f>
        <v>0</v>
      </c>
      <c r="BI161" s="153">
        <f>IF(N161="nulová",J161,0)</f>
        <v>0</v>
      </c>
      <c r="BJ161" s="13" t="s">
        <v>88</v>
      </c>
      <c r="BK161" s="153">
        <f>ROUND(I161*H161,2)</f>
        <v>0</v>
      </c>
      <c r="BL161" s="13" t="s">
        <v>464</v>
      </c>
      <c r="BM161" s="152" t="s">
        <v>3619</v>
      </c>
    </row>
    <row r="162" spans="2:65" s="1" customFormat="1" ht="24.15" customHeight="1" x14ac:dyDescent="0.2">
      <c r="B162" s="139"/>
      <c r="C162" s="154" t="s">
        <v>318</v>
      </c>
      <c r="D162" s="154" t="s">
        <v>301</v>
      </c>
      <c r="E162" s="155" t="s">
        <v>3620</v>
      </c>
      <c r="F162" s="156" t="s">
        <v>3621</v>
      </c>
      <c r="G162" s="157" t="s">
        <v>1024</v>
      </c>
      <c r="H162" s="158">
        <v>1</v>
      </c>
      <c r="I162" s="159"/>
      <c r="J162" s="160">
        <f>ROUND(I162*H162,2)</f>
        <v>0</v>
      </c>
      <c r="K162" s="161"/>
      <c r="L162" s="162"/>
      <c r="M162" s="163" t="s">
        <v>1</v>
      </c>
      <c r="N162" s="164" t="s">
        <v>41</v>
      </c>
      <c r="P162" s="150">
        <f>O162*H162</f>
        <v>0</v>
      </c>
      <c r="Q162" s="150">
        <v>1.2E-2</v>
      </c>
      <c r="R162" s="150">
        <f>Q162*H162</f>
        <v>1.2E-2</v>
      </c>
      <c r="S162" s="150">
        <v>0</v>
      </c>
      <c r="T162" s="151">
        <f>S162*H162</f>
        <v>0</v>
      </c>
      <c r="AR162" s="152" t="s">
        <v>1727</v>
      </c>
      <c r="AT162" s="152" t="s">
        <v>301</v>
      </c>
      <c r="AU162" s="152" t="s">
        <v>88</v>
      </c>
      <c r="AY162" s="13" t="s">
        <v>204</v>
      </c>
      <c r="BE162" s="153">
        <f>IF(N162="základná",J162,0)</f>
        <v>0</v>
      </c>
      <c r="BF162" s="153">
        <f>IF(N162="znížená",J162,0)</f>
        <v>0</v>
      </c>
      <c r="BG162" s="153">
        <f>IF(N162="zákl. prenesená",J162,0)</f>
        <v>0</v>
      </c>
      <c r="BH162" s="153">
        <f>IF(N162="zníž. prenesená",J162,0)</f>
        <v>0</v>
      </c>
      <c r="BI162" s="153">
        <f>IF(N162="nulová",J162,0)</f>
        <v>0</v>
      </c>
      <c r="BJ162" s="13" t="s">
        <v>88</v>
      </c>
      <c r="BK162" s="153">
        <f>ROUND(I162*H162,2)</f>
        <v>0</v>
      </c>
      <c r="BL162" s="13" t="s">
        <v>464</v>
      </c>
      <c r="BM162" s="152" t="s">
        <v>3622</v>
      </c>
    </row>
    <row r="163" spans="2:65" s="1" customFormat="1" ht="16.5" customHeight="1" x14ac:dyDescent="0.2">
      <c r="B163" s="139"/>
      <c r="C163" s="154" t="s">
        <v>322</v>
      </c>
      <c r="D163" s="154" t="s">
        <v>301</v>
      </c>
      <c r="E163" s="155" t="s">
        <v>3623</v>
      </c>
      <c r="F163" s="156" t="s">
        <v>3624</v>
      </c>
      <c r="G163" s="157" t="s">
        <v>294</v>
      </c>
      <c r="H163" s="158">
        <v>1</v>
      </c>
      <c r="I163" s="159"/>
      <c r="J163" s="160">
        <f>ROUND(I163*H163,2)</f>
        <v>0</v>
      </c>
      <c r="K163" s="161"/>
      <c r="L163" s="162"/>
      <c r="M163" s="172" t="s">
        <v>1</v>
      </c>
      <c r="N163" s="173" t="s">
        <v>41</v>
      </c>
      <c r="O163" s="168"/>
      <c r="P163" s="169">
        <f>O163*H163</f>
        <v>0</v>
      </c>
      <c r="Q163" s="169">
        <v>1E-3</v>
      </c>
      <c r="R163" s="169">
        <f>Q163*H163</f>
        <v>1E-3</v>
      </c>
      <c r="S163" s="169">
        <v>0</v>
      </c>
      <c r="T163" s="170">
        <f>S163*H163</f>
        <v>0</v>
      </c>
      <c r="AR163" s="152" t="s">
        <v>1727</v>
      </c>
      <c r="AT163" s="152" t="s">
        <v>301</v>
      </c>
      <c r="AU163" s="152" t="s">
        <v>88</v>
      </c>
      <c r="AY163" s="13" t="s">
        <v>204</v>
      </c>
      <c r="BE163" s="153">
        <f>IF(N163="základná",J163,0)</f>
        <v>0</v>
      </c>
      <c r="BF163" s="153">
        <f>IF(N163="znížená",J163,0)</f>
        <v>0</v>
      </c>
      <c r="BG163" s="153">
        <f>IF(N163="zákl. prenesená",J163,0)</f>
        <v>0</v>
      </c>
      <c r="BH163" s="153">
        <f>IF(N163="zníž. prenesená",J163,0)</f>
        <v>0</v>
      </c>
      <c r="BI163" s="153">
        <f>IF(N163="nulová",J163,0)</f>
        <v>0</v>
      </c>
      <c r="BJ163" s="13" t="s">
        <v>88</v>
      </c>
      <c r="BK163" s="153">
        <f>ROUND(I163*H163,2)</f>
        <v>0</v>
      </c>
      <c r="BL163" s="13" t="s">
        <v>464</v>
      </c>
      <c r="BM163" s="152" t="s">
        <v>3625</v>
      </c>
    </row>
    <row r="164" spans="2:65" s="1" customFormat="1" ht="7.05" customHeight="1" x14ac:dyDescent="0.2"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28"/>
    </row>
  </sheetData>
  <autoFilter ref="C124:K163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25"/>
  <sheetViews>
    <sheetView showGridLines="0" workbookViewId="0"/>
  </sheetViews>
  <sheetFormatPr defaultRowHeight="10.199999999999999" x14ac:dyDescent="0.2"/>
  <cols>
    <col min="1" max="1" width="8.28515625" customWidth="1"/>
    <col min="2" max="2" width="1.28515625" customWidth="1"/>
    <col min="3" max="3" width="4.140625" customWidth="1"/>
    <col min="4" max="4" width="4.28515625" customWidth="1"/>
    <col min="5" max="5" width="17.140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7.049999999999997" customHeight="1" x14ac:dyDescent="0.2">
      <c r="L2" s="198" t="s">
        <v>5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AT2" s="13" t="s">
        <v>151</v>
      </c>
    </row>
    <row r="3" spans="2:46" ht="7.0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.05" customHeight="1" x14ac:dyDescent="0.2">
      <c r="B4" s="16"/>
      <c r="D4" s="17" t="s">
        <v>152</v>
      </c>
      <c r="L4" s="16"/>
      <c r="M4" s="92" t="s">
        <v>9</v>
      </c>
      <c r="AT4" s="13" t="s">
        <v>3</v>
      </c>
    </row>
    <row r="5" spans="2:46" ht="7.05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16.5" customHeight="1" x14ac:dyDescent="0.2">
      <c r="B7" s="16"/>
      <c r="E7" s="234" t="str">
        <f>'Rekapitulácia stavby'!K6</f>
        <v>Výstavba novej budovy strediska DSS Doména</v>
      </c>
      <c r="F7" s="235"/>
      <c r="G7" s="235"/>
      <c r="H7" s="235"/>
      <c r="L7" s="16"/>
    </row>
    <row r="8" spans="2:46" s="1" customFormat="1" ht="12" customHeight="1" x14ac:dyDescent="0.2">
      <c r="B8" s="28"/>
      <c r="D8" s="23" t="s">
        <v>153</v>
      </c>
      <c r="L8" s="28"/>
    </row>
    <row r="9" spans="2:46" s="1" customFormat="1" ht="16.5" customHeight="1" x14ac:dyDescent="0.2">
      <c r="B9" s="28"/>
      <c r="E9" s="229" t="s">
        <v>3626</v>
      </c>
      <c r="F9" s="233"/>
      <c r="G9" s="233"/>
      <c r="H9" s="233"/>
      <c r="L9" s="28"/>
    </row>
    <row r="10" spans="2:46" s="1" customFormat="1" x14ac:dyDescent="0.2">
      <c r="B10" s="28"/>
      <c r="L10" s="28"/>
    </row>
    <row r="11" spans="2:46" s="1" customFormat="1" ht="12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5. 4. 2024</v>
      </c>
      <c r="L12" s="28"/>
    </row>
    <row r="13" spans="2:46" s="1" customFormat="1" ht="10.8" customHeight="1" x14ac:dyDescent="0.2">
      <c r="B13" s="28"/>
      <c r="L13" s="28"/>
    </row>
    <row r="14" spans="2:46" s="1" customFormat="1" ht="12" customHeight="1" x14ac:dyDescent="0.2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customHeight="1" x14ac:dyDescent="0.2">
      <c r="B15" s="28"/>
      <c r="E15" s="21" t="s">
        <v>25</v>
      </c>
      <c r="I15" s="23" t="s">
        <v>26</v>
      </c>
      <c r="J15" s="21" t="s">
        <v>1</v>
      </c>
      <c r="L15" s="28"/>
    </row>
    <row r="16" spans="2:46" s="1" customFormat="1" ht="7.05" customHeight="1" x14ac:dyDescent="0.2">
      <c r="B16" s="28"/>
      <c r="L16" s="28"/>
    </row>
    <row r="17" spans="2:12" s="1" customFormat="1" ht="12" customHeight="1" x14ac:dyDescent="0.2">
      <c r="B17" s="28"/>
      <c r="D17" s="23" t="s">
        <v>27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36" t="str">
        <f>'Rekapitulácia stavby'!E14</f>
        <v>Vyplň údaj</v>
      </c>
      <c r="F18" s="203"/>
      <c r="G18" s="203"/>
      <c r="H18" s="203"/>
      <c r="I18" s="23" t="s">
        <v>26</v>
      </c>
      <c r="J18" s="24" t="str">
        <f>'Rekapitulácia stavby'!AN14</f>
        <v>Vyplň údaj</v>
      </c>
      <c r="L18" s="28"/>
    </row>
    <row r="19" spans="2:12" s="1" customFormat="1" ht="7.05" customHeight="1" x14ac:dyDescent="0.2">
      <c r="B19" s="28"/>
      <c r="L19" s="28"/>
    </row>
    <row r="20" spans="2:12" s="1" customFormat="1" ht="12" customHeight="1" x14ac:dyDescent="0.2">
      <c r="B20" s="28"/>
      <c r="D20" s="23" t="s">
        <v>29</v>
      </c>
      <c r="I20" s="23" t="s">
        <v>24</v>
      </c>
      <c r="J20" s="21" t="s">
        <v>1</v>
      </c>
      <c r="L20" s="28"/>
    </row>
    <row r="21" spans="2:12" s="1" customFormat="1" ht="18" customHeight="1" x14ac:dyDescent="0.2">
      <c r="B21" s="28"/>
      <c r="E21" s="21" t="s">
        <v>30</v>
      </c>
      <c r="I21" s="23" t="s">
        <v>26</v>
      </c>
      <c r="J21" s="21" t="s">
        <v>1</v>
      </c>
      <c r="L21" s="28"/>
    </row>
    <row r="22" spans="2:12" s="1" customFormat="1" ht="7.05" customHeight="1" x14ac:dyDescent="0.2">
      <c r="B22" s="28"/>
      <c r="L22" s="28"/>
    </row>
    <row r="23" spans="2:12" s="1" customFormat="1" ht="12" customHeight="1" x14ac:dyDescent="0.2">
      <c r="B23" s="28"/>
      <c r="D23" s="23" t="s">
        <v>32</v>
      </c>
      <c r="I23" s="23" t="s">
        <v>24</v>
      </c>
      <c r="J23" s="21" t="s">
        <v>1</v>
      </c>
      <c r="L23" s="28"/>
    </row>
    <row r="24" spans="2:12" s="1" customFormat="1" ht="18" customHeight="1" x14ac:dyDescent="0.2">
      <c r="B24" s="28"/>
      <c r="E24" s="21" t="s">
        <v>157</v>
      </c>
      <c r="I24" s="23" t="s">
        <v>26</v>
      </c>
      <c r="J24" s="21" t="s">
        <v>1</v>
      </c>
      <c r="L24" s="28"/>
    </row>
    <row r="25" spans="2:12" s="1" customFormat="1" ht="7.05" customHeight="1" x14ac:dyDescent="0.2">
      <c r="B25" s="28"/>
      <c r="L25" s="28"/>
    </row>
    <row r="26" spans="2:12" s="1" customFormat="1" ht="12" customHeight="1" x14ac:dyDescent="0.2">
      <c r="B26" s="28"/>
      <c r="D26" s="23" t="s">
        <v>34</v>
      </c>
      <c r="L26" s="28"/>
    </row>
    <row r="27" spans="2:12" s="7" customFormat="1" ht="16.5" customHeight="1" x14ac:dyDescent="0.2">
      <c r="B27" s="93"/>
      <c r="E27" s="207" t="s">
        <v>1</v>
      </c>
      <c r="F27" s="207"/>
      <c r="G27" s="207"/>
      <c r="H27" s="207"/>
      <c r="L27" s="93"/>
    </row>
    <row r="28" spans="2:12" s="1" customFormat="1" ht="7.05" customHeight="1" x14ac:dyDescent="0.2">
      <c r="B28" s="28"/>
      <c r="L28" s="28"/>
    </row>
    <row r="29" spans="2:12" s="1" customFormat="1" ht="7.05" customHeight="1" x14ac:dyDescent="0.2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 x14ac:dyDescent="0.2">
      <c r="B30" s="28"/>
      <c r="D30" s="94" t="s">
        <v>35</v>
      </c>
      <c r="J30" s="65">
        <f>ROUND(J119, 2)</f>
        <v>0</v>
      </c>
      <c r="L30" s="28"/>
    </row>
    <row r="31" spans="2:12" s="1" customFormat="1" ht="7.0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" customHeight="1" x14ac:dyDescent="0.2">
      <c r="B32" s="28"/>
      <c r="F32" s="31" t="s">
        <v>37</v>
      </c>
      <c r="I32" s="31" t="s">
        <v>36</v>
      </c>
      <c r="J32" s="31" t="s">
        <v>38</v>
      </c>
      <c r="L32" s="28"/>
    </row>
    <row r="33" spans="2:12" s="1" customFormat="1" ht="14.4" customHeight="1" x14ac:dyDescent="0.2">
      <c r="B33" s="28"/>
      <c r="D33" s="54" t="s">
        <v>39</v>
      </c>
      <c r="E33" s="33" t="s">
        <v>40</v>
      </c>
      <c r="F33" s="95">
        <f>ROUND((SUM(BE119:BE124)),  2)</f>
        <v>0</v>
      </c>
      <c r="G33" s="96"/>
      <c r="H33" s="96"/>
      <c r="I33" s="97">
        <v>0.2</v>
      </c>
      <c r="J33" s="95">
        <f>ROUND(((SUM(BE119:BE124))*I33),  2)</f>
        <v>0</v>
      </c>
      <c r="L33" s="28"/>
    </row>
    <row r="34" spans="2:12" s="1" customFormat="1" ht="14.4" customHeight="1" x14ac:dyDescent="0.2">
      <c r="B34" s="28"/>
      <c r="E34" s="33" t="s">
        <v>41</v>
      </c>
      <c r="F34" s="95">
        <f>ROUND((SUM(BF119:BF124)),  2)</f>
        <v>0</v>
      </c>
      <c r="G34" s="96"/>
      <c r="H34" s="96"/>
      <c r="I34" s="97">
        <v>0.2</v>
      </c>
      <c r="J34" s="95">
        <f>ROUND(((SUM(BF119:BF124))*I34),  2)</f>
        <v>0</v>
      </c>
      <c r="L34" s="28"/>
    </row>
    <row r="35" spans="2:12" s="1" customFormat="1" ht="14.4" hidden="1" customHeight="1" x14ac:dyDescent="0.2">
      <c r="B35" s="28"/>
      <c r="E35" s="23" t="s">
        <v>42</v>
      </c>
      <c r="F35" s="85">
        <f>ROUND((SUM(BG119:BG124)),  2)</f>
        <v>0</v>
      </c>
      <c r="I35" s="98">
        <v>0.2</v>
      </c>
      <c r="J35" s="85">
        <f>0</f>
        <v>0</v>
      </c>
      <c r="L35" s="28"/>
    </row>
    <row r="36" spans="2:12" s="1" customFormat="1" ht="14.4" hidden="1" customHeight="1" x14ac:dyDescent="0.2">
      <c r="B36" s="28"/>
      <c r="E36" s="23" t="s">
        <v>43</v>
      </c>
      <c r="F36" s="85">
        <f>ROUND((SUM(BH119:BH124)),  2)</f>
        <v>0</v>
      </c>
      <c r="I36" s="98">
        <v>0.2</v>
      </c>
      <c r="J36" s="85">
        <f>0</f>
        <v>0</v>
      </c>
      <c r="L36" s="28"/>
    </row>
    <row r="37" spans="2:12" s="1" customFormat="1" ht="14.4" hidden="1" customHeight="1" x14ac:dyDescent="0.2">
      <c r="B37" s="28"/>
      <c r="E37" s="33" t="s">
        <v>44</v>
      </c>
      <c r="F37" s="95">
        <f>ROUND((SUM(BI119:BI124)),  2)</f>
        <v>0</v>
      </c>
      <c r="G37" s="96"/>
      <c r="H37" s="96"/>
      <c r="I37" s="97">
        <v>0</v>
      </c>
      <c r="J37" s="95">
        <f>0</f>
        <v>0</v>
      </c>
      <c r="L37" s="28"/>
    </row>
    <row r="38" spans="2:12" s="1" customFormat="1" ht="7.05" customHeight="1" x14ac:dyDescent="0.2">
      <c r="B38" s="28"/>
      <c r="L38" s="28"/>
    </row>
    <row r="39" spans="2:12" s="1" customFormat="1" ht="25.35" customHeight="1" x14ac:dyDescent="0.2">
      <c r="B39" s="28"/>
      <c r="C39" s="99"/>
      <c r="D39" s="100" t="s">
        <v>45</v>
      </c>
      <c r="E39" s="56"/>
      <c r="F39" s="56"/>
      <c r="G39" s="101" t="s">
        <v>46</v>
      </c>
      <c r="H39" s="102" t="s">
        <v>47</v>
      </c>
      <c r="I39" s="56"/>
      <c r="J39" s="103">
        <f>SUM(J30:J37)</f>
        <v>0</v>
      </c>
      <c r="K39" s="104"/>
      <c r="L39" s="28"/>
    </row>
    <row r="40" spans="2:12" s="1" customFormat="1" ht="14.4" customHeight="1" x14ac:dyDescent="0.2">
      <c r="B40" s="28"/>
      <c r="L40" s="28"/>
    </row>
    <row r="41" spans="2:12" ht="14.4" customHeight="1" x14ac:dyDescent="0.2">
      <c r="B41" s="16"/>
      <c r="L41" s="16"/>
    </row>
    <row r="42" spans="2:12" ht="14.4" customHeight="1" x14ac:dyDescent="0.2">
      <c r="B42" s="16"/>
      <c r="L42" s="16"/>
    </row>
    <row r="43" spans="2:12" ht="14.4" customHeight="1" x14ac:dyDescent="0.2">
      <c r="B43" s="16"/>
      <c r="L43" s="16"/>
    </row>
    <row r="44" spans="2:12" ht="14.4" customHeight="1" x14ac:dyDescent="0.2">
      <c r="B44" s="16"/>
      <c r="L44" s="16"/>
    </row>
    <row r="45" spans="2:12" ht="14.4" customHeight="1" x14ac:dyDescent="0.2">
      <c r="B45" s="16"/>
      <c r="L45" s="16"/>
    </row>
    <row r="46" spans="2:12" ht="14.4" customHeight="1" x14ac:dyDescent="0.2">
      <c r="B46" s="16"/>
      <c r="L46" s="16"/>
    </row>
    <row r="47" spans="2:12" ht="14.4" customHeight="1" x14ac:dyDescent="0.2">
      <c r="B47" s="16"/>
      <c r="L47" s="16"/>
    </row>
    <row r="48" spans="2:12" ht="14.4" customHeight="1" x14ac:dyDescent="0.2">
      <c r="B48" s="16"/>
      <c r="L48" s="16"/>
    </row>
    <row r="49" spans="2:12" ht="14.4" customHeight="1" x14ac:dyDescent="0.2">
      <c r="B49" s="16"/>
      <c r="L49" s="16"/>
    </row>
    <row r="50" spans="2:12" s="1" customFormat="1" ht="14.4" customHeight="1" x14ac:dyDescent="0.2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3.2" x14ac:dyDescent="0.2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.2" x14ac:dyDescent="0.2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3.2" x14ac:dyDescent="0.2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.0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.05" customHeight="1" x14ac:dyDescent="0.2">
      <c r="B82" s="28"/>
      <c r="C82" s="17" t="s">
        <v>158</v>
      </c>
      <c r="L82" s="28"/>
    </row>
    <row r="83" spans="2:47" s="1" customFormat="1" ht="7.05" customHeight="1" x14ac:dyDescent="0.2">
      <c r="B83" s="28"/>
      <c r="L83" s="28"/>
    </row>
    <row r="84" spans="2:47" s="1" customFormat="1" ht="12" customHeight="1" x14ac:dyDescent="0.2">
      <c r="B84" s="28"/>
      <c r="C84" s="23" t="s">
        <v>15</v>
      </c>
      <c r="L84" s="28"/>
    </row>
    <row r="85" spans="2:47" s="1" customFormat="1" ht="16.5" customHeight="1" x14ac:dyDescent="0.2">
      <c r="B85" s="28"/>
      <c r="E85" s="234" t="str">
        <f>E7</f>
        <v>Výstavba novej budovy strediska DSS Doména</v>
      </c>
      <c r="F85" s="235"/>
      <c r="G85" s="235"/>
      <c r="H85" s="235"/>
      <c r="L85" s="28"/>
    </row>
    <row r="86" spans="2:47" s="1" customFormat="1" ht="12" customHeight="1" x14ac:dyDescent="0.2">
      <c r="B86" s="28"/>
      <c r="C86" s="23" t="s">
        <v>153</v>
      </c>
      <c r="L86" s="28"/>
    </row>
    <row r="87" spans="2:47" s="1" customFormat="1" ht="16.5" customHeight="1" x14ac:dyDescent="0.2">
      <c r="B87" s="28"/>
      <c r="E87" s="229" t="str">
        <f>E9</f>
        <v>SO 10 - Odstránenie panelovej spevnenej plochy</v>
      </c>
      <c r="F87" s="233"/>
      <c r="G87" s="233"/>
      <c r="H87" s="233"/>
      <c r="L87" s="28"/>
    </row>
    <row r="88" spans="2:47" s="1" customFormat="1" ht="7.05" customHeight="1" x14ac:dyDescent="0.2">
      <c r="B88" s="28"/>
      <c r="L88" s="28"/>
    </row>
    <row r="89" spans="2:47" s="1" customFormat="1" ht="12" customHeight="1" x14ac:dyDescent="0.2">
      <c r="B89" s="28"/>
      <c r="C89" s="23" t="s">
        <v>19</v>
      </c>
      <c r="F89" s="21" t="str">
        <f>F12</f>
        <v>k.ú.: Ždiar nad Hronom, č.p.:1793/3</v>
      </c>
      <c r="I89" s="23" t="s">
        <v>21</v>
      </c>
      <c r="J89" s="51" t="str">
        <f>IF(J12="","",J12)</f>
        <v>5. 4. 2024</v>
      </c>
      <c r="L89" s="28"/>
    </row>
    <row r="90" spans="2:47" s="1" customFormat="1" ht="7.05" customHeight="1" x14ac:dyDescent="0.2">
      <c r="B90" s="28"/>
      <c r="L90" s="28"/>
    </row>
    <row r="91" spans="2:47" s="1" customFormat="1" ht="15.15" customHeight="1" x14ac:dyDescent="0.2">
      <c r="B91" s="28"/>
      <c r="C91" s="23" t="s">
        <v>23</v>
      </c>
      <c r="F91" s="21" t="str">
        <f>E15</f>
        <v>Zriadenie sociálnych služieb LIPA</v>
      </c>
      <c r="I91" s="23" t="s">
        <v>29</v>
      </c>
      <c r="J91" s="26" t="str">
        <f>E21</f>
        <v>Ing. Viliam Michálek</v>
      </c>
      <c r="L91" s="28"/>
    </row>
    <row r="92" spans="2:47" s="1" customFormat="1" ht="15.15" customHeight="1" x14ac:dyDescent="0.2">
      <c r="B92" s="28"/>
      <c r="C92" s="23" t="s">
        <v>27</v>
      </c>
      <c r="F92" s="21" t="str">
        <f>IF(E18="","",E18)</f>
        <v>Vyplň údaj</v>
      </c>
      <c r="I92" s="23" t="s">
        <v>32</v>
      </c>
      <c r="J92" s="26" t="str">
        <f>E24</f>
        <v>Ing. Michal Dzugas</v>
      </c>
      <c r="L92" s="28"/>
    </row>
    <row r="93" spans="2:47" s="1" customFormat="1" ht="10.199999999999999" customHeight="1" x14ac:dyDescent="0.2">
      <c r="B93" s="28"/>
      <c r="L93" s="28"/>
    </row>
    <row r="94" spans="2:47" s="1" customFormat="1" ht="29.25" customHeight="1" x14ac:dyDescent="0.2">
      <c r="B94" s="28"/>
      <c r="C94" s="107" t="s">
        <v>159</v>
      </c>
      <c r="D94" s="99"/>
      <c r="E94" s="99"/>
      <c r="F94" s="99"/>
      <c r="G94" s="99"/>
      <c r="H94" s="99"/>
      <c r="I94" s="99"/>
      <c r="J94" s="108" t="s">
        <v>160</v>
      </c>
      <c r="K94" s="99"/>
      <c r="L94" s="28"/>
    </row>
    <row r="95" spans="2:47" s="1" customFormat="1" ht="10.199999999999999" customHeight="1" x14ac:dyDescent="0.2">
      <c r="B95" s="28"/>
      <c r="L95" s="28"/>
    </row>
    <row r="96" spans="2:47" s="1" customFormat="1" ht="22.8" customHeight="1" x14ac:dyDescent="0.2">
      <c r="B96" s="28"/>
      <c r="C96" s="109" t="s">
        <v>161</v>
      </c>
      <c r="J96" s="65">
        <f>J119</f>
        <v>0</v>
      </c>
      <c r="L96" s="28"/>
      <c r="AU96" s="13" t="s">
        <v>162</v>
      </c>
    </row>
    <row r="97" spans="2:12" s="8" customFormat="1" ht="25.05" customHeight="1" x14ac:dyDescent="0.2">
      <c r="B97" s="110"/>
      <c r="D97" s="111" t="s">
        <v>163</v>
      </c>
      <c r="E97" s="112"/>
      <c r="F97" s="112"/>
      <c r="G97" s="112"/>
      <c r="H97" s="112"/>
      <c r="I97" s="112"/>
      <c r="J97" s="113">
        <f>J120</f>
        <v>0</v>
      </c>
      <c r="L97" s="110"/>
    </row>
    <row r="98" spans="2:12" s="9" customFormat="1" ht="19.95" customHeight="1" x14ac:dyDescent="0.2">
      <c r="B98" s="114"/>
      <c r="D98" s="115" t="s">
        <v>164</v>
      </c>
      <c r="E98" s="116"/>
      <c r="F98" s="116"/>
      <c r="G98" s="116"/>
      <c r="H98" s="116"/>
      <c r="I98" s="116"/>
      <c r="J98" s="117">
        <f>J121</f>
        <v>0</v>
      </c>
      <c r="L98" s="114"/>
    </row>
    <row r="99" spans="2:12" s="9" customFormat="1" ht="19.95" customHeight="1" x14ac:dyDescent="0.2">
      <c r="B99" s="114"/>
      <c r="D99" s="115" t="s">
        <v>169</v>
      </c>
      <c r="E99" s="116"/>
      <c r="F99" s="116"/>
      <c r="G99" s="116"/>
      <c r="H99" s="116"/>
      <c r="I99" s="116"/>
      <c r="J99" s="117">
        <f>J123</f>
        <v>0</v>
      </c>
      <c r="L99" s="114"/>
    </row>
    <row r="100" spans="2:12" s="1" customFormat="1" ht="21.75" customHeight="1" x14ac:dyDescent="0.2">
      <c r="B100" s="28"/>
      <c r="L100" s="28"/>
    </row>
    <row r="101" spans="2:12" s="1" customFormat="1" ht="7.05" customHeight="1" x14ac:dyDescent="0.2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28"/>
    </row>
    <row r="105" spans="2:12" s="1" customFormat="1" ht="7.05" customHeight="1" x14ac:dyDescent="0.2">
      <c r="B105" s="45"/>
      <c r="C105" s="46"/>
      <c r="D105" s="46"/>
      <c r="E105" s="46"/>
      <c r="F105" s="46"/>
      <c r="G105" s="46"/>
      <c r="H105" s="46"/>
      <c r="I105" s="46"/>
      <c r="J105" s="46"/>
      <c r="K105" s="46"/>
      <c r="L105" s="28"/>
    </row>
    <row r="106" spans="2:12" s="1" customFormat="1" ht="25.05" customHeight="1" x14ac:dyDescent="0.2">
      <c r="B106" s="28"/>
      <c r="C106" s="17" t="s">
        <v>190</v>
      </c>
      <c r="L106" s="28"/>
    </row>
    <row r="107" spans="2:12" s="1" customFormat="1" ht="7.05" customHeight="1" x14ac:dyDescent="0.2">
      <c r="B107" s="28"/>
      <c r="L107" s="28"/>
    </row>
    <row r="108" spans="2:12" s="1" customFormat="1" ht="12" customHeight="1" x14ac:dyDescent="0.2">
      <c r="B108" s="28"/>
      <c r="C108" s="23" t="s">
        <v>15</v>
      </c>
      <c r="L108" s="28"/>
    </row>
    <row r="109" spans="2:12" s="1" customFormat="1" ht="16.5" customHeight="1" x14ac:dyDescent="0.2">
      <c r="B109" s="28"/>
      <c r="E109" s="234" t="str">
        <f>E7</f>
        <v>Výstavba novej budovy strediska DSS Doména</v>
      </c>
      <c r="F109" s="235"/>
      <c r="G109" s="235"/>
      <c r="H109" s="235"/>
      <c r="L109" s="28"/>
    </row>
    <row r="110" spans="2:12" s="1" customFormat="1" ht="12" customHeight="1" x14ac:dyDescent="0.2">
      <c r="B110" s="28"/>
      <c r="C110" s="23" t="s">
        <v>153</v>
      </c>
      <c r="L110" s="28"/>
    </row>
    <row r="111" spans="2:12" s="1" customFormat="1" ht="16.5" customHeight="1" x14ac:dyDescent="0.2">
      <c r="B111" s="28"/>
      <c r="E111" s="229" t="str">
        <f>E9</f>
        <v>SO 10 - Odstránenie panelovej spevnenej plochy</v>
      </c>
      <c r="F111" s="233"/>
      <c r="G111" s="233"/>
      <c r="H111" s="233"/>
      <c r="L111" s="28"/>
    </row>
    <row r="112" spans="2:12" s="1" customFormat="1" ht="7.05" customHeight="1" x14ac:dyDescent="0.2">
      <c r="B112" s="28"/>
      <c r="L112" s="28"/>
    </row>
    <row r="113" spans="2:65" s="1" customFormat="1" ht="12" customHeight="1" x14ac:dyDescent="0.2">
      <c r="B113" s="28"/>
      <c r="C113" s="23" t="s">
        <v>19</v>
      </c>
      <c r="F113" s="21" t="str">
        <f>F12</f>
        <v>k.ú.: Ždiar nad Hronom, č.p.:1793/3</v>
      </c>
      <c r="I113" s="23" t="s">
        <v>21</v>
      </c>
      <c r="J113" s="51" t="str">
        <f>IF(J12="","",J12)</f>
        <v>5. 4. 2024</v>
      </c>
      <c r="L113" s="28"/>
    </row>
    <row r="114" spans="2:65" s="1" customFormat="1" ht="7.05" customHeight="1" x14ac:dyDescent="0.2">
      <c r="B114" s="28"/>
      <c r="L114" s="28"/>
    </row>
    <row r="115" spans="2:65" s="1" customFormat="1" ht="15.15" customHeight="1" x14ac:dyDescent="0.2">
      <c r="B115" s="28"/>
      <c r="C115" s="23" t="s">
        <v>23</v>
      </c>
      <c r="F115" s="21" t="str">
        <f>E15</f>
        <v>Zriadenie sociálnych služieb LIPA</v>
      </c>
      <c r="I115" s="23" t="s">
        <v>29</v>
      </c>
      <c r="J115" s="26" t="str">
        <f>E21</f>
        <v>Ing. Viliam Michálek</v>
      </c>
      <c r="L115" s="28"/>
    </row>
    <row r="116" spans="2:65" s="1" customFormat="1" ht="15.15" customHeight="1" x14ac:dyDescent="0.2">
      <c r="B116" s="28"/>
      <c r="C116" s="23" t="s">
        <v>27</v>
      </c>
      <c r="F116" s="21" t="str">
        <f>IF(E18="","",E18)</f>
        <v>Vyplň údaj</v>
      </c>
      <c r="I116" s="23" t="s">
        <v>32</v>
      </c>
      <c r="J116" s="26" t="str">
        <f>E24</f>
        <v>Ing. Michal Dzugas</v>
      </c>
      <c r="L116" s="28"/>
    </row>
    <row r="117" spans="2:65" s="1" customFormat="1" ht="10.199999999999999" customHeight="1" x14ac:dyDescent="0.2">
      <c r="B117" s="28"/>
      <c r="L117" s="28"/>
    </row>
    <row r="118" spans="2:65" s="10" customFormat="1" ht="29.25" customHeight="1" x14ac:dyDescent="0.2">
      <c r="B118" s="118"/>
      <c r="C118" s="119" t="s">
        <v>191</v>
      </c>
      <c r="D118" s="120" t="s">
        <v>60</v>
      </c>
      <c r="E118" s="120" t="s">
        <v>56</v>
      </c>
      <c r="F118" s="120" t="s">
        <v>57</v>
      </c>
      <c r="G118" s="120" t="s">
        <v>192</v>
      </c>
      <c r="H118" s="120" t="s">
        <v>193</v>
      </c>
      <c r="I118" s="120" t="s">
        <v>194</v>
      </c>
      <c r="J118" s="121" t="s">
        <v>160</v>
      </c>
      <c r="K118" s="122" t="s">
        <v>195</v>
      </c>
      <c r="L118" s="118"/>
      <c r="M118" s="58" t="s">
        <v>1</v>
      </c>
      <c r="N118" s="59" t="s">
        <v>39</v>
      </c>
      <c r="O118" s="59" t="s">
        <v>196</v>
      </c>
      <c r="P118" s="59" t="s">
        <v>197</v>
      </c>
      <c r="Q118" s="59" t="s">
        <v>198</v>
      </c>
      <c r="R118" s="59" t="s">
        <v>199</v>
      </c>
      <c r="S118" s="59" t="s">
        <v>200</v>
      </c>
      <c r="T118" s="60" t="s">
        <v>201</v>
      </c>
    </row>
    <row r="119" spans="2:65" s="1" customFormat="1" ht="22.8" customHeight="1" x14ac:dyDescent="0.3">
      <c r="B119" s="28"/>
      <c r="C119" s="63" t="s">
        <v>161</v>
      </c>
      <c r="J119" s="123">
        <f>BK119</f>
        <v>0</v>
      </c>
      <c r="L119" s="28"/>
      <c r="M119" s="61"/>
      <c r="N119" s="52"/>
      <c r="O119" s="52"/>
      <c r="P119" s="124">
        <f>P120</f>
        <v>0</v>
      </c>
      <c r="Q119" s="52"/>
      <c r="R119" s="124">
        <f>R120</f>
        <v>0</v>
      </c>
      <c r="S119" s="52"/>
      <c r="T119" s="125">
        <f>T120</f>
        <v>331.70399999999995</v>
      </c>
      <c r="AT119" s="13" t="s">
        <v>74</v>
      </c>
      <c r="AU119" s="13" t="s">
        <v>162</v>
      </c>
      <c r="BK119" s="126">
        <f>BK120</f>
        <v>0</v>
      </c>
    </row>
    <row r="120" spans="2:65" s="11" customFormat="1" ht="25.95" customHeight="1" x14ac:dyDescent="0.25">
      <c r="B120" s="127"/>
      <c r="D120" s="128" t="s">
        <v>74</v>
      </c>
      <c r="E120" s="129" t="s">
        <v>202</v>
      </c>
      <c r="F120" s="129" t="s">
        <v>203</v>
      </c>
      <c r="I120" s="130"/>
      <c r="J120" s="131">
        <f>BK120</f>
        <v>0</v>
      </c>
      <c r="L120" s="127"/>
      <c r="M120" s="132"/>
      <c r="P120" s="133">
        <f>P121+P123</f>
        <v>0</v>
      </c>
      <c r="R120" s="133">
        <f>R121+R123</f>
        <v>0</v>
      </c>
      <c r="T120" s="134">
        <f>T121+T123</f>
        <v>331.70399999999995</v>
      </c>
      <c r="AR120" s="128" t="s">
        <v>82</v>
      </c>
      <c r="AT120" s="135" t="s">
        <v>74</v>
      </c>
      <c r="AU120" s="135" t="s">
        <v>75</v>
      </c>
      <c r="AY120" s="128" t="s">
        <v>204</v>
      </c>
      <c r="BK120" s="136">
        <f>BK121+BK123</f>
        <v>0</v>
      </c>
    </row>
    <row r="121" spans="2:65" s="11" customFormat="1" ht="22.8" customHeight="1" x14ac:dyDescent="0.25">
      <c r="B121" s="127"/>
      <c r="D121" s="128" t="s">
        <v>74</v>
      </c>
      <c r="E121" s="137" t="s">
        <v>82</v>
      </c>
      <c r="F121" s="137" t="s">
        <v>205</v>
      </c>
      <c r="I121" s="130"/>
      <c r="J121" s="138">
        <f>BK121</f>
        <v>0</v>
      </c>
      <c r="L121" s="127"/>
      <c r="M121" s="132"/>
      <c r="P121" s="133">
        <f>P122</f>
        <v>0</v>
      </c>
      <c r="R121" s="133">
        <f>R122</f>
        <v>0</v>
      </c>
      <c r="T121" s="134">
        <f>T122</f>
        <v>331.70399999999995</v>
      </c>
      <c r="AR121" s="128" t="s">
        <v>82</v>
      </c>
      <c r="AT121" s="135" t="s">
        <v>74</v>
      </c>
      <c r="AU121" s="135" t="s">
        <v>82</v>
      </c>
      <c r="AY121" s="128" t="s">
        <v>204</v>
      </c>
      <c r="BK121" s="136">
        <f>BK122</f>
        <v>0</v>
      </c>
    </row>
    <row r="122" spans="2:65" s="1" customFormat="1" ht="37.799999999999997" customHeight="1" x14ac:dyDescent="0.2">
      <c r="B122" s="139"/>
      <c r="C122" s="140" t="s">
        <v>82</v>
      </c>
      <c r="D122" s="140" t="s">
        <v>206</v>
      </c>
      <c r="E122" s="141" t="s">
        <v>3627</v>
      </c>
      <c r="F122" s="142" t="s">
        <v>3628</v>
      </c>
      <c r="G122" s="143" t="s">
        <v>244</v>
      </c>
      <c r="H122" s="144">
        <v>813</v>
      </c>
      <c r="I122" s="145"/>
      <c r="J122" s="146">
        <f>ROUND(I122*H122,2)</f>
        <v>0</v>
      </c>
      <c r="K122" s="147"/>
      <c r="L122" s="28"/>
      <c r="M122" s="148" t="s">
        <v>1</v>
      </c>
      <c r="N122" s="149" t="s">
        <v>41</v>
      </c>
      <c r="P122" s="150">
        <f>O122*H122</f>
        <v>0</v>
      </c>
      <c r="Q122" s="150">
        <v>0</v>
      </c>
      <c r="R122" s="150">
        <f>Q122*H122</f>
        <v>0</v>
      </c>
      <c r="S122" s="150">
        <v>0.40799999999999997</v>
      </c>
      <c r="T122" s="151">
        <f>S122*H122</f>
        <v>331.70399999999995</v>
      </c>
      <c r="AR122" s="152" t="s">
        <v>210</v>
      </c>
      <c r="AT122" s="152" t="s">
        <v>206</v>
      </c>
      <c r="AU122" s="152" t="s">
        <v>88</v>
      </c>
      <c r="AY122" s="13" t="s">
        <v>204</v>
      </c>
      <c r="BE122" s="153">
        <f>IF(N122="základná",J122,0)</f>
        <v>0</v>
      </c>
      <c r="BF122" s="153">
        <f>IF(N122="znížená",J122,0)</f>
        <v>0</v>
      </c>
      <c r="BG122" s="153">
        <f>IF(N122="zákl. prenesená",J122,0)</f>
        <v>0</v>
      </c>
      <c r="BH122" s="153">
        <f>IF(N122="zníž. prenesená",J122,0)</f>
        <v>0</v>
      </c>
      <c r="BI122" s="153">
        <f>IF(N122="nulová",J122,0)</f>
        <v>0</v>
      </c>
      <c r="BJ122" s="13" t="s">
        <v>88</v>
      </c>
      <c r="BK122" s="153">
        <f>ROUND(I122*H122,2)</f>
        <v>0</v>
      </c>
      <c r="BL122" s="13" t="s">
        <v>210</v>
      </c>
      <c r="BM122" s="152" t="s">
        <v>3629</v>
      </c>
    </row>
    <row r="123" spans="2:65" s="11" customFormat="1" ht="22.8" customHeight="1" x14ac:dyDescent="0.25">
      <c r="B123" s="127"/>
      <c r="D123" s="128" t="s">
        <v>74</v>
      </c>
      <c r="E123" s="137" t="s">
        <v>237</v>
      </c>
      <c r="F123" s="137" t="s">
        <v>534</v>
      </c>
      <c r="I123" s="130"/>
      <c r="J123" s="138">
        <f>BK123</f>
        <v>0</v>
      </c>
      <c r="L123" s="127"/>
      <c r="M123" s="132"/>
      <c r="P123" s="133">
        <f>P124</f>
        <v>0</v>
      </c>
      <c r="R123" s="133">
        <f>R124</f>
        <v>0</v>
      </c>
      <c r="T123" s="134">
        <f>T124</f>
        <v>0</v>
      </c>
      <c r="AR123" s="128" t="s">
        <v>82</v>
      </c>
      <c r="AT123" s="135" t="s">
        <v>74</v>
      </c>
      <c r="AU123" s="135" t="s">
        <v>82</v>
      </c>
      <c r="AY123" s="128" t="s">
        <v>204</v>
      </c>
      <c r="BK123" s="136">
        <f>BK124</f>
        <v>0</v>
      </c>
    </row>
    <row r="124" spans="2:65" s="1" customFormat="1" ht="21.75" customHeight="1" x14ac:dyDescent="0.2">
      <c r="B124" s="139"/>
      <c r="C124" s="140" t="s">
        <v>88</v>
      </c>
      <c r="D124" s="140" t="s">
        <v>206</v>
      </c>
      <c r="E124" s="141" t="s">
        <v>1276</v>
      </c>
      <c r="F124" s="142" t="s">
        <v>1277</v>
      </c>
      <c r="G124" s="143" t="s">
        <v>270</v>
      </c>
      <c r="H124" s="144">
        <v>331.70400000000001</v>
      </c>
      <c r="I124" s="145"/>
      <c r="J124" s="146">
        <f>ROUND(I124*H124,2)</f>
        <v>0</v>
      </c>
      <c r="K124" s="147"/>
      <c r="L124" s="28"/>
      <c r="M124" s="166" t="s">
        <v>1</v>
      </c>
      <c r="N124" s="167" t="s">
        <v>41</v>
      </c>
      <c r="O124" s="168"/>
      <c r="P124" s="169">
        <f>O124*H124</f>
        <v>0</v>
      </c>
      <c r="Q124" s="169">
        <v>0</v>
      </c>
      <c r="R124" s="169">
        <f>Q124*H124</f>
        <v>0</v>
      </c>
      <c r="S124" s="169">
        <v>0</v>
      </c>
      <c r="T124" s="170">
        <f>S124*H124</f>
        <v>0</v>
      </c>
      <c r="AR124" s="152" t="s">
        <v>210</v>
      </c>
      <c r="AT124" s="152" t="s">
        <v>206</v>
      </c>
      <c r="AU124" s="152" t="s">
        <v>88</v>
      </c>
      <c r="AY124" s="13" t="s">
        <v>204</v>
      </c>
      <c r="BE124" s="153">
        <f>IF(N124="základná",J124,0)</f>
        <v>0</v>
      </c>
      <c r="BF124" s="153">
        <f>IF(N124="znížená",J124,0)</f>
        <v>0</v>
      </c>
      <c r="BG124" s="153">
        <f>IF(N124="zákl. prenesená",J124,0)</f>
        <v>0</v>
      </c>
      <c r="BH124" s="153">
        <f>IF(N124="zníž. prenesená",J124,0)</f>
        <v>0</v>
      </c>
      <c r="BI124" s="153">
        <f>IF(N124="nulová",J124,0)</f>
        <v>0</v>
      </c>
      <c r="BJ124" s="13" t="s">
        <v>88</v>
      </c>
      <c r="BK124" s="153">
        <f>ROUND(I124*H124,2)</f>
        <v>0</v>
      </c>
      <c r="BL124" s="13" t="s">
        <v>210</v>
      </c>
      <c r="BM124" s="152" t="s">
        <v>3630</v>
      </c>
    </row>
    <row r="125" spans="2:65" s="1" customFormat="1" ht="7.05" customHeight="1" x14ac:dyDescent="0.2"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28"/>
    </row>
  </sheetData>
  <autoFilter ref="C118:K124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427"/>
  <sheetViews>
    <sheetView showGridLines="0" workbookViewId="0"/>
  </sheetViews>
  <sheetFormatPr defaultRowHeight="10.199999999999999" x14ac:dyDescent="0.2"/>
  <cols>
    <col min="1" max="1" width="8.28515625" customWidth="1"/>
    <col min="2" max="2" width="1.28515625" customWidth="1"/>
    <col min="3" max="3" width="4.140625" customWidth="1"/>
    <col min="4" max="4" width="4.28515625" customWidth="1"/>
    <col min="5" max="5" width="17.140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7.049999999999997" customHeight="1" x14ac:dyDescent="0.2">
      <c r="L2" s="198" t="s">
        <v>5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AT2" s="13" t="s">
        <v>89</v>
      </c>
    </row>
    <row r="3" spans="2:46" ht="7.0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.05" customHeight="1" x14ac:dyDescent="0.2">
      <c r="B4" s="16"/>
      <c r="D4" s="17" t="s">
        <v>152</v>
      </c>
      <c r="L4" s="16"/>
      <c r="M4" s="92" t="s">
        <v>9</v>
      </c>
      <c r="AT4" s="13" t="s">
        <v>3</v>
      </c>
    </row>
    <row r="5" spans="2:46" ht="7.05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16.5" customHeight="1" x14ac:dyDescent="0.2">
      <c r="B7" s="16"/>
      <c r="E7" s="234" t="str">
        <f>'Rekapitulácia stavby'!K6</f>
        <v>Výstavba novej budovy strediska DSS Doména</v>
      </c>
      <c r="F7" s="235"/>
      <c r="G7" s="235"/>
      <c r="H7" s="235"/>
      <c r="L7" s="16"/>
    </row>
    <row r="8" spans="2:46" ht="12" customHeight="1" x14ac:dyDescent="0.2">
      <c r="B8" s="16"/>
      <c r="D8" s="23" t="s">
        <v>153</v>
      </c>
      <c r="L8" s="16"/>
    </row>
    <row r="9" spans="2:46" s="1" customFormat="1" ht="16.5" customHeight="1" x14ac:dyDescent="0.2">
      <c r="B9" s="28"/>
      <c r="E9" s="234" t="s">
        <v>154</v>
      </c>
      <c r="F9" s="233"/>
      <c r="G9" s="233"/>
      <c r="H9" s="233"/>
      <c r="L9" s="28"/>
    </row>
    <row r="10" spans="2:46" s="1" customFormat="1" ht="12" customHeight="1" x14ac:dyDescent="0.2">
      <c r="B10" s="28"/>
      <c r="D10" s="23" t="s">
        <v>155</v>
      </c>
      <c r="L10" s="28"/>
    </row>
    <row r="11" spans="2:46" s="1" customFormat="1" ht="16.5" customHeight="1" x14ac:dyDescent="0.2">
      <c r="B11" s="28"/>
      <c r="E11" s="229" t="s">
        <v>156</v>
      </c>
      <c r="F11" s="233"/>
      <c r="G11" s="233"/>
      <c r="H11" s="233"/>
      <c r="L11" s="28"/>
    </row>
    <row r="12" spans="2:46" s="1" customFormat="1" x14ac:dyDescent="0.2">
      <c r="B12" s="28"/>
      <c r="L12" s="28"/>
    </row>
    <row r="13" spans="2:46" s="1" customFormat="1" ht="12" customHeight="1" x14ac:dyDescent="0.2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 x14ac:dyDescent="0.2">
      <c r="B14" s="28"/>
      <c r="D14" s="23" t="s">
        <v>19</v>
      </c>
      <c r="F14" s="21" t="s">
        <v>20</v>
      </c>
      <c r="I14" s="23" t="s">
        <v>21</v>
      </c>
      <c r="J14" s="51" t="str">
        <f>'Rekapitulácia stavby'!AN8</f>
        <v>5. 4. 2024</v>
      </c>
      <c r="L14" s="28"/>
    </row>
    <row r="15" spans="2:46" s="1" customFormat="1" ht="10.8" customHeight="1" x14ac:dyDescent="0.2">
      <c r="B15" s="28"/>
      <c r="L15" s="28"/>
    </row>
    <row r="16" spans="2:46" s="1" customFormat="1" ht="12" customHeight="1" x14ac:dyDescent="0.2">
      <c r="B16" s="28"/>
      <c r="D16" s="23" t="s">
        <v>23</v>
      </c>
      <c r="I16" s="23" t="s">
        <v>24</v>
      </c>
      <c r="J16" s="21" t="s">
        <v>1</v>
      </c>
      <c r="L16" s="28"/>
    </row>
    <row r="17" spans="2:12" s="1" customFormat="1" ht="18" customHeight="1" x14ac:dyDescent="0.2">
      <c r="B17" s="28"/>
      <c r="E17" s="21" t="s">
        <v>25</v>
      </c>
      <c r="I17" s="23" t="s">
        <v>26</v>
      </c>
      <c r="J17" s="21" t="s">
        <v>1</v>
      </c>
      <c r="L17" s="28"/>
    </row>
    <row r="18" spans="2:12" s="1" customFormat="1" ht="7.05" customHeight="1" x14ac:dyDescent="0.2">
      <c r="B18" s="28"/>
      <c r="L18" s="28"/>
    </row>
    <row r="19" spans="2:12" s="1" customFormat="1" ht="12" customHeight="1" x14ac:dyDescent="0.2">
      <c r="B19" s="28"/>
      <c r="D19" s="23" t="s">
        <v>27</v>
      </c>
      <c r="I19" s="23" t="s">
        <v>24</v>
      </c>
      <c r="J19" s="24" t="str">
        <f>'Rekapitulácia stavby'!AN13</f>
        <v>Vyplň údaj</v>
      </c>
      <c r="L19" s="28"/>
    </row>
    <row r="20" spans="2:12" s="1" customFormat="1" ht="18" customHeight="1" x14ac:dyDescent="0.2">
      <c r="B20" s="28"/>
      <c r="E20" s="236" t="str">
        <f>'Rekapitulácia stavby'!E14</f>
        <v>Vyplň údaj</v>
      </c>
      <c r="F20" s="203"/>
      <c r="G20" s="203"/>
      <c r="H20" s="203"/>
      <c r="I20" s="23" t="s">
        <v>26</v>
      </c>
      <c r="J20" s="24" t="str">
        <f>'Rekapitulácia stavby'!AN14</f>
        <v>Vyplň údaj</v>
      </c>
      <c r="L20" s="28"/>
    </row>
    <row r="21" spans="2:12" s="1" customFormat="1" ht="7.05" customHeight="1" x14ac:dyDescent="0.2">
      <c r="B21" s="28"/>
      <c r="L21" s="28"/>
    </row>
    <row r="22" spans="2:12" s="1" customFormat="1" ht="12" customHeight="1" x14ac:dyDescent="0.2">
      <c r="B22" s="28"/>
      <c r="D22" s="23" t="s">
        <v>29</v>
      </c>
      <c r="I22" s="23" t="s">
        <v>24</v>
      </c>
      <c r="J22" s="21" t="s">
        <v>1</v>
      </c>
      <c r="L22" s="28"/>
    </row>
    <row r="23" spans="2:12" s="1" customFormat="1" ht="18" customHeight="1" x14ac:dyDescent="0.2">
      <c r="B23" s="28"/>
      <c r="E23" s="21" t="s">
        <v>30</v>
      </c>
      <c r="I23" s="23" t="s">
        <v>26</v>
      </c>
      <c r="J23" s="21" t="s">
        <v>1</v>
      </c>
      <c r="L23" s="28"/>
    </row>
    <row r="24" spans="2:12" s="1" customFormat="1" ht="7.05" customHeight="1" x14ac:dyDescent="0.2">
      <c r="B24" s="28"/>
      <c r="L24" s="28"/>
    </row>
    <row r="25" spans="2:12" s="1" customFormat="1" ht="12" customHeight="1" x14ac:dyDescent="0.2">
      <c r="B25" s="28"/>
      <c r="D25" s="23" t="s">
        <v>32</v>
      </c>
      <c r="I25" s="23" t="s">
        <v>24</v>
      </c>
      <c r="J25" s="21" t="s">
        <v>1</v>
      </c>
      <c r="L25" s="28"/>
    </row>
    <row r="26" spans="2:12" s="1" customFormat="1" ht="18" customHeight="1" x14ac:dyDescent="0.2">
      <c r="B26" s="28"/>
      <c r="E26" s="21" t="s">
        <v>157</v>
      </c>
      <c r="I26" s="23" t="s">
        <v>26</v>
      </c>
      <c r="J26" s="21" t="s">
        <v>1</v>
      </c>
      <c r="L26" s="28"/>
    </row>
    <row r="27" spans="2:12" s="1" customFormat="1" ht="7.05" customHeight="1" x14ac:dyDescent="0.2">
      <c r="B27" s="28"/>
      <c r="L27" s="28"/>
    </row>
    <row r="28" spans="2:12" s="1" customFormat="1" ht="12" customHeight="1" x14ac:dyDescent="0.2">
      <c r="B28" s="28"/>
      <c r="D28" s="23" t="s">
        <v>34</v>
      </c>
      <c r="L28" s="28"/>
    </row>
    <row r="29" spans="2:12" s="7" customFormat="1" ht="16.5" customHeight="1" x14ac:dyDescent="0.2">
      <c r="B29" s="93"/>
      <c r="E29" s="207" t="s">
        <v>1</v>
      </c>
      <c r="F29" s="207"/>
      <c r="G29" s="207"/>
      <c r="H29" s="207"/>
      <c r="L29" s="93"/>
    </row>
    <row r="30" spans="2:12" s="1" customFormat="1" ht="7.05" customHeight="1" x14ac:dyDescent="0.2">
      <c r="B30" s="28"/>
      <c r="L30" s="28"/>
    </row>
    <row r="31" spans="2:12" s="1" customFormat="1" ht="7.0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 x14ac:dyDescent="0.2">
      <c r="B32" s="28"/>
      <c r="D32" s="94" t="s">
        <v>35</v>
      </c>
      <c r="J32" s="65">
        <f>ROUND(J147, 2)</f>
        <v>0</v>
      </c>
      <c r="L32" s="28"/>
    </row>
    <row r="33" spans="2:12" s="1" customFormat="1" ht="7.05" customHeight="1" x14ac:dyDescent="0.2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" customHeight="1" x14ac:dyDescent="0.2">
      <c r="B34" s="28"/>
      <c r="F34" s="31" t="s">
        <v>37</v>
      </c>
      <c r="I34" s="31" t="s">
        <v>36</v>
      </c>
      <c r="J34" s="31" t="s">
        <v>38</v>
      </c>
      <c r="L34" s="28"/>
    </row>
    <row r="35" spans="2:12" s="1" customFormat="1" ht="14.4" customHeight="1" x14ac:dyDescent="0.2">
      <c r="B35" s="28"/>
      <c r="D35" s="54" t="s">
        <v>39</v>
      </c>
      <c r="E35" s="33" t="s">
        <v>40</v>
      </c>
      <c r="F35" s="95">
        <f>ROUND((SUM(BE147:BE426)),  2)</f>
        <v>0</v>
      </c>
      <c r="G35" s="96"/>
      <c r="H35" s="96"/>
      <c r="I35" s="97">
        <v>0.2</v>
      </c>
      <c r="J35" s="95">
        <f>ROUND(((SUM(BE147:BE426))*I35),  2)</f>
        <v>0</v>
      </c>
      <c r="L35" s="28"/>
    </row>
    <row r="36" spans="2:12" s="1" customFormat="1" ht="14.4" customHeight="1" x14ac:dyDescent="0.2">
      <c r="B36" s="28"/>
      <c r="E36" s="33" t="s">
        <v>41</v>
      </c>
      <c r="F36" s="95">
        <f>ROUND((SUM(BF147:BF426)),  2)</f>
        <v>0</v>
      </c>
      <c r="G36" s="96"/>
      <c r="H36" s="96"/>
      <c r="I36" s="97">
        <v>0.2</v>
      </c>
      <c r="J36" s="95">
        <f>ROUND(((SUM(BF147:BF426))*I36),  2)</f>
        <v>0</v>
      </c>
      <c r="L36" s="28"/>
    </row>
    <row r="37" spans="2:12" s="1" customFormat="1" ht="14.4" hidden="1" customHeight="1" x14ac:dyDescent="0.2">
      <c r="B37" s="28"/>
      <c r="E37" s="23" t="s">
        <v>42</v>
      </c>
      <c r="F37" s="85">
        <f>ROUND((SUM(BG147:BG426)),  2)</f>
        <v>0</v>
      </c>
      <c r="I37" s="98">
        <v>0.2</v>
      </c>
      <c r="J37" s="85">
        <f>0</f>
        <v>0</v>
      </c>
      <c r="L37" s="28"/>
    </row>
    <row r="38" spans="2:12" s="1" customFormat="1" ht="14.4" hidden="1" customHeight="1" x14ac:dyDescent="0.2">
      <c r="B38" s="28"/>
      <c r="E38" s="23" t="s">
        <v>43</v>
      </c>
      <c r="F38" s="85">
        <f>ROUND((SUM(BH147:BH426)),  2)</f>
        <v>0</v>
      </c>
      <c r="I38" s="98">
        <v>0.2</v>
      </c>
      <c r="J38" s="85">
        <f>0</f>
        <v>0</v>
      </c>
      <c r="L38" s="28"/>
    </row>
    <row r="39" spans="2:12" s="1" customFormat="1" ht="14.4" hidden="1" customHeight="1" x14ac:dyDescent="0.2">
      <c r="B39" s="28"/>
      <c r="E39" s="33" t="s">
        <v>44</v>
      </c>
      <c r="F39" s="95">
        <f>ROUND((SUM(BI147:BI426)),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7.05" customHeight="1" x14ac:dyDescent="0.2">
      <c r="B40" s="28"/>
      <c r="L40" s="28"/>
    </row>
    <row r="41" spans="2:12" s="1" customFormat="1" ht="25.35" customHeight="1" x14ac:dyDescent="0.2">
      <c r="B41" s="28"/>
      <c r="C41" s="99"/>
      <c r="D41" s="100" t="s">
        <v>45</v>
      </c>
      <c r="E41" s="56"/>
      <c r="F41" s="56"/>
      <c r="G41" s="101" t="s">
        <v>46</v>
      </c>
      <c r="H41" s="102" t="s">
        <v>47</v>
      </c>
      <c r="I41" s="56"/>
      <c r="J41" s="103">
        <f>SUM(J32:J39)</f>
        <v>0</v>
      </c>
      <c r="K41" s="104"/>
      <c r="L41" s="28"/>
    </row>
    <row r="42" spans="2:12" s="1" customFormat="1" ht="14.4" customHeight="1" x14ac:dyDescent="0.2">
      <c r="B42" s="28"/>
      <c r="L42" s="28"/>
    </row>
    <row r="43" spans="2:12" ht="14.4" customHeight="1" x14ac:dyDescent="0.2">
      <c r="B43" s="16"/>
      <c r="L43" s="16"/>
    </row>
    <row r="44" spans="2:12" ht="14.4" customHeight="1" x14ac:dyDescent="0.2">
      <c r="B44" s="16"/>
      <c r="L44" s="16"/>
    </row>
    <row r="45" spans="2:12" ht="14.4" customHeight="1" x14ac:dyDescent="0.2">
      <c r="B45" s="16"/>
      <c r="L45" s="16"/>
    </row>
    <row r="46" spans="2:12" ht="14.4" customHeight="1" x14ac:dyDescent="0.2">
      <c r="B46" s="16"/>
      <c r="L46" s="16"/>
    </row>
    <row r="47" spans="2:12" ht="14.4" customHeight="1" x14ac:dyDescent="0.2">
      <c r="B47" s="16"/>
      <c r="L47" s="16"/>
    </row>
    <row r="48" spans="2:12" ht="14.4" customHeight="1" x14ac:dyDescent="0.2">
      <c r="B48" s="16"/>
      <c r="L48" s="16"/>
    </row>
    <row r="49" spans="2:12" ht="14.4" customHeight="1" x14ac:dyDescent="0.2">
      <c r="B49" s="16"/>
      <c r="L49" s="16"/>
    </row>
    <row r="50" spans="2:12" s="1" customFormat="1" ht="14.4" customHeight="1" x14ac:dyDescent="0.2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3.2" x14ac:dyDescent="0.2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.2" x14ac:dyDescent="0.2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3.2" x14ac:dyDescent="0.2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.0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.05" customHeight="1" x14ac:dyDescent="0.2">
      <c r="B82" s="28"/>
      <c r="C82" s="17" t="s">
        <v>158</v>
      </c>
      <c r="L82" s="28"/>
    </row>
    <row r="83" spans="2:12" s="1" customFormat="1" ht="7.05" customHeight="1" x14ac:dyDescent="0.2">
      <c r="B83" s="28"/>
      <c r="L83" s="28"/>
    </row>
    <row r="84" spans="2:12" s="1" customFormat="1" ht="12" customHeight="1" x14ac:dyDescent="0.2">
      <c r="B84" s="28"/>
      <c r="C84" s="23" t="s">
        <v>15</v>
      </c>
      <c r="L84" s="28"/>
    </row>
    <row r="85" spans="2:12" s="1" customFormat="1" ht="16.5" customHeight="1" x14ac:dyDescent="0.2">
      <c r="B85" s="28"/>
      <c r="E85" s="234" t="str">
        <f>E7</f>
        <v>Výstavba novej budovy strediska DSS Doména</v>
      </c>
      <c r="F85" s="235"/>
      <c r="G85" s="235"/>
      <c r="H85" s="235"/>
      <c r="L85" s="28"/>
    </row>
    <row r="86" spans="2:12" ht="12" customHeight="1" x14ac:dyDescent="0.2">
      <c r="B86" s="16"/>
      <c r="C86" s="23" t="s">
        <v>153</v>
      </c>
      <c r="L86" s="16"/>
    </row>
    <row r="87" spans="2:12" s="1" customFormat="1" ht="16.5" customHeight="1" x14ac:dyDescent="0.2">
      <c r="B87" s="28"/>
      <c r="E87" s="234" t="s">
        <v>154</v>
      </c>
      <c r="F87" s="233"/>
      <c r="G87" s="233"/>
      <c r="H87" s="233"/>
      <c r="L87" s="28"/>
    </row>
    <row r="88" spans="2:12" s="1" customFormat="1" ht="12" customHeight="1" x14ac:dyDescent="0.2">
      <c r="B88" s="28"/>
      <c r="C88" s="23" t="s">
        <v>155</v>
      </c>
      <c r="L88" s="28"/>
    </row>
    <row r="89" spans="2:12" s="1" customFormat="1" ht="16.5" customHeight="1" x14ac:dyDescent="0.2">
      <c r="B89" s="28"/>
      <c r="E89" s="229" t="str">
        <f>E11</f>
        <v>01 - Stavebná časť + statika</v>
      </c>
      <c r="F89" s="233"/>
      <c r="G89" s="233"/>
      <c r="H89" s="233"/>
      <c r="L89" s="28"/>
    </row>
    <row r="90" spans="2:12" s="1" customFormat="1" ht="7.05" customHeight="1" x14ac:dyDescent="0.2">
      <c r="B90" s="28"/>
      <c r="L90" s="28"/>
    </row>
    <row r="91" spans="2:12" s="1" customFormat="1" ht="12" customHeight="1" x14ac:dyDescent="0.2">
      <c r="B91" s="28"/>
      <c r="C91" s="23" t="s">
        <v>19</v>
      </c>
      <c r="F91" s="21" t="str">
        <f>F14</f>
        <v>k.ú.: Ždiar nad Hronom, č.p.:1793/3</v>
      </c>
      <c r="I91" s="23" t="s">
        <v>21</v>
      </c>
      <c r="J91" s="51" t="str">
        <f>IF(J14="","",J14)</f>
        <v>5. 4. 2024</v>
      </c>
      <c r="L91" s="28"/>
    </row>
    <row r="92" spans="2:12" s="1" customFormat="1" ht="7.05" customHeight="1" x14ac:dyDescent="0.2">
      <c r="B92" s="28"/>
      <c r="L92" s="28"/>
    </row>
    <row r="93" spans="2:12" s="1" customFormat="1" ht="15.15" customHeight="1" x14ac:dyDescent="0.2">
      <c r="B93" s="28"/>
      <c r="C93" s="23" t="s">
        <v>23</v>
      </c>
      <c r="F93" s="21" t="str">
        <f>E17</f>
        <v>Zriadenie sociálnych služieb LIPA</v>
      </c>
      <c r="I93" s="23" t="s">
        <v>29</v>
      </c>
      <c r="J93" s="26" t="str">
        <f>E23</f>
        <v>Ing. Viliam Michálek</v>
      </c>
      <c r="L93" s="28"/>
    </row>
    <row r="94" spans="2:12" s="1" customFormat="1" ht="15.15" customHeight="1" x14ac:dyDescent="0.2">
      <c r="B94" s="28"/>
      <c r="C94" s="23" t="s">
        <v>27</v>
      </c>
      <c r="F94" s="21" t="str">
        <f>IF(E20="","",E20)</f>
        <v>Vyplň údaj</v>
      </c>
      <c r="I94" s="23" t="s">
        <v>32</v>
      </c>
      <c r="J94" s="26" t="str">
        <f>E26</f>
        <v>Ing. Michal Dzugas</v>
      </c>
      <c r="L94" s="28"/>
    </row>
    <row r="95" spans="2:12" s="1" customFormat="1" ht="10.199999999999999" customHeight="1" x14ac:dyDescent="0.2">
      <c r="B95" s="28"/>
      <c r="L95" s="28"/>
    </row>
    <row r="96" spans="2:12" s="1" customFormat="1" ht="29.25" customHeight="1" x14ac:dyDescent="0.2">
      <c r="B96" s="28"/>
      <c r="C96" s="107" t="s">
        <v>159</v>
      </c>
      <c r="D96" s="99"/>
      <c r="E96" s="99"/>
      <c r="F96" s="99"/>
      <c r="G96" s="99"/>
      <c r="H96" s="99"/>
      <c r="I96" s="99"/>
      <c r="J96" s="108" t="s">
        <v>160</v>
      </c>
      <c r="K96" s="99"/>
      <c r="L96" s="28"/>
    </row>
    <row r="97" spans="2:47" s="1" customFormat="1" ht="10.199999999999999" customHeight="1" x14ac:dyDescent="0.2">
      <c r="B97" s="28"/>
      <c r="L97" s="28"/>
    </row>
    <row r="98" spans="2:47" s="1" customFormat="1" ht="22.8" customHeight="1" x14ac:dyDescent="0.2">
      <c r="B98" s="28"/>
      <c r="C98" s="109" t="s">
        <v>161</v>
      </c>
      <c r="J98" s="65">
        <f>J147</f>
        <v>0</v>
      </c>
      <c r="L98" s="28"/>
      <c r="AU98" s="13" t="s">
        <v>162</v>
      </c>
    </row>
    <row r="99" spans="2:47" s="8" customFormat="1" ht="25.05" customHeight="1" x14ac:dyDescent="0.2">
      <c r="B99" s="110"/>
      <c r="D99" s="111" t="s">
        <v>163</v>
      </c>
      <c r="E99" s="112"/>
      <c r="F99" s="112"/>
      <c r="G99" s="112"/>
      <c r="H99" s="112"/>
      <c r="I99" s="112"/>
      <c r="J99" s="113">
        <f>J148</f>
        <v>0</v>
      </c>
      <c r="L99" s="110"/>
    </row>
    <row r="100" spans="2:47" s="9" customFormat="1" ht="19.95" customHeight="1" x14ac:dyDescent="0.2">
      <c r="B100" s="114"/>
      <c r="D100" s="115" t="s">
        <v>164</v>
      </c>
      <c r="E100" s="116"/>
      <c r="F100" s="116"/>
      <c r="G100" s="116"/>
      <c r="H100" s="116"/>
      <c r="I100" s="116"/>
      <c r="J100" s="117">
        <f>J149</f>
        <v>0</v>
      </c>
      <c r="L100" s="114"/>
    </row>
    <row r="101" spans="2:47" s="9" customFormat="1" ht="19.95" customHeight="1" x14ac:dyDescent="0.2">
      <c r="B101" s="114"/>
      <c r="D101" s="115" t="s">
        <v>165</v>
      </c>
      <c r="E101" s="116"/>
      <c r="F101" s="116"/>
      <c r="G101" s="116"/>
      <c r="H101" s="116"/>
      <c r="I101" s="116"/>
      <c r="J101" s="117">
        <f>J160</f>
        <v>0</v>
      </c>
      <c r="L101" s="114"/>
    </row>
    <row r="102" spans="2:47" s="9" customFormat="1" ht="19.95" customHeight="1" x14ac:dyDescent="0.2">
      <c r="B102" s="114"/>
      <c r="D102" s="115" t="s">
        <v>166</v>
      </c>
      <c r="E102" s="116"/>
      <c r="F102" s="116"/>
      <c r="G102" s="116"/>
      <c r="H102" s="116"/>
      <c r="I102" s="116"/>
      <c r="J102" s="117">
        <f>J175</f>
        <v>0</v>
      </c>
      <c r="L102" s="114"/>
    </row>
    <row r="103" spans="2:47" s="9" customFormat="1" ht="19.95" customHeight="1" x14ac:dyDescent="0.2">
      <c r="B103" s="114"/>
      <c r="D103" s="115" t="s">
        <v>167</v>
      </c>
      <c r="E103" s="116"/>
      <c r="F103" s="116"/>
      <c r="G103" s="116"/>
      <c r="H103" s="116"/>
      <c r="I103" s="116"/>
      <c r="J103" s="117">
        <f>J198</f>
        <v>0</v>
      </c>
      <c r="L103" s="114"/>
    </row>
    <row r="104" spans="2:47" s="9" customFormat="1" ht="19.95" customHeight="1" x14ac:dyDescent="0.2">
      <c r="B104" s="114"/>
      <c r="D104" s="115" t="s">
        <v>168</v>
      </c>
      <c r="E104" s="116"/>
      <c r="F104" s="116"/>
      <c r="G104" s="116"/>
      <c r="H104" s="116"/>
      <c r="I104" s="116"/>
      <c r="J104" s="117">
        <f>J203</f>
        <v>0</v>
      </c>
      <c r="L104" s="114"/>
    </row>
    <row r="105" spans="2:47" s="9" customFormat="1" ht="19.95" customHeight="1" x14ac:dyDescent="0.2">
      <c r="B105" s="114"/>
      <c r="D105" s="115" t="s">
        <v>169</v>
      </c>
      <c r="E105" s="116"/>
      <c r="F105" s="116"/>
      <c r="G105" s="116"/>
      <c r="H105" s="116"/>
      <c r="I105" s="116"/>
      <c r="J105" s="117">
        <f>J234</f>
        <v>0</v>
      </c>
      <c r="L105" s="114"/>
    </row>
    <row r="106" spans="2:47" s="9" customFormat="1" ht="19.95" customHeight="1" x14ac:dyDescent="0.2">
      <c r="B106" s="114"/>
      <c r="D106" s="115" t="s">
        <v>170</v>
      </c>
      <c r="E106" s="116"/>
      <c r="F106" s="116"/>
      <c r="G106" s="116"/>
      <c r="H106" s="116"/>
      <c r="I106" s="116"/>
      <c r="J106" s="117">
        <f>J244</f>
        <v>0</v>
      </c>
      <c r="L106" s="114"/>
    </row>
    <row r="107" spans="2:47" s="8" customFormat="1" ht="25.05" customHeight="1" x14ac:dyDescent="0.2">
      <c r="B107" s="110"/>
      <c r="D107" s="111" t="s">
        <v>171</v>
      </c>
      <c r="E107" s="112"/>
      <c r="F107" s="112"/>
      <c r="G107" s="112"/>
      <c r="H107" s="112"/>
      <c r="I107" s="112"/>
      <c r="J107" s="113">
        <f>J246</f>
        <v>0</v>
      </c>
      <c r="L107" s="110"/>
    </row>
    <row r="108" spans="2:47" s="9" customFormat="1" ht="19.95" customHeight="1" x14ac:dyDescent="0.2">
      <c r="B108" s="114"/>
      <c r="D108" s="115" t="s">
        <v>172</v>
      </c>
      <c r="E108" s="116"/>
      <c r="F108" s="116"/>
      <c r="G108" s="116"/>
      <c r="H108" s="116"/>
      <c r="I108" s="116"/>
      <c r="J108" s="117">
        <f>J247</f>
        <v>0</v>
      </c>
      <c r="L108" s="114"/>
    </row>
    <row r="109" spans="2:47" s="9" customFormat="1" ht="19.95" customHeight="1" x14ac:dyDescent="0.2">
      <c r="B109" s="114"/>
      <c r="D109" s="115" t="s">
        <v>173</v>
      </c>
      <c r="E109" s="116"/>
      <c r="F109" s="116"/>
      <c r="G109" s="116"/>
      <c r="H109" s="116"/>
      <c r="I109" s="116"/>
      <c r="J109" s="117">
        <f>J265</f>
        <v>0</v>
      </c>
      <c r="L109" s="114"/>
    </row>
    <row r="110" spans="2:47" s="9" customFormat="1" ht="19.95" customHeight="1" x14ac:dyDescent="0.2">
      <c r="B110" s="114"/>
      <c r="D110" s="115" t="s">
        <v>174</v>
      </c>
      <c r="E110" s="116"/>
      <c r="F110" s="116"/>
      <c r="G110" s="116"/>
      <c r="H110" s="116"/>
      <c r="I110" s="116"/>
      <c r="J110" s="117">
        <f>J278</f>
        <v>0</v>
      </c>
      <c r="L110" s="114"/>
    </row>
    <row r="111" spans="2:47" s="9" customFormat="1" ht="19.95" customHeight="1" x14ac:dyDescent="0.2">
      <c r="B111" s="114"/>
      <c r="D111" s="115" t="s">
        <v>175</v>
      </c>
      <c r="E111" s="116"/>
      <c r="F111" s="116"/>
      <c r="G111" s="116"/>
      <c r="H111" s="116"/>
      <c r="I111" s="116"/>
      <c r="J111" s="117">
        <f>J287</f>
        <v>0</v>
      </c>
      <c r="L111" s="114"/>
    </row>
    <row r="112" spans="2:47" s="9" customFormat="1" ht="19.95" customHeight="1" x14ac:dyDescent="0.2">
      <c r="B112" s="114"/>
      <c r="D112" s="115" t="s">
        <v>176</v>
      </c>
      <c r="E112" s="116"/>
      <c r="F112" s="116"/>
      <c r="G112" s="116"/>
      <c r="H112" s="116"/>
      <c r="I112" s="116"/>
      <c r="J112" s="117">
        <f>J291</f>
        <v>0</v>
      </c>
      <c r="L112" s="114"/>
    </row>
    <row r="113" spans="2:12" s="9" customFormat="1" ht="19.95" customHeight="1" x14ac:dyDescent="0.2">
      <c r="B113" s="114"/>
      <c r="D113" s="115" t="s">
        <v>177</v>
      </c>
      <c r="E113" s="116"/>
      <c r="F113" s="116"/>
      <c r="G113" s="116"/>
      <c r="H113" s="116"/>
      <c r="I113" s="116"/>
      <c r="J113" s="117">
        <f>J298</f>
        <v>0</v>
      </c>
      <c r="L113" s="114"/>
    </row>
    <row r="114" spans="2:12" s="9" customFormat="1" ht="19.95" customHeight="1" x14ac:dyDescent="0.2">
      <c r="B114" s="114"/>
      <c r="D114" s="115" t="s">
        <v>178</v>
      </c>
      <c r="E114" s="116"/>
      <c r="F114" s="116"/>
      <c r="G114" s="116"/>
      <c r="H114" s="116"/>
      <c r="I114" s="116"/>
      <c r="J114" s="117">
        <f>J313</f>
        <v>0</v>
      </c>
      <c r="L114" s="114"/>
    </row>
    <row r="115" spans="2:12" s="9" customFormat="1" ht="19.95" customHeight="1" x14ac:dyDescent="0.2">
      <c r="B115" s="114"/>
      <c r="D115" s="115" t="s">
        <v>179</v>
      </c>
      <c r="E115" s="116"/>
      <c r="F115" s="116"/>
      <c r="G115" s="116"/>
      <c r="H115" s="116"/>
      <c r="I115" s="116"/>
      <c r="J115" s="117">
        <f>J324</f>
        <v>0</v>
      </c>
      <c r="L115" s="114"/>
    </row>
    <row r="116" spans="2:12" s="9" customFormat="1" ht="19.95" customHeight="1" x14ac:dyDescent="0.2">
      <c r="B116" s="114"/>
      <c r="D116" s="115" t="s">
        <v>180</v>
      </c>
      <c r="E116" s="116"/>
      <c r="F116" s="116"/>
      <c r="G116" s="116"/>
      <c r="H116" s="116"/>
      <c r="I116" s="116"/>
      <c r="J116" s="117">
        <f>J336</f>
        <v>0</v>
      </c>
      <c r="L116" s="114"/>
    </row>
    <row r="117" spans="2:12" s="9" customFormat="1" ht="19.95" customHeight="1" x14ac:dyDescent="0.2">
      <c r="B117" s="114"/>
      <c r="D117" s="115" t="s">
        <v>181</v>
      </c>
      <c r="E117" s="116"/>
      <c r="F117" s="116"/>
      <c r="G117" s="116"/>
      <c r="H117" s="116"/>
      <c r="I117" s="116"/>
      <c r="J117" s="117">
        <f>J340</f>
        <v>0</v>
      </c>
      <c r="L117" s="114"/>
    </row>
    <row r="118" spans="2:12" s="9" customFormat="1" ht="19.95" customHeight="1" x14ac:dyDescent="0.2">
      <c r="B118" s="114"/>
      <c r="D118" s="115" t="s">
        <v>182</v>
      </c>
      <c r="E118" s="116"/>
      <c r="F118" s="116"/>
      <c r="G118" s="116"/>
      <c r="H118" s="116"/>
      <c r="I118" s="116"/>
      <c r="J118" s="117">
        <f>J375</f>
        <v>0</v>
      </c>
      <c r="L118" s="114"/>
    </row>
    <row r="119" spans="2:12" s="9" customFormat="1" ht="19.95" customHeight="1" x14ac:dyDescent="0.2">
      <c r="B119" s="114"/>
      <c r="D119" s="115" t="s">
        <v>183</v>
      </c>
      <c r="E119" s="116"/>
      <c r="F119" s="116"/>
      <c r="G119" s="116"/>
      <c r="H119" s="116"/>
      <c r="I119" s="116"/>
      <c r="J119" s="117">
        <f>J395</f>
        <v>0</v>
      </c>
      <c r="L119" s="114"/>
    </row>
    <row r="120" spans="2:12" s="9" customFormat="1" ht="19.95" customHeight="1" x14ac:dyDescent="0.2">
      <c r="B120" s="114"/>
      <c r="D120" s="115" t="s">
        <v>184</v>
      </c>
      <c r="E120" s="116"/>
      <c r="F120" s="116"/>
      <c r="G120" s="116"/>
      <c r="H120" s="116"/>
      <c r="I120" s="116"/>
      <c r="J120" s="117">
        <f>J401</f>
        <v>0</v>
      </c>
      <c r="L120" s="114"/>
    </row>
    <row r="121" spans="2:12" s="9" customFormat="1" ht="19.95" customHeight="1" x14ac:dyDescent="0.2">
      <c r="B121" s="114"/>
      <c r="D121" s="115" t="s">
        <v>185</v>
      </c>
      <c r="E121" s="116"/>
      <c r="F121" s="116"/>
      <c r="G121" s="116"/>
      <c r="H121" s="116"/>
      <c r="I121" s="116"/>
      <c r="J121" s="117">
        <f>J408</f>
        <v>0</v>
      </c>
      <c r="L121" s="114"/>
    </row>
    <row r="122" spans="2:12" s="9" customFormat="1" ht="19.95" customHeight="1" x14ac:dyDescent="0.2">
      <c r="B122" s="114"/>
      <c r="D122" s="115" t="s">
        <v>186</v>
      </c>
      <c r="E122" s="116"/>
      <c r="F122" s="116"/>
      <c r="G122" s="116"/>
      <c r="H122" s="116"/>
      <c r="I122" s="116"/>
      <c r="J122" s="117">
        <f>J414</f>
        <v>0</v>
      </c>
      <c r="L122" s="114"/>
    </row>
    <row r="123" spans="2:12" s="9" customFormat="1" ht="19.95" customHeight="1" x14ac:dyDescent="0.2">
      <c r="B123" s="114"/>
      <c r="D123" s="115" t="s">
        <v>187</v>
      </c>
      <c r="E123" s="116"/>
      <c r="F123" s="116"/>
      <c r="G123" s="116"/>
      <c r="H123" s="116"/>
      <c r="I123" s="116"/>
      <c r="J123" s="117">
        <f>J416</f>
        <v>0</v>
      </c>
      <c r="L123" s="114"/>
    </row>
    <row r="124" spans="2:12" s="8" customFormat="1" ht="25.05" customHeight="1" x14ac:dyDescent="0.2">
      <c r="B124" s="110"/>
      <c r="D124" s="111" t="s">
        <v>188</v>
      </c>
      <c r="E124" s="112"/>
      <c r="F124" s="112"/>
      <c r="G124" s="112"/>
      <c r="H124" s="112"/>
      <c r="I124" s="112"/>
      <c r="J124" s="113">
        <f>J422</f>
        <v>0</v>
      </c>
      <c r="L124" s="110"/>
    </row>
    <row r="125" spans="2:12" s="8" customFormat="1" ht="25.05" customHeight="1" x14ac:dyDescent="0.2">
      <c r="B125" s="110"/>
      <c r="D125" s="111" t="s">
        <v>189</v>
      </c>
      <c r="E125" s="112"/>
      <c r="F125" s="112"/>
      <c r="G125" s="112"/>
      <c r="H125" s="112"/>
      <c r="I125" s="112"/>
      <c r="J125" s="113">
        <f>J425</f>
        <v>0</v>
      </c>
      <c r="L125" s="110"/>
    </row>
    <row r="126" spans="2:12" s="1" customFormat="1" ht="21.75" customHeight="1" x14ac:dyDescent="0.2">
      <c r="B126" s="28"/>
      <c r="L126" s="28"/>
    </row>
    <row r="127" spans="2:12" s="1" customFormat="1" ht="7.05" customHeight="1" x14ac:dyDescent="0.2"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28"/>
    </row>
    <row r="131" spans="2:12" s="1" customFormat="1" ht="7.05" customHeight="1" x14ac:dyDescent="0.2">
      <c r="B131" s="45"/>
      <c r="C131" s="46"/>
      <c r="D131" s="46"/>
      <c r="E131" s="46"/>
      <c r="F131" s="46"/>
      <c r="G131" s="46"/>
      <c r="H131" s="46"/>
      <c r="I131" s="46"/>
      <c r="J131" s="46"/>
      <c r="K131" s="46"/>
      <c r="L131" s="28"/>
    </row>
    <row r="132" spans="2:12" s="1" customFormat="1" ht="25.05" customHeight="1" x14ac:dyDescent="0.2">
      <c r="B132" s="28"/>
      <c r="C132" s="17" t="s">
        <v>190</v>
      </c>
      <c r="L132" s="28"/>
    </row>
    <row r="133" spans="2:12" s="1" customFormat="1" ht="7.05" customHeight="1" x14ac:dyDescent="0.2">
      <c r="B133" s="28"/>
      <c r="L133" s="28"/>
    </row>
    <row r="134" spans="2:12" s="1" customFormat="1" ht="12" customHeight="1" x14ac:dyDescent="0.2">
      <c r="B134" s="28"/>
      <c r="C134" s="23" t="s">
        <v>15</v>
      </c>
      <c r="L134" s="28"/>
    </row>
    <row r="135" spans="2:12" s="1" customFormat="1" ht="16.5" customHeight="1" x14ac:dyDescent="0.2">
      <c r="B135" s="28"/>
      <c r="E135" s="234" t="str">
        <f>E7</f>
        <v>Výstavba novej budovy strediska DSS Doména</v>
      </c>
      <c r="F135" s="235"/>
      <c r="G135" s="235"/>
      <c r="H135" s="235"/>
      <c r="L135" s="28"/>
    </row>
    <row r="136" spans="2:12" ht="12" customHeight="1" x14ac:dyDescent="0.2">
      <c r="B136" s="16"/>
      <c r="C136" s="23" t="s">
        <v>153</v>
      </c>
      <c r="L136" s="16"/>
    </row>
    <row r="137" spans="2:12" s="1" customFormat="1" ht="16.5" customHeight="1" x14ac:dyDescent="0.2">
      <c r="B137" s="28"/>
      <c r="E137" s="234" t="s">
        <v>154</v>
      </c>
      <c r="F137" s="233"/>
      <c r="G137" s="233"/>
      <c r="H137" s="233"/>
      <c r="L137" s="28"/>
    </row>
    <row r="138" spans="2:12" s="1" customFormat="1" ht="12" customHeight="1" x14ac:dyDescent="0.2">
      <c r="B138" s="28"/>
      <c r="C138" s="23" t="s">
        <v>155</v>
      </c>
      <c r="L138" s="28"/>
    </row>
    <row r="139" spans="2:12" s="1" customFormat="1" ht="16.5" customHeight="1" x14ac:dyDescent="0.2">
      <c r="B139" s="28"/>
      <c r="E139" s="229" t="str">
        <f>E11</f>
        <v>01 - Stavebná časť + statika</v>
      </c>
      <c r="F139" s="233"/>
      <c r="G139" s="233"/>
      <c r="H139" s="233"/>
      <c r="L139" s="28"/>
    </row>
    <row r="140" spans="2:12" s="1" customFormat="1" ht="7.05" customHeight="1" x14ac:dyDescent="0.2">
      <c r="B140" s="28"/>
      <c r="L140" s="28"/>
    </row>
    <row r="141" spans="2:12" s="1" customFormat="1" ht="12" customHeight="1" x14ac:dyDescent="0.2">
      <c r="B141" s="28"/>
      <c r="C141" s="23" t="s">
        <v>19</v>
      </c>
      <c r="F141" s="21" t="str">
        <f>F14</f>
        <v>k.ú.: Ždiar nad Hronom, č.p.:1793/3</v>
      </c>
      <c r="I141" s="23" t="s">
        <v>21</v>
      </c>
      <c r="J141" s="51" t="str">
        <f>IF(J14="","",J14)</f>
        <v>5. 4. 2024</v>
      </c>
      <c r="L141" s="28"/>
    </row>
    <row r="142" spans="2:12" s="1" customFormat="1" ht="7.05" customHeight="1" x14ac:dyDescent="0.2">
      <c r="B142" s="28"/>
      <c r="L142" s="28"/>
    </row>
    <row r="143" spans="2:12" s="1" customFormat="1" ht="15.15" customHeight="1" x14ac:dyDescent="0.2">
      <c r="B143" s="28"/>
      <c r="C143" s="23" t="s">
        <v>23</v>
      </c>
      <c r="F143" s="21" t="str">
        <f>E17</f>
        <v>Zriadenie sociálnych služieb LIPA</v>
      </c>
      <c r="I143" s="23" t="s">
        <v>29</v>
      </c>
      <c r="J143" s="26" t="str">
        <f>E23</f>
        <v>Ing. Viliam Michálek</v>
      </c>
      <c r="L143" s="28"/>
    </row>
    <row r="144" spans="2:12" s="1" customFormat="1" ht="15.15" customHeight="1" x14ac:dyDescent="0.2">
      <c r="B144" s="28"/>
      <c r="C144" s="23" t="s">
        <v>27</v>
      </c>
      <c r="F144" s="21" t="str">
        <f>IF(E20="","",E20)</f>
        <v>Vyplň údaj</v>
      </c>
      <c r="I144" s="23" t="s">
        <v>32</v>
      </c>
      <c r="J144" s="26" t="str">
        <f>E26</f>
        <v>Ing. Michal Dzugas</v>
      </c>
      <c r="L144" s="28"/>
    </row>
    <row r="145" spans="2:65" s="1" customFormat="1" ht="10.199999999999999" customHeight="1" x14ac:dyDescent="0.2">
      <c r="B145" s="28"/>
      <c r="L145" s="28"/>
    </row>
    <row r="146" spans="2:65" s="10" customFormat="1" ht="29.25" customHeight="1" x14ac:dyDescent="0.2">
      <c r="B146" s="118"/>
      <c r="C146" s="119" t="s">
        <v>191</v>
      </c>
      <c r="D146" s="120" t="s">
        <v>60</v>
      </c>
      <c r="E146" s="120" t="s">
        <v>56</v>
      </c>
      <c r="F146" s="120" t="s">
        <v>57</v>
      </c>
      <c r="G146" s="120" t="s">
        <v>192</v>
      </c>
      <c r="H146" s="120" t="s">
        <v>193</v>
      </c>
      <c r="I146" s="120" t="s">
        <v>194</v>
      </c>
      <c r="J146" s="121" t="s">
        <v>160</v>
      </c>
      <c r="K146" s="122" t="s">
        <v>195</v>
      </c>
      <c r="L146" s="118"/>
      <c r="M146" s="58" t="s">
        <v>1</v>
      </c>
      <c r="N146" s="59" t="s">
        <v>39</v>
      </c>
      <c r="O146" s="59" t="s">
        <v>196</v>
      </c>
      <c r="P146" s="59" t="s">
        <v>197</v>
      </c>
      <c r="Q146" s="59" t="s">
        <v>198</v>
      </c>
      <c r="R146" s="59" t="s">
        <v>199</v>
      </c>
      <c r="S146" s="59" t="s">
        <v>200</v>
      </c>
      <c r="T146" s="60" t="s">
        <v>201</v>
      </c>
    </row>
    <row r="147" spans="2:65" s="1" customFormat="1" ht="22.8" customHeight="1" x14ac:dyDescent="0.3">
      <c r="B147" s="28"/>
      <c r="C147" s="63" t="s">
        <v>161</v>
      </c>
      <c r="J147" s="123">
        <f>BK147</f>
        <v>0</v>
      </c>
      <c r="L147" s="28"/>
      <c r="M147" s="61"/>
      <c r="N147" s="52"/>
      <c r="O147" s="52"/>
      <c r="P147" s="124">
        <f>P148+P246+P422+P425</f>
        <v>0</v>
      </c>
      <c r="Q147" s="52"/>
      <c r="R147" s="124">
        <f>R148+R246+R422+R425</f>
        <v>1922.37046856909</v>
      </c>
      <c r="S147" s="52"/>
      <c r="T147" s="125">
        <f>T148+T246+T422+T425</f>
        <v>0</v>
      </c>
      <c r="AT147" s="13" t="s">
        <v>74</v>
      </c>
      <c r="AU147" s="13" t="s">
        <v>162</v>
      </c>
      <c r="BK147" s="126">
        <f>BK148+BK246+BK422+BK425</f>
        <v>0</v>
      </c>
    </row>
    <row r="148" spans="2:65" s="11" customFormat="1" ht="25.95" customHeight="1" x14ac:dyDescent="0.25">
      <c r="B148" s="127"/>
      <c r="D148" s="128" t="s">
        <v>74</v>
      </c>
      <c r="E148" s="129" t="s">
        <v>202</v>
      </c>
      <c r="F148" s="129" t="s">
        <v>203</v>
      </c>
      <c r="I148" s="130"/>
      <c r="J148" s="131">
        <f>BK148</f>
        <v>0</v>
      </c>
      <c r="L148" s="127"/>
      <c r="M148" s="132"/>
      <c r="P148" s="133">
        <f>P149+P160+P175+P198+P203+P234+P244</f>
        <v>0</v>
      </c>
      <c r="R148" s="133">
        <f>R149+R160+R175+R198+R203+R234+R244</f>
        <v>1822.7632075516899</v>
      </c>
      <c r="T148" s="134">
        <f>T149+T160+T175+T198+T203+T234+T244</f>
        <v>0</v>
      </c>
      <c r="AR148" s="128" t="s">
        <v>82</v>
      </c>
      <c r="AT148" s="135" t="s">
        <v>74</v>
      </c>
      <c r="AU148" s="135" t="s">
        <v>75</v>
      </c>
      <c r="AY148" s="128" t="s">
        <v>204</v>
      </c>
      <c r="BK148" s="136">
        <f>BK149+BK160+BK175+BK198+BK203+BK234+BK244</f>
        <v>0</v>
      </c>
    </row>
    <row r="149" spans="2:65" s="11" customFormat="1" ht="22.8" customHeight="1" x14ac:dyDescent="0.25">
      <c r="B149" s="127"/>
      <c r="D149" s="128" t="s">
        <v>74</v>
      </c>
      <c r="E149" s="137" t="s">
        <v>82</v>
      </c>
      <c r="F149" s="137" t="s">
        <v>205</v>
      </c>
      <c r="I149" s="130"/>
      <c r="J149" s="138">
        <f>BK149</f>
        <v>0</v>
      </c>
      <c r="L149" s="127"/>
      <c r="M149" s="132"/>
      <c r="P149" s="133">
        <f>SUM(P150:P159)</f>
        <v>0</v>
      </c>
      <c r="R149" s="133">
        <f>SUM(R150:R159)</f>
        <v>0</v>
      </c>
      <c r="T149" s="134">
        <f>SUM(T150:T159)</f>
        <v>0</v>
      </c>
      <c r="AR149" s="128" t="s">
        <v>82</v>
      </c>
      <c r="AT149" s="135" t="s">
        <v>74</v>
      </c>
      <c r="AU149" s="135" t="s">
        <v>82</v>
      </c>
      <c r="AY149" s="128" t="s">
        <v>204</v>
      </c>
      <c r="BK149" s="136">
        <f>SUM(BK150:BK159)</f>
        <v>0</v>
      </c>
    </row>
    <row r="150" spans="2:65" s="1" customFormat="1" ht="24.15" customHeight="1" x14ac:dyDescent="0.2">
      <c r="B150" s="139"/>
      <c r="C150" s="140" t="s">
        <v>82</v>
      </c>
      <c r="D150" s="140" t="s">
        <v>206</v>
      </c>
      <c r="E150" s="141" t="s">
        <v>207</v>
      </c>
      <c r="F150" s="142" t="s">
        <v>208</v>
      </c>
      <c r="G150" s="143" t="s">
        <v>209</v>
      </c>
      <c r="H150" s="144">
        <v>3865</v>
      </c>
      <c r="I150" s="145"/>
      <c r="J150" s="146">
        <f t="shared" ref="J150:J159" si="0">ROUND(I150*H150,2)</f>
        <v>0</v>
      </c>
      <c r="K150" s="147"/>
      <c r="L150" s="28"/>
      <c r="M150" s="148" t="s">
        <v>1</v>
      </c>
      <c r="N150" s="149" t="s">
        <v>41</v>
      </c>
      <c r="P150" s="150">
        <f t="shared" ref="P150:P159" si="1">O150*H150</f>
        <v>0</v>
      </c>
      <c r="Q150" s="150">
        <v>0</v>
      </c>
      <c r="R150" s="150">
        <f t="shared" ref="R150:R159" si="2">Q150*H150</f>
        <v>0</v>
      </c>
      <c r="S150" s="150">
        <v>0</v>
      </c>
      <c r="T150" s="151">
        <f t="shared" ref="T150:T159" si="3">S150*H150</f>
        <v>0</v>
      </c>
      <c r="AR150" s="152" t="s">
        <v>210</v>
      </c>
      <c r="AT150" s="152" t="s">
        <v>206</v>
      </c>
      <c r="AU150" s="152" t="s">
        <v>88</v>
      </c>
      <c r="AY150" s="13" t="s">
        <v>204</v>
      </c>
      <c r="BE150" s="153">
        <f t="shared" ref="BE150:BE159" si="4">IF(N150="základná",J150,0)</f>
        <v>0</v>
      </c>
      <c r="BF150" s="153">
        <f t="shared" ref="BF150:BF159" si="5">IF(N150="znížená",J150,0)</f>
        <v>0</v>
      </c>
      <c r="BG150" s="153">
        <f t="shared" ref="BG150:BG159" si="6">IF(N150="zákl. prenesená",J150,0)</f>
        <v>0</v>
      </c>
      <c r="BH150" s="153">
        <f t="shared" ref="BH150:BH159" si="7">IF(N150="zníž. prenesená",J150,0)</f>
        <v>0</v>
      </c>
      <c r="BI150" s="153">
        <f t="shared" ref="BI150:BI159" si="8">IF(N150="nulová",J150,0)</f>
        <v>0</v>
      </c>
      <c r="BJ150" s="13" t="s">
        <v>88</v>
      </c>
      <c r="BK150" s="153">
        <f t="shared" ref="BK150:BK159" si="9">ROUND(I150*H150,2)</f>
        <v>0</v>
      </c>
      <c r="BL150" s="13" t="s">
        <v>210</v>
      </c>
      <c r="BM150" s="152" t="s">
        <v>211</v>
      </c>
    </row>
    <row r="151" spans="2:65" s="1" customFormat="1" ht="24.15" customHeight="1" x14ac:dyDescent="0.2">
      <c r="B151" s="139"/>
      <c r="C151" s="140" t="s">
        <v>88</v>
      </c>
      <c r="D151" s="140" t="s">
        <v>206</v>
      </c>
      <c r="E151" s="141" t="s">
        <v>212</v>
      </c>
      <c r="F151" s="142" t="s">
        <v>213</v>
      </c>
      <c r="G151" s="143" t="s">
        <v>209</v>
      </c>
      <c r="H151" s="144">
        <v>3865</v>
      </c>
      <c r="I151" s="145"/>
      <c r="J151" s="146">
        <f t="shared" si="0"/>
        <v>0</v>
      </c>
      <c r="K151" s="147"/>
      <c r="L151" s="28"/>
      <c r="M151" s="148" t="s">
        <v>1</v>
      </c>
      <c r="N151" s="149" t="s">
        <v>41</v>
      </c>
      <c r="P151" s="150">
        <f t="shared" si="1"/>
        <v>0</v>
      </c>
      <c r="Q151" s="150">
        <v>0</v>
      </c>
      <c r="R151" s="150">
        <f t="shared" si="2"/>
        <v>0</v>
      </c>
      <c r="S151" s="150">
        <v>0</v>
      </c>
      <c r="T151" s="151">
        <f t="shared" si="3"/>
        <v>0</v>
      </c>
      <c r="AR151" s="152" t="s">
        <v>210</v>
      </c>
      <c r="AT151" s="152" t="s">
        <v>206</v>
      </c>
      <c r="AU151" s="152" t="s">
        <v>88</v>
      </c>
      <c r="AY151" s="13" t="s">
        <v>204</v>
      </c>
      <c r="BE151" s="153">
        <f t="shared" si="4"/>
        <v>0</v>
      </c>
      <c r="BF151" s="153">
        <f t="shared" si="5"/>
        <v>0</v>
      </c>
      <c r="BG151" s="153">
        <f t="shared" si="6"/>
        <v>0</v>
      </c>
      <c r="BH151" s="153">
        <f t="shared" si="7"/>
        <v>0</v>
      </c>
      <c r="BI151" s="153">
        <f t="shared" si="8"/>
        <v>0</v>
      </c>
      <c r="BJ151" s="13" t="s">
        <v>88</v>
      </c>
      <c r="BK151" s="153">
        <f t="shared" si="9"/>
        <v>0</v>
      </c>
      <c r="BL151" s="13" t="s">
        <v>210</v>
      </c>
      <c r="BM151" s="152" t="s">
        <v>214</v>
      </c>
    </row>
    <row r="152" spans="2:65" s="1" customFormat="1" ht="21.75" customHeight="1" x14ac:dyDescent="0.2">
      <c r="B152" s="139"/>
      <c r="C152" s="140" t="s">
        <v>93</v>
      </c>
      <c r="D152" s="140" t="s">
        <v>206</v>
      </c>
      <c r="E152" s="141" t="s">
        <v>215</v>
      </c>
      <c r="F152" s="142" t="s">
        <v>216</v>
      </c>
      <c r="G152" s="143" t="s">
        <v>209</v>
      </c>
      <c r="H152" s="144">
        <v>81.753</v>
      </c>
      <c r="I152" s="145"/>
      <c r="J152" s="146">
        <f t="shared" si="0"/>
        <v>0</v>
      </c>
      <c r="K152" s="147"/>
      <c r="L152" s="28"/>
      <c r="M152" s="148" t="s">
        <v>1</v>
      </c>
      <c r="N152" s="149" t="s">
        <v>41</v>
      </c>
      <c r="P152" s="150">
        <f t="shared" si="1"/>
        <v>0</v>
      </c>
      <c r="Q152" s="150">
        <v>0</v>
      </c>
      <c r="R152" s="150">
        <f t="shared" si="2"/>
        <v>0</v>
      </c>
      <c r="S152" s="150">
        <v>0</v>
      </c>
      <c r="T152" s="151">
        <f t="shared" si="3"/>
        <v>0</v>
      </c>
      <c r="AR152" s="152" t="s">
        <v>210</v>
      </c>
      <c r="AT152" s="152" t="s">
        <v>206</v>
      </c>
      <c r="AU152" s="152" t="s">
        <v>88</v>
      </c>
      <c r="AY152" s="13" t="s">
        <v>204</v>
      </c>
      <c r="BE152" s="153">
        <f t="shared" si="4"/>
        <v>0</v>
      </c>
      <c r="BF152" s="153">
        <f t="shared" si="5"/>
        <v>0</v>
      </c>
      <c r="BG152" s="153">
        <f t="shared" si="6"/>
        <v>0</v>
      </c>
      <c r="BH152" s="153">
        <f t="shared" si="7"/>
        <v>0</v>
      </c>
      <c r="BI152" s="153">
        <f t="shared" si="8"/>
        <v>0</v>
      </c>
      <c r="BJ152" s="13" t="s">
        <v>88</v>
      </c>
      <c r="BK152" s="153">
        <f t="shared" si="9"/>
        <v>0</v>
      </c>
      <c r="BL152" s="13" t="s">
        <v>210</v>
      </c>
      <c r="BM152" s="152" t="s">
        <v>217</v>
      </c>
    </row>
    <row r="153" spans="2:65" s="1" customFormat="1" ht="37.799999999999997" customHeight="1" x14ac:dyDescent="0.2">
      <c r="B153" s="139"/>
      <c r="C153" s="140" t="s">
        <v>210</v>
      </c>
      <c r="D153" s="140" t="s">
        <v>206</v>
      </c>
      <c r="E153" s="141" t="s">
        <v>218</v>
      </c>
      <c r="F153" s="142" t="s">
        <v>219</v>
      </c>
      <c r="G153" s="143" t="s">
        <v>209</v>
      </c>
      <c r="H153" s="144">
        <v>81.753</v>
      </c>
      <c r="I153" s="145"/>
      <c r="J153" s="146">
        <f t="shared" si="0"/>
        <v>0</v>
      </c>
      <c r="K153" s="147"/>
      <c r="L153" s="28"/>
      <c r="M153" s="148" t="s">
        <v>1</v>
      </c>
      <c r="N153" s="149" t="s">
        <v>41</v>
      </c>
      <c r="P153" s="150">
        <f t="shared" si="1"/>
        <v>0</v>
      </c>
      <c r="Q153" s="150">
        <v>0</v>
      </c>
      <c r="R153" s="150">
        <f t="shared" si="2"/>
        <v>0</v>
      </c>
      <c r="S153" s="150">
        <v>0</v>
      </c>
      <c r="T153" s="151">
        <f t="shared" si="3"/>
        <v>0</v>
      </c>
      <c r="AR153" s="152" t="s">
        <v>210</v>
      </c>
      <c r="AT153" s="152" t="s">
        <v>206</v>
      </c>
      <c r="AU153" s="152" t="s">
        <v>88</v>
      </c>
      <c r="AY153" s="13" t="s">
        <v>204</v>
      </c>
      <c r="BE153" s="153">
        <f t="shared" si="4"/>
        <v>0</v>
      </c>
      <c r="BF153" s="153">
        <f t="shared" si="5"/>
        <v>0</v>
      </c>
      <c r="BG153" s="153">
        <f t="shared" si="6"/>
        <v>0</v>
      </c>
      <c r="BH153" s="153">
        <f t="shared" si="7"/>
        <v>0</v>
      </c>
      <c r="BI153" s="153">
        <f t="shared" si="8"/>
        <v>0</v>
      </c>
      <c r="BJ153" s="13" t="s">
        <v>88</v>
      </c>
      <c r="BK153" s="153">
        <f t="shared" si="9"/>
        <v>0</v>
      </c>
      <c r="BL153" s="13" t="s">
        <v>210</v>
      </c>
      <c r="BM153" s="152" t="s">
        <v>220</v>
      </c>
    </row>
    <row r="154" spans="2:65" s="1" customFormat="1" ht="44.25" customHeight="1" x14ac:dyDescent="0.2">
      <c r="B154" s="139"/>
      <c r="C154" s="140" t="s">
        <v>221</v>
      </c>
      <c r="D154" s="140" t="s">
        <v>206</v>
      </c>
      <c r="E154" s="141" t="s">
        <v>222</v>
      </c>
      <c r="F154" s="142" t="s">
        <v>223</v>
      </c>
      <c r="G154" s="143" t="s">
        <v>209</v>
      </c>
      <c r="H154" s="144">
        <v>3946.7530000000002</v>
      </c>
      <c r="I154" s="145"/>
      <c r="J154" s="146">
        <f t="shared" si="0"/>
        <v>0</v>
      </c>
      <c r="K154" s="147"/>
      <c r="L154" s="28"/>
      <c r="M154" s="148" t="s">
        <v>1</v>
      </c>
      <c r="N154" s="149" t="s">
        <v>41</v>
      </c>
      <c r="P154" s="150">
        <f t="shared" si="1"/>
        <v>0</v>
      </c>
      <c r="Q154" s="150">
        <v>0</v>
      </c>
      <c r="R154" s="150">
        <f t="shared" si="2"/>
        <v>0</v>
      </c>
      <c r="S154" s="150">
        <v>0</v>
      </c>
      <c r="T154" s="151">
        <f t="shared" si="3"/>
        <v>0</v>
      </c>
      <c r="AR154" s="152" t="s">
        <v>210</v>
      </c>
      <c r="AT154" s="152" t="s">
        <v>206</v>
      </c>
      <c r="AU154" s="152" t="s">
        <v>88</v>
      </c>
      <c r="AY154" s="13" t="s">
        <v>204</v>
      </c>
      <c r="BE154" s="153">
        <f t="shared" si="4"/>
        <v>0</v>
      </c>
      <c r="BF154" s="153">
        <f t="shared" si="5"/>
        <v>0</v>
      </c>
      <c r="BG154" s="153">
        <f t="shared" si="6"/>
        <v>0</v>
      </c>
      <c r="BH154" s="153">
        <f t="shared" si="7"/>
        <v>0</v>
      </c>
      <c r="BI154" s="153">
        <f t="shared" si="8"/>
        <v>0</v>
      </c>
      <c r="BJ154" s="13" t="s">
        <v>88</v>
      </c>
      <c r="BK154" s="153">
        <f t="shared" si="9"/>
        <v>0</v>
      </c>
      <c r="BL154" s="13" t="s">
        <v>210</v>
      </c>
      <c r="BM154" s="152" t="s">
        <v>224</v>
      </c>
    </row>
    <row r="155" spans="2:65" s="1" customFormat="1" ht="37.799999999999997" customHeight="1" x14ac:dyDescent="0.2">
      <c r="B155" s="139"/>
      <c r="C155" s="140" t="s">
        <v>225</v>
      </c>
      <c r="D155" s="140" t="s">
        <v>206</v>
      </c>
      <c r="E155" s="141" t="s">
        <v>226</v>
      </c>
      <c r="F155" s="142" t="s">
        <v>227</v>
      </c>
      <c r="G155" s="143" t="s">
        <v>209</v>
      </c>
      <c r="H155" s="144">
        <v>3946.7530000000002</v>
      </c>
      <c r="I155" s="145"/>
      <c r="J155" s="146">
        <f t="shared" si="0"/>
        <v>0</v>
      </c>
      <c r="K155" s="147"/>
      <c r="L155" s="28"/>
      <c r="M155" s="148" t="s">
        <v>1</v>
      </c>
      <c r="N155" s="149" t="s">
        <v>41</v>
      </c>
      <c r="P155" s="150">
        <f t="shared" si="1"/>
        <v>0</v>
      </c>
      <c r="Q155" s="150">
        <v>0</v>
      </c>
      <c r="R155" s="150">
        <f t="shared" si="2"/>
        <v>0</v>
      </c>
      <c r="S155" s="150">
        <v>0</v>
      </c>
      <c r="T155" s="151">
        <f t="shared" si="3"/>
        <v>0</v>
      </c>
      <c r="AR155" s="152" t="s">
        <v>210</v>
      </c>
      <c r="AT155" s="152" t="s">
        <v>206</v>
      </c>
      <c r="AU155" s="152" t="s">
        <v>88</v>
      </c>
      <c r="AY155" s="13" t="s">
        <v>204</v>
      </c>
      <c r="BE155" s="153">
        <f t="shared" si="4"/>
        <v>0</v>
      </c>
      <c r="BF155" s="153">
        <f t="shared" si="5"/>
        <v>0</v>
      </c>
      <c r="BG155" s="153">
        <f t="shared" si="6"/>
        <v>0</v>
      </c>
      <c r="BH155" s="153">
        <f t="shared" si="7"/>
        <v>0</v>
      </c>
      <c r="BI155" s="153">
        <f t="shared" si="8"/>
        <v>0</v>
      </c>
      <c r="BJ155" s="13" t="s">
        <v>88</v>
      </c>
      <c r="BK155" s="153">
        <f t="shared" si="9"/>
        <v>0</v>
      </c>
      <c r="BL155" s="13" t="s">
        <v>210</v>
      </c>
      <c r="BM155" s="152" t="s">
        <v>228</v>
      </c>
    </row>
    <row r="156" spans="2:65" s="1" customFormat="1" ht="44.25" customHeight="1" x14ac:dyDescent="0.2">
      <c r="B156" s="139"/>
      <c r="C156" s="140" t="s">
        <v>229</v>
      </c>
      <c r="D156" s="140" t="s">
        <v>206</v>
      </c>
      <c r="E156" s="141" t="s">
        <v>230</v>
      </c>
      <c r="F156" s="142" t="s">
        <v>231</v>
      </c>
      <c r="G156" s="143" t="s">
        <v>209</v>
      </c>
      <c r="H156" s="144">
        <v>303899.98100000003</v>
      </c>
      <c r="I156" s="145"/>
      <c r="J156" s="146">
        <f t="shared" si="0"/>
        <v>0</v>
      </c>
      <c r="K156" s="147"/>
      <c r="L156" s="28"/>
      <c r="M156" s="148" t="s">
        <v>1</v>
      </c>
      <c r="N156" s="149" t="s">
        <v>41</v>
      </c>
      <c r="P156" s="150">
        <f t="shared" si="1"/>
        <v>0</v>
      </c>
      <c r="Q156" s="150">
        <v>0</v>
      </c>
      <c r="R156" s="150">
        <f t="shared" si="2"/>
        <v>0</v>
      </c>
      <c r="S156" s="150">
        <v>0</v>
      </c>
      <c r="T156" s="151">
        <f t="shared" si="3"/>
        <v>0</v>
      </c>
      <c r="AR156" s="152" t="s">
        <v>210</v>
      </c>
      <c r="AT156" s="152" t="s">
        <v>206</v>
      </c>
      <c r="AU156" s="152" t="s">
        <v>88</v>
      </c>
      <c r="AY156" s="13" t="s">
        <v>204</v>
      </c>
      <c r="BE156" s="153">
        <f t="shared" si="4"/>
        <v>0</v>
      </c>
      <c r="BF156" s="153">
        <f t="shared" si="5"/>
        <v>0</v>
      </c>
      <c r="BG156" s="153">
        <f t="shared" si="6"/>
        <v>0</v>
      </c>
      <c r="BH156" s="153">
        <f t="shared" si="7"/>
        <v>0</v>
      </c>
      <c r="BI156" s="153">
        <f t="shared" si="8"/>
        <v>0</v>
      </c>
      <c r="BJ156" s="13" t="s">
        <v>88</v>
      </c>
      <c r="BK156" s="153">
        <f t="shared" si="9"/>
        <v>0</v>
      </c>
      <c r="BL156" s="13" t="s">
        <v>210</v>
      </c>
      <c r="BM156" s="152" t="s">
        <v>232</v>
      </c>
    </row>
    <row r="157" spans="2:65" s="1" customFormat="1" ht="24.15" customHeight="1" x14ac:dyDescent="0.2">
      <c r="B157" s="139"/>
      <c r="C157" s="140" t="s">
        <v>233</v>
      </c>
      <c r="D157" s="140" t="s">
        <v>206</v>
      </c>
      <c r="E157" s="141" t="s">
        <v>234</v>
      </c>
      <c r="F157" s="142" t="s">
        <v>235</v>
      </c>
      <c r="G157" s="143" t="s">
        <v>209</v>
      </c>
      <c r="H157" s="144">
        <v>3946.7530000000002</v>
      </c>
      <c r="I157" s="145"/>
      <c r="J157" s="146">
        <f t="shared" si="0"/>
        <v>0</v>
      </c>
      <c r="K157" s="147"/>
      <c r="L157" s="28"/>
      <c r="M157" s="148" t="s">
        <v>1</v>
      </c>
      <c r="N157" s="149" t="s">
        <v>41</v>
      </c>
      <c r="P157" s="150">
        <f t="shared" si="1"/>
        <v>0</v>
      </c>
      <c r="Q157" s="150">
        <v>0</v>
      </c>
      <c r="R157" s="150">
        <f t="shared" si="2"/>
        <v>0</v>
      </c>
      <c r="S157" s="150">
        <v>0</v>
      </c>
      <c r="T157" s="151">
        <f t="shared" si="3"/>
        <v>0</v>
      </c>
      <c r="AR157" s="152" t="s">
        <v>210</v>
      </c>
      <c r="AT157" s="152" t="s">
        <v>206</v>
      </c>
      <c r="AU157" s="152" t="s">
        <v>88</v>
      </c>
      <c r="AY157" s="13" t="s">
        <v>204</v>
      </c>
      <c r="BE157" s="153">
        <f t="shared" si="4"/>
        <v>0</v>
      </c>
      <c r="BF157" s="153">
        <f t="shared" si="5"/>
        <v>0</v>
      </c>
      <c r="BG157" s="153">
        <f t="shared" si="6"/>
        <v>0</v>
      </c>
      <c r="BH157" s="153">
        <f t="shared" si="7"/>
        <v>0</v>
      </c>
      <c r="BI157" s="153">
        <f t="shared" si="8"/>
        <v>0</v>
      </c>
      <c r="BJ157" s="13" t="s">
        <v>88</v>
      </c>
      <c r="BK157" s="153">
        <f t="shared" si="9"/>
        <v>0</v>
      </c>
      <c r="BL157" s="13" t="s">
        <v>210</v>
      </c>
      <c r="BM157" s="152" t="s">
        <v>236</v>
      </c>
    </row>
    <row r="158" spans="2:65" s="1" customFormat="1" ht="21.75" customHeight="1" x14ac:dyDescent="0.2">
      <c r="B158" s="139"/>
      <c r="C158" s="140" t="s">
        <v>237</v>
      </c>
      <c r="D158" s="140" t="s">
        <v>206</v>
      </c>
      <c r="E158" s="141" t="s">
        <v>238</v>
      </c>
      <c r="F158" s="142" t="s">
        <v>239</v>
      </c>
      <c r="G158" s="143" t="s">
        <v>209</v>
      </c>
      <c r="H158" s="144">
        <v>3946.7530000000002</v>
      </c>
      <c r="I158" s="145"/>
      <c r="J158" s="146">
        <f t="shared" si="0"/>
        <v>0</v>
      </c>
      <c r="K158" s="147"/>
      <c r="L158" s="28"/>
      <c r="M158" s="148" t="s">
        <v>1</v>
      </c>
      <c r="N158" s="149" t="s">
        <v>41</v>
      </c>
      <c r="P158" s="150">
        <f t="shared" si="1"/>
        <v>0</v>
      </c>
      <c r="Q158" s="150">
        <v>0</v>
      </c>
      <c r="R158" s="150">
        <f t="shared" si="2"/>
        <v>0</v>
      </c>
      <c r="S158" s="150">
        <v>0</v>
      </c>
      <c r="T158" s="151">
        <f t="shared" si="3"/>
        <v>0</v>
      </c>
      <c r="AR158" s="152" t="s">
        <v>210</v>
      </c>
      <c r="AT158" s="152" t="s">
        <v>206</v>
      </c>
      <c r="AU158" s="152" t="s">
        <v>88</v>
      </c>
      <c r="AY158" s="13" t="s">
        <v>204</v>
      </c>
      <c r="BE158" s="153">
        <f t="shared" si="4"/>
        <v>0</v>
      </c>
      <c r="BF158" s="153">
        <f t="shared" si="5"/>
        <v>0</v>
      </c>
      <c r="BG158" s="153">
        <f t="shared" si="6"/>
        <v>0</v>
      </c>
      <c r="BH158" s="153">
        <f t="shared" si="7"/>
        <v>0</v>
      </c>
      <c r="BI158" s="153">
        <f t="shared" si="8"/>
        <v>0</v>
      </c>
      <c r="BJ158" s="13" t="s">
        <v>88</v>
      </c>
      <c r="BK158" s="153">
        <f t="shared" si="9"/>
        <v>0</v>
      </c>
      <c r="BL158" s="13" t="s">
        <v>210</v>
      </c>
      <c r="BM158" s="152" t="s">
        <v>240</v>
      </c>
    </row>
    <row r="159" spans="2:65" s="1" customFormat="1" ht="24.15" customHeight="1" x14ac:dyDescent="0.2">
      <c r="B159" s="139"/>
      <c r="C159" s="140" t="s">
        <v>241</v>
      </c>
      <c r="D159" s="140" t="s">
        <v>206</v>
      </c>
      <c r="E159" s="141" t="s">
        <v>242</v>
      </c>
      <c r="F159" s="142" t="s">
        <v>243</v>
      </c>
      <c r="G159" s="143" t="s">
        <v>244</v>
      </c>
      <c r="H159" s="144">
        <v>1135</v>
      </c>
      <c r="I159" s="145"/>
      <c r="J159" s="146">
        <f t="shared" si="0"/>
        <v>0</v>
      </c>
      <c r="K159" s="147"/>
      <c r="L159" s="28"/>
      <c r="M159" s="148" t="s">
        <v>1</v>
      </c>
      <c r="N159" s="149" t="s">
        <v>41</v>
      </c>
      <c r="P159" s="150">
        <f t="shared" si="1"/>
        <v>0</v>
      </c>
      <c r="Q159" s="150">
        <v>0</v>
      </c>
      <c r="R159" s="150">
        <f t="shared" si="2"/>
        <v>0</v>
      </c>
      <c r="S159" s="150">
        <v>0</v>
      </c>
      <c r="T159" s="151">
        <f t="shared" si="3"/>
        <v>0</v>
      </c>
      <c r="AR159" s="152" t="s">
        <v>210</v>
      </c>
      <c r="AT159" s="152" t="s">
        <v>206</v>
      </c>
      <c r="AU159" s="152" t="s">
        <v>88</v>
      </c>
      <c r="AY159" s="13" t="s">
        <v>204</v>
      </c>
      <c r="BE159" s="153">
        <f t="shared" si="4"/>
        <v>0</v>
      </c>
      <c r="BF159" s="153">
        <f t="shared" si="5"/>
        <v>0</v>
      </c>
      <c r="BG159" s="153">
        <f t="shared" si="6"/>
        <v>0</v>
      </c>
      <c r="BH159" s="153">
        <f t="shared" si="7"/>
        <v>0</v>
      </c>
      <c r="BI159" s="153">
        <f t="shared" si="8"/>
        <v>0</v>
      </c>
      <c r="BJ159" s="13" t="s">
        <v>88</v>
      </c>
      <c r="BK159" s="153">
        <f t="shared" si="9"/>
        <v>0</v>
      </c>
      <c r="BL159" s="13" t="s">
        <v>210</v>
      </c>
      <c r="BM159" s="152" t="s">
        <v>245</v>
      </c>
    </row>
    <row r="160" spans="2:65" s="11" customFormat="1" ht="22.8" customHeight="1" x14ac:dyDescent="0.25">
      <c r="B160" s="127"/>
      <c r="D160" s="128" t="s">
        <v>74</v>
      </c>
      <c r="E160" s="137" t="s">
        <v>88</v>
      </c>
      <c r="F160" s="137" t="s">
        <v>246</v>
      </c>
      <c r="I160" s="130"/>
      <c r="J160" s="138">
        <f>BK160</f>
        <v>0</v>
      </c>
      <c r="L160" s="127"/>
      <c r="M160" s="132"/>
      <c r="P160" s="133">
        <f>SUM(P161:P174)</f>
        <v>0</v>
      </c>
      <c r="R160" s="133">
        <f>SUM(R161:R174)</f>
        <v>1407.2174839587396</v>
      </c>
      <c r="T160" s="134">
        <f>SUM(T161:T174)</f>
        <v>0</v>
      </c>
      <c r="AR160" s="128" t="s">
        <v>82</v>
      </c>
      <c r="AT160" s="135" t="s">
        <v>74</v>
      </c>
      <c r="AU160" s="135" t="s">
        <v>82</v>
      </c>
      <c r="AY160" s="128" t="s">
        <v>204</v>
      </c>
      <c r="BK160" s="136">
        <f>SUM(BK161:BK174)</f>
        <v>0</v>
      </c>
    </row>
    <row r="161" spans="2:65" s="1" customFormat="1" ht="33" customHeight="1" x14ac:dyDescent="0.2">
      <c r="B161" s="139"/>
      <c r="C161" s="140" t="s">
        <v>247</v>
      </c>
      <c r="D161" s="140" t="s">
        <v>206</v>
      </c>
      <c r="E161" s="141" t="s">
        <v>248</v>
      </c>
      <c r="F161" s="142" t="s">
        <v>249</v>
      </c>
      <c r="G161" s="143" t="s">
        <v>244</v>
      </c>
      <c r="H161" s="144">
        <v>896.04</v>
      </c>
      <c r="I161" s="145"/>
      <c r="J161" s="146">
        <f t="shared" ref="J161:J174" si="10">ROUND(I161*H161,2)</f>
        <v>0</v>
      </c>
      <c r="K161" s="147"/>
      <c r="L161" s="28"/>
      <c r="M161" s="148" t="s">
        <v>1</v>
      </c>
      <c r="N161" s="149" t="s">
        <v>41</v>
      </c>
      <c r="P161" s="150">
        <f t="shared" ref="P161:P174" si="11">O161*H161</f>
        <v>0</v>
      </c>
      <c r="Q161" s="150">
        <v>0</v>
      </c>
      <c r="R161" s="150">
        <f t="shared" ref="R161:R174" si="12">Q161*H161</f>
        <v>0</v>
      </c>
      <c r="S161" s="150">
        <v>0</v>
      </c>
      <c r="T161" s="151">
        <f t="shared" ref="T161:T174" si="13">S161*H161</f>
        <v>0</v>
      </c>
      <c r="AR161" s="152" t="s">
        <v>210</v>
      </c>
      <c r="AT161" s="152" t="s">
        <v>206</v>
      </c>
      <c r="AU161" s="152" t="s">
        <v>88</v>
      </c>
      <c r="AY161" s="13" t="s">
        <v>204</v>
      </c>
      <c r="BE161" s="153">
        <f t="shared" ref="BE161:BE174" si="14">IF(N161="základná",J161,0)</f>
        <v>0</v>
      </c>
      <c r="BF161" s="153">
        <f t="shared" ref="BF161:BF174" si="15">IF(N161="znížená",J161,0)</f>
        <v>0</v>
      </c>
      <c r="BG161" s="153">
        <f t="shared" ref="BG161:BG174" si="16">IF(N161="zákl. prenesená",J161,0)</f>
        <v>0</v>
      </c>
      <c r="BH161" s="153">
        <f t="shared" ref="BH161:BH174" si="17">IF(N161="zníž. prenesená",J161,0)</f>
        <v>0</v>
      </c>
      <c r="BI161" s="153">
        <f t="shared" ref="BI161:BI174" si="18">IF(N161="nulová",J161,0)</f>
        <v>0</v>
      </c>
      <c r="BJ161" s="13" t="s">
        <v>88</v>
      </c>
      <c r="BK161" s="153">
        <f t="shared" ref="BK161:BK174" si="19">ROUND(I161*H161,2)</f>
        <v>0</v>
      </c>
      <c r="BL161" s="13" t="s">
        <v>210</v>
      </c>
      <c r="BM161" s="152" t="s">
        <v>250</v>
      </c>
    </row>
    <row r="162" spans="2:65" s="1" customFormat="1" ht="24.15" customHeight="1" x14ac:dyDescent="0.2">
      <c r="B162" s="139"/>
      <c r="C162" s="140" t="s">
        <v>251</v>
      </c>
      <c r="D162" s="140" t="s">
        <v>206</v>
      </c>
      <c r="E162" s="141" t="s">
        <v>252</v>
      </c>
      <c r="F162" s="142" t="s">
        <v>253</v>
      </c>
      <c r="G162" s="143" t="s">
        <v>209</v>
      </c>
      <c r="H162" s="144">
        <v>368.36</v>
      </c>
      <c r="I162" s="145"/>
      <c r="J162" s="146">
        <f t="shared" si="10"/>
        <v>0</v>
      </c>
      <c r="K162" s="147"/>
      <c r="L162" s="28"/>
      <c r="M162" s="148" t="s">
        <v>1</v>
      </c>
      <c r="N162" s="149" t="s">
        <v>41</v>
      </c>
      <c r="P162" s="150">
        <f t="shared" si="11"/>
        <v>0</v>
      </c>
      <c r="Q162" s="150">
        <v>2.0699999999999998</v>
      </c>
      <c r="R162" s="150">
        <f t="shared" si="12"/>
        <v>762.50519999999995</v>
      </c>
      <c r="S162" s="150">
        <v>0</v>
      </c>
      <c r="T162" s="151">
        <f t="shared" si="13"/>
        <v>0</v>
      </c>
      <c r="AR162" s="152" t="s">
        <v>210</v>
      </c>
      <c r="AT162" s="152" t="s">
        <v>206</v>
      </c>
      <c r="AU162" s="152" t="s">
        <v>88</v>
      </c>
      <c r="AY162" s="13" t="s">
        <v>204</v>
      </c>
      <c r="BE162" s="153">
        <f t="shared" si="14"/>
        <v>0</v>
      </c>
      <c r="BF162" s="153">
        <f t="shared" si="15"/>
        <v>0</v>
      </c>
      <c r="BG162" s="153">
        <f t="shared" si="16"/>
        <v>0</v>
      </c>
      <c r="BH162" s="153">
        <f t="shared" si="17"/>
        <v>0</v>
      </c>
      <c r="BI162" s="153">
        <f t="shared" si="18"/>
        <v>0</v>
      </c>
      <c r="BJ162" s="13" t="s">
        <v>88</v>
      </c>
      <c r="BK162" s="153">
        <f t="shared" si="19"/>
        <v>0</v>
      </c>
      <c r="BL162" s="13" t="s">
        <v>210</v>
      </c>
      <c r="BM162" s="152" t="s">
        <v>254</v>
      </c>
    </row>
    <row r="163" spans="2:65" s="1" customFormat="1" ht="24.15" customHeight="1" x14ac:dyDescent="0.2">
      <c r="B163" s="139"/>
      <c r="C163" s="140" t="s">
        <v>255</v>
      </c>
      <c r="D163" s="140" t="s">
        <v>206</v>
      </c>
      <c r="E163" s="141" t="s">
        <v>256</v>
      </c>
      <c r="F163" s="142" t="s">
        <v>257</v>
      </c>
      <c r="G163" s="143" t="s">
        <v>209</v>
      </c>
      <c r="H163" s="144">
        <v>147.34399999999999</v>
      </c>
      <c r="I163" s="145"/>
      <c r="J163" s="146">
        <f t="shared" si="10"/>
        <v>0</v>
      </c>
      <c r="K163" s="147"/>
      <c r="L163" s="28"/>
      <c r="M163" s="148" t="s">
        <v>1</v>
      </c>
      <c r="N163" s="149" t="s">
        <v>41</v>
      </c>
      <c r="P163" s="150">
        <f t="shared" si="11"/>
        <v>0</v>
      </c>
      <c r="Q163" s="150">
        <v>2.4157202</v>
      </c>
      <c r="R163" s="150">
        <f t="shared" si="12"/>
        <v>355.94187714879996</v>
      </c>
      <c r="S163" s="150">
        <v>0</v>
      </c>
      <c r="T163" s="151">
        <f t="shared" si="13"/>
        <v>0</v>
      </c>
      <c r="AR163" s="152" t="s">
        <v>210</v>
      </c>
      <c r="AT163" s="152" t="s">
        <v>206</v>
      </c>
      <c r="AU163" s="152" t="s">
        <v>88</v>
      </c>
      <c r="AY163" s="13" t="s">
        <v>204</v>
      </c>
      <c r="BE163" s="153">
        <f t="shared" si="14"/>
        <v>0</v>
      </c>
      <c r="BF163" s="153">
        <f t="shared" si="15"/>
        <v>0</v>
      </c>
      <c r="BG163" s="153">
        <f t="shared" si="16"/>
        <v>0</v>
      </c>
      <c r="BH163" s="153">
        <f t="shared" si="17"/>
        <v>0</v>
      </c>
      <c r="BI163" s="153">
        <f t="shared" si="18"/>
        <v>0</v>
      </c>
      <c r="BJ163" s="13" t="s">
        <v>88</v>
      </c>
      <c r="BK163" s="153">
        <f t="shared" si="19"/>
        <v>0</v>
      </c>
      <c r="BL163" s="13" t="s">
        <v>210</v>
      </c>
      <c r="BM163" s="152" t="s">
        <v>258</v>
      </c>
    </row>
    <row r="164" spans="2:65" s="1" customFormat="1" ht="24.15" customHeight="1" x14ac:dyDescent="0.2">
      <c r="B164" s="139"/>
      <c r="C164" s="140" t="s">
        <v>259</v>
      </c>
      <c r="D164" s="140" t="s">
        <v>206</v>
      </c>
      <c r="E164" s="141" t="s">
        <v>260</v>
      </c>
      <c r="F164" s="142" t="s">
        <v>261</v>
      </c>
      <c r="G164" s="143" t="s">
        <v>244</v>
      </c>
      <c r="H164" s="144">
        <v>52.56</v>
      </c>
      <c r="I164" s="145"/>
      <c r="J164" s="146">
        <f t="shared" si="10"/>
        <v>0</v>
      </c>
      <c r="K164" s="147"/>
      <c r="L164" s="28"/>
      <c r="M164" s="148" t="s">
        <v>1</v>
      </c>
      <c r="N164" s="149" t="s">
        <v>41</v>
      </c>
      <c r="P164" s="150">
        <f t="shared" si="11"/>
        <v>0</v>
      </c>
      <c r="Q164" s="150">
        <v>3.7677600000000002E-3</v>
      </c>
      <c r="R164" s="150">
        <f t="shared" si="12"/>
        <v>0.19803346560000001</v>
      </c>
      <c r="S164" s="150">
        <v>0</v>
      </c>
      <c r="T164" s="151">
        <f t="shared" si="13"/>
        <v>0</v>
      </c>
      <c r="AR164" s="152" t="s">
        <v>210</v>
      </c>
      <c r="AT164" s="152" t="s">
        <v>206</v>
      </c>
      <c r="AU164" s="152" t="s">
        <v>88</v>
      </c>
      <c r="AY164" s="13" t="s">
        <v>204</v>
      </c>
      <c r="BE164" s="153">
        <f t="shared" si="14"/>
        <v>0</v>
      </c>
      <c r="BF164" s="153">
        <f t="shared" si="15"/>
        <v>0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3" t="s">
        <v>88</v>
      </c>
      <c r="BK164" s="153">
        <f t="shared" si="19"/>
        <v>0</v>
      </c>
      <c r="BL164" s="13" t="s">
        <v>210</v>
      </c>
      <c r="BM164" s="152" t="s">
        <v>262</v>
      </c>
    </row>
    <row r="165" spans="2:65" s="1" customFormat="1" ht="24.15" customHeight="1" x14ac:dyDescent="0.2">
      <c r="B165" s="139"/>
      <c r="C165" s="140" t="s">
        <v>263</v>
      </c>
      <c r="D165" s="140" t="s">
        <v>206</v>
      </c>
      <c r="E165" s="141" t="s">
        <v>264</v>
      </c>
      <c r="F165" s="142" t="s">
        <v>265</v>
      </c>
      <c r="G165" s="143" t="s">
        <v>244</v>
      </c>
      <c r="H165" s="144">
        <v>52.56</v>
      </c>
      <c r="I165" s="145"/>
      <c r="J165" s="146">
        <f t="shared" si="10"/>
        <v>0</v>
      </c>
      <c r="K165" s="147"/>
      <c r="L165" s="28"/>
      <c r="M165" s="148" t="s">
        <v>1</v>
      </c>
      <c r="N165" s="149" t="s">
        <v>41</v>
      </c>
      <c r="P165" s="150">
        <f t="shared" si="11"/>
        <v>0</v>
      </c>
      <c r="Q165" s="150">
        <v>0</v>
      </c>
      <c r="R165" s="150">
        <f t="shared" si="12"/>
        <v>0</v>
      </c>
      <c r="S165" s="150">
        <v>0</v>
      </c>
      <c r="T165" s="151">
        <f t="shared" si="13"/>
        <v>0</v>
      </c>
      <c r="AR165" s="152" t="s">
        <v>210</v>
      </c>
      <c r="AT165" s="152" t="s">
        <v>206</v>
      </c>
      <c r="AU165" s="152" t="s">
        <v>88</v>
      </c>
      <c r="AY165" s="13" t="s">
        <v>204</v>
      </c>
      <c r="BE165" s="153">
        <f t="shared" si="14"/>
        <v>0</v>
      </c>
      <c r="BF165" s="153">
        <f t="shared" si="15"/>
        <v>0</v>
      </c>
      <c r="BG165" s="153">
        <f t="shared" si="16"/>
        <v>0</v>
      </c>
      <c r="BH165" s="153">
        <f t="shared" si="17"/>
        <v>0</v>
      </c>
      <c r="BI165" s="153">
        <f t="shared" si="18"/>
        <v>0</v>
      </c>
      <c r="BJ165" s="13" t="s">
        <v>88</v>
      </c>
      <c r="BK165" s="153">
        <f t="shared" si="19"/>
        <v>0</v>
      </c>
      <c r="BL165" s="13" t="s">
        <v>210</v>
      </c>
      <c r="BM165" s="152" t="s">
        <v>266</v>
      </c>
    </row>
    <row r="166" spans="2:65" s="1" customFormat="1" ht="16.5" customHeight="1" x14ac:dyDescent="0.2">
      <c r="B166" s="139"/>
      <c r="C166" s="140" t="s">
        <v>267</v>
      </c>
      <c r="D166" s="140" t="s">
        <v>206</v>
      </c>
      <c r="E166" s="141" t="s">
        <v>268</v>
      </c>
      <c r="F166" s="142" t="s">
        <v>269</v>
      </c>
      <c r="G166" s="143" t="s">
        <v>270</v>
      </c>
      <c r="H166" s="144">
        <v>5.3369999999999997</v>
      </c>
      <c r="I166" s="145"/>
      <c r="J166" s="146">
        <f t="shared" si="10"/>
        <v>0</v>
      </c>
      <c r="K166" s="147"/>
      <c r="L166" s="28"/>
      <c r="M166" s="148" t="s">
        <v>1</v>
      </c>
      <c r="N166" s="149" t="s">
        <v>41</v>
      </c>
      <c r="P166" s="150">
        <f t="shared" si="11"/>
        <v>0</v>
      </c>
      <c r="Q166" s="150">
        <v>1.0189584899999999</v>
      </c>
      <c r="R166" s="150">
        <f t="shared" si="12"/>
        <v>5.4381814611299992</v>
      </c>
      <c r="S166" s="150">
        <v>0</v>
      </c>
      <c r="T166" s="151">
        <f t="shared" si="13"/>
        <v>0</v>
      </c>
      <c r="AR166" s="152" t="s">
        <v>210</v>
      </c>
      <c r="AT166" s="152" t="s">
        <v>206</v>
      </c>
      <c r="AU166" s="152" t="s">
        <v>88</v>
      </c>
      <c r="AY166" s="13" t="s">
        <v>204</v>
      </c>
      <c r="BE166" s="153">
        <f t="shared" si="14"/>
        <v>0</v>
      </c>
      <c r="BF166" s="153">
        <f t="shared" si="15"/>
        <v>0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3" t="s">
        <v>88</v>
      </c>
      <c r="BK166" s="153">
        <f t="shared" si="19"/>
        <v>0</v>
      </c>
      <c r="BL166" s="13" t="s">
        <v>210</v>
      </c>
      <c r="BM166" s="152" t="s">
        <v>271</v>
      </c>
    </row>
    <row r="167" spans="2:65" s="1" customFormat="1" ht="37.799999999999997" customHeight="1" x14ac:dyDescent="0.2">
      <c r="B167" s="139"/>
      <c r="C167" s="140" t="s">
        <v>272</v>
      </c>
      <c r="D167" s="140" t="s">
        <v>206</v>
      </c>
      <c r="E167" s="141" t="s">
        <v>273</v>
      </c>
      <c r="F167" s="142" t="s">
        <v>274</v>
      </c>
      <c r="G167" s="143" t="s">
        <v>209</v>
      </c>
      <c r="H167" s="144">
        <v>36.375</v>
      </c>
      <c r="I167" s="145"/>
      <c r="J167" s="146">
        <f t="shared" si="10"/>
        <v>0</v>
      </c>
      <c r="K167" s="147"/>
      <c r="L167" s="28"/>
      <c r="M167" s="148" t="s">
        <v>1</v>
      </c>
      <c r="N167" s="149" t="s">
        <v>41</v>
      </c>
      <c r="P167" s="150">
        <f t="shared" si="11"/>
        <v>0</v>
      </c>
      <c r="Q167" s="150">
        <v>2.11709076</v>
      </c>
      <c r="R167" s="150">
        <f t="shared" si="12"/>
        <v>77.009176394999997</v>
      </c>
      <c r="S167" s="150">
        <v>0</v>
      </c>
      <c r="T167" s="151">
        <f t="shared" si="13"/>
        <v>0</v>
      </c>
      <c r="AR167" s="152" t="s">
        <v>210</v>
      </c>
      <c r="AT167" s="152" t="s">
        <v>206</v>
      </c>
      <c r="AU167" s="152" t="s">
        <v>88</v>
      </c>
      <c r="AY167" s="13" t="s">
        <v>204</v>
      </c>
      <c r="BE167" s="153">
        <f t="shared" si="14"/>
        <v>0</v>
      </c>
      <c r="BF167" s="153">
        <f t="shared" si="15"/>
        <v>0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3" t="s">
        <v>88</v>
      </c>
      <c r="BK167" s="153">
        <f t="shared" si="19"/>
        <v>0</v>
      </c>
      <c r="BL167" s="13" t="s">
        <v>210</v>
      </c>
      <c r="BM167" s="152" t="s">
        <v>275</v>
      </c>
    </row>
    <row r="168" spans="2:65" s="1" customFormat="1" ht="24.15" customHeight="1" x14ac:dyDescent="0.2">
      <c r="B168" s="139"/>
      <c r="C168" s="140" t="s">
        <v>276</v>
      </c>
      <c r="D168" s="140" t="s">
        <v>206</v>
      </c>
      <c r="E168" s="141" t="s">
        <v>277</v>
      </c>
      <c r="F168" s="142" t="s">
        <v>278</v>
      </c>
      <c r="G168" s="143" t="s">
        <v>209</v>
      </c>
      <c r="H168" s="144">
        <v>7.2750000000000004</v>
      </c>
      <c r="I168" s="145"/>
      <c r="J168" s="146">
        <f t="shared" si="10"/>
        <v>0</v>
      </c>
      <c r="K168" s="147"/>
      <c r="L168" s="28"/>
      <c r="M168" s="148" t="s">
        <v>1</v>
      </c>
      <c r="N168" s="149" t="s">
        <v>41</v>
      </c>
      <c r="P168" s="150">
        <f t="shared" si="11"/>
        <v>0</v>
      </c>
      <c r="Q168" s="150">
        <v>2.2354352</v>
      </c>
      <c r="R168" s="150">
        <f t="shared" si="12"/>
        <v>16.26279108</v>
      </c>
      <c r="S168" s="150">
        <v>0</v>
      </c>
      <c r="T168" s="151">
        <f t="shared" si="13"/>
        <v>0</v>
      </c>
      <c r="AR168" s="152" t="s">
        <v>210</v>
      </c>
      <c r="AT168" s="152" t="s">
        <v>206</v>
      </c>
      <c r="AU168" s="152" t="s">
        <v>88</v>
      </c>
      <c r="AY168" s="13" t="s">
        <v>204</v>
      </c>
      <c r="BE168" s="153">
        <f t="shared" si="14"/>
        <v>0</v>
      </c>
      <c r="BF168" s="153">
        <f t="shared" si="15"/>
        <v>0</v>
      </c>
      <c r="BG168" s="153">
        <f t="shared" si="16"/>
        <v>0</v>
      </c>
      <c r="BH168" s="153">
        <f t="shared" si="17"/>
        <v>0</v>
      </c>
      <c r="BI168" s="153">
        <f t="shared" si="18"/>
        <v>0</v>
      </c>
      <c r="BJ168" s="13" t="s">
        <v>88</v>
      </c>
      <c r="BK168" s="153">
        <f t="shared" si="19"/>
        <v>0</v>
      </c>
      <c r="BL168" s="13" t="s">
        <v>210</v>
      </c>
      <c r="BM168" s="152" t="s">
        <v>279</v>
      </c>
    </row>
    <row r="169" spans="2:65" s="1" customFormat="1" ht="24.15" customHeight="1" x14ac:dyDescent="0.2">
      <c r="B169" s="139"/>
      <c r="C169" s="140" t="s">
        <v>280</v>
      </c>
      <c r="D169" s="140" t="s">
        <v>206</v>
      </c>
      <c r="E169" s="141" t="s">
        <v>281</v>
      </c>
      <c r="F169" s="142" t="s">
        <v>282</v>
      </c>
      <c r="G169" s="143" t="s">
        <v>209</v>
      </c>
      <c r="H169" s="144">
        <v>72.75</v>
      </c>
      <c r="I169" s="145"/>
      <c r="J169" s="146">
        <f t="shared" si="10"/>
        <v>0</v>
      </c>
      <c r="K169" s="147"/>
      <c r="L169" s="28"/>
      <c r="M169" s="148" t="s">
        <v>1</v>
      </c>
      <c r="N169" s="149" t="s">
        <v>41</v>
      </c>
      <c r="P169" s="150">
        <f t="shared" si="11"/>
        <v>0</v>
      </c>
      <c r="Q169" s="150">
        <v>2.4157202</v>
      </c>
      <c r="R169" s="150">
        <f t="shared" si="12"/>
        <v>175.74364455</v>
      </c>
      <c r="S169" s="150">
        <v>0</v>
      </c>
      <c r="T169" s="151">
        <f t="shared" si="13"/>
        <v>0</v>
      </c>
      <c r="AR169" s="152" t="s">
        <v>210</v>
      </c>
      <c r="AT169" s="152" t="s">
        <v>206</v>
      </c>
      <c r="AU169" s="152" t="s">
        <v>88</v>
      </c>
      <c r="AY169" s="13" t="s">
        <v>204</v>
      </c>
      <c r="BE169" s="153">
        <f t="shared" si="14"/>
        <v>0</v>
      </c>
      <c r="BF169" s="153">
        <f t="shared" si="15"/>
        <v>0</v>
      </c>
      <c r="BG169" s="153">
        <f t="shared" si="16"/>
        <v>0</v>
      </c>
      <c r="BH169" s="153">
        <f t="shared" si="17"/>
        <v>0</v>
      </c>
      <c r="BI169" s="153">
        <f t="shared" si="18"/>
        <v>0</v>
      </c>
      <c r="BJ169" s="13" t="s">
        <v>88</v>
      </c>
      <c r="BK169" s="153">
        <f t="shared" si="19"/>
        <v>0</v>
      </c>
      <c r="BL169" s="13" t="s">
        <v>210</v>
      </c>
      <c r="BM169" s="152" t="s">
        <v>283</v>
      </c>
    </row>
    <row r="170" spans="2:65" s="1" customFormat="1" ht="16.5" customHeight="1" x14ac:dyDescent="0.2">
      <c r="B170" s="139"/>
      <c r="C170" s="140" t="s">
        <v>7</v>
      </c>
      <c r="D170" s="140" t="s">
        <v>206</v>
      </c>
      <c r="E170" s="141" t="s">
        <v>284</v>
      </c>
      <c r="F170" s="142" t="s">
        <v>285</v>
      </c>
      <c r="G170" s="143" t="s">
        <v>270</v>
      </c>
      <c r="H170" s="144">
        <v>9.5890000000000004</v>
      </c>
      <c r="I170" s="145"/>
      <c r="J170" s="146">
        <f t="shared" si="10"/>
        <v>0</v>
      </c>
      <c r="K170" s="147"/>
      <c r="L170" s="28"/>
      <c r="M170" s="148" t="s">
        <v>1</v>
      </c>
      <c r="N170" s="149" t="s">
        <v>41</v>
      </c>
      <c r="P170" s="150">
        <f t="shared" si="11"/>
        <v>0</v>
      </c>
      <c r="Q170" s="150">
        <v>1.0189584899999999</v>
      </c>
      <c r="R170" s="150">
        <f t="shared" si="12"/>
        <v>9.7707929606100006</v>
      </c>
      <c r="S170" s="150">
        <v>0</v>
      </c>
      <c r="T170" s="151">
        <f t="shared" si="13"/>
        <v>0</v>
      </c>
      <c r="AR170" s="152" t="s">
        <v>210</v>
      </c>
      <c r="AT170" s="152" t="s">
        <v>206</v>
      </c>
      <c r="AU170" s="152" t="s">
        <v>88</v>
      </c>
      <c r="AY170" s="13" t="s">
        <v>204</v>
      </c>
      <c r="BE170" s="153">
        <f t="shared" si="14"/>
        <v>0</v>
      </c>
      <c r="BF170" s="153">
        <f t="shared" si="15"/>
        <v>0</v>
      </c>
      <c r="BG170" s="153">
        <f t="shared" si="16"/>
        <v>0</v>
      </c>
      <c r="BH170" s="153">
        <f t="shared" si="17"/>
        <v>0</v>
      </c>
      <c r="BI170" s="153">
        <f t="shared" si="18"/>
        <v>0</v>
      </c>
      <c r="BJ170" s="13" t="s">
        <v>88</v>
      </c>
      <c r="BK170" s="153">
        <f t="shared" si="19"/>
        <v>0</v>
      </c>
      <c r="BL170" s="13" t="s">
        <v>210</v>
      </c>
      <c r="BM170" s="152" t="s">
        <v>286</v>
      </c>
    </row>
    <row r="171" spans="2:65" s="1" customFormat="1" ht="16.5" customHeight="1" x14ac:dyDescent="0.2">
      <c r="B171" s="139"/>
      <c r="C171" s="140" t="s">
        <v>287</v>
      </c>
      <c r="D171" s="140" t="s">
        <v>206</v>
      </c>
      <c r="E171" s="141" t="s">
        <v>288</v>
      </c>
      <c r="F171" s="142" t="s">
        <v>289</v>
      </c>
      <c r="G171" s="143" t="s">
        <v>209</v>
      </c>
      <c r="H171" s="144">
        <v>1.728</v>
      </c>
      <c r="I171" s="145"/>
      <c r="J171" s="146">
        <f t="shared" si="10"/>
        <v>0</v>
      </c>
      <c r="K171" s="147"/>
      <c r="L171" s="28"/>
      <c r="M171" s="148" t="s">
        <v>1</v>
      </c>
      <c r="N171" s="149" t="s">
        <v>41</v>
      </c>
      <c r="P171" s="150">
        <f t="shared" si="11"/>
        <v>0</v>
      </c>
      <c r="Q171" s="150">
        <v>2.2151342000000001</v>
      </c>
      <c r="R171" s="150">
        <f t="shared" si="12"/>
        <v>3.8277518976000002</v>
      </c>
      <c r="S171" s="150">
        <v>0</v>
      </c>
      <c r="T171" s="151">
        <f t="shared" si="13"/>
        <v>0</v>
      </c>
      <c r="AR171" s="152" t="s">
        <v>210</v>
      </c>
      <c r="AT171" s="152" t="s">
        <v>206</v>
      </c>
      <c r="AU171" s="152" t="s">
        <v>88</v>
      </c>
      <c r="AY171" s="13" t="s">
        <v>204</v>
      </c>
      <c r="BE171" s="153">
        <f t="shared" si="14"/>
        <v>0</v>
      </c>
      <c r="BF171" s="153">
        <f t="shared" si="15"/>
        <v>0</v>
      </c>
      <c r="BG171" s="153">
        <f t="shared" si="16"/>
        <v>0</v>
      </c>
      <c r="BH171" s="153">
        <f t="shared" si="17"/>
        <v>0</v>
      </c>
      <c r="BI171" s="153">
        <f t="shared" si="18"/>
        <v>0</v>
      </c>
      <c r="BJ171" s="13" t="s">
        <v>88</v>
      </c>
      <c r="BK171" s="153">
        <f t="shared" si="19"/>
        <v>0</v>
      </c>
      <c r="BL171" s="13" t="s">
        <v>210</v>
      </c>
      <c r="BM171" s="152" t="s">
        <v>290</v>
      </c>
    </row>
    <row r="172" spans="2:65" s="1" customFormat="1" ht="37.799999999999997" customHeight="1" x14ac:dyDescent="0.2">
      <c r="B172" s="139"/>
      <c r="C172" s="140" t="s">
        <v>291</v>
      </c>
      <c r="D172" s="140" t="s">
        <v>206</v>
      </c>
      <c r="E172" s="141" t="s">
        <v>292</v>
      </c>
      <c r="F172" s="142" t="s">
        <v>293</v>
      </c>
      <c r="G172" s="143" t="s">
        <v>294</v>
      </c>
      <c r="H172" s="144">
        <v>10</v>
      </c>
      <c r="I172" s="145"/>
      <c r="J172" s="146">
        <f t="shared" si="10"/>
        <v>0</v>
      </c>
      <c r="K172" s="147"/>
      <c r="L172" s="28"/>
      <c r="M172" s="148" t="s">
        <v>1</v>
      </c>
      <c r="N172" s="149" t="s">
        <v>41</v>
      </c>
      <c r="P172" s="150">
        <f t="shared" si="11"/>
        <v>0</v>
      </c>
      <c r="Q172" s="150">
        <v>1.9499999999999999E-3</v>
      </c>
      <c r="R172" s="150">
        <f t="shared" si="12"/>
        <v>1.95E-2</v>
      </c>
      <c r="S172" s="150">
        <v>0</v>
      </c>
      <c r="T172" s="151">
        <f t="shared" si="13"/>
        <v>0</v>
      </c>
      <c r="AR172" s="152" t="s">
        <v>210</v>
      </c>
      <c r="AT172" s="152" t="s">
        <v>206</v>
      </c>
      <c r="AU172" s="152" t="s">
        <v>88</v>
      </c>
      <c r="AY172" s="13" t="s">
        <v>204</v>
      </c>
      <c r="BE172" s="153">
        <f t="shared" si="14"/>
        <v>0</v>
      </c>
      <c r="BF172" s="153">
        <f t="shared" si="15"/>
        <v>0</v>
      </c>
      <c r="BG172" s="153">
        <f t="shared" si="16"/>
        <v>0</v>
      </c>
      <c r="BH172" s="153">
        <f t="shared" si="17"/>
        <v>0</v>
      </c>
      <c r="BI172" s="153">
        <f t="shared" si="18"/>
        <v>0</v>
      </c>
      <c r="BJ172" s="13" t="s">
        <v>88</v>
      </c>
      <c r="BK172" s="153">
        <f t="shared" si="19"/>
        <v>0</v>
      </c>
      <c r="BL172" s="13" t="s">
        <v>210</v>
      </c>
      <c r="BM172" s="152" t="s">
        <v>295</v>
      </c>
    </row>
    <row r="173" spans="2:65" s="1" customFormat="1" ht="33" customHeight="1" x14ac:dyDescent="0.2">
      <c r="B173" s="139"/>
      <c r="C173" s="140" t="s">
        <v>296</v>
      </c>
      <c r="D173" s="140" t="s">
        <v>206</v>
      </c>
      <c r="E173" s="141" t="s">
        <v>297</v>
      </c>
      <c r="F173" s="142" t="s">
        <v>298</v>
      </c>
      <c r="G173" s="143" t="s">
        <v>244</v>
      </c>
      <c r="H173" s="144">
        <v>1135</v>
      </c>
      <c r="I173" s="145"/>
      <c r="J173" s="146">
        <f t="shared" si="10"/>
        <v>0</v>
      </c>
      <c r="K173" s="147"/>
      <c r="L173" s="28"/>
      <c r="M173" s="148" t="s">
        <v>1</v>
      </c>
      <c r="N173" s="149" t="s">
        <v>41</v>
      </c>
      <c r="P173" s="150">
        <f t="shared" si="11"/>
        <v>0</v>
      </c>
      <c r="Q173" s="150">
        <v>3.3000000000000003E-5</v>
      </c>
      <c r="R173" s="150">
        <f t="shared" si="12"/>
        <v>3.7455000000000002E-2</v>
      </c>
      <c r="S173" s="150">
        <v>0</v>
      </c>
      <c r="T173" s="151">
        <f t="shared" si="13"/>
        <v>0</v>
      </c>
      <c r="AR173" s="152" t="s">
        <v>210</v>
      </c>
      <c r="AT173" s="152" t="s">
        <v>206</v>
      </c>
      <c r="AU173" s="152" t="s">
        <v>88</v>
      </c>
      <c r="AY173" s="13" t="s">
        <v>204</v>
      </c>
      <c r="BE173" s="153">
        <f t="shared" si="14"/>
        <v>0</v>
      </c>
      <c r="BF173" s="153">
        <f t="shared" si="15"/>
        <v>0</v>
      </c>
      <c r="BG173" s="153">
        <f t="shared" si="16"/>
        <v>0</v>
      </c>
      <c r="BH173" s="153">
        <f t="shared" si="17"/>
        <v>0</v>
      </c>
      <c r="BI173" s="153">
        <f t="shared" si="18"/>
        <v>0</v>
      </c>
      <c r="BJ173" s="13" t="s">
        <v>88</v>
      </c>
      <c r="BK173" s="153">
        <f t="shared" si="19"/>
        <v>0</v>
      </c>
      <c r="BL173" s="13" t="s">
        <v>210</v>
      </c>
      <c r="BM173" s="152" t="s">
        <v>299</v>
      </c>
    </row>
    <row r="174" spans="2:65" s="1" customFormat="1" ht="33" customHeight="1" x14ac:dyDescent="0.2">
      <c r="B174" s="139"/>
      <c r="C174" s="154" t="s">
        <v>300</v>
      </c>
      <c r="D174" s="154" t="s">
        <v>301</v>
      </c>
      <c r="E174" s="155" t="s">
        <v>302</v>
      </c>
      <c r="F174" s="156" t="s">
        <v>303</v>
      </c>
      <c r="G174" s="157" t="s">
        <v>244</v>
      </c>
      <c r="H174" s="158">
        <v>1157.7</v>
      </c>
      <c r="I174" s="159"/>
      <c r="J174" s="160">
        <f t="shared" si="10"/>
        <v>0</v>
      </c>
      <c r="K174" s="161"/>
      <c r="L174" s="162"/>
      <c r="M174" s="163" t="s">
        <v>1</v>
      </c>
      <c r="N174" s="164" t="s">
        <v>41</v>
      </c>
      <c r="P174" s="150">
        <f t="shared" si="11"/>
        <v>0</v>
      </c>
      <c r="Q174" s="150">
        <v>4.0000000000000002E-4</v>
      </c>
      <c r="R174" s="150">
        <f t="shared" si="12"/>
        <v>0.46308000000000005</v>
      </c>
      <c r="S174" s="150">
        <v>0</v>
      </c>
      <c r="T174" s="151">
        <f t="shared" si="13"/>
        <v>0</v>
      </c>
      <c r="AR174" s="152" t="s">
        <v>233</v>
      </c>
      <c r="AT174" s="152" t="s">
        <v>301</v>
      </c>
      <c r="AU174" s="152" t="s">
        <v>88</v>
      </c>
      <c r="AY174" s="13" t="s">
        <v>204</v>
      </c>
      <c r="BE174" s="153">
        <f t="shared" si="14"/>
        <v>0</v>
      </c>
      <c r="BF174" s="153">
        <f t="shared" si="15"/>
        <v>0</v>
      </c>
      <c r="BG174" s="153">
        <f t="shared" si="16"/>
        <v>0</v>
      </c>
      <c r="BH174" s="153">
        <f t="shared" si="17"/>
        <v>0</v>
      </c>
      <c r="BI174" s="153">
        <f t="shared" si="18"/>
        <v>0</v>
      </c>
      <c r="BJ174" s="13" t="s">
        <v>88</v>
      </c>
      <c r="BK174" s="153">
        <f t="shared" si="19"/>
        <v>0</v>
      </c>
      <c r="BL174" s="13" t="s">
        <v>210</v>
      </c>
      <c r="BM174" s="152" t="s">
        <v>304</v>
      </c>
    </row>
    <row r="175" spans="2:65" s="11" customFormat="1" ht="22.8" customHeight="1" x14ac:dyDescent="0.25">
      <c r="B175" s="127"/>
      <c r="D175" s="128" t="s">
        <v>74</v>
      </c>
      <c r="E175" s="137" t="s">
        <v>93</v>
      </c>
      <c r="F175" s="137" t="s">
        <v>305</v>
      </c>
      <c r="I175" s="130"/>
      <c r="J175" s="138">
        <f>BK175</f>
        <v>0</v>
      </c>
      <c r="L175" s="127"/>
      <c r="M175" s="132"/>
      <c r="P175" s="133">
        <f>SUM(P176:P197)</f>
        <v>0</v>
      </c>
      <c r="R175" s="133">
        <f>SUM(R176:R197)</f>
        <v>212.23799981002</v>
      </c>
      <c r="T175" s="134">
        <f>SUM(T176:T197)</f>
        <v>0</v>
      </c>
      <c r="AR175" s="128" t="s">
        <v>82</v>
      </c>
      <c r="AT175" s="135" t="s">
        <v>74</v>
      </c>
      <c r="AU175" s="135" t="s">
        <v>82</v>
      </c>
      <c r="AY175" s="128" t="s">
        <v>204</v>
      </c>
      <c r="BK175" s="136">
        <f>SUM(BK176:BK197)</f>
        <v>0</v>
      </c>
    </row>
    <row r="176" spans="2:65" s="1" customFormat="1" ht="37.799999999999997" customHeight="1" x14ac:dyDescent="0.2">
      <c r="B176" s="139"/>
      <c r="C176" s="140" t="s">
        <v>306</v>
      </c>
      <c r="D176" s="140" t="s">
        <v>206</v>
      </c>
      <c r="E176" s="141" t="s">
        <v>307</v>
      </c>
      <c r="F176" s="142" t="s">
        <v>308</v>
      </c>
      <c r="G176" s="143" t="s">
        <v>209</v>
      </c>
      <c r="H176" s="144">
        <v>31.888000000000002</v>
      </c>
      <c r="I176" s="145"/>
      <c r="J176" s="146">
        <f t="shared" ref="J176:J197" si="20">ROUND(I176*H176,2)</f>
        <v>0</v>
      </c>
      <c r="K176" s="147"/>
      <c r="L176" s="28"/>
      <c r="M176" s="148" t="s">
        <v>1</v>
      </c>
      <c r="N176" s="149" t="s">
        <v>41</v>
      </c>
      <c r="P176" s="150">
        <f t="shared" ref="P176:P197" si="21">O176*H176</f>
        <v>0</v>
      </c>
      <c r="Q176" s="150">
        <v>0.7891804</v>
      </c>
      <c r="R176" s="150">
        <f t="shared" ref="R176:R197" si="22">Q176*H176</f>
        <v>25.165384595200003</v>
      </c>
      <c r="S176" s="150">
        <v>0</v>
      </c>
      <c r="T176" s="151">
        <f t="shared" ref="T176:T197" si="23">S176*H176</f>
        <v>0</v>
      </c>
      <c r="AR176" s="152" t="s">
        <v>210</v>
      </c>
      <c r="AT176" s="152" t="s">
        <v>206</v>
      </c>
      <c r="AU176" s="152" t="s">
        <v>88</v>
      </c>
      <c r="AY176" s="13" t="s">
        <v>204</v>
      </c>
      <c r="BE176" s="153">
        <f t="shared" ref="BE176:BE197" si="24">IF(N176="základná",J176,0)</f>
        <v>0</v>
      </c>
      <c r="BF176" s="153">
        <f t="shared" ref="BF176:BF197" si="25">IF(N176="znížená",J176,0)</f>
        <v>0</v>
      </c>
      <c r="BG176" s="153">
        <f t="shared" ref="BG176:BG197" si="26">IF(N176="zákl. prenesená",J176,0)</f>
        <v>0</v>
      </c>
      <c r="BH176" s="153">
        <f t="shared" ref="BH176:BH197" si="27">IF(N176="zníž. prenesená",J176,0)</f>
        <v>0</v>
      </c>
      <c r="BI176" s="153">
        <f t="shared" ref="BI176:BI197" si="28">IF(N176="nulová",J176,0)</f>
        <v>0</v>
      </c>
      <c r="BJ176" s="13" t="s">
        <v>88</v>
      </c>
      <c r="BK176" s="153">
        <f t="shared" ref="BK176:BK197" si="29">ROUND(I176*H176,2)</f>
        <v>0</v>
      </c>
      <c r="BL176" s="13" t="s">
        <v>210</v>
      </c>
      <c r="BM176" s="152" t="s">
        <v>309</v>
      </c>
    </row>
    <row r="177" spans="2:65" s="1" customFormat="1" ht="37.799999999999997" customHeight="1" x14ac:dyDescent="0.2">
      <c r="B177" s="139"/>
      <c r="C177" s="140" t="s">
        <v>310</v>
      </c>
      <c r="D177" s="140" t="s">
        <v>206</v>
      </c>
      <c r="E177" s="141" t="s">
        <v>311</v>
      </c>
      <c r="F177" s="142" t="s">
        <v>312</v>
      </c>
      <c r="G177" s="143" t="s">
        <v>209</v>
      </c>
      <c r="H177" s="144">
        <v>97.353999999999999</v>
      </c>
      <c r="I177" s="145"/>
      <c r="J177" s="146">
        <f t="shared" si="20"/>
        <v>0</v>
      </c>
      <c r="K177" s="147"/>
      <c r="L177" s="28"/>
      <c r="M177" s="148" t="s">
        <v>1</v>
      </c>
      <c r="N177" s="149" t="s">
        <v>41</v>
      </c>
      <c r="P177" s="150">
        <f t="shared" si="21"/>
        <v>0</v>
      </c>
      <c r="Q177" s="150">
        <v>0.82155999999999996</v>
      </c>
      <c r="R177" s="150">
        <f t="shared" si="22"/>
        <v>79.982152239999991</v>
      </c>
      <c r="S177" s="150">
        <v>0</v>
      </c>
      <c r="T177" s="151">
        <f t="shared" si="23"/>
        <v>0</v>
      </c>
      <c r="AR177" s="152" t="s">
        <v>210</v>
      </c>
      <c r="AT177" s="152" t="s">
        <v>206</v>
      </c>
      <c r="AU177" s="152" t="s">
        <v>88</v>
      </c>
      <c r="AY177" s="13" t="s">
        <v>204</v>
      </c>
      <c r="BE177" s="153">
        <f t="shared" si="24"/>
        <v>0</v>
      </c>
      <c r="BF177" s="153">
        <f t="shared" si="25"/>
        <v>0</v>
      </c>
      <c r="BG177" s="153">
        <f t="shared" si="26"/>
        <v>0</v>
      </c>
      <c r="BH177" s="153">
        <f t="shared" si="27"/>
        <v>0</v>
      </c>
      <c r="BI177" s="153">
        <f t="shared" si="28"/>
        <v>0</v>
      </c>
      <c r="BJ177" s="13" t="s">
        <v>88</v>
      </c>
      <c r="BK177" s="153">
        <f t="shared" si="29"/>
        <v>0</v>
      </c>
      <c r="BL177" s="13" t="s">
        <v>210</v>
      </c>
      <c r="BM177" s="152" t="s">
        <v>313</v>
      </c>
    </row>
    <row r="178" spans="2:65" s="1" customFormat="1" ht="24.15" customHeight="1" x14ac:dyDescent="0.2">
      <c r="B178" s="139"/>
      <c r="C178" s="140" t="s">
        <v>314</v>
      </c>
      <c r="D178" s="140" t="s">
        <v>206</v>
      </c>
      <c r="E178" s="141" t="s">
        <v>315</v>
      </c>
      <c r="F178" s="142" t="s">
        <v>316</v>
      </c>
      <c r="G178" s="143" t="s">
        <v>294</v>
      </c>
      <c r="H178" s="144">
        <v>21</v>
      </c>
      <c r="I178" s="145"/>
      <c r="J178" s="146">
        <f t="shared" si="20"/>
        <v>0</v>
      </c>
      <c r="K178" s="147"/>
      <c r="L178" s="28"/>
      <c r="M178" s="148" t="s">
        <v>1</v>
      </c>
      <c r="N178" s="149" t="s">
        <v>41</v>
      </c>
      <c r="P178" s="150">
        <f t="shared" si="21"/>
        <v>0</v>
      </c>
      <c r="Q178" s="150">
        <v>4.6302999999999997E-2</v>
      </c>
      <c r="R178" s="150">
        <f t="shared" si="22"/>
        <v>0.97236299999999998</v>
      </c>
      <c r="S178" s="150">
        <v>0</v>
      </c>
      <c r="T178" s="151">
        <f t="shared" si="23"/>
        <v>0</v>
      </c>
      <c r="AR178" s="152" t="s">
        <v>210</v>
      </c>
      <c r="AT178" s="152" t="s">
        <v>206</v>
      </c>
      <c r="AU178" s="152" t="s">
        <v>88</v>
      </c>
      <c r="AY178" s="13" t="s">
        <v>204</v>
      </c>
      <c r="BE178" s="153">
        <f t="shared" si="24"/>
        <v>0</v>
      </c>
      <c r="BF178" s="153">
        <f t="shared" si="25"/>
        <v>0</v>
      </c>
      <c r="BG178" s="153">
        <f t="shared" si="26"/>
        <v>0</v>
      </c>
      <c r="BH178" s="153">
        <f t="shared" si="27"/>
        <v>0</v>
      </c>
      <c r="BI178" s="153">
        <f t="shared" si="28"/>
        <v>0</v>
      </c>
      <c r="BJ178" s="13" t="s">
        <v>88</v>
      </c>
      <c r="BK178" s="153">
        <f t="shared" si="29"/>
        <v>0</v>
      </c>
      <c r="BL178" s="13" t="s">
        <v>210</v>
      </c>
      <c r="BM178" s="152" t="s">
        <v>317</v>
      </c>
    </row>
    <row r="179" spans="2:65" s="1" customFormat="1" ht="24.15" customHeight="1" x14ac:dyDescent="0.2">
      <c r="B179" s="139"/>
      <c r="C179" s="140" t="s">
        <v>318</v>
      </c>
      <c r="D179" s="140" t="s">
        <v>206</v>
      </c>
      <c r="E179" s="141" t="s">
        <v>319</v>
      </c>
      <c r="F179" s="142" t="s">
        <v>320</v>
      </c>
      <c r="G179" s="143" t="s">
        <v>294</v>
      </c>
      <c r="H179" s="144">
        <v>36</v>
      </c>
      <c r="I179" s="145"/>
      <c r="J179" s="146">
        <f t="shared" si="20"/>
        <v>0</v>
      </c>
      <c r="K179" s="147"/>
      <c r="L179" s="28"/>
      <c r="M179" s="148" t="s">
        <v>1</v>
      </c>
      <c r="N179" s="149" t="s">
        <v>41</v>
      </c>
      <c r="P179" s="150">
        <f t="shared" si="21"/>
        <v>0</v>
      </c>
      <c r="Q179" s="150">
        <v>5.5482999999999998E-2</v>
      </c>
      <c r="R179" s="150">
        <f t="shared" si="22"/>
        <v>1.9973879999999999</v>
      </c>
      <c r="S179" s="150">
        <v>0</v>
      </c>
      <c r="T179" s="151">
        <f t="shared" si="23"/>
        <v>0</v>
      </c>
      <c r="AR179" s="152" t="s">
        <v>210</v>
      </c>
      <c r="AT179" s="152" t="s">
        <v>206</v>
      </c>
      <c r="AU179" s="152" t="s">
        <v>88</v>
      </c>
      <c r="AY179" s="13" t="s">
        <v>204</v>
      </c>
      <c r="BE179" s="153">
        <f t="shared" si="24"/>
        <v>0</v>
      </c>
      <c r="BF179" s="153">
        <f t="shared" si="25"/>
        <v>0</v>
      </c>
      <c r="BG179" s="153">
        <f t="shared" si="26"/>
        <v>0</v>
      </c>
      <c r="BH179" s="153">
        <f t="shared" si="27"/>
        <v>0</v>
      </c>
      <c r="BI179" s="153">
        <f t="shared" si="28"/>
        <v>0</v>
      </c>
      <c r="BJ179" s="13" t="s">
        <v>88</v>
      </c>
      <c r="BK179" s="153">
        <f t="shared" si="29"/>
        <v>0</v>
      </c>
      <c r="BL179" s="13" t="s">
        <v>210</v>
      </c>
      <c r="BM179" s="152" t="s">
        <v>321</v>
      </c>
    </row>
    <row r="180" spans="2:65" s="1" customFormat="1" ht="24.15" customHeight="1" x14ac:dyDescent="0.2">
      <c r="B180" s="139"/>
      <c r="C180" s="140" t="s">
        <v>322</v>
      </c>
      <c r="D180" s="140" t="s">
        <v>206</v>
      </c>
      <c r="E180" s="141" t="s">
        <v>323</v>
      </c>
      <c r="F180" s="142" t="s">
        <v>324</v>
      </c>
      <c r="G180" s="143" t="s">
        <v>294</v>
      </c>
      <c r="H180" s="144">
        <v>36</v>
      </c>
      <c r="I180" s="145"/>
      <c r="J180" s="146">
        <f t="shared" si="20"/>
        <v>0</v>
      </c>
      <c r="K180" s="147"/>
      <c r="L180" s="28"/>
      <c r="M180" s="148" t="s">
        <v>1</v>
      </c>
      <c r="N180" s="149" t="s">
        <v>41</v>
      </c>
      <c r="P180" s="150">
        <f t="shared" si="21"/>
        <v>0</v>
      </c>
      <c r="Q180" s="150">
        <v>8.3263000000000004E-2</v>
      </c>
      <c r="R180" s="150">
        <f t="shared" si="22"/>
        <v>2.997468</v>
      </c>
      <c r="S180" s="150">
        <v>0</v>
      </c>
      <c r="T180" s="151">
        <f t="shared" si="23"/>
        <v>0</v>
      </c>
      <c r="AR180" s="152" t="s">
        <v>210</v>
      </c>
      <c r="AT180" s="152" t="s">
        <v>206</v>
      </c>
      <c r="AU180" s="152" t="s">
        <v>88</v>
      </c>
      <c r="AY180" s="13" t="s">
        <v>204</v>
      </c>
      <c r="BE180" s="153">
        <f t="shared" si="24"/>
        <v>0</v>
      </c>
      <c r="BF180" s="153">
        <f t="shared" si="25"/>
        <v>0</v>
      </c>
      <c r="BG180" s="153">
        <f t="shared" si="26"/>
        <v>0</v>
      </c>
      <c r="BH180" s="153">
        <f t="shared" si="27"/>
        <v>0</v>
      </c>
      <c r="BI180" s="153">
        <f t="shared" si="28"/>
        <v>0</v>
      </c>
      <c r="BJ180" s="13" t="s">
        <v>88</v>
      </c>
      <c r="BK180" s="153">
        <f t="shared" si="29"/>
        <v>0</v>
      </c>
      <c r="BL180" s="13" t="s">
        <v>210</v>
      </c>
      <c r="BM180" s="152" t="s">
        <v>325</v>
      </c>
    </row>
    <row r="181" spans="2:65" s="1" customFormat="1" ht="24.15" customHeight="1" x14ac:dyDescent="0.2">
      <c r="B181" s="139"/>
      <c r="C181" s="140" t="s">
        <v>326</v>
      </c>
      <c r="D181" s="140" t="s">
        <v>206</v>
      </c>
      <c r="E181" s="141" t="s">
        <v>327</v>
      </c>
      <c r="F181" s="142" t="s">
        <v>328</v>
      </c>
      <c r="G181" s="143" t="s">
        <v>294</v>
      </c>
      <c r="H181" s="144">
        <v>4</v>
      </c>
      <c r="I181" s="145"/>
      <c r="J181" s="146">
        <f t="shared" si="20"/>
        <v>0</v>
      </c>
      <c r="K181" s="147"/>
      <c r="L181" s="28"/>
      <c r="M181" s="148" t="s">
        <v>1</v>
      </c>
      <c r="N181" s="149" t="s">
        <v>41</v>
      </c>
      <c r="P181" s="150">
        <f t="shared" si="21"/>
        <v>0</v>
      </c>
      <c r="Q181" s="150">
        <v>9.2603000000000005E-2</v>
      </c>
      <c r="R181" s="150">
        <f t="shared" si="22"/>
        <v>0.37041200000000002</v>
      </c>
      <c r="S181" s="150">
        <v>0</v>
      </c>
      <c r="T181" s="151">
        <f t="shared" si="23"/>
        <v>0</v>
      </c>
      <c r="AR181" s="152" t="s">
        <v>210</v>
      </c>
      <c r="AT181" s="152" t="s">
        <v>206</v>
      </c>
      <c r="AU181" s="152" t="s">
        <v>88</v>
      </c>
      <c r="AY181" s="13" t="s">
        <v>204</v>
      </c>
      <c r="BE181" s="153">
        <f t="shared" si="24"/>
        <v>0</v>
      </c>
      <c r="BF181" s="153">
        <f t="shared" si="25"/>
        <v>0</v>
      </c>
      <c r="BG181" s="153">
        <f t="shared" si="26"/>
        <v>0</v>
      </c>
      <c r="BH181" s="153">
        <f t="shared" si="27"/>
        <v>0</v>
      </c>
      <c r="BI181" s="153">
        <f t="shared" si="28"/>
        <v>0</v>
      </c>
      <c r="BJ181" s="13" t="s">
        <v>88</v>
      </c>
      <c r="BK181" s="153">
        <f t="shared" si="29"/>
        <v>0</v>
      </c>
      <c r="BL181" s="13" t="s">
        <v>210</v>
      </c>
      <c r="BM181" s="152" t="s">
        <v>329</v>
      </c>
    </row>
    <row r="182" spans="2:65" s="1" customFormat="1" ht="24.15" customHeight="1" x14ac:dyDescent="0.2">
      <c r="B182" s="139"/>
      <c r="C182" s="140" t="s">
        <v>330</v>
      </c>
      <c r="D182" s="140" t="s">
        <v>206</v>
      </c>
      <c r="E182" s="141" t="s">
        <v>331</v>
      </c>
      <c r="F182" s="142" t="s">
        <v>332</v>
      </c>
      <c r="G182" s="143" t="s">
        <v>294</v>
      </c>
      <c r="H182" s="144">
        <v>16</v>
      </c>
      <c r="I182" s="145"/>
      <c r="J182" s="146">
        <f t="shared" si="20"/>
        <v>0</v>
      </c>
      <c r="K182" s="147"/>
      <c r="L182" s="28"/>
      <c r="M182" s="148" t="s">
        <v>1</v>
      </c>
      <c r="N182" s="149" t="s">
        <v>41</v>
      </c>
      <c r="P182" s="150">
        <f t="shared" si="21"/>
        <v>0</v>
      </c>
      <c r="Q182" s="150">
        <v>0.101783</v>
      </c>
      <c r="R182" s="150">
        <f t="shared" si="22"/>
        <v>1.628528</v>
      </c>
      <c r="S182" s="150">
        <v>0</v>
      </c>
      <c r="T182" s="151">
        <f t="shared" si="23"/>
        <v>0</v>
      </c>
      <c r="AR182" s="152" t="s">
        <v>210</v>
      </c>
      <c r="AT182" s="152" t="s">
        <v>206</v>
      </c>
      <c r="AU182" s="152" t="s">
        <v>88</v>
      </c>
      <c r="AY182" s="13" t="s">
        <v>204</v>
      </c>
      <c r="BE182" s="153">
        <f t="shared" si="24"/>
        <v>0</v>
      </c>
      <c r="BF182" s="153">
        <f t="shared" si="25"/>
        <v>0</v>
      </c>
      <c r="BG182" s="153">
        <f t="shared" si="26"/>
        <v>0</v>
      </c>
      <c r="BH182" s="153">
        <f t="shared" si="27"/>
        <v>0</v>
      </c>
      <c r="BI182" s="153">
        <f t="shared" si="28"/>
        <v>0</v>
      </c>
      <c r="BJ182" s="13" t="s">
        <v>88</v>
      </c>
      <c r="BK182" s="153">
        <f t="shared" si="29"/>
        <v>0</v>
      </c>
      <c r="BL182" s="13" t="s">
        <v>210</v>
      </c>
      <c r="BM182" s="152" t="s">
        <v>333</v>
      </c>
    </row>
    <row r="183" spans="2:65" s="1" customFormat="1" ht="24.15" customHeight="1" x14ac:dyDescent="0.2">
      <c r="B183" s="139"/>
      <c r="C183" s="140" t="s">
        <v>334</v>
      </c>
      <c r="D183" s="140" t="s">
        <v>206</v>
      </c>
      <c r="E183" s="141" t="s">
        <v>335</v>
      </c>
      <c r="F183" s="142" t="s">
        <v>336</v>
      </c>
      <c r="G183" s="143" t="s">
        <v>294</v>
      </c>
      <c r="H183" s="144">
        <v>12</v>
      </c>
      <c r="I183" s="145"/>
      <c r="J183" s="146">
        <f t="shared" si="20"/>
        <v>0</v>
      </c>
      <c r="K183" s="147"/>
      <c r="L183" s="28"/>
      <c r="M183" s="148" t="s">
        <v>1</v>
      </c>
      <c r="N183" s="149" t="s">
        <v>41</v>
      </c>
      <c r="P183" s="150">
        <f t="shared" si="21"/>
        <v>0</v>
      </c>
      <c r="Q183" s="150">
        <v>0.120143</v>
      </c>
      <c r="R183" s="150">
        <f t="shared" si="22"/>
        <v>1.441716</v>
      </c>
      <c r="S183" s="150">
        <v>0</v>
      </c>
      <c r="T183" s="151">
        <f t="shared" si="23"/>
        <v>0</v>
      </c>
      <c r="AR183" s="152" t="s">
        <v>210</v>
      </c>
      <c r="AT183" s="152" t="s">
        <v>206</v>
      </c>
      <c r="AU183" s="152" t="s">
        <v>88</v>
      </c>
      <c r="AY183" s="13" t="s">
        <v>204</v>
      </c>
      <c r="BE183" s="153">
        <f t="shared" si="24"/>
        <v>0</v>
      </c>
      <c r="BF183" s="153">
        <f t="shared" si="25"/>
        <v>0</v>
      </c>
      <c r="BG183" s="153">
        <f t="shared" si="26"/>
        <v>0</v>
      </c>
      <c r="BH183" s="153">
        <f t="shared" si="27"/>
        <v>0</v>
      </c>
      <c r="BI183" s="153">
        <f t="shared" si="28"/>
        <v>0</v>
      </c>
      <c r="BJ183" s="13" t="s">
        <v>88</v>
      </c>
      <c r="BK183" s="153">
        <f t="shared" si="29"/>
        <v>0</v>
      </c>
      <c r="BL183" s="13" t="s">
        <v>210</v>
      </c>
      <c r="BM183" s="152" t="s">
        <v>337</v>
      </c>
    </row>
    <row r="184" spans="2:65" s="1" customFormat="1" ht="24.15" customHeight="1" x14ac:dyDescent="0.2">
      <c r="B184" s="139"/>
      <c r="C184" s="140" t="s">
        <v>338</v>
      </c>
      <c r="D184" s="140" t="s">
        <v>206</v>
      </c>
      <c r="E184" s="141" t="s">
        <v>339</v>
      </c>
      <c r="F184" s="142" t="s">
        <v>340</v>
      </c>
      <c r="G184" s="143" t="s">
        <v>294</v>
      </c>
      <c r="H184" s="144">
        <v>6</v>
      </c>
      <c r="I184" s="145"/>
      <c r="J184" s="146">
        <f t="shared" si="20"/>
        <v>0</v>
      </c>
      <c r="K184" s="147"/>
      <c r="L184" s="28"/>
      <c r="M184" s="148" t="s">
        <v>1</v>
      </c>
      <c r="N184" s="149" t="s">
        <v>41</v>
      </c>
      <c r="P184" s="150">
        <f t="shared" si="21"/>
        <v>0</v>
      </c>
      <c r="Q184" s="150">
        <v>4.1133200000000002E-2</v>
      </c>
      <c r="R184" s="150">
        <f t="shared" si="22"/>
        <v>0.2467992</v>
      </c>
      <c r="S184" s="150">
        <v>0</v>
      </c>
      <c r="T184" s="151">
        <f t="shared" si="23"/>
        <v>0</v>
      </c>
      <c r="AR184" s="152" t="s">
        <v>210</v>
      </c>
      <c r="AT184" s="152" t="s">
        <v>206</v>
      </c>
      <c r="AU184" s="152" t="s">
        <v>88</v>
      </c>
      <c r="AY184" s="13" t="s">
        <v>204</v>
      </c>
      <c r="BE184" s="153">
        <f t="shared" si="24"/>
        <v>0</v>
      </c>
      <c r="BF184" s="153">
        <f t="shared" si="25"/>
        <v>0</v>
      </c>
      <c r="BG184" s="153">
        <f t="shared" si="26"/>
        <v>0</v>
      </c>
      <c r="BH184" s="153">
        <f t="shared" si="27"/>
        <v>0</v>
      </c>
      <c r="BI184" s="153">
        <f t="shared" si="28"/>
        <v>0</v>
      </c>
      <c r="BJ184" s="13" t="s">
        <v>88</v>
      </c>
      <c r="BK184" s="153">
        <f t="shared" si="29"/>
        <v>0</v>
      </c>
      <c r="BL184" s="13" t="s">
        <v>210</v>
      </c>
      <c r="BM184" s="152" t="s">
        <v>341</v>
      </c>
    </row>
    <row r="185" spans="2:65" s="1" customFormat="1" ht="24.15" customHeight="1" x14ac:dyDescent="0.2">
      <c r="B185" s="139"/>
      <c r="C185" s="140" t="s">
        <v>342</v>
      </c>
      <c r="D185" s="140" t="s">
        <v>206</v>
      </c>
      <c r="E185" s="141" t="s">
        <v>343</v>
      </c>
      <c r="F185" s="142" t="s">
        <v>344</v>
      </c>
      <c r="G185" s="143" t="s">
        <v>294</v>
      </c>
      <c r="H185" s="144">
        <v>21</v>
      </c>
      <c r="I185" s="145"/>
      <c r="J185" s="146">
        <f t="shared" si="20"/>
        <v>0</v>
      </c>
      <c r="K185" s="147"/>
      <c r="L185" s="28"/>
      <c r="M185" s="148" t="s">
        <v>1</v>
      </c>
      <c r="N185" s="149" t="s">
        <v>41</v>
      </c>
      <c r="P185" s="150">
        <f t="shared" si="21"/>
        <v>0</v>
      </c>
      <c r="Q185" s="150">
        <v>3.9870000000000003E-2</v>
      </c>
      <c r="R185" s="150">
        <f t="shared" si="22"/>
        <v>0.83727000000000007</v>
      </c>
      <c r="S185" s="150">
        <v>0</v>
      </c>
      <c r="T185" s="151">
        <f t="shared" si="23"/>
        <v>0</v>
      </c>
      <c r="AR185" s="152" t="s">
        <v>210</v>
      </c>
      <c r="AT185" s="152" t="s">
        <v>206</v>
      </c>
      <c r="AU185" s="152" t="s">
        <v>88</v>
      </c>
      <c r="AY185" s="13" t="s">
        <v>204</v>
      </c>
      <c r="BE185" s="153">
        <f t="shared" si="24"/>
        <v>0</v>
      </c>
      <c r="BF185" s="153">
        <f t="shared" si="25"/>
        <v>0</v>
      </c>
      <c r="BG185" s="153">
        <f t="shared" si="26"/>
        <v>0</v>
      </c>
      <c r="BH185" s="153">
        <f t="shared" si="27"/>
        <v>0</v>
      </c>
      <c r="BI185" s="153">
        <f t="shared" si="28"/>
        <v>0</v>
      </c>
      <c r="BJ185" s="13" t="s">
        <v>88</v>
      </c>
      <c r="BK185" s="153">
        <f t="shared" si="29"/>
        <v>0</v>
      </c>
      <c r="BL185" s="13" t="s">
        <v>210</v>
      </c>
      <c r="BM185" s="152" t="s">
        <v>345</v>
      </c>
    </row>
    <row r="186" spans="2:65" s="1" customFormat="1" ht="24.15" customHeight="1" x14ac:dyDescent="0.2">
      <c r="B186" s="139"/>
      <c r="C186" s="140" t="s">
        <v>346</v>
      </c>
      <c r="D186" s="140" t="s">
        <v>206</v>
      </c>
      <c r="E186" s="141" t="s">
        <v>347</v>
      </c>
      <c r="F186" s="142" t="s">
        <v>348</v>
      </c>
      <c r="G186" s="143" t="s">
        <v>294</v>
      </c>
      <c r="H186" s="144">
        <v>1</v>
      </c>
      <c r="I186" s="145"/>
      <c r="J186" s="146">
        <f t="shared" si="20"/>
        <v>0</v>
      </c>
      <c r="K186" s="147"/>
      <c r="L186" s="28"/>
      <c r="M186" s="148" t="s">
        <v>1</v>
      </c>
      <c r="N186" s="149" t="s">
        <v>41</v>
      </c>
      <c r="P186" s="150">
        <f t="shared" si="21"/>
        <v>0</v>
      </c>
      <c r="Q186" s="150">
        <v>1.2870879999999999E-2</v>
      </c>
      <c r="R186" s="150">
        <f t="shared" si="22"/>
        <v>1.2870879999999999E-2</v>
      </c>
      <c r="S186" s="150">
        <v>0</v>
      </c>
      <c r="T186" s="151">
        <f t="shared" si="23"/>
        <v>0</v>
      </c>
      <c r="AR186" s="152" t="s">
        <v>210</v>
      </c>
      <c r="AT186" s="152" t="s">
        <v>206</v>
      </c>
      <c r="AU186" s="152" t="s">
        <v>88</v>
      </c>
      <c r="AY186" s="13" t="s">
        <v>204</v>
      </c>
      <c r="BE186" s="153">
        <f t="shared" si="24"/>
        <v>0</v>
      </c>
      <c r="BF186" s="153">
        <f t="shared" si="25"/>
        <v>0</v>
      </c>
      <c r="BG186" s="153">
        <f t="shared" si="26"/>
        <v>0</v>
      </c>
      <c r="BH186" s="153">
        <f t="shared" si="27"/>
        <v>0</v>
      </c>
      <c r="BI186" s="153">
        <f t="shared" si="28"/>
        <v>0</v>
      </c>
      <c r="BJ186" s="13" t="s">
        <v>88</v>
      </c>
      <c r="BK186" s="153">
        <f t="shared" si="29"/>
        <v>0</v>
      </c>
      <c r="BL186" s="13" t="s">
        <v>210</v>
      </c>
      <c r="BM186" s="152" t="s">
        <v>349</v>
      </c>
    </row>
    <row r="187" spans="2:65" s="1" customFormat="1" ht="24.15" customHeight="1" x14ac:dyDescent="0.2">
      <c r="B187" s="139"/>
      <c r="C187" s="140" t="s">
        <v>350</v>
      </c>
      <c r="D187" s="140" t="s">
        <v>206</v>
      </c>
      <c r="E187" s="141" t="s">
        <v>351</v>
      </c>
      <c r="F187" s="142" t="s">
        <v>352</v>
      </c>
      <c r="G187" s="143" t="s">
        <v>294</v>
      </c>
      <c r="H187" s="144">
        <v>1</v>
      </c>
      <c r="I187" s="145"/>
      <c r="J187" s="146">
        <f t="shared" si="20"/>
        <v>0</v>
      </c>
      <c r="K187" s="147"/>
      <c r="L187" s="28"/>
      <c r="M187" s="148" t="s">
        <v>1</v>
      </c>
      <c r="N187" s="149" t="s">
        <v>41</v>
      </c>
      <c r="P187" s="150">
        <f t="shared" si="21"/>
        <v>0</v>
      </c>
      <c r="Q187" s="150">
        <v>2.795632E-2</v>
      </c>
      <c r="R187" s="150">
        <f t="shared" si="22"/>
        <v>2.795632E-2</v>
      </c>
      <c r="S187" s="150">
        <v>0</v>
      </c>
      <c r="T187" s="151">
        <f t="shared" si="23"/>
        <v>0</v>
      </c>
      <c r="AR187" s="152" t="s">
        <v>210</v>
      </c>
      <c r="AT187" s="152" t="s">
        <v>206</v>
      </c>
      <c r="AU187" s="152" t="s">
        <v>88</v>
      </c>
      <c r="AY187" s="13" t="s">
        <v>204</v>
      </c>
      <c r="BE187" s="153">
        <f t="shared" si="24"/>
        <v>0</v>
      </c>
      <c r="BF187" s="153">
        <f t="shared" si="25"/>
        <v>0</v>
      </c>
      <c r="BG187" s="153">
        <f t="shared" si="26"/>
        <v>0</v>
      </c>
      <c r="BH187" s="153">
        <f t="shared" si="27"/>
        <v>0</v>
      </c>
      <c r="BI187" s="153">
        <f t="shared" si="28"/>
        <v>0</v>
      </c>
      <c r="BJ187" s="13" t="s">
        <v>88</v>
      </c>
      <c r="BK187" s="153">
        <f t="shared" si="29"/>
        <v>0</v>
      </c>
      <c r="BL187" s="13" t="s">
        <v>210</v>
      </c>
      <c r="BM187" s="152" t="s">
        <v>353</v>
      </c>
    </row>
    <row r="188" spans="2:65" s="1" customFormat="1" ht="24.15" customHeight="1" x14ac:dyDescent="0.2">
      <c r="B188" s="139"/>
      <c r="C188" s="140" t="s">
        <v>354</v>
      </c>
      <c r="D188" s="140" t="s">
        <v>206</v>
      </c>
      <c r="E188" s="141" t="s">
        <v>355</v>
      </c>
      <c r="F188" s="142" t="s">
        <v>356</v>
      </c>
      <c r="G188" s="143" t="s">
        <v>294</v>
      </c>
      <c r="H188" s="144">
        <v>6</v>
      </c>
      <c r="I188" s="145"/>
      <c r="J188" s="146">
        <f t="shared" si="20"/>
        <v>0</v>
      </c>
      <c r="K188" s="147"/>
      <c r="L188" s="28"/>
      <c r="M188" s="148" t="s">
        <v>1</v>
      </c>
      <c r="N188" s="149" t="s">
        <v>41</v>
      </c>
      <c r="P188" s="150">
        <f t="shared" si="21"/>
        <v>0</v>
      </c>
      <c r="Q188" s="150">
        <v>3.2796319999999997E-2</v>
      </c>
      <c r="R188" s="150">
        <f t="shared" si="22"/>
        <v>0.19677792</v>
      </c>
      <c r="S188" s="150">
        <v>0</v>
      </c>
      <c r="T188" s="151">
        <f t="shared" si="23"/>
        <v>0</v>
      </c>
      <c r="AR188" s="152" t="s">
        <v>210</v>
      </c>
      <c r="AT188" s="152" t="s">
        <v>206</v>
      </c>
      <c r="AU188" s="152" t="s">
        <v>88</v>
      </c>
      <c r="AY188" s="13" t="s">
        <v>204</v>
      </c>
      <c r="BE188" s="153">
        <f t="shared" si="24"/>
        <v>0</v>
      </c>
      <c r="BF188" s="153">
        <f t="shared" si="25"/>
        <v>0</v>
      </c>
      <c r="BG188" s="153">
        <f t="shared" si="26"/>
        <v>0</v>
      </c>
      <c r="BH188" s="153">
        <f t="shared" si="27"/>
        <v>0</v>
      </c>
      <c r="BI188" s="153">
        <f t="shared" si="28"/>
        <v>0</v>
      </c>
      <c r="BJ188" s="13" t="s">
        <v>88</v>
      </c>
      <c r="BK188" s="153">
        <f t="shared" si="29"/>
        <v>0</v>
      </c>
      <c r="BL188" s="13" t="s">
        <v>210</v>
      </c>
      <c r="BM188" s="152" t="s">
        <v>357</v>
      </c>
    </row>
    <row r="189" spans="2:65" s="1" customFormat="1" ht="21.75" customHeight="1" x14ac:dyDescent="0.2">
      <c r="B189" s="139"/>
      <c r="C189" s="140" t="s">
        <v>358</v>
      </c>
      <c r="D189" s="140" t="s">
        <v>206</v>
      </c>
      <c r="E189" s="141" t="s">
        <v>359</v>
      </c>
      <c r="F189" s="142" t="s">
        <v>360</v>
      </c>
      <c r="G189" s="143" t="s">
        <v>209</v>
      </c>
      <c r="H189" s="144">
        <v>7.43</v>
      </c>
      <c r="I189" s="145"/>
      <c r="J189" s="146">
        <f t="shared" si="20"/>
        <v>0</v>
      </c>
      <c r="K189" s="147"/>
      <c r="L189" s="28"/>
      <c r="M189" s="148" t="s">
        <v>1</v>
      </c>
      <c r="N189" s="149" t="s">
        <v>41</v>
      </c>
      <c r="P189" s="150">
        <f t="shared" si="21"/>
        <v>0</v>
      </c>
      <c r="Q189" s="150">
        <v>2.4160283499999999</v>
      </c>
      <c r="R189" s="150">
        <f t="shared" si="22"/>
        <v>17.951090640499999</v>
      </c>
      <c r="S189" s="150">
        <v>0</v>
      </c>
      <c r="T189" s="151">
        <f t="shared" si="23"/>
        <v>0</v>
      </c>
      <c r="AR189" s="152" t="s">
        <v>210</v>
      </c>
      <c r="AT189" s="152" t="s">
        <v>206</v>
      </c>
      <c r="AU189" s="152" t="s">
        <v>88</v>
      </c>
      <c r="AY189" s="13" t="s">
        <v>204</v>
      </c>
      <c r="BE189" s="153">
        <f t="shared" si="24"/>
        <v>0</v>
      </c>
      <c r="BF189" s="153">
        <f t="shared" si="25"/>
        <v>0</v>
      </c>
      <c r="BG189" s="153">
        <f t="shared" si="26"/>
        <v>0</v>
      </c>
      <c r="BH189" s="153">
        <f t="shared" si="27"/>
        <v>0</v>
      </c>
      <c r="BI189" s="153">
        <f t="shared" si="28"/>
        <v>0</v>
      </c>
      <c r="BJ189" s="13" t="s">
        <v>88</v>
      </c>
      <c r="BK189" s="153">
        <f t="shared" si="29"/>
        <v>0</v>
      </c>
      <c r="BL189" s="13" t="s">
        <v>210</v>
      </c>
      <c r="BM189" s="152" t="s">
        <v>361</v>
      </c>
    </row>
    <row r="190" spans="2:65" s="1" customFormat="1" ht="24.15" customHeight="1" x14ac:dyDescent="0.2">
      <c r="B190" s="139"/>
      <c r="C190" s="140" t="s">
        <v>362</v>
      </c>
      <c r="D190" s="140" t="s">
        <v>206</v>
      </c>
      <c r="E190" s="141" t="s">
        <v>363</v>
      </c>
      <c r="F190" s="142" t="s">
        <v>364</v>
      </c>
      <c r="G190" s="143" t="s">
        <v>244</v>
      </c>
      <c r="H190" s="144">
        <v>100.515</v>
      </c>
      <c r="I190" s="145"/>
      <c r="J190" s="146">
        <f t="shared" si="20"/>
        <v>0</v>
      </c>
      <c r="K190" s="147"/>
      <c r="L190" s="28"/>
      <c r="M190" s="148" t="s">
        <v>1</v>
      </c>
      <c r="N190" s="149" t="s">
        <v>41</v>
      </c>
      <c r="P190" s="150">
        <f t="shared" si="21"/>
        <v>0</v>
      </c>
      <c r="Q190" s="150">
        <v>6.8127999999999999E-3</v>
      </c>
      <c r="R190" s="150">
        <f t="shared" si="22"/>
        <v>0.68478859199999997</v>
      </c>
      <c r="S190" s="150">
        <v>0</v>
      </c>
      <c r="T190" s="151">
        <f t="shared" si="23"/>
        <v>0</v>
      </c>
      <c r="AR190" s="152" t="s">
        <v>210</v>
      </c>
      <c r="AT190" s="152" t="s">
        <v>206</v>
      </c>
      <c r="AU190" s="152" t="s">
        <v>88</v>
      </c>
      <c r="AY190" s="13" t="s">
        <v>204</v>
      </c>
      <c r="BE190" s="153">
        <f t="shared" si="24"/>
        <v>0</v>
      </c>
      <c r="BF190" s="153">
        <f t="shared" si="25"/>
        <v>0</v>
      </c>
      <c r="BG190" s="153">
        <f t="shared" si="26"/>
        <v>0</v>
      </c>
      <c r="BH190" s="153">
        <f t="shared" si="27"/>
        <v>0</v>
      </c>
      <c r="BI190" s="153">
        <f t="shared" si="28"/>
        <v>0</v>
      </c>
      <c r="BJ190" s="13" t="s">
        <v>88</v>
      </c>
      <c r="BK190" s="153">
        <f t="shared" si="29"/>
        <v>0</v>
      </c>
      <c r="BL190" s="13" t="s">
        <v>210</v>
      </c>
      <c r="BM190" s="152" t="s">
        <v>365</v>
      </c>
    </row>
    <row r="191" spans="2:65" s="1" customFormat="1" ht="24.15" customHeight="1" x14ac:dyDescent="0.2">
      <c r="B191" s="139"/>
      <c r="C191" s="140" t="s">
        <v>366</v>
      </c>
      <c r="D191" s="140" t="s">
        <v>206</v>
      </c>
      <c r="E191" s="141" t="s">
        <v>367</v>
      </c>
      <c r="F191" s="142" t="s">
        <v>368</v>
      </c>
      <c r="G191" s="143" t="s">
        <v>244</v>
      </c>
      <c r="H191" s="144">
        <v>100.515</v>
      </c>
      <c r="I191" s="145"/>
      <c r="J191" s="146">
        <f t="shared" si="20"/>
        <v>0</v>
      </c>
      <c r="K191" s="147"/>
      <c r="L191" s="28"/>
      <c r="M191" s="148" t="s">
        <v>1</v>
      </c>
      <c r="N191" s="149" t="s">
        <v>41</v>
      </c>
      <c r="P191" s="150">
        <f t="shared" si="21"/>
        <v>0</v>
      </c>
      <c r="Q191" s="150">
        <v>0</v>
      </c>
      <c r="R191" s="150">
        <f t="shared" si="22"/>
        <v>0</v>
      </c>
      <c r="S191" s="150">
        <v>0</v>
      </c>
      <c r="T191" s="151">
        <f t="shared" si="23"/>
        <v>0</v>
      </c>
      <c r="AR191" s="152" t="s">
        <v>210</v>
      </c>
      <c r="AT191" s="152" t="s">
        <v>206</v>
      </c>
      <c r="AU191" s="152" t="s">
        <v>88</v>
      </c>
      <c r="AY191" s="13" t="s">
        <v>204</v>
      </c>
      <c r="BE191" s="153">
        <f t="shared" si="24"/>
        <v>0</v>
      </c>
      <c r="BF191" s="153">
        <f t="shared" si="25"/>
        <v>0</v>
      </c>
      <c r="BG191" s="153">
        <f t="shared" si="26"/>
        <v>0</v>
      </c>
      <c r="BH191" s="153">
        <f t="shared" si="27"/>
        <v>0</v>
      </c>
      <c r="BI191" s="153">
        <f t="shared" si="28"/>
        <v>0</v>
      </c>
      <c r="BJ191" s="13" t="s">
        <v>88</v>
      </c>
      <c r="BK191" s="153">
        <f t="shared" si="29"/>
        <v>0</v>
      </c>
      <c r="BL191" s="13" t="s">
        <v>210</v>
      </c>
      <c r="BM191" s="152" t="s">
        <v>369</v>
      </c>
    </row>
    <row r="192" spans="2:65" s="1" customFormat="1" ht="16.5" customHeight="1" x14ac:dyDescent="0.2">
      <c r="B192" s="139"/>
      <c r="C192" s="140" t="s">
        <v>370</v>
      </c>
      <c r="D192" s="140" t="s">
        <v>206</v>
      </c>
      <c r="E192" s="141" t="s">
        <v>371</v>
      </c>
      <c r="F192" s="142" t="s">
        <v>372</v>
      </c>
      <c r="G192" s="143" t="s">
        <v>270</v>
      </c>
      <c r="H192" s="144">
        <v>0.77400000000000002</v>
      </c>
      <c r="I192" s="145"/>
      <c r="J192" s="146">
        <f t="shared" si="20"/>
        <v>0</v>
      </c>
      <c r="K192" s="147"/>
      <c r="L192" s="28"/>
      <c r="M192" s="148" t="s">
        <v>1</v>
      </c>
      <c r="N192" s="149" t="s">
        <v>41</v>
      </c>
      <c r="P192" s="150">
        <f t="shared" si="21"/>
        <v>0</v>
      </c>
      <c r="Q192" s="150">
        <v>1.01144973</v>
      </c>
      <c r="R192" s="150">
        <f t="shared" si="22"/>
        <v>0.78286209102000004</v>
      </c>
      <c r="S192" s="150">
        <v>0</v>
      </c>
      <c r="T192" s="151">
        <f t="shared" si="23"/>
        <v>0</v>
      </c>
      <c r="AR192" s="152" t="s">
        <v>210</v>
      </c>
      <c r="AT192" s="152" t="s">
        <v>206</v>
      </c>
      <c r="AU192" s="152" t="s">
        <v>88</v>
      </c>
      <c r="AY192" s="13" t="s">
        <v>204</v>
      </c>
      <c r="BE192" s="153">
        <f t="shared" si="24"/>
        <v>0</v>
      </c>
      <c r="BF192" s="153">
        <f t="shared" si="25"/>
        <v>0</v>
      </c>
      <c r="BG192" s="153">
        <f t="shared" si="26"/>
        <v>0</v>
      </c>
      <c r="BH192" s="153">
        <f t="shared" si="27"/>
        <v>0</v>
      </c>
      <c r="BI192" s="153">
        <f t="shared" si="28"/>
        <v>0</v>
      </c>
      <c r="BJ192" s="13" t="s">
        <v>88</v>
      </c>
      <c r="BK192" s="153">
        <f t="shared" si="29"/>
        <v>0</v>
      </c>
      <c r="BL192" s="13" t="s">
        <v>210</v>
      </c>
      <c r="BM192" s="152" t="s">
        <v>373</v>
      </c>
    </row>
    <row r="193" spans="2:65" s="1" customFormat="1" ht="33" customHeight="1" x14ac:dyDescent="0.2">
      <c r="B193" s="139"/>
      <c r="C193" s="140" t="s">
        <v>374</v>
      </c>
      <c r="D193" s="140" t="s">
        <v>206</v>
      </c>
      <c r="E193" s="141" t="s">
        <v>375</v>
      </c>
      <c r="F193" s="142" t="s">
        <v>376</v>
      </c>
      <c r="G193" s="143" t="s">
        <v>209</v>
      </c>
      <c r="H193" s="144">
        <v>5.8959999999999999</v>
      </c>
      <c r="I193" s="145"/>
      <c r="J193" s="146">
        <f t="shared" si="20"/>
        <v>0</v>
      </c>
      <c r="K193" s="147"/>
      <c r="L193" s="28"/>
      <c r="M193" s="148" t="s">
        <v>1</v>
      </c>
      <c r="N193" s="149" t="s">
        <v>41</v>
      </c>
      <c r="P193" s="150">
        <f t="shared" si="21"/>
        <v>0</v>
      </c>
      <c r="Q193" s="150">
        <v>2.4017597999999998</v>
      </c>
      <c r="R193" s="150">
        <f t="shared" si="22"/>
        <v>14.160775780799998</v>
      </c>
      <c r="S193" s="150">
        <v>0</v>
      </c>
      <c r="T193" s="151">
        <f t="shared" si="23"/>
        <v>0</v>
      </c>
      <c r="AR193" s="152" t="s">
        <v>210</v>
      </c>
      <c r="AT193" s="152" t="s">
        <v>206</v>
      </c>
      <c r="AU193" s="152" t="s">
        <v>88</v>
      </c>
      <c r="AY193" s="13" t="s">
        <v>204</v>
      </c>
      <c r="BE193" s="153">
        <f t="shared" si="24"/>
        <v>0</v>
      </c>
      <c r="BF193" s="153">
        <f t="shared" si="25"/>
        <v>0</v>
      </c>
      <c r="BG193" s="153">
        <f t="shared" si="26"/>
        <v>0</v>
      </c>
      <c r="BH193" s="153">
        <f t="shared" si="27"/>
        <v>0</v>
      </c>
      <c r="BI193" s="153">
        <f t="shared" si="28"/>
        <v>0</v>
      </c>
      <c r="BJ193" s="13" t="s">
        <v>88</v>
      </c>
      <c r="BK193" s="153">
        <f t="shared" si="29"/>
        <v>0</v>
      </c>
      <c r="BL193" s="13" t="s">
        <v>210</v>
      </c>
      <c r="BM193" s="152" t="s">
        <v>377</v>
      </c>
    </row>
    <row r="194" spans="2:65" s="1" customFormat="1" ht="24.15" customHeight="1" x14ac:dyDescent="0.2">
      <c r="B194" s="139"/>
      <c r="C194" s="140" t="s">
        <v>378</v>
      </c>
      <c r="D194" s="140" t="s">
        <v>206</v>
      </c>
      <c r="E194" s="141" t="s">
        <v>379</v>
      </c>
      <c r="F194" s="142" t="s">
        <v>380</v>
      </c>
      <c r="G194" s="143" t="s">
        <v>244</v>
      </c>
      <c r="H194" s="144">
        <v>121.1</v>
      </c>
      <c r="I194" s="145"/>
      <c r="J194" s="146">
        <f t="shared" si="20"/>
        <v>0</v>
      </c>
      <c r="K194" s="147"/>
      <c r="L194" s="28"/>
      <c r="M194" s="148" t="s">
        <v>1</v>
      </c>
      <c r="N194" s="149" t="s">
        <v>41</v>
      </c>
      <c r="P194" s="150">
        <f t="shared" si="21"/>
        <v>0</v>
      </c>
      <c r="Q194" s="150">
        <v>6.2493000000000002E-3</v>
      </c>
      <c r="R194" s="150">
        <f t="shared" si="22"/>
        <v>0.75679023000000001</v>
      </c>
      <c r="S194" s="150">
        <v>0</v>
      </c>
      <c r="T194" s="151">
        <f t="shared" si="23"/>
        <v>0</v>
      </c>
      <c r="AR194" s="152" t="s">
        <v>210</v>
      </c>
      <c r="AT194" s="152" t="s">
        <v>206</v>
      </c>
      <c r="AU194" s="152" t="s">
        <v>88</v>
      </c>
      <c r="AY194" s="13" t="s">
        <v>204</v>
      </c>
      <c r="BE194" s="153">
        <f t="shared" si="24"/>
        <v>0</v>
      </c>
      <c r="BF194" s="153">
        <f t="shared" si="25"/>
        <v>0</v>
      </c>
      <c r="BG194" s="153">
        <f t="shared" si="26"/>
        <v>0</v>
      </c>
      <c r="BH194" s="153">
        <f t="shared" si="27"/>
        <v>0</v>
      </c>
      <c r="BI194" s="153">
        <f t="shared" si="28"/>
        <v>0</v>
      </c>
      <c r="BJ194" s="13" t="s">
        <v>88</v>
      </c>
      <c r="BK194" s="153">
        <f t="shared" si="29"/>
        <v>0</v>
      </c>
      <c r="BL194" s="13" t="s">
        <v>210</v>
      </c>
      <c r="BM194" s="152" t="s">
        <v>381</v>
      </c>
    </row>
    <row r="195" spans="2:65" s="1" customFormat="1" ht="24.15" customHeight="1" x14ac:dyDescent="0.2">
      <c r="B195" s="139"/>
      <c r="C195" s="140" t="s">
        <v>382</v>
      </c>
      <c r="D195" s="140" t="s">
        <v>206</v>
      </c>
      <c r="E195" s="141" t="s">
        <v>383</v>
      </c>
      <c r="F195" s="142" t="s">
        <v>384</v>
      </c>
      <c r="G195" s="143" t="s">
        <v>244</v>
      </c>
      <c r="H195" s="144">
        <v>121.1</v>
      </c>
      <c r="I195" s="145"/>
      <c r="J195" s="146">
        <f t="shared" si="20"/>
        <v>0</v>
      </c>
      <c r="K195" s="147"/>
      <c r="L195" s="28"/>
      <c r="M195" s="148" t="s">
        <v>1</v>
      </c>
      <c r="N195" s="149" t="s">
        <v>41</v>
      </c>
      <c r="P195" s="150">
        <f t="shared" si="21"/>
        <v>0</v>
      </c>
      <c r="Q195" s="150">
        <v>0</v>
      </c>
      <c r="R195" s="150">
        <f t="shared" si="22"/>
        <v>0</v>
      </c>
      <c r="S195" s="150">
        <v>0</v>
      </c>
      <c r="T195" s="151">
        <f t="shared" si="23"/>
        <v>0</v>
      </c>
      <c r="AR195" s="152" t="s">
        <v>210</v>
      </c>
      <c r="AT195" s="152" t="s">
        <v>206</v>
      </c>
      <c r="AU195" s="152" t="s">
        <v>88</v>
      </c>
      <c r="AY195" s="13" t="s">
        <v>204</v>
      </c>
      <c r="BE195" s="153">
        <f t="shared" si="24"/>
        <v>0</v>
      </c>
      <c r="BF195" s="153">
        <f t="shared" si="25"/>
        <v>0</v>
      </c>
      <c r="BG195" s="153">
        <f t="shared" si="26"/>
        <v>0</v>
      </c>
      <c r="BH195" s="153">
        <f t="shared" si="27"/>
        <v>0</v>
      </c>
      <c r="BI195" s="153">
        <f t="shared" si="28"/>
        <v>0</v>
      </c>
      <c r="BJ195" s="13" t="s">
        <v>88</v>
      </c>
      <c r="BK195" s="153">
        <f t="shared" si="29"/>
        <v>0</v>
      </c>
      <c r="BL195" s="13" t="s">
        <v>210</v>
      </c>
      <c r="BM195" s="152" t="s">
        <v>385</v>
      </c>
    </row>
    <row r="196" spans="2:65" s="1" customFormat="1" ht="24.15" customHeight="1" x14ac:dyDescent="0.2">
      <c r="B196" s="139"/>
      <c r="C196" s="140" t="s">
        <v>386</v>
      </c>
      <c r="D196" s="140" t="s">
        <v>206</v>
      </c>
      <c r="E196" s="141" t="s">
        <v>387</v>
      </c>
      <c r="F196" s="142" t="s">
        <v>388</v>
      </c>
      <c r="G196" s="143" t="s">
        <v>270</v>
      </c>
      <c r="H196" s="144">
        <v>0.99</v>
      </c>
      <c r="I196" s="145"/>
      <c r="J196" s="146">
        <f t="shared" si="20"/>
        <v>0</v>
      </c>
      <c r="K196" s="147"/>
      <c r="L196" s="28"/>
      <c r="M196" s="148" t="s">
        <v>1</v>
      </c>
      <c r="N196" s="149" t="s">
        <v>41</v>
      </c>
      <c r="P196" s="150">
        <f t="shared" si="21"/>
        <v>0</v>
      </c>
      <c r="Q196" s="150">
        <v>1.0195295</v>
      </c>
      <c r="R196" s="150">
        <f t="shared" si="22"/>
        <v>1.009334205</v>
      </c>
      <c r="S196" s="150">
        <v>0</v>
      </c>
      <c r="T196" s="151">
        <f t="shared" si="23"/>
        <v>0</v>
      </c>
      <c r="AR196" s="152" t="s">
        <v>210</v>
      </c>
      <c r="AT196" s="152" t="s">
        <v>206</v>
      </c>
      <c r="AU196" s="152" t="s">
        <v>88</v>
      </c>
      <c r="AY196" s="13" t="s">
        <v>204</v>
      </c>
      <c r="BE196" s="153">
        <f t="shared" si="24"/>
        <v>0</v>
      </c>
      <c r="BF196" s="153">
        <f t="shared" si="25"/>
        <v>0</v>
      </c>
      <c r="BG196" s="153">
        <f t="shared" si="26"/>
        <v>0</v>
      </c>
      <c r="BH196" s="153">
        <f t="shared" si="27"/>
        <v>0</v>
      </c>
      <c r="BI196" s="153">
        <f t="shared" si="28"/>
        <v>0</v>
      </c>
      <c r="BJ196" s="13" t="s">
        <v>88</v>
      </c>
      <c r="BK196" s="153">
        <f t="shared" si="29"/>
        <v>0</v>
      </c>
      <c r="BL196" s="13" t="s">
        <v>210</v>
      </c>
      <c r="BM196" s="152" t="s">
        <v>389</v>
      </c>
    </row>
    <row r="197" spans="2:65" s="1" customFormat="1" ht="33" customHeight="1" x14ac:dyDescent="0.2">
      <c r="B197" s="139"/>
      <c r="C197" s="140" t="s">
        <v>390</v>
      </c>
      <c r="D197" s="140" t="s">
        <v>206</v>
      </c>
      <c r="E197" s="141" t="s">
        <v>391</v>
      </c>
      <c r="F197" s="142" t="s">
        <v>392</v>
      </c>
      <c r="G197" s="143" t="s">
        <v>244</v>
      </c>
      <c r="H197" s="144">
        <v>548.47900000000004</v>
      </c>
      <c r="I197" s="145"/>
      <c r="J197" s="146">
        <f t="shared" si="20"/>
        <v>0</v>
      </c>
      <c r="K197" s="147"/>
      <c r="L197" s="28"/>
      <c r="M197" s="148" t="s">
        <v>1</v>
      </c>
      <c r="N197" s="149" t="s">
        <v>41</v>
      </c>
      <c r="P197" s="150">
        <f t="shared" si="21"/>
        <v>0</v>
      </c>
      <c r="Q197" s="150">
        <v>0.1112445</v>
      </c>
      <c r="R197" s="150">
        <f t="shared" si="22"/>
        <v>61.015272115500004</v>
      </c>
      <c r="S197" s="150">
        <v>0</v>
      </c>
      <c r="T197" s="151">
        <f t="shared" si="23"/>
        <v>0</v>
      </c>
      <c r="AR197" s="152" t="s">
        <v>210</v>
      </c>
      <c r="AT197" s="152" t="s">
        <v>206</v>
      </c>
      <c r="AU197" s="152" t="s">
        <v>88</v>
      </c>
      <c r="AY197" s="13" t="s">
        <v>204</v>
      </c>
      <c r="BE197" s="153">
        <f t="shared" si="24"/>
        <v>0</v>
      </c>
      <c r="BF197" s="153">
        <f t="shared" si="25"/>
        <v>0</v>
      </c>
      <c r="BG197" s="153">
        <f t="shared" si="26"/>
        <v>0</v>
      </c>
      <c r="BH197" s="153">
        <f t="shared" si="27"/>
        <v>0</v>
      </c>
      <c r="BI197" s="153">
        <f t="shared" si="28"/>
        <v>0</v>
      </c>
      <c r="BJ197" s="13" t="s">
        <v>88</v>
      </c>
      <c r="BK197" s="153">
        <f t="shared" si="29"/>
        <v>0</v>
      </c>
      <c r="BL197" s="13" t="s">
        <v>210</v>
      </c>
      <c r="BM197" s="152" t="s">
        <v>393</v>
      </c>
    </row>
    <row r="198" spans="2:65" s="11" customFormat="1" ht="22.8" customHeight="1" x14ac:dyDescent="0.25">
      <c r="B198" s="127"/>
      <c r="D198" s="128" t="s">
        <v>74</v>
      </c>
      <c r="E198" s="137" t="s">
        <v>210</v>
      </c>
      <c r="F198" s="137" t="s">
        <v>394</v>
      </c>
      <c r="I198" s="130"/>
      <c r="J198" s="138">
        <f>BK198</f>
        <v>0</v>
      </c>
      <c r="L198" s="127"/>
      <c r="M198" s="132"/>
      <c r="P198" s="133">
        <f>SUM(P199:P202)</f>
        <v>0</v>
      </c>
      <c r="R198" s="133">
        <f>SUM(R199:R202)</f>
        <v>40.124394498869997</v>
      </c>
      <c r="T198" s="134">
        <f>SUM(T199:T202)</f>
        <v>0</v>
      </c>
      <c r="AR198" s="128" t="s">
        <v>82</v>
      </c>
      <c r="AT198" s="135" t="s">
        <v>74</v>
      </c>
      <c r="AU198" s="135" t="s">
        <v>82</v>
      </c>
      <c r="AY198" s="128" t="s">
        <v>204</v>
      </c>
      <c r="BK198" s="136">
        <f>SUM(BK199:BK202)</f>
        <v>0</v>
      </c>
    </row>
    <row r="199" spans="2:65" s="1" customFormat="1" ht="21.75" customHeight="1" x14ac:dyDescent="0.2">
      <c r="B199" s="139"/>
      <c r="C199" s="140" t="s">
        <v>395</v>
      </c>
      <c r="D199" s="140" t="s">
        <v>206</v>
      </c>
      <c r="E199" s="141" t="s">
        <v>396</v>
      </c>
      <c r="F199" s="142" t="s">
        <v>397</v>
      </c>
      <c r="G199" s="143" t="s">
        <v>209</v>
      </c>
      <c r="H199" s="144">
        <v>15.872999999999999</v>
      </c>
      <c r="I199" s="145"/>
      <c r="J199" s="146">
        <f>ROUND(I199*H199,2)</f>
        <v>0</v>
      </c>
      <c r="K199" s="147"/>
      <c r="L199" s="28"/>
      <c r="M199" s="148" t="s">
        <v>1</v>
      </c>
      <c r="N199" s="149" t="s">
        <v>41</v>
      </c>
      <c r="P199" s="150">
        <f>O199*H199</f>
        <v>0</v>
      </c>
      <c r="Q199" s="150">
        <v>2.4018647999999998</v>
      </c>
      <c r="R199" s="150">
        <f>Q199*H199</f>
        <v>38.124799970399998</v>
      </c>
      <c r="S199" s="150">
        <v>0</v>
      </c>
      <c r="T199" s="151">
        <f>S199*H199</f>
        <v>0</v>
      </c>
      <c r="AR199" s="152" t="s">
        <v>210</v>
      </c>
      <c r="AT199" s="152" t="s">
        <v>206</v>
      </c>
      <c r="AU199" s="152" t="s">
        <v>88</v>
      </c>
      <c r="AY199" s="13" t="s">
        <v>204</v>
      </c>
      <c r="BE199" s="153">
        <f>IF(N199="základná",J199,0)</f>
        <v>0</v>
      </c>
      <c r="BF199" s="153">
        <f>IF(N199="znížená",J199,0)</f>
        <v>0</v>
      </c>
      <c r="BG199" s="153">
        <f>IF(N199="zákl. prenesená",J199,0)</f>
        <v>0</v>
      </c>
      <c r="BH199" s="153">
        <f>IF(N199="zníž. prenesená",J199,0)</f>
        <v>0</v>
      </c>
      <c r="BI199" s="153">
        <f>IF(N199="nulová",J199,0)</f>
        <v>0</v>
      </c>
      <c r="BJ199" s="13" t="s">
        <v>88</v>
      </c>
      <c r="BK199" s="153">
        <f>ROUND(I199*H199,2)</f>
        <v>0</v>
      </c>
      <c r="BL199" s="13" t="s">
        <v>210</v>
      </c>
      <c r="BM199" s="152" t="s">
        <v>398</v>
      </c>
    </row>
    <row r="200" spans="2:65" s="1" customFormat="1" ht="24.15" customHeight="1" x14ac:dyDescent="0.2">
      <c r="B200" s="139"/>
      <c r="C200" s="140" t="s">
        <v>399</v>
      </c>
      <c r="D200" s="140" t="s">
        <v>206</v>
      </c>
      <c r="E200" s="141" t="s">
        <v>400</v>
      </c>
      <c r="F200" s="142" t="s">
        <v>401</v>
      </c>
      <c r="G200" s="143" t="s">
        <v>244</v>
      </c>
      <c r="H200" s="144">
        <v>181.16</v>
      </c>
      <c r="I200" s="145"/>
      <c r="J200" s="146">
        <f>ROUND(I200*H200,2)</f>
        <v>0</v>
      </c>
      <c r="K200" s="147"/>
      <c r="L200" s="28"/>
      <c r="M200" s="148" t="s">
        <v>1</v>
      </c>
      <c r="N200" s="149" t="s">
        <v>41</v>
      </c>
      <c r="P200" s="150">
        <f>O200*H200</f>
        <v>0</v>
      </c>
      <c r="Q200" s="150">
        <v>3.14226E-3</v>
      </c>
      <c r="R200" s="150">
        <f>Q200*H200</f>
        <v>0.56925182159999999</v>
      </c>
      <c r="S200" s="150">
        <v>0</v>
      </c>
      <c r="T200" s="151">
        <f>S200*H200</f>
        <v>0</v>
      </c>
      <c r="AR200" s="152" t="s">
        <v>210</v>
      </c>
      <c r="AT200" s="152" t="s">
        <v>206</v>
      </c>
      <c r="AU200" s="152" t="s">
        <v>88</v>
      </c>
      <c r="AY200" s="13" t="s">
        <v>204</v>
      </c>
      <c r="BE200" s="153">
        <f>IF(N200="základná",J200,0)</f>
        <v>0</v>
      </c>
      <c r="BF200" s="153">
        <f>IF(N200="znížená",J200,0)</f>
        <v>0</v>
      </c>
      <c r="BG200" s="153">
        <f>IF(N200="zákl. prenesená",J200,0)</f>
        <v>0</v>
      </c>
      <c r="BH200" s="153">
        <f>IF(N200="zníž. prenesená",J200,0)</f>
        <v>0</v>
      </c>
      <c r="BI200" s="153">
        <f>IF(N200="nulová",J200,0)</f>
        <v>0</v>
      </c>
      <c r="BJ200" s="13" t="s">
        <v>88</v>
      </c>
      <c r="BK200" s="153">
        <f>ROUND(I200*H200,2)</f>
        <v>0</v>
      </c>
      <c r="BL200" s="13" t="s">
        <v>210</v>
      </c>
      <c r="BM200" s="152" t="s">
        <v>402</v>
      </c>
    </row>
    <row r="201" spans="2:65" s="1" customFormat="1" ht="24.15" customHeight="1" x14ac:dyDescent="0.2">
      <c r="B201" s="139"/>
      <c r="C201" s="140" t="s">
        <v>403</v>
      </c>
      <c r="D201" s="140" t="s">
        <v>206</v>
      </c>
      <c r="E201" s="141" t="s">
        <v>404</v>
      </c>
      <c r="F201" s="142" t="s">
        <v>405</v>
      </c>
      <c r="G201" s="143" t="s">
        <v>244</v>
      </c>
      <c r="H201" s="144">
        <v>181.16</v>
      </c>
      <c r="I201" s="145"/>
      <c r="J201" s="146">
        <f>ROUND(I201*H201,2)</f>
        <v>0</v>
      </c>
      <c r="K201" s="147"/>
      <c r="L201" s="28"/>
      <c r="M201" s="148" t="s">
        <v>1</v>
      </c>
      <c r="N201" s="149" t="s">
        <v>41</v>
      </c>
      <c r="P201" s="150">
        <f>O201*H201</f>
        <v>0</v>
      </c>
      <c r="Q201" s="150">
        <v>0</v>
      </c>
      <c r="R201" s="150">
        <f>Q201*H201</f>
        <v>0</v>
      </c>
      <c r="S201" s="150">
        <v>0</v>
      </c>
      <c r="T201" s="151">
        <f>S201*H201</f>
        <v>0</v>
      </c>
      <c r="AR201" s="152" t="s">
        <v>210</v>
      </c>
      <c r="AT201" s="152" t="s">
        <v>206</v>
      </c>
      <c r="AU201" s="152" t="s">
        <v>88</v>
      </c>
      <c r="AY201" s="13" t="s">
        <v>204</v>
      </c>
      <c r="BE201" s="153">
        <f>IF(N201="základná",J201,0)</f>
        <v>0</v>
      </c>
      <c r="BF201" s="153">
        <f>IF(N201="znížená",J201,0)</f>
        <v>0</v>
      </c>
      <c r="BG201" s="153">
        <f>IF(N201="zákl. prenesená",J201,0)</f>
        <v>0</v>
      </c>
      <c r="BH201" s="153">
        <f>IF(N201="zníž. prenesená",J201,0)</f>
        <v>0</v>
      </c>
      <c r="BI201" s="153">
        <f>IF(N201="nulová",J201,0)</f>
        <v>0</v>
      </c>
      <c r="BJ201" s="13" t="s">
        <v>88</v>
      </c>
      <c r="BK201" s="153">
        <f>ROUND(I201*H201,2)</f>
        <v>0</v>
      </c>
      <c r="BL201" s="13" t="s">
        <v>210</v>
      </c>
      <c r="BM201" s="152" t="s">
        <v>406</v>
      </c>
    </row>
    <row r="202" spans="2:65" s="1" customFormat="1" ht="24.15" customHeight="1" x14ac:dyDescent="0.2">
      <c r="B202" s="139"/>
      <c r="C202" s="140" t="s">
        <v>407</v>
      </c>
      <c r="D202" s="140" t="s">
        <v>206</v>
      </c>
      <c r="E202" s="141" t="s">
        <v>408</v>
      </c>
      <c r="F202" s="142" t="s">
        <v>409</v>
      </c>
      <c r="G202" s="143" t="s">
        <v>270</v>
      </c>
      <c r="H202" s="144">
        <v>1.407</v>
      </c>
      <c r="I202" s="145"/>
      <c r="J202" s="146">
        <f>ROUND(I202*H202,2)</f>
        <v>0</v>
      </c>
      <c r="K202" s="147"/>
      <c r="L202" s="28"/>
      <c r="M202" s="148" t="s">
        <v>1</v>
      </c>
      <c r="N202" s="149" t="s">
        <v>41</v>
      </c>
      <c r="P202" s="150">
        <f>O202*H202</f>
        <v>0</v>
      </c>
      <c r="Q202" s="150">
        <v>1.0165904100000001</v>
      </c>
      <c r="R202" s="150">
        <f>Q202*H202</f>
        <v>1.4303427068700001</v>
      </c>
      <c r="S202" s="150">
        <v>0</v>
      </c>
      <c r="T202" s="151">
        <f>S202*H202</f>
        <v>0</v>
      </c>
      <c r="AR202" s="152" t="s">
        <v>210</v>
      </c>
      <c r="AT202" s="152" t="s">
        <v>206</v>
      </c>
      <c r="AU202" s="152" t="s">
        <v>88</v>
      </c>
      <c r="AY202" s="13" t="s">
        <v>204</v>
      </c>
      <c r="BE202" s="153">
        <f>IF(N202="základná",J202,0)</f>
        <v>0</v>
      </c>
      <c r="BF202" s="153">
        <f>IF(N202="znížená",J202,0)</f>
        <v>0</v>
      </c>
      <c r="BG202" s="153">
        <f>IF(N202="zákl. prenesená",J202,0)</f>
        <v>0</v>
      </c>
      <c r="BH202" s="153">
        <f>IF(N202="zníž. prenesená",J202,0)</f>
        <v>0</v>
      </c>
      <c r="BI202" s="153">
        <f>IF(N202="nulová",J202,0)</f>
        <v>0</v>
      </c>
      <c r="BJ202" s="13" t="s">
        <v>88</v>
      </c>
      <c r="BK202" s="153">
        <f>ROUND(I202*H202,2)</f>
        <v>0</v>
      </c>
      <c r="BL202" s="13" t="s">
        <v>210</v>
      </c>
      <c r="BM202" s="152" t="s">
        <v>410</v>
      </c>
    </row>
    <row r="203" spans="2:65" s="11" customFormat="1" ht="22.8" customHeight="1" x14ac:dyDescent="0.25">
      <c r="B203" s="127"/>
      <c r="D203" s="128" t="s">
        <v>74</v>
      </c>
      <c r="E203" s="137" t="s">
        <v>225</v>
      </c>
      <c r="F203" s="137" t="s">
        <v>411</v>
      </c>
      <c r="I203" s="130"/>
      <c r="J203" s="138">
        <f>BK203</f>
        <v>0</v>
      </c>
      <c r="L203" s="127"/>
      <c r="M203" s="132"/>
      <c r="P203" s="133">
        <f>SUM(P204:P233)</f>
        <v>0</v>
      </c>
      <c r="R203" s="133">
        <f>SUM(R204:R233)</f>
        <v>125.09601356305998</v>
      </c>
      <c r="T203" s="134">
        <f>SUM(T204:T233)</f>
        <v>0</v>
      </c>
      <c r="AR203" s="128" t="s">
        <v>82</v>
      </c>
      <c r="AT203" s="135" t="s">
        <v>74</v>
      </c>
      <c r="AU203" s="135" t="s">
        <v>82</v>
      </c>
      <c r="AY203" s="128" t="s">
        <v>204</v>
      </c>
      <c r="BK203" s="136">
        <f>SUM(BK204:BK233)</f>
        <v>0</v>
      </c>
    </row>
    <row r="204" spans="2:65" s="1" customFormat="1" ht="24.15" customHeight="1" x14ac:dyDescent="0.2">
      <c r="B204" s="139"/>
      <c r="C204" s="140" t="s">
        <v>412</v>
      </c>
      <c r="D204" s="140" t="s">
        <v>206</v>
      </c>
      <c r="E204" s="141" t="s">
        <v>413</v>
      </c>
      <c r="F204" s="142" t="s">
        <v>414</v>
      </c>
      <c r="G204" s="143" t="s">
        <v>244</v>
      </c>
      <c r="H204" s="144">
        <v>88.870999999999995</v>
      </c>
      <c r="I204" s="145"/>
      <c r="J204" s="146">
        <f t="shared" ref="J204:J233" si="30">ROUND(I204*H204,2)</f>
        <v>0</v>
      </c>
      <c r="K204" s="147"/>
      <c r="L204" s="28"/>
      <c r="M204" s="148" t="s">
        <v>1</v>
      </c>
      <c r="N204" s="149" t="s">
        <v>41</v>
      </c>
      <c r="P204" s="150">
        <f t="shared" ref="P204:P233" si="31">O204*H204</f>
        <v>0</v>
      </c>
      <c r="Q204" s="150">
        <v>1.9136000000000001E-4</v>
      </c>
      <c r="R204" s="150">
        <f t="shared" ref="R204:R233" si="32">Q204*H204</f>
        <v>1.7006354559999999E-2</v>
      </c>
      <c r="S204" s="150">
        <v>0</v>
      </c>
      <c r="T204" s="151">
        <f t="shared" ref="T204:T233" si="33">S204*H204</f>
        <v>0</v>
      </c>
      <c r="AR204" s="152" t="s">
        <v>210</v>
      </c>
      <c r="AT204" s="152" t="s">
        <v>206</v>
      </c>
      <c r="AU204" s="152" t="s">
        <v>88</v>
      </c>
      <c r="AY204" s="13" t="s">
        <v>204</v>
      </c>
      <c r="BE204" s="153">
        <f t="shared" ref="BE204:BE233" si="34">IF(N204="základná",J204,0)</f>
        <v>0</v>
      </c>
      <c r="BF204" s="153">
        <f t="shared" ref="BF204:BF233" si="35">IF(N204="znížená",J204,0)</f>
        <v>0</v>
      </c>
      <c r="BG204" s="153">
        <f t="shared" ref="BG204:BG233" si="36">IF(N204="zákl. prenesená",J204,0)</f>
        <v>0</v>
      </c>
      <c r="BH204" s="153">
        <f t="shared" ref="BH204:BH233" si="37">IF(N204="zníž. prenesená",J204,0)</f>
        <v>0</v>
      </c>
      <c r="BI204" s="153">
        <f t="shared" ref="BI204:BI233" si="38">IF(N204="nulová",J204,0)</f>
        <v>0</v>
      </c>
      <c r="BJ204" s="13" t="s">
        <v>88</v>
      </c>
      <c r="BK204" s="153">
        <f t="shared" ref="BK204:BK233" si="39">ROUND(I204*H204,2)</f>
        <v>0</v>
      </c>
      <c r="BL204" s="13" t="s">
        <v>210</v>
      </c>
      <c r="BM204" s="152" t="s">
        <v>415</v>
      </c>
    </row>
    <row r="205" spans="2:65" s="1" customFormat="1" ht="16.5" customHeight="1" x14ac:dyDescent="0.2">
      <c r="B205" s="139"/>
      <c r="C205" s="140" t="s">
        <v>416</v>
      </c>
      <c r="D205" s="140" t="s">
        <v>206</v>
      </c>
      <c r="E205" s="141" t="s">
        <v>417</v>
      </c>
      <c r="F205" s="142" t="s">
        <v>418</v>
      </c>
      <c r="G205" s="143" t="s">
        <v>244</v>
      </c>
      <c r="H205" s="144">
        <v>630.78</v>
      </c>
      <c r="I205" s="145"/>
      <c r="J205" s="146">
        <f t="shared" si="30"/>
        <v>0</v>
      </c>
      <c r="K205" s="147"/>
      <c r="L205" s="28"/>
      <c r="M205" s="148" t="s">
        <v>1</v>
      </c>
      <c r="N205" s="149" t="s">
        <v>41</v>
      </c>
      <c r="P205" s="150">
        <f t="shared" si="31"/>
        <v>0</v>
      </c>
      <c r="Q205" s="150">
        <v>2.97E-3</v>
      </c>
      <c r="R205" s="150">
        <f t="shared" si="32"/>
        <v>1.8734165999999999</v>
      </c>
      <c r="S205" s="150">
        <v>0</v>
      </c>
      <c r="T205" s="151">
        <f t="shared" si="33"/>
        <v>0</v>
      </c>
      <c r="AR205" s="152" t="s">
        <v>210</v>
      </c>
      <c r="AT205" s="152" t="s">
        <v>206</v>
      </c>
      <c r="AU205" s="152" t="s">
        <v>88</v>
      </c>
      <c r="AY205" s="13" t="s">
        <v>204</v>
      </c>
      <c r="BE205" s="153">
        <f t="shared" si="34"/>
        <v>0</v>
      </c>
      <c r="BF205" s="153">
        <f t="shared" si="35"/>
        <v>0</v>
      </c>
      <c r="BG205" s="153">
        <f t="shared" si="36"/>
        <v>0</v>
      </c>
      <c r="BH205" s="153">
        <f t="shared" si="37"/>
        <v>0</v>
      </c>
      <c r="BI205" s="153">
        <f t="shared" si="38"/>
        <v>0</v>
      </c>
      <c r="BJ205" s="13" t="s">
        <v>88</v>
      </c>
      <c r="BK205" s="153">
        <f t="shared" si="39"/>
        <v>0</v>
      </c>
      <c r="BL205" s="13" t="s">
        <v>210</v>
      </c>
      <c r="BM205" s="152" t="s">
        <v>419</v>
      </c>
    </row>
    <row r="206" spans="2:65" s="1" customFormat="1" ht="24.15" customHeight="1" x14ac:dyDescent="0.2">
      <c r="B206" s="139"/>
      <c r="C206" s="140" t="s">
        <v>420</v>
      </c>
      <c r="D206" s="140" t="s">
        <v>206</v>
      </c>
      <c r="E206" s="141" t="s">
        <v>421</v>
      </c>
      <c r="F206" s="142" t="s">
        <v>422</v>
      </c>
      <c r="G206" s="143" t="s">
        <v>244</v>
      </c>
      <c r="H206" s="144">
        <v>1810.82</v>
      </c>
      <c r="I206" s="145"/>
      <c r="J206" s="146">
        <f t="shared" si="30"/>
        <v>0</v>
      </c>
      <c r="K206" s="147"/>
      <c r="L206" s="28"/>
      <c r="M206" s="148" t="s">
        <v>1</v>
      </c>
      <c r="N206" s="149" t="s">
        <v>41</v>
      </c>
      <c r="P206" s="150">
        <f t="shared" si="31"/>
        <v>0</v>
      </c>
      <c r="Q206" s="150">
        <v>2.3000000000000001E-4</v>
      </c>
      <c r="R206" s="150">
        <f t="shared" si="32"/>
        <v>0.41648859999999999</v>
      </c>
      <c r="S206" s="150">
        <v>0</v>
      </c>
      <c r="T206" s="151">
        <f t="shared" si="33"/>
        <v>0</v>
      </c>
      <c r="AR206" s="152" t="s">
        <v>210</v>
      </c>
      <c r="AT206" s="152" t="s">
        <v>206</v>
      </c>
      <c r="AU206" s="152" t="s">
        <v>88</v>
      </c>
      <c r="AY206" s="13" t="s">
        <v>204</v>
      </c>
      <c r="BE206" s="153">
        <f t="shared" si="34"/>
        <v>0</v>
      </c>
      <c r="BF206" s="153">
        <f t="shared" si="35"/>
        <v>0</v>
      </c>
      <c r="BG206" s="153">
        <f t="shared" si="36"/>
        <v>0</v>
      </c>
      <c r="BH206" s="153">
        <f t="shared" si="37"/>
        <v>0</v>
      </c>
      <c r="BI206" s="153">
        <f t="shared" si="38"/>
        <v>0</v>
      </c>
      <c r="BJ206" s="13" t="s">
        <v>88</v>
      </c>
      <c r="BK206" s="153">
        <f t="shared" si="39"/>
        <v>0</v>
      </c>
      <c r="BL206" s="13" t="s">
        <v>210</v>
      </c>
      <c r="BM206" s="152" t="s">
        <v>423</v>
      </c>
    </row>
    <row r="207" spans="2:65" s="1" customFormat="1" ht="24.15" customHeight="1" x14ac:dyDescent="0.2">
      <c r="B207" s="139"/>
      <c r="C207" s="140" t="s">
        <v>424</v>
      </c>
      <c r="D207" s="140" t="s">
        <v>206</v>
      </c>
      <c r="E207" s="141" t="s">
        <v>425</v>
      </c>
      <c r="F207" s="142" t="s">
        <v>426</v>
      </c>
      <c r="G207" s="143" t="s">
        <v>244</v>
      </c>
      <c r="H207" s="144">
        <v>1810.82</v>
      </c>
      <c r="I207" s="145"/>
      <c r="J207" s="146">
        <f t="shared" si="30"/>
        <v>0</v>
      </c>
      <c r="K207" s="147"/>
      <c r="L207" s="28"/>
      <c r="M207" s="148" t="s">
        <v>1</v>
      </c>
      <c r="N207" s="149" t="s">
        <v>41</v>
      </c>
      <c r="P207" s="150">
        <f t="shared" si="31"/>
        <v>0</v>
      </c>
      <c r="Q207" s="150">
        <v>4.0000000000000002E-4</v>
      </c>
      <c r="R207" s="150">
        <f t="shared" si="32"/>
        <v>0.72432799999999997</v>
      </c>
      <c r="S207" s="150">
        <v>0</v>
      </c>
      <c r="T207" s="151">
        <f t="shared" si="33"/>
        <v>0</v>
      </c>
      <c r="AR207" s="152" t="s">
        <v>210</v>
      </c>
      <c r="AT207" s="152" t="s">
        <v>206</v>
      </c>
      <c r="AU207" s="152" t="s">
        <v>88</v>
      </c>
      <c r="AY207" s="13" t="s">
        <v>204</v>
      </c>
      <c r="BE207" s="153">
        <f t="shared" si="34"/>
        <v>0</v>
      </c>
      <c r="BF207" s="153">
        <f t="shared" si="35"/>
        <v>0</v>
      </c>
      <c r="BG207" s="153">
        <f t="shared" si="36"/>
        <v>0</v>
      </c>
      <c r="BH207" s="153">
        <f t="shared" si="37"/>
        <v>0</v>
      </c>
      <c r="BI207" s="153">
        <f t="shared" si="38"/>
        <v>0</v>
      </c>
      <c r="BJ207" s="13" t="s">
        <v>88</v>
      </c>
      <c r="BK207" s="153">
        <f t="shared" si="39"/>
        <v>0</v>
      </c>
      <c r="BL207" s="13" t="s">
        <v>210</v>
      </c>
      <c r="BM207" s="152" t="s">
        <v>427</v>
      </c>
    </row>
    <row r="208" spans="2:65" s="1" customFormat="1" ht="16.5" customHeight="1" x14ac:dyDescent="0.2">
      <c r="B208" s="139"/>
      <c r="C208" s="140" t="s">
        <v>428</v>
      </c>
      <c r="D208" s="140" t="s">
        <v>206</v>
      </c>
      <c r="E208" s="141" t="s">
        <v>429</v>
      </c>
      <c r="F208" s="142" t="s">
        <v>430</v>
      </c>
      <c r="G208" s="143" t="s">
        <v>244</v>
      </c>
      <c r="H208" s="144">
        <v>1521.2929999999999</v>
      </c>
      <c r="I208" s="145"/>
      <c r="J208" s="146">
        <f t="shared" si="30"/>
        <v>0</v>
      </c>
      <c r="K208" s="147"/>
      <c r="L208" s="28"/>
      <c r="M208" s="148" t="s">
        <v>1</v>
      </c>
      <c r="N208" s="149" t="s">
        <v>41</v>
      </c>
      <c r="P208" s="150">
        <f t="shared" si="31"/>
        <v>0</v>
      </c>
      <c r="Q208" s="150">
        <v>4.4625000000000003E-3</v>
      </c>
      <c r="R208" s="150">
        <f t="shared" si="32"/>
        <v>6.7887700124999997</v>
      </c>
      <c r="S208" s="150">
        <v>0</v>
      </c>
      <c r="T208" s="151">
        <f t="shared" si="33"/>
        <v>0</v>
      </c>
      <c r="AR208" s="152" t="s">
        <v>267</v>
      </c>
      <c r="AT208" s="152" t="s">
        <v>206</v>
      </c>
      <c r="AU208" s="152" t="s">
        <v>88</v>
      </c>
      <c r="AY208" s="13" t="s">
        <v>204</v>
      </c>
      <c r="BE208" s="153">
        <f t="shared" si="34"/>
        <v>0</v>
      </c>
      <c r="BF208" s="153">
        <f t="shared" si="35"/>
        <v>0</v>
      </c>
      <c r="BG208" s="153">
        <f t="shared" si="36"/>
        <v>0</v>
      </c>
      <c r="BH208" s="153">
        <f t="shared" si="37"/>
        <v>0</v>
      </c>
      <c r="BI208" s="153">
        <f t="shared" si="38"/>
        <v>0</v>
      </c>
      <c r="BJ208" s="13" t="s">
        <v>88</v>
      </c>
      <c r="BK208" s="153">
        <f t="shared" si="39"/>
        <v>0</v>
      </c>
      <c r="BL208" s="13" t="s">
        <v>267</v>
      </c>
      <c r="BM208" s="152" t="s">
        <v>431</v>
      </c>
    </row>
    <row r="209" spans="2:65" s="1" customFormat="1" ht="24.15" customHeight="1" x14ac:dyDescent="0.2">
      <c r="B209" s="139"/>
      <c r="C209" s="140" t="s">
        <v>432</v>
      </c>
      <c r="D209" s="140" t="s">
        <v>206</v>
      </c>
      <c r="E209" s="141" t="s">
        <v>433</v>
      </c>
      <c r="F209" s="142" t="s">
        <v>434</v>
      </c>
      <c r="G209" s="143" t="s">
        <v>244</v>
      </c>
      <c r="H209" s="144">
        <v>1810.82</v>
      </c>
      <c r="I209" s="145"/>
      <c r="J209" s="146">
        <f t="shared" si="30"/>
        <v>0</v>
      </c>
      <c r="K209" s="147"/>
      <c r="L209" s="28"/>
      <c r="M209" s="148" t="s">
        <v>1</v>
      </c>
      <c r="N209" s="149" t="s">
        <v>41</v>
      </c>
      <c r="P209" s="150">
        <f t="shared" si="31"/>
        <v>0</v>
      </c>
      <c r="Q209" s="150">
        <v>5.1539999999999997E-3</v>
      </c>
      <c r="R209" s="150">
        <f t="shared" si="32"/>
        <v>9.3329662799999991</v>
      </c>
      <c r="S209" s="150">
        <v>0</v>
      </c>
      <c r="T209" s="151">
        <f t="shared" si="33"/>
        <v>0</v>
      </c>
      <c r="AR209" s="152" t="s">
        <v>210</v>
      </c>
      <c r="AT209" s="152" t="s">
        <v>206</v>
      </c>
      <c r="AU209" s="152" t="s">
        <v>88</v>
      </c>
      <c r="AY209" s="13" t="s">
        <v>204</v>
      </c>
      <c r="BE209" s="153">
        <f t="shared" si="34"/>
        <v>0</v>
      </c>
      <c r="BF209" s="153">
        <f t="shared" si="35"/>
        <v>0</v>
      </c>
      <c r="BG209" s="153">
        <f t="shared" si="36"/>
        <v>0</v>
      </c>
      <c r="BH209" s="153">
        <f t="shared" si="37"/>
        <v>0</v>
      </c>
      <c r="BI209" s="153">
        <f t="shared" si="38"/>
        <v>0</v>
      </c>
      <c r="BJ209" s="13" t="s">
        <v>88</v>
      </c>
      <c r="BK209" s="153">
        <f t="shared" si="39"/>
        <v>0</v>
      </c>
      <c r="BL209" s="13" t="s">
        <v>210</v>
      </c>
      <c r="BM209" s="152" t="s">
        <v>435</v>
      </c>
    </row>
    <row r="210" spans="2:65" s="1" customFormat="1" ht="37.799999999999997" customHeight="1" x14ac:dyDescent="0.2">
      <c r="B210" s="139"/>
      <c r="C210" s="140" t="s">
        <v>436</v>
      </c>
      <c r="D210" s="140" t="s">
        <v>206</v>
      </c>
      <c r="E210" s="141" t="s">
        <v>437</v>
      </c>
      <c r="F210" s="142" t="s">
        <v>438</v>
      </c>
      <c r="G210" s="143" t="s">
        <v>244</v>
      </c>
      <c r="H210" s="144">
        <v>88.870999999999995</v>
      </c>
      <c r="I210" s="145"/>
      <c r="J210" s="146">
        <f t="shared" si="30"/>
        <v>0</v>
      </c>
      <c r="K210" s="147"/>
      <c r="L210" s="28"/>
      <c r="M210" s="148" t="s">
        <v>1</v>
      </c>
      <c r="N210" s="149" t="s">
        <v>41</v>
      </c>
      <c r="P210" s="150">
        <f t="shared" si="31"/>
        <v>0</v>
      </c>
      <c r="Q210" s="150">
        <v>1.9000000000000001E-4</v>
      </c>
      <c r="R210" s="150">
        <f t="shared" si="32"/>
        <v>1.688549E-2</v>
      </c>
      <c r="S210" s="150">
        <v>0</v>
      </c>
      <c r="T210" s="151">
        <f t="shared" si="33"/>
        <v>0</v>
      </c>
      <c r="AR210" s="152" t="s">
        <v>210</v>
      </c>
      <c r="AT210" s="152" t="s">
        <v>206</v>
      </c>
      <c r="AU210" s="152" t="s">
        <v>88</v>
      </c>
      <c r="AY210" s="13" t="s">
        <v>204</v>
      </c>
      <c r="BE210" s="153">
        <f t="shared" si="34"/>
        <v>0</v>
      </c>
      <c r="BF210" s="153">
        <f t="shared" si="35"/>
        <v>0</v>
      </c>
      <c r="BG210" s="153">
        <f t="shared" si="36"/>
        <v>0</v>
      </c>
      <c r="BH210" s="153">
        <f t="shared" si="37"/>
        <v>0</v>
      </c>
      <c r="BI210" s="153">
        <f t="shared" si="38"/>
        <v>0</v>
      </c>
      <c r="BJ210" s="13" t="s">
        <v>88</v>
      </c>
      <c r="BK210" s="153">
        <f t="shared" si="39"/>
        <v>0</v>
      </c>
      <c r="BL210" s="13" t="s">
        <v>210</v>
      </c>
      <c r="BM210" s="152" t="s">
        <v>439</v>
      </c>
    </row>
    <row r="211" spans="2:65" s="1" customFormat="1" ht="24.15" customHeight="1" x14ac:dyDescent="0.2">
      <c r="B211" s="139"/>
      <c r="C211" s="140" t="s">
        <v>440</v>
      </c>
      <c r="D211" s="140" t="s">
        <v>206</v>
      </c>
      <c r="E211" s="141" t="s">
        <v>441</v>
      </c>
      <c r="F211" s="142" t="s">
        <v>442</v>
      </c>
      <c r="G211" s="143" t="s">
        <v>244</v>
      </c>
      <c r="H211" s="144">
        <v>105.06</v>
      </c>
      <c r="I211" s="145"/>
      <c r="J211" s="146">
        <f t="shared" si="30"/>
        <v>0</v>
      </c>
      <c r="K211" s="147"/>
      <c r="L211" s="28"/>
      <c r="M211" s="148" t="s">
        <v>1</v>
      </c>
      <c r="N211" s="149" t="s">
        <v>41</v>
      </c>
      <c r="P211" s="150">
        <f t="shared" si="31"/>
        <v>0</v>
      </c>
      <c r="Q211" s="150">
        <v>4.0000000000000002E-4</v>
      </c>
      <c r="R211" s="150">
        <f t="shared" si="32"/>
        <v>4.2024000000000006E-2</v>
      </c>
      <c r="S211" s="150">
        <v>0</v>
      </c>
      <c r="T211" s="151">
        <f t="shared" si="33"/>
        <v>0</v>
      </c>
      <c r="AR211" s="152" t="s">
        <v>210</v>
      </c>
      <c r="AT211" s="152" t="s">
        <v>206</v>
      </c>
      <c r="AU211" s="152" t="s">
        <v>88</v>
      </c>
      <c r="AY211" s="13" t="s">
        <v>204</v>
      </c>
      <c r="BE211" s="153">
        <f t="shared" si="34"/>
        <v>0</v>
      </c>
      <c r="BF211" s="153">
        <f t="shared" si="35"/>
        <v>0</v>
      </c>
      <c r="BG211" s="153">
        <f t="shared" si="36"/>
        <v>0</v>
      </c>
      <c r="BH211" s="153">
        <f t="shared" si="37"/>
        <v>0</v>
      </c>
      <c r="BI211" s="153">
        <f t="shared" si="38"/>
        <v>0</v>
      </c>
      <c r="BJ211" s="13" t="s">
        <v>88</v>
      </c>
      <c r="BK211" s="153">
        <f t="shared" si="39"/>
        <v>0</v>
      </c>
      <c r="BL211" s="13" t="s">
        <v>210</v>
      </c>
      <c r="BM211" s="152" t="s">
        <v>443</v>
      </c>
    </row>
    <row r="212" spans="2:65" s="1" customFormat="1" ht="24.15" customHeight="1" x14ac:dyDescent="0.2">
      <c r="B212" s="139"/>
      <c r="C212" s="140" t="s">
        <v>444</v>
      </c>
      <c r="D212" s="140" t="s">
        <v>206</v>
      </c>
      <c r="E212" s="141" t="s">
        <v>445</v>
      </c>
      <c r="F212" s="142" t="s">
        <v>446</v>
      </c>
      <c r="G212" s="143" t="s">
        <v>244</v>
      </c>
      <c r="H212" s="144">
        <v>105.06</v>
      </c>
      <c r="I212" s="145"/>
      <c r="J212" s="146">
        <f t="shared" si="30"/>
        <v>0</v>
      </c>
      <c r="K212" s="147"/>
      <c r="L212" s="28"/>
      <c r="M212" s="148" t="s">
        <v>1</v>
      </c>
      <c r="N212" s="149" t="s">
        <v>41</v>
      </c>
      <c r="P212" s="150">
        <f t="shared" si="31"/>
        <v>0</v>
      </c>
      <c r="Q212" s="150">
        <v>2.32E-3</v>
      </c>
      <c r="R212" s="150">
        <f t="shared" si="32"/>
        <v>0.24373920000000002</v>
      </c>
      <c r="S212" s="150">
        <v>0</v>
      </c>
      <c r="T212" s="151">
        <f t="shared" si="33"/>
        <v>0</v>
      </c>
      <c r="AR212" s="152" t="s">
        <v>210</v>
      </c>
      <c r="AT212" s="152" t="s">
        <v>206</v>
      </c>
      <c r="AU212" s="152" t="s">
        <v>88</v>
      </c>
      <c r="AY212" s="13" t="s">
        <v>204</v>
      </c>
      <c r="BE212" s="153">
        <f t="shared" si="34"/>
        <v>0</v>
      </c>
      <c r="BF212" s="153">
        <f t="shared" si="35"/>
        <v>0</v>
      </c>
      <c r="BG212" s="153">
        <f t="shared" si="36"/>
        <v>0</v>
      </c>
      <c r="BH212" s="153">
        <f t="shared" si="37"/>
        <v>0</v>
      </c>
      <c r="BI212" s="153">
        <f t="shared" si="38"/>
        <v>0</v>
      </c>
      <c r="BJ212" s="13" t="s">
        <v>88</v>
      </c>
      <c r="BK212" s="153">
        <f t="shared" si="39"/>
        <v>0</v>
      </c>
      <c r="BL212" s="13" t="s">
        <v>210</v>
      </c>
      <c r="BM212" s="152" t="s">
        <v>447</v>
      </c>
    </row>
    <row r="213" spans="2:65" s="1" customFormat="1" ht="24.15" customHeight="1" x14ac:dyDescent="0.2">
      <c r="B213" s="139"/>
      <c r="C213" s="140" t="s">
        <v>448</v>
      </c>
      <c r="D213" s="140" t="s">
        <v>206</v>
      </c>
      <c r="E213" s="141" t="s">
        <v>449</v>
      </c>
      <c r="F213" s="142" t="s">
        <v>450</v>
      </c>
      <c r="G213" s="143" t="s">
        <v>244</v>
      </c>
      <c r="H213" s="144">
        <v>105.06</v>
      </c>
      <c r="I213" s="145"/>
      <c r="J213" s="146">
        <f t="shared" si="30"/>
        <v>0</v>
      </c>
      <c r="K213" s="147"/>
      <c r="L213" s="28"/>
      <c r="M213" s="148" t="s">
        <v>1</v>
      </c>
      <c r="N213" s="149" t="s">
        <v>41</v>
      </c>
      <c r="P213" s="150">
        <f t="shared" si="31"/>
        <v>0</v>
      </c>
      <c r="Q213" s="150">
        <v>5.1539999999999997E-3</v>
      </c>
      <c r="R213" s="150">
        <f t="shared" si="32"/>
        <v>0.54147924000000003</v>
      </c>
      <c r="S213" s="150">
        <v>0</v>
      </c>
      <c r="T213" s="151">
        <f t="shared" si="33"/>
        <v>0</v>
      </c>
      <c r="AR213" s="152" t="s">
        <v>210</v>
      </c>
      <c r="AT213" s="152" t="s">
        <v>206</v>
      </c>
      <c r="AU213" s="152" t="s">
        <v>88</v>
      </c>
      <c r="AY213" s="13" t="s">
        <v>204</v>
      </c>
      <c r="BE213" s="153">
        <f t="shared" si="34"/>
        <v>0</v>
      </c>
      <c r="BF213" s="153">
        <f t="shared" si="35"/>
        <v>0</v>
      </c>
      <c r="BG213" s="153">
        <f t="shared" si="36"/>
        <v>0</v>
      </c>
      <c r="BH213" s="153">
        <f t="shared" si="37"/>
        <v>0</v>
      </c>
      <c r="BI213" s="153">
        <f t="shared" si="38"/>
        <v>0</v>
      </c>
      <c r="BJ213" s="13" t="s">
        <v>88</v>
      </c>
      <c r="BK213" s="153">
        <f t="shared" si="39"/>
        <v>0</v>
      </c>
      <c r="BL213" s="13" t="s">
        <v>210</v>
      </c>
      <c r="BM213" s="152" t="s">
        <v>451</v>
      </c>
    </row>
    <row r="214" spans="2:65" s="1" customFormat="1" ht="24.15" customHeight="1" x14ac:dyDescent="0.2">
      <c r="B214" s="139"/>
      <c r="C214" s="140" t="s">
        <v>452</v>
      </c>
      <c r="D214" s="140" t="s">
        <v>206</v>
      </c>
      <c r="E214" s="141" t="s">
        <v>453</v>
      </c>
      <c r="F214" s="142" t="s">
        <v>454</v>
      </c>
      <c r="G214" s="143" t="s">
        <v>244</v>
      </c>
      <c r="H214" s="144">
        <v>587.87900000000002</v>
      </c>
      <c r="I214" s="145"/>
      <c r="J214" s="146">
        <f t="shared" si="30"/>
        <v>0</v>
      </c>
      <c r="K214" s="147"/>
      <c r="L214" s="28"/>
      <c r="M214" s="148" t="s">
        <v>1</v>
      </c>
      <c r="N214" s="149" t="s">
        <v>41</v>
      </c>
      <c r="P214" s="150">
        <f t="shared" si="31"/>
        <v>0</v>
      </c>
      <c r="Q214" s="150">
        <v>2.2499999999999999E-4</v>
      </c>
      <c r="R214" s="150">
        <f t="shared" si="32"/>
        <v>0.13227277500000001</v>
      </c>
      <c r="S214" s="150">
        <v>0</v>
      </c>
      <c r="T214" s="151">
        <f t="shared" si="33"/>
        <v>0</v>
      </c>
      <c r="AR214" s="152" t="s">
        <v>210</v>
      </c>
      <c r="AT214" s="152" t="s">
        <v>206</v>
      </c>
      <c r="AU214" s="152" t="s">
        <v>88</v>
      </c>
      <c r="AY214" s="13" t="s">
        <v>204</v>
      </c>
      <c r="BE214" s="153">
        <f t="shared" si="34"/>
        <v>0</v>
      </c>
      <c r="BF214" s="153">
        <f t="shared" si="35"/>
        <v>0</v>
      </c>
      <c r="BG214" s="153">
        <f t="shared" si="36"/>
        <v>0</v>
      </c>
      <c r="BH214" s="153">
        <f t="shared" si="37"/>
        <v>0</v>
      </c>
      <c r="BI214" s="153">
        <f t="shared" si="38"/>
        <v>0</v>
      </c>
      <c r="BJ214" s="13" t="s">
        <v>88</v>
      </c>
      <c r="BK214" s="153">
        <f t="shared" si="39"/>
        <v>0</v>
      </c>
      <c r="BL214" s="13" t="s">
        <v>210</v>
      </c>
      <c r="BM214" s="152" t="s">
        <v>455</v>
      </c>
    </row>
    <row r="215" spans="2:65" s="1" customFormat="1" ht="24.15" customHeight="1" x14ac:dyDescent="0.2">
      <c r="B215" s="139"/>
      <c r="C215" s="140" t="s">
        <v>456</v>
      </c>
      <c r="D215" s="140" t="s">
        <v>206</v>
      </c>
      <c r="E215" s="141" t="s">
        <v>457</v>
      </c>
      <c r="F215" s="142" t="s">
        <v>458</v>
      </c>
      <c r="G215" s="143" t="s">
        <v>244</v>
      </c>
      <c r="H215" s="144">
        <v>474.209</v>
      </c>
      <c r="I215" s="145"/>
      <c r="J215" s="146">
        <f t="shared" si="30"/>
        <v>0</v>
      </c>
      <c r="K215" s="147"/>
      <c r="L215" s="28"/>
      <c r="M215" s="148" t="s">
        <v>1</v>
      </c>
      <c r="N215" s="149" t="s">
        <v>41</v>
      </c>
      <c r="P215" s="150">
        <f t="shared" si="31"/>
        <v>0</v>
      </c>
      <c r="Q215" s="150">
        <v>4.0000000000000002E-4</v>
      </c>
      <c r="R215" s="150">
        <f t="shared" si="32"/>
        <v>0.18968360000000001</v>
      </c>
      <c r="S215" s="150">
        <v>0</v>
      </c>
      <c r="T215" s="151">
        <f t="shared" si="33"/>
        <v>0</v>
      </c>
      <c r="AR215" s="152" t="s">
        <v>210</v>
      </c>
      <c r="AT215" s="152" t="s">
        <v>206</v>
      </c>
      <c r="AU215" s="152" t="s">
        <v>88</v>
      </c>
      <c r="AY215" s="13" t="s">
        <v>204</v>
      </c>
      <c r="BE215" s="153">
        <f t="shared" si="34"/>
        <v>0</v>
      </c>
      <c r="BF215" s="153">
        <f t="shared" si="35"/>
        <v>0</v>
      </c>
      <c r="BG215" s="153">
        <f t="shared" si="36"/>
        <v>0</v>
      </c>
      <c r="BH215" s="153">
        <f t="shared" si="37"/>
        <v>0</v>
      </c>
      <c r="BI215" s="153">
        <f t="shared" si="38"/>
        <v>0</v>
      </c>
      <c r="BJ215" s="13" t="s">
        <v>88</v>
      </c>
      <c r="BK215" s="153">
        <f t="shared" si="39"/>
        <v>0</v>
      </c>
      <c r="BL215" s="13" t="s">
        <v>210</v>
      </c>
      <c r="BM215" s="152" t="s">
        <v>459</v>
      </c>
    </row>
    <row r="216" spans="2:65" s="1" customFormat="1" ht="24.15" customHeight="1" x14ac:dyDescent="0.2">
      <c r="B216" s="139"/>
      <c r="C216" s="140" t="s">
        <v>460</v>
      </c>
      <c r="D216" s="140" t="s">
        <v>206</v>
      </c>
      <c r="E216" s="141" t="s">
        <v>461</v>
      </c>
      <c r="F216" s="142" t="s">
        <v>462</v>
      </c>
      <c r="G216" s="143" t="s">
        <v>244</v>
      </c>
      <c r="H216" s="144">
        <v>428.49900000000002</v>
      </c>
      <c r="I216" s="145"/>
      <c r="J216" s="146">
        <f t="shared" si="30"/>
        <v>0</v>
      </c>
      <c r="K216" s="147"/>
      <c r="L216" s="28"/>
      <c r="M216" s="148" t="s">
        <v>1</v>
      </c>
      <c r="N216" s="149" t="s">
        <v>41</v>
      </c>
      <c r="P216" s="150">
        <f t="shared" si="31"/>
        <v>0</v>
      </c>
      <c r="Q216" s="150">
        <v>2.32E-3</v>
      </c>
      <c r="R216" s="150">
        <f t="shared" si="32"/>
        <v>0.99411768000000011</v>
      </c>
      <c r="S216" s="150">
        <v>0</v>
      </c>
      <c r="T216" s="151">
        <f t="shared" si="33"/>
        <v>0</v>
      </c>
      <c r="AR216" s="152" t="s">
        <v>210</v>
      </c>
      <c r="AT216" s="152" t="s">
        <v>206</v>
      </c>
      <c r="AU216" s="152" t="s">
        <v>88</v>
      </c>
      <c r="AY216" s="13" t="s">
        <v>204</v>
      </c>
      <c r="BE216" s="153">
        <f t="shared" si="34"/>
        <v>0</v>
      </c>
      <c r="BF216" s="153">
        <f t="shared" si="35"/>
        <v>0</v>
      </c>
      <c r="BG216" s="153">
        <f t="shared" si="36"/>
        <v>0</v>
      </c>
      <c r="BH216" s="153">
        <f t="shared" si="37"/>
        <v>0</v>
      </c>
      <c r="BI216" s="153">
        <f t="shared" si="38"/>
        <v>0</v>
      </c>
      <c r="BJ216" s="13" t="s">
        <v>88</v>
      </c>
      <c r="BK216" s="153">
        <f t="shared" si="39"/>
        <v>0</v>
      </c>
      <c r="BL216" s="13" t="s">
        <v>210</v>
      </c>
      <c r="BM216" s="152" t="s">
        <v>463</v>
      </c>
    </row>
    <row r="217" spans="2:65" s="1" customFormat="1" ht="24.15" customHeight="1" x14ac:dyDescent="0.2">
      <c r="B217" s="139"/>
      <c r="C217" s="140" t="s">
        <v>464</v>
      </c>
      <c r="D217" s="140" t="s">
        <v>206</v>
      </c>
      <c r="E217" s="141" t="s">
        <v>465</v>
      </c>
      <c r="F217" s="142" t="s">
        <v>466</v>
      </c>
      <c r="G217" s="143" t="s">
        <v>244</v>
      </c>
      <c r="H217" s="144">
        <v>45.71</v>
      </c>
      <c r="I217" s="145"/>
      <c r="J217" s="146">
        <f t="shared" si="30"/>
        <v>0</v>
      </c>
      <c r="K217" s="147"/>
      <c r="L217" s="28"/>
      <c r="M217" s="148" t="s">
        <v>1</v>
      </c>
      <c r="N217" s="149" t="s">
        <v>41</v>
      </c>
      <c r="P217" s="150">
        <f t="shared" si="31"/>
        <v>0</v>
      </c>
      <c r="Q217" s="150">
        <v>6.1799999999999997E-3</v>
      </c>
      <c r="R217" s="150">
        <f t="shared" si="32"/>
        <v>0.28248780000000001</v>
      </c>
      <c r="S217" s="150">
        <v>0</v>
      </c>
      <c r="T217" s="151">
        <f t="shared" si="33"/>
        <v>0</v>
      </c>
      <c r="AR217" s="152" t="s">
        <v>210</v>
      </c>
      <c r="AT217" s="152" t="s">
        <v>206</v>
      </c>
      <c r="AU217" s="152" t="s">
        <v>88</v>
      </c>
      <c r="AY217" s="13" t="s">
        <v>204</v>
      </c>
      <c r="BE217" s="153">
        <f t="shared" si="34"/>
        <v>0</v>
      </c>
      <c r="BF217" s="153">
        <f t="shared" si="35"/>
        <v>0</v>
      </c>
      <c r="BG217" s="153">
        <f t="shared" si="36"/>
        <v>0</v>
      </c>
      <c r="BH217" s="153">
        <f t="shared" si="37"/>
        <v>0</v>
      </c>
      <c r="BI217" s="153">
        <f t="shared" si="38"/>
        <v>0</v>
      </c>
      <c r="BJ217" s="13" t="s">
        <v>88</v>
      </c>
      <c r="BK217" s="153">
        <f t="shared" si="39"/>
        <v>0</v>
      </c>
      <c r="BL217" s="13" t="s">
        <v>210</v>
      </c>
      <c r="BM217" s="152" t="s">
        <v>467</v>
      </c>
    </row>
    <row r="218" spans="2:65" s="1" customFormat="1" ht="24.15" customHeight="1" x14ac:dyDescent="0.2">
      <c r="B218" s="139"/>
      <c r="C218" s="140" t="s">
        <v>468</v>
      </c>
      <c r="D218" s="140" t="s">
        <v>206</v>
      </c>
      <c r="E218" s="141" t="s">
        <v>469</v>
      </c>
      <c r="F218" s="142" t="s">
        <v>470</v>
      </c>
      <c r="G218" s="143" t="s">
        <v>244</v>
      </c>
      <c r="H218" s="144">
        <v>587.87900000000002</v>
      </c>
      <c r="I218" s="145"/>
      <c r="J218" s="146">
        <f t="shared" si="30"/>
        <v>0</v>
      </c>
      <c r="K218" s="147"/>
      <c r="L218" s="28"/>
      <c r="M218" s="148" t="s">
        <v>1</v>
      </c>
      <c r="N218" s="149" t="s">
        <v>41</v>
      </c>
      <c r="P218" s="150">
        <f t="shared" si="31"/>
        <v>0</v>
      </c>
      <c r="Q218" s="150">
        <v>5.1539999999999997E-3</v>
      </c>
      <c r="R218" s="150">
        <f t="shared" si="32"/>
        <v>3.029928366</v>
      </c>
      <c r="S218" s="150">
        <v>0</v>
      </c>
      <c r="T218" s="151">
        <f t="shared" si="33"/>
        <v>0</v>
      </c>
      <c r="AR218" s="152" t="s">
        <v>210</v>
      </c>
      <c r="AT218" s="152" t="s">
        <v>206</v>
      </c>
      <c r="AU218" s="152" t="s">
        <v>88</v>
      </c>
      <c r="AY218" s="13" t="s">
        <v>204</v>
      </c>
      <c r="BE218" s="153">
        <f t="shared" si="34"/>
        <v>0</v>
      </c>
      <c r="BF218" s="153">
        <f t="shared" si="35"/>
        <v>0</v>
      </c>
      <c r="BG218" s="153">
        <f t="shared" si="36"/>
        <v>0</v>
      </c>
      <c r="BH218" s="153">
        <f t="shared" si="37"/>
        <v>0</v>
      </c>
      <c r="BI218" s="153">
        <f t="shared" si="38"/>
        <v>0</v>
      </c>
      <c r="BJ218" s="13" t="s">
        <v>88</v>
      </c>
      <c r="BK218" s="153">
        <f t="shared" si="39"/>
        <v>0</v>
      </c>
      <c r="BL218" s="13" t="s">
        <v>210</v>
      </c>
      <c r="BM218" s="152" t="s">
        <v>471</v>
      </c>
    </row>
    <row r="219" spans="2:65" s="1" customFormat="1" ht="33" customHeight="1" x14ac:dyDescent="0.2">
      <c r="B219" s="139"/>
      <c r="C219" s="140" t="s">
        <v>472</v>
      </c>
      <c r="D219" s="140" t="s">
        <v>206</v>
      </c>
      <c r="E219" s="141" t="s">
        <v>473</v>
      </c>
      <c r="F219" s="142" t="s">
        <v>474</v>
      </c>
      <c r="G219" s="143" t="s">
        <v>244</v>
      </c>
      <c r="H219" s="144">
        <v>159.38</v>
      </c>
      <c r="I219" s="145"/>
      <c r="J219" s="146">
        <f t="shared" si="30"/>
        <v>0</v>
      </c>
      <c r="K219" s="147"/>
      <c r="L219" s="28"/>
      <c r="M219" s="148" t="s">
        <v>1</v>
      </c>
      <c r="N219" s="149" t="s">
        <v>41</v>
      </c>
      <c r="P219" s="150">
        <f t="shared" si="31"/>
        <v>0</v>
      </c>
      <c r="Q219" s="150">
        <v>1.6324000000000002E-2</v>
      </c>
      <c r="R219" s="150">
        <f t="shared" si="32"/>
        <v>2.6017191200000003</v>
      </c>
      <c r="S219" s="150">
        <v>0</v>
      </c>
      <c r="T219" s="151">
        <f t="shared" si="33"/>
        <v>0</v>
      </c>
      <c r="AR219" s="152" t="s">
        <v>210</v>
      </c>
      <c r="AT219" s="152" t="s">
        <v>206</v>
      </c>
      <c r="AU219" s="152" t="s">
        <v>88</v>
      </c>
      <c r="AY219" s="13" t="s">
        <v>204</v>
      </c>
      <c r="BE219" s="153">
        <f t="shared" si="34"/>
        <v>0</v>
      </c>
      <c r="BF219" s="153">
        <f t="shared" si="35"/>
        <v>0</v>
      </c>
      <c r="BG219" s="153">
        <f t="shared" si="36"/>
        <v>0</v>
      </c>
      <c r="BH219" s="153">
        <f t="shared" si="37"/>
        <v>0</v>
      </c>
      <c r="BI219" s="153">
        <f t="shared" si="38"/>
        <v>0</v>
      </c>
      <c r="BJ219" s="13" t="s">
        <v>88</v>
      </c>
      <c r="BK219" s="153">
        <f t="shared" si="39"/>
        <v>0</v>
      </c>
      <c r="BL219" s="13" t="s">
        <v>210</v>
      </c>
      <c r="BM219" s="152" t="s">
        <v>475</v>
      </c>
    </row>
    <row r="220" spans="2:65" s="1" customFormat="1" ht="24.15" customHeight="1" x14ac:dyDescent="0.2">
      <c r="B220" s="139"/>
      <c r="C220" s="140" t="s">
        <v>476</v>
      </c>
      <c r="D220" s="140" t="s">
        <v>206</v>
      </c>
      <c r="E220" s="141" t="s">
        <v>477</v>
      </c>
      <c r="F220" s="142" t="s">
        <v>478</v>
      </c>
      <c r="G220" s="143" t="s">
        <v>244</v>
      </c>
      <c r="H220" s="144">
        <v>363.149</v>
      </c>
      <c r="I220" s="145"/>
      <c r="J220" s="146">
        <f t="shared" si="30"/>
        <v>0</v>
      </c>
      <c r="K220" s="147"/>
      <c r="L220" s="28"/>
      <c r="M220" s="148" t="s">
        <v>1</v>
      </c>
      <c r="N220" s="149" t="s">
        <v>41</v>
      </c>
      <c r="P220" s="150">
        <f t="shared" si="31"/>
        <v>0</v>
      </c>
      <c r="Q220" s="150">
        <v>3.9780000000000003E-2</v>
      </c>
      <c r="R220" s="150">
        <f t="shared" si="32"/>
        <v>14.446067220000002</v>
      </c>
      <c r="S220" s="150">
        <v>0</v>
      </c>
      <c r="T220" s="151">
        <f t="shared" si="33"/>
        <v>0</v>
      </c>
      <c r="AR220" s="152" t="s">
        <v>210</v>
      </c>
      <c r="AT220" s="152" t="s">
        <v>206</v>
      </c>
      <c r="AU220" s="152" t="s">
        <v>88</v>
      </c>
      <c r="AY220" s="13" t="s">
        <v>204</v>
      </c>
      <c r="BE220" s="153">
        <f t="shared" si="34"/>
        <v>0</v>
      </c>
      <c r="BF220" s="153">
        <f t="shared" si="35"/>
        <v>0</v>
      </c>
      <c r="BG220" s="153">
        <f t="shared" si="36"/>
        <v>0</v>
      </c>
      <c r="BH220" s="153">
        <f t="shared" si="37"/>
        <v>0</v>
      </c>
      <c r="BI220" s="153">
        <f t="shared" si="38"/>
        <v>0</v>
      </c>
      <c r="BJ220" s="13" t="s">
        <v>88</v>
      </c>
      <c r="BK220" s="153">
        <f t="shared" si="39"/>
        <v>0</v>
      </c>
      <c r="BL220" s="13" t="s">
        <v>210</v>
      </c>
      <c r="BM220" s="152" t="s">
        <v>479</v>
      </c>
    </row>
    <row r="221" spans="2:65" s="1" customFormat="1" ht="24.15" customHeight="1" x14ac:dyDescent="0.2">
      <c r="B221" s="139"/>
      <c r="C221" s="140" t="s">
        <v>480</v>
      </c>
      <c r="D221" s="140" t="s">
        <v>206</v>
      </c>
      <c r="E221" s="141" t="s">
        <v>481</v>
      </c>
      <c r="F221" s="142" t="s">
        <v>482</v>
      </c>
      <c r="G221" s="143" t="s">
        <v>244</v>
      </c>
      <c r="H221" s="144">
        <v>36.549999999999997</v>
      </c>
      <c r="I221" s="145"/>
      <c r="J221" s="146">
        <f t="shared" si="30"/>
        <v>0</v>
      </c>
      <c r="K221" s="147"/>
      <c r="L221" s="28"/>
      <c r="M221" s="148" t="s">
        <v>1</v>
      </c>
      <c r="N221" s="149" t="s">
        <v>41</v>
      </c>
      <c r="P221" s="150">
        <f t="shared" si="31"/>
        <v>0</v>
      </c>
      <c r="Q221" s="150">
        <v>1.8686500000000002E-2</v>
      </c>
      <c r="R221" s="150">
        <f t="shared" si="32"/>
        <v>0.68299157499999996</v>
      </c>
      <c r="S221" s="150">
        <v>0</v>
      </c>
      <c r="T221" s="151">
        <f t="shared" si="33"/>
        <v>0</v>
      </c>
      <c r="AR221" s="152" t="s">
        <v>210</v>
      </c>
      <c r="AT221" s="152" t="s">
        <v>206</v>
      </c>
      <c r="AU221" s="152" t="s">
        <v>88</v>
      </c>
      <c r="AY221" s="13" t="s">
        <v>204</v>
      </c>
      <c r="BE221" s="153">
        <f t="shared" si="34"/>
        <v>0</v>
      </c>
      <c r="BF221" s="153">
        <f t="shared" si="35"/>
        <v>0</v>
      </c>
      <c r="BG221" s="153">
        <f t="shared" si="36"/>
        <v>0</v>
      </c>
      <c r="BH221" s="153">
        <f t="shared" si="37"/>
        <v>0</v>
      </c>
      <c r="BI221" s="153">
        <f t="shared" si="38"/>
        <v>0</v>
      </c>
      <c r="BJ221" s="13" t="s">
        <v>88</v>
      </c>
      <c r="BK221" s="153">
        <f t="shared" si="39"/>
        <v>0</v>
      </c>
      <c r="BL221" s="13" t="s">
        <v>210</v>
      </c>
      <c r="BM221" s="152" t="s">
        <v>483</v>
      </c>
    </row>
    <row r="222" spans="2:65" s="1" customFormat="1" ht="24.15" customHeight="1" x14ac:dyDescent="0.2">
      <c r="B222" s="139"/>
      <c r="C222" s="140" t="s">
        <v>484</v>
      </c>
      <c r="D222" s="140" t="s">
        <v>206</v>
      </c>
      <c r="E222" s="141" t="s">
        <v>485</v>
      </c>
      <c r="F222" s="142" t="s">
        <v>486</v>
      </c>
      <c r="G222" s="143" t="s">
        <v>244</v>
      </c>
      <c r="H222" s="144">
        <v>1261.6600000000001</v>
      </c>
      <c r="I222" s="145"/>
      <c r="J222" s="146">
        <f t="shared" si="30"/>
        <v>0</v>
      </c>
      <c r="K222" s="147"/>
      <c r="L222" s="28"/>
      <c r="M222" s="148" t="s">
        <v>1</v>
      </c>
      <c r="N222" s="149" t="s">
        <v>41</v>
      </c>
      <c r="P222" s="150">
        <f t="shared" si="31"/>
        <v>0</v>
      </c>
      <c r="Q222" s="150">
        <v>0</v>
      </c>
      <c r="R222" s="150">
        <f t="shared" si="32"/>
        <v>0</v>
      </c>
      <c r="S222" s="150">
        <v>0</v>
      </c>
      <c r="T222" s="151">
        <f t="shared" si="33"/>
        <v>0</v>
      </c>
      <c r="AR222" s="152" t="s">
        <v>210</v>
      </c>
      <c r="AT222" s="152" t="s">
        <v>206</v>
      </c>
      <c r="AU222" s="152" t="s">
        <v>88</v>
      </c>
      <c r="AY222" s="13" t="s">
        <v>204</v>
      </c>
      <c r="BE222" s="153">
        <f t="shared" si="34"/>
        <v>0</v>
      </c>
      <c r="BF222" s="153">
        <f t="shared" si="35"/>
        <v>0</v>
      </c>
      <c r="BG222" s="153">
        <f t="shared" si="36"/>
        <v>0</v>
      </c>
      <c r="BH222" s="153">
        <f t="shared" si="37"/>
        <v>0</v>
      </c>
      <c r="BI222" s="153">
        <f t="shared" si="38"/>
        <v>0</v>
      </c>
      <c r="BJ222" s="13" t="s">
        <v>88</v>
      </c>
      <c r="BK222" s="153">
        <f t="shared" si="39"/>
        <v>0</v>
      </c>
      <c r="BL222" s="13" t="s">
        <v>210</v>
      </c>
      <c r="BM222" s="152" t="s">
        <v>487</v>
      </c>
    </row>
    <row r="223" spans="2:65" s="1" customFormat="1" ht="16.5" customHeight="1" x14ac:dyDescent="0.2">
      <c r="B223" s="139"/>
      <c r="C223" s="154" t="s">
        <v>488</v>
      </c>
      <c r="D223" s="154" t="s">
        <v>301</v>
      </c>
      <c r="E223" s="155" t="s">
        <v>489</v>
      </c>
      <c r="F223" s="156" t="s">
        <v>490</v>
      </c>
      <c r="G223" s="157" t="s">
        <v>244</v>
      </c>
      <c r="H223" s="158">
        <v>1450.9090000000001</v>
      </c>
      <c r="I223" s="159"/>
      <c r="J223" s="160">
        <f t="shared" si="30"/>
        <v>0</v>
      </c>
      <c r="K223" s="161"/>
      <c r="L223" s="162"/>
      <c r="M223" s="163" t="s">
        <v>1</v>
      </c>
      <c r="N223" s="164" t="s">
        <v>41</v>
      </c>
      <c r="P223" s="150">
        <f t="shared" si="31"/>
        <v>0</v>
      </c>
      <c r="Q223" s="150">
        <v>1E-4</v>
      </c>
      <c r="R223" s="150">
        <f t="shared" si="32"/>
        <v>0.14509090000000002</v>
      </c>
      <c r="S223" s="150">
        <v>0</v>
      </c>
      <c r="T223" s="151">
        <f t="shared" si="33"/>
        <v>0</v>
      </c>
      <c r="AR223" s="152" t="s">
        <v>233</v>
      </c>
      <c r="AT223" s="152" t="s">
        <v>301</v>
      </c>
      <c r="AU223" s="152" t="s">
        <v>88</v>
      </c>
      <c r="AY223" s="13" t="s">
        <v>204</v>
      </c>
      <c r="BE223" s="153">
        <f t="shared" si="34"/>
        <v>0</v>
      </c>
      <c r="BF223" s="153">
        <f t="shared" si="35"/>
        <v>0</v>
      </c>
      <c r="BG223" s="153">
        <f t="shared" si="36"/>
        <v>0</v>
      </c>
      <c r="BH223" s="153">
        <f t="shared" si="37"/>
        <v>0</v>
      </c>
      <c r="BI223" s="153">
        <f t="shared" si="38"/>
        <v>0</v>
      </c>
      <c r="BJ223" s="13" t="s">
        <v>88</v>
      </c>
      <c r="BK223" s="153">
        <f t="shared" si="39"/>
        <v>0</v>
      </c>
      <c r="BL223" s="13" t="s">
        <v>210</v>
      </c>
      <c r="BM223" s="152" t="s">
        <v>491</v>
      </c>
    </row>
    <row r="224" spans="2:65" s="1" customFormat="1" ht="16.5" customHeight="1" x14ac:dyDescent="0.2">
      <c r="B224" s="139"/>
      <c r="C224" s="140" t="s">
        <v>492</v>
      </c>
      <c r="D224" s="140" t="s">
        <v>206</v>
      </c>
      <c r="E224" s="141" t="s">
        <v>493</v>
      </c>
      <c r="F224" s="142" t="s">
        <v>494</v>
      </c>
      <c r="G224" s="143" t="s">
        <v>495</v>
      </c>
      <c r="H224" s="144">
        <v>658.48</v>
      </c>
      <c r="I224" s="145"/>
      <c r="J224" s="146">
        <f t="shared" si="30"/>
        <v>0</v>
      </c>
      <c r="K224" s="147"/>
      <c r="L224" s="28"/>
      <c r="M224" s="148" t="s">
        <v>1</v>
      </c>
      <c r="N224" s="149" t="s">
        <v>41</v>
      </c>
      <c r="P224" s="150">
        <f t="shared" si="31"/>
        <v>0</v>
      </c>
      <c r="Q224" s="150">
        <v>0</v>
      </c>
      <c r="R224" s="150">
        <f t="shared" si="32"/>
        <v>0</v>
      </c>
      <c r="S224" s="150">
        <v>0</v>
      </c>
      <c r="T224" s="151">
        <f t="shared" si="33"/>
        <v>0</v>
      </c>
      <c r="AR224" s="152" t="s">
        <v>210</v>
      </c>
      <c r="AT224" s="152" t="s">
        <v>206</v>
      </c>
      <c r="AU224" s="152" t="s">
        <v>88</v>
      </c>
      <c r="AY224" s="13" t="s">
        <v>204</v>
      </c>
      <c r="BE224" s="153">
        <f t="shared" si="34"/>
        <v>0</v>
      </c>
      <c r="BF224" s="153">
        <f t="shared" si="35"/>
        <v>0</v>
      </c>
      <c r="BG224" s="153">
        <f t="shared" si="36"/>
        <v>0</v>
      </c>
      <c r="BH224" s="153">
        <f t="shared" si="37"/>
        <v>0</v>
      </c>
      <c r="BI224" s="153">
        <f t="shared" si="38"/>
        <v>0</v>
      </c>
      <c r="BJ224" s="13" t="s">
        <v>88</v>
      </c>
      <c r="BK224" s="153">
        <f t="shared" si="39"/>
        <v>0</v>
      </c>
      <c r="BL224" s="13" t="s">
        <v>210</v>
      </c>
      <c r="BM224" s="152" t="s">
        <v>496</v>
      </c>
    </row>
    <row r="225" spans="2:65" s="1" customFormat="1" ht="33" customHeight="1" x14ac:dyDescent="0.2">
      <c r="B225" s="139"/>
      <c r="C225" s="154" t="s">
        <v>497</v>
      </c>
      <c r="D225" s="154" t="s">
        <v>301</v>
      </c>
      <c r="E225" s="155" t="s">
        <v>498</v>
      </c>
      <c r="F225" s="156" t="s">
        <v>499</v>
      </c>
      <c r="G225" s="157" t="s">
        <v>495</v>
      </c>
      <c r="H225" s="158">
        <v>665.06500000000005</v>
      </c>
      <c r="I225" s="159"/>
      <c r="J225" s="160">
        <f t="shared" si="30"/>
        <v>0</v>
      </c>
      <c r="K225" s="161"/>
      <c r="L225" s="162"/>
      <c r="M225" s="163" t="s">
        <v>1</v>
      </c>
      <c r="N225" s="164" t="s">
        <v>41</v>
      </c>
      <c r="P225" s="150">
        <f t="shared" si="31"/>
        <v>0</v>
      </c>
      <c r="Q225" s="150">
        <v>1.4999999999999999E-4</v>
      </c>
      <c r="R225" s="150">
        <f t="shared" si="32"/>
        <v>9.9759749999999994E-2</v>
      </c>
      <c r="S225" s="150">
        <v>0</v>
      </c>
      <c r="T225" s="151">
        <f t="shared" si="33"/>
        <v>0</v>
      </c>
      <c r="AR225" s="152" t="s">
        <v>233</v>
      </c>
      <c r="AT225" s="152" t="s">
        <v>301</v>
      </c>
      <c r="AU225" s="152" t="s">
        <v>88</v>
      </c>
      <c r="AY225" s="13" t="s">
        <v>204</v>
      </c>
      <c r="BE225" s="153">
        <f t="shared" si="34"/>
        <v>0</v>
      </c>
      <c r="BF225" s="153">
        <f t="shared" si="35"/>
        <v>0</v>
      </c>
      <c r="BG225" s="153">
        <f t="shared" si="36"/>
        <v>0</v>
      </c>
      <c r="BH225" s="153">
        <f t="shared" si="37"/>
        <v>0</v>
      </c>
      <c r="BI225" s="153">
        <f t="shared" si="38"/>
        <v>0</v>
      </c>
      <c r="BJ225" s="13" t="s">
        <v>88</v>
      </c>
      <c r="BK225" s="153">
        <f t="shared" si="39"/>
        <v>0</v>
      </c>
      <c r="BL225" s="13" t="s">
        <v>210</v>
      </c>
      <c r="BM225" s="152" t="s">
        <v>500</v>
      </c>
    </row>
    <row r="226" spans="2:65" s="1" customFormat="1" ht="24.15" customHeight="1" x14ac:dyDescent="0.2">
      <c r="B226" s="139"/>
      <c r="C226" s="140" t="s">
        <v>501</v>
      </c>
      <c r="D226" s="140" t="s">
        <v>206</v>
      </c>
      <c r="E226" s="141" t="s">
        <v>502</v>
      </c>
      <c r="F226" s="142" t="s">
        <v>503</v>
      </c>
      <c r="G226" s="143" t="s">
        <v>244</v>
      </c>
      <c r="H226" s="144">
        <v>630.83000000000004</v>
      </c>
      <c r="I226" s="145"/>
      <c r="J226" s="146">
        <f t="shared" si="30"/>
        <v>0</v>
      </c>
      <c r="K226" s="147"/>
      <c r="L226" s="28"/>
      <c r="M226" s="148" t="s">
        <v>1</v>
      </c>
      <c r="N226" s="149" t="s">
        <v>41</v>
      </c>
      <c r="P226" s="150">
        <f t="shared" si="31"/>
        <v>0</v>
      </c>
      <c r="Q226" s="150">
        <v>0</v>
      </c>
      <c r="R226" s="150">
        <f t="shared" si="32"/>
        <v>0</v>
      </c>
      <c r="S226" s="150">
        <v>0</v>
      </c>
      <c r="T226" s="151">
        <f t="shared" si="33"/>
        <v>0</v>
      </c>
      <c r="AR226" s="152" t="s">
        <v>210</v>
      </c>
      <c r="AT226" s="152" t="s">
        <v>206</v>
      </c>
      <c r="AU226" s="152" t="s">
        <v>88</v>
      </c>
      <c r="AY226" s="13" t="s">
        <v>204</v>
      </c>
      <c r="BE226" s="153">
        <f t="shared" si="34"/>
        <v>0</v>
      </c>
      <c r="BF226" s="153">
        <f t="shared" si="35"/>
        <v>0</v>
      </c>
      <c r="BG226" s="153">
        <f t="shared" si="36"/>
        <v>0</v>
      </c>
      <c r="BH226" s="153">
        <f t="shared" si="37"/>
        <v>0</v>
      </c>
      <c r="BI226" s="153">
        <f t="shared" si="38"/>
        <v>0</v>
      </c>
      <c r="BJ226" s="13" t="s">
        <v>88</v>
      </c>
      <c r="BK226" s="153">
        <f t="shared" si="39"/>
        <v>0</v>
      </c>
      <c r="BL226" s="13" t="s">
        <v>210</v>
      </c>
      <c r="BM226" s="152" t="s">
        <v>504</v>
      </c>
    </row>
    <row r="227" spans="2:65" s="1" customFormat="1" ht="24.15" customHeight="1" x14ac:dyDescent="0.2">
      <c r="B227" s="139"/>
      <c r="C227" s="154" t="s">
        <v>505</v>
      </c>
      <c r="D227" s="154" t="s">
        <v>301</v>
      </c>
      <c r="E227" s="155" t="s">
        <v>506</v>
      </c>
      <c r="F227" s="156" t="s">
        <v>507</v>
      </c>
      <c r="G227" s="157" t="s">
        <v>508</v>
      </c>
      <c r="H227" s="158">
        <v>129.95099999999999</v>
      </c>
      <c r="I227" s="159"/>
      <c r="J227" s="160">
        <f t="shared" si="30"/>
        <v>0</v>
      </c>
      <c r="K227" s="161"/>
      <c r="L227" s="162"/>
      <c r="M227" s="163" t="s">
        <v>1</v>
      </c>
      <c r="N227" s="164" t="s">
        <v>41</v>
      </c>
      <c r="P227" s="150">
        <f t="shared" si="31"/>
        <v>0</v>
      </c>
      <c r="Q227" s="150">
        <v>1E-3</v>
      </c>
      <c r="R227" s="150">
        <f t="shared" si="32"/>
        <v>0.12995099999999998</v>
      </c>
      <c r="S227" s="150">
        <v>0</v>
      </c>
      <c r="T227" s="151">
        <f t="shared" si="33"/>
        <v>0</v>
      </c>
      <c r="AR227" s="152" t="s">
        <v>233</v>
      </c>
      <c r="AT227" s="152" t="s">
        <v>301</v>
      </c>
      <c r="AU227" s="152" t="s">
        <v>88</v>
      </c>
      <c r="AY227" s="13" t="s">
        <v>204</v>
      </c>
      <c r="BE227" s="153">
        <f t="shared" si="34"/>
        <v>0</v>
      </c>
      <c r="BF227" s="153">
        <f t="shared" si="35"/>
        <v>0</v>
      </c>
      <c r="BG227" s="153">
        <f t="shared" si="36"/>
        <v>0</v>
      </c>
      <c r="BH227" s="153">
        <f t="shared" si="37"/>
        <v>0</v>
      </c>
      <c r="BI227" s="153">
        <f t="shared" si="38"/>
        <v>0</v>
      </c>
      <c r="BJ227" s="13" t="s">
        <v>88</v>
      </c>
      <c r="BK227" s="153">
        <f t="shared" si="39"/>
        <v>0</v>
      </c>
      <c r="BL227" s="13" t="s">
        <v>210</v>
      </c>
      <c r="BM227" s="152" t="s">
        <v>509</v>
      </c>
    </row>
    <row r="228" spans="2:65" s="1" customFormat="1" ht="21.75" customHeight="1" x14ac:dyDescent="0.2">
      <c r="B228" s="139"/>
      <c r="C228" s="140" t="s">
        <v>510</v>
      </c>
      <c r="D228" s="140" t="s">
        <v>206</v>
      </c>
      <c r="E228" s="141" t="s">
        <v>511</v>
      </c>
      <c r="F228" s="142" t="s">
        <v>512</v>
      </c>
      <c r="G228" s="143" t="s">
        <v>244</v>
      </c>
      <c r="H228" s="144">
        <v>630.83000000000004</v>
      </c>
      <c r="I228" s="145"/>
      <c r="J228" s="146">
        <f t="shared" si="30"/>
        <v>0</v>
      </c>
      <c r="K228" s="147"/>
      <c r="L228" s="28"/>
      <c r="M228" s="148" t="s">
        <v>1</v>
      </c>
      <c r="N228" s="149" t="s">
        <v>41</v>
      </c>
      <c r="P228" s="150">
        <f t="shared" si="31"/>
        <v>0</v>
      </c>
      <c r="Q228" s="150">
        <v>0.1236</v>
      </c>
      <c r="R228" s="150">
        <f t="shared" si="32"/>
        <v>77.970588000000006</v>
      </c>
      <c r="S228" s="150">
        <v>0</v>
      </c>
      <c r="T228" s="151">
        <f t="shared" si="33"/>
        <v>0</v>
      </c>
      <c r="AR228" s="152" t="s">
        <v>210</v>
      </c>
      <c r="AT228" s="152" t="s">
        <v>206</v>
      </c>
      <c r="AU228" s="152" t="s">
        <v>88</v>
      </c>
      <c r="AY228" s="13" t="s">
        <v>204</v>
      </c>
      <c r="BE228" s="153">
        <f t="shared" si="34"/>
        <v>0</v>
      </c>
      <c r="BF228" s="153">
        <f t="shared" si="35"/>
        <v>0</v>
      </c>
      <c r="BG228" s="153">
        <f t="shared" si="36"/>
        <v>0</v>
      </c>
      <c r="BH228" s="153">
        <f t="shared" si="37"/>
        <v>0</v>
      </c>
      <c r="BI228" s="153">
        <f t="shared" si="38"/>
        <v>0</v>
      </c>
      <c r="BJ228" s="13" t="s">
        <v>88</v>
      </c>
      <c r="BK228" s="153">
        <f t="shared" si="39"/>
        <v>0</v>
      </c>
      <c r="BL228" s="13" t="s">
        <v>210</v>
      </c>
      <c r="BM228" s="152" t="s">
        <v>513</v>
      </c>
    </row>
    <row r="229" spans="2:65" s="1" customFormat="1" ht="24.15" customHeight="1" x14ac:dyDescent="0.2">
      <c r="B229" s="139"/>
      <c r="C229" s="140" t="s">
        <v>514</v>
      </c>
      <c r="D229" s="140" t="s">
        <v>206</v>
      </c>
      <c r="E229" s="141" t="s">
        <v>515</v>
      </c>
      <c r="F229" s="142" t="s">
        <v>516</v>
      </c>
      <c r="G229" s="143" t="s">
        <v>244</v>
      </c>
      <c r="H229" s="144">
        <v>419.7</v>
      </c>
      <c r="I229" s="145"/>
      <c r="J229" s="146">
        <f t="shared" si="30"/>
        <v>0</v>
      </c>
      <c r="K229" s="147"/>
      <c r="L229" s="28"/>
      <c r="M229" s="148" t="s">
        <v>1</v>
      </c>
      <c r="N229" s="149" t="s">
        <v>41</v>
      </c>
      <c r="P229" s="150">
        <f t="shared" si="31"/>
        <v>0</v>
      </c>
      <c r="Q229" s="150">
        <v>8.1600000000000006E-3</v>
      </c>
      <c r="R229" s="150">
        <f t="shared" si="32"/>
        <v>3.4247520000000002</v>
      </c>
      <c r="S229" s="150">
        <v>0</v>
      </c>
      <c r="T229" s="151">
        <f t="shared" si="33"/>
        <v>0</v>
      </c>
      <c r="AR229" s="152" t="s">
        <v>210</v>
      </c>
      <c r="AT229" s="152" t="s">
        <v>206</v>
      </c>
      <c r="AU229" s="152" t="s">
        <v>88</v>
      </c>
      <c r="AY229" s="13" t="s">
        <v>204</v>
      </c>
      <c r="BE229" s="153">
        <f t="shared" si="34"/>
        <v>0</v>
      </c>
      <c r="BF229" s="153">
        <f t="shared" si="35"/>
        <v>0</v>
      </c>
      <c r="BG229" s="153">
        <f t="shared" si="36"/>
        <v>0</v>
      </c>
      <c r="BH229" s="153">
        <f t="shared" si="37"/>
        <v>0</v>
      </c>
      <c r="BI229" s="153">
        <f t="shared" si="38"/>
        <v>0</v>
      </c>
      <c r="BJ229" s="13" t="s">
        <v>88</v>
      </c>
      <c r="BK229" s="153">
        <f t="shared" si="39"/>
        <v>0</v>
      </c>
      <c r="BL229" s="13" t="s">
        <v>210</v>
      </c>
      <c r="BM229" s="152" t="s">
        <v>517</v>
      </c>
    </row>
    <row r="230" spans="2:65" s="1" customFormat="1" ht="24.15" customHeight="1" x14ac:dyDescent="0.2">
      <c r="B230" s="139"/>
      <c r="C230" s="140" t="s">
        <v>518</v>
      </c>
      <c r="D230" s="140" t="s">
        <v>206</v>
      </c>
      <c r="E230" s="141" t="s">
        <v>519</v>
      </c>
      <c r="F230" s="142" t="s">
        <v>520</v>
      </c>
      <c r="G230" s="143" t="s">
        <v>294</v>
      </c>
      <c r="H230" s="144">
        <v>27</v>
      </c>
      <c r="I230" s="145"/>
      <c r="J230" s="146">
        <f t="shared" si="30"/>
        <v>0</v>
      </c>
      <c r="K230" s="147"/>
      <c r="L230" s="28"/>
      <c r="M230" s="148" t="s">
        <v>1</v>
      </c>
      <c r="N230" s="149" t="s">
        <v>41</v>
      </c>
      <c r="P230" s="150">
        <f t="shared" si="31"/>
        <v>0</v>
      </c>
      <c r="Q230" s="150">
        <v>1.7500000000000002E-2</v>
      </c>
      <c r="R230" s="150">
        <f t="shared" si="32"/>
        <v>0.47250000000000003</v>
      </c>
      <c r="S230" s="150">
        <v>0</v>
      </c>
      <c r="T230" s="151">
        <f t="shared" si="33"/>
        <v>0</v>
      </c>
      <c r="AR230" s="152" t="s">
        <v>210</v>
      </c>
      <c r="AT230" s="152" t="s">
        <v>206</v>
      </c>
      <c r="AU230" s="152" t="s">
        <v>88</v>
      </c>
      <c r="AY230" s="13" t="s">
        <v>204</v>
      </c>
      <c r="BE230" s="153">
        <f t="shared" si="34"/>
        <v>0</v>
      </c>
      <c r="BF230" s="153">
        <f t="shared" si="35"/>
        <v>0</v>
      </c>
      <c r="BG230" s="153">
        <f t="shared" si="36"/>
        <v>0</v>
      </c>
      <c r="BH230" s="153">
        <f t="shared" si="37"/>
        <v>0</v>
      </c>
      <c r="BI230" s="153">
        <f t="shared" si="38"/>
        <v>0</v>
      </c>
      <c r="BJ230" s="13" t="s">
        <v>88</v>
      </c>
      <c r="BK230" s="153">
        <f t="shared" si="39"/>
        <v>0</v>
      </c>
      <c r="BL230" s="13" t="s">
        <v>210</v>
      </c>
      <c r="BM230" s="152" t="s">
        <v>521</v>
      </c>
    </row>
    <row r="231" spans="2:65" s="1" customFormat="1" ht="24.15" customHeight="1" x14ac:dyDescent="0.2">
      <c r="B231" s="139"/>
      <c r="C231" s="154" t="s">
        <v>522</v>
      </c>
      <c r="D231" s="154" t="s">
        <v>301</v>
      </c>
      <c r="E231" s="155" t="s">
        <v>523</v>
      </c>
      <c r="F231" s="156" t="s">
        <v>524</v>
      </c>
      <c r="G231" s="157" t="s">
        <v>294</v>
      </c>
      <c r="H231" s="158">
        <v>27</v>
      </c>
      <c r="I231" s="159"/>
      <c r="J231" s="160">
        <f t="shared" si="30"/>
        <v>0</v>
      </c>
      <c r="K231" s="161"/>
      <c r="L231" s="162"/>
      <c r="M231" s="163" t="s">
        <v>1</v>
      </c>
      <c r="N231" s="164" t="s">
        <v>41</v>
      </c>
      <c r="P231" s="150">
        <f t="shared" si="31"/>
        <v>0</v>
      </c>
      <c r="Q231" s="150">
        <v>0.01</v>
      </c>
      <c r="R231" s="150">
        <f t="shared" si="32"/>
        <v>0.27</v>
      </c>
      <c r="S231" s="150">
        <v>0</v>
      </c>
      <c r="T231" s="151">
        <f t="shared" si="33"/>
        <v>0</v>
      </c>
      <c r="AR231" s="152" t="s">
        <v>233</v>
      </c>
      <c r="AT231" s="152" t="s">
        <v>301</v>
      </c>
      <c r="AU231" s="152" t="s">
        <v>88</v>
      </c>
      <c r="AY231" s="13" t="s">
        <v>204</v>
      </c>
      <c r="BE231" s="153">
        <f t="shared" si="34"/>
        <v>0</v>
      </c>
      <c r="BF231" s="153">
        <f t="shared" si="35"/>
        <v>0</v>
      </c>
      <c r="BG231" s="153">
        <f t="shared" si="36"/>
        <v>0</v>
      </c>
      <c r="BH231" s="153">
        <f t="shared" si="37"/>
        <v>0</v>
      </c>
      <c r="BI231" s="153">
        <f t="shared" si="38"/>
        <v>0</v>
      </c>
      <c r="BJ231" s="13" t="s">
        <v>88</v>
      </c>
      <c r="BK231" s="153">
        <f t="shared" si="39"/>
        <v>0</v>
      </c>
      <c r="BL231" s="13" t="s">
        <v>210</v>
      </c>
      <c r="BM231" s="152" t="s">
        <v>525</v>
      </c>
    </row>
    <row r="232" spans="2:65" s="1" customFormat="1" ht="24.15" customHeight="1" x14ac:dyDescent="0.2">
      <c r="B232" s="139"/>
      <c r="C232" s="140" t="s">
        <v>526</v>
      </c>
      <c r="D232" s="140" t="s">
        <v>206</v>
      </c>
      <c r="E232" s="141" t="s">
        <v>527</v>
      </c>
      <c r="F232" s="142" t="s">
        <v>528</v>
      </c>
      <c r="G232" s="143" t="s">
        <v>495</v>
      </c>
      <c r="H232" s="144">
        <v>25</v>
      </c>
      <c r="I232" s="145"/>
      <c r="J232" s="146">
        <f t="shared" si="30"/>
        <v>0</v>
      </c>
      <c r="K232" s="147"/>
      <c r="L232" s="28"/>
      <c r="M232" s="148" t="s">
        <v>1</v>
      </c>
      <c r="N232" s="149" t="s">
        <v>41</v>
      </c>
      <c r="P232" s="150">
        <f t="shared" si="31"/>
        <v>0</v>
      </c>
      <c r="Q232" s="150">
        <v>7.9399999999999991E-3</v>
      </c>
      <c r="R232" s="150">
        <f t="shared" si="32"/>
        <v>0.19849999999999998</v>
      </c>
      <c r="S232" s="150">
        <v>0</v>
      </c>
      <c r="T232" s="151">
        <f t="shared" si="33"/>
        <v>0</v>
      </c>
      <c r="AR232" s="152" t="s">
        <v>210</v>
      </c>
      <c r="AT232" s="152" t="s">
        <v>206</v>
      </c>
      <c r="AU232" s="152" t="s">
        <v>88</v>
      </c>
      <c r="AY232" s="13" t="s">
        <v>204</v>
      </c>
      <c r="BE232" s="153">
        <f t="shared" si="34"/>
        <v>0</v>
      </c>
      <c r="BF232" s="153">
        <f t="shared" si="35"/>
        <v>0</v>
      </c>
      <c r="BG232" s="153">
        <f t="shared" si="36"/>
        <v>0</v>
      </c>
      <c r="BH232" s="153">
        <f t="shared" si="37"/>
        <v>0</v>
      </c>
      <c r="BI232" s="153">
        <f t="shared" si="38"/>
        <v>0</v>
      </c>
      <c r="BJ232" s="13" t="s">
        <v>88</v>
      </c>
      <c r="BK232" s="153">
        <f t="shared" si="39"/>
        <v>0</v>
      </c>
      <c r="BL232" s="13" t="s">
        <v>210</v>
      </c>
      <c r="BM232" s="152" t="s">
        <v>529</v>
      </c>
    </row>
    <row r="233" spans="2:65" s="1" customFormat="1" ht="37.799999999999997" customHeight="1" x14ac:dyDescent="0.2">
      <c r="B233" s="139"/>
      <c r="C233" s="154" t="s">
        <v>530</v>
      </c>
      <c r="D233" s="154" t="s">
        <v>301</v>
      </c>
      <c r="E233" s="155" t="s">
        <v>531</v>
      </c>
      <c r="F233" s="156" t="s">
        <v>532</v>
      </c>
      <c r="G233" s="157" t="s">
        <v>495</v>
      </c>
      <c r="H233" s="158">
        <v>25</v>
      </c>
      <c r="I233" s="159"/>
      <c r="J233" s="160">
        <f t="shared" si="30"/>
        <v>0</v>
      </c>
      <c r="K233" s="161"/>
      <c r="L233" s="162"/>
      <c r="M233" s="163" t="s">
        <v>1</v>
      </c>
      <c r="N233" s="164" t="s">
        <v>41</v>
      </c>
      <c r="P233" s="150">
        <f t="shared" si="31"/>
        <v>0</v>
      </c>
      <c r="Q233" s="150">
        <v>1.14E-3</v>
      </c>
      <c r="R233" s="150">
        <f t="shared" si="32"/>
        <v>2.8499999999999998E-2</v>
      </c>
      <c r="S233" s="150">
        <v>0</v>
      </c>
      <c r="T233" s="151">
        <f t="shared" si="33"/>
        <v>0</v>
      </c>
      <c r="AR233" s="152" t="s">
        <v>233</v>
      </c>
      <c r="AT233" s="152" t="s">
        <v>301</v>
      </c>
      <c r="AU233" s="152" t="s">
        <v>88</v>
      </c>
      <c r="AY233" s="13" t="s">
        <v>204</v>
      </c>
      <c r="BE233" s="153">
        <f t="shared" si="34"/>
        <v>0</v>
      </c>
      <c r="BF233" s="153">
        <f t="shared" si="35"/>
        <v>0</v>
      </c>
      <c r="BG233" s="153">
        <f t="shared" si="36"/>
        <v>0</v>
      </c>
      <c r="BH233" s="153">
        <f t="shared" si="37"/>
        <v>0</v>
      </c>
      <c r="BI233" s="153">
        <f t="shared" si="38"/>
        <v>0</v>
      </c>
      <c r="BJ233" s="13" t="s">
        <v>88</v>
      </c>
      <c r="BK233" s="153">
        <f t="shared" si="39"/>
        <v>0</v>
      </c>
      <c r="BL233" s="13" t="s">
        <v>210</v>
      </c>
      <c r="BM233" s="152" t="s">
        <v>533</v>
      </c>
    </row>
    <row r="234" spans="2:65" s="11" customFormat="1" ht="22.8" customHeight="1" x14ac:dyDescent="0.25">
      <c r="B234" s="127"/>
      <c r="D234" s="128" t="s">
        <v>74</v>
      </c>
      <c r="E234" s="137" t="s">
        <v>237</v>
      </c>
      <c r="F234" s="137" t="s">
        <v>534</v>
      </c>
      <c r="I234" s="130"/>
      <c r="J234" s="138">
        <f>BK234</f>
        <v>0</v>
      </c>
      <c r="L234" s="127"/>
      <c r="M234" s="132"/>
      <c r="P234" s="133">
        <f>SUM(P235:P243)</f>
        <v>0</v>
      </c>
      <c r="R234" s="133">
        <f>SUM(R235:R243)</f>
        <v>38.087315720999989</v>
      </c>
      <c r="T234" s="134">
        <f>SUM(T235:T243)</f>
        <v>0</v>
      </c>
      <c r="AR234" s="128" t="s">
        <v>82</v>
      </c>
      <c r="AT234" s="135" t="s">
        <v>74</v>
      </c>
      <c r="AU234" s="135" t="s">
        <v>82</v>
      </c>
      <c r="AY234" s="128" t="s">
        <v>204</v>
      </c>
      <c r="BK234" s="136">
        <f>SUM(BK235:BK243)</f>
        <v>0</v>
      </c>
    </row>
    <row r="235" spans="2:65" s="1" customFormat="1" ht="33" customHeight="1" x14ac:dyDescent="0.2">
      <c r="B235" s="139"/>
      <c r="C235" s="140" t="s">
        <v>535</v>
      </c>
      <c r="D235" s="140" t="s">
        <v>206</v>
      </c>
      <c r="E235" s="141" t="s">
        <v>536</v>
      </c>
      <c r="F235" s="142" t="s">
        <v>537</v>
      </c>
      <c r="G235" s="143" t="s">
        <v>244</v>
      </c>
      <c r="H235" s="144">
        <v>720.14</v>
      </c>
      <c r="I235" s="145"/>
      <c r="J235" s="146">
        <f t="shared" ref="J235:J243" si="40">ROUND(I235*H235,2)</f>
        <v>0</v>
      </c>
      <c r="K235" s="147"/>
      <c r="L235" s="28"/>
      <c r="M235" s="148" t="s">
        <v>1</v>
      </c>
      <c r="N235" s="149" t="s">
        <v>41</v>
      </c>
      <c r="P235" s="150">
        <f t="shared" ref="P235:P243" si="41">O235*H235</f>
        <v>0</v>
      </c>
      <c r="Q235" s="150">
        <v>2.5710569999999999E-2</v>
      </c>
      <c r="R235" s="150">
        <f t="shared" ref="R235:R243" si="42">Q235*H235</f>
        <v>18.515209879799997</v>
      </c>
      <c r="S235" s="150">
        <v>0</v>
      </c>
      <c r="T235" s="151">
        <f t="shared" ref="T235:T243" si="43">S235*H235</f>
        <v>0</v>
      </c>
      <c r="AR235" s="152" t="s">
        <v>210</v>
      </c>
      <c r="AT235" s="152" t="s">
        <v>206</v>
      </c>
      <c r="AU235" s="152" t="s">
        <v>88</v>
      </c>
      <c r="AY235" s="13" t="s">
        <v>204</v>
      </c>
      <c r="BE235" s="153">
        <f t="shared" ref="BE235:BE243" si="44">IF(N235="základná",J235,0)</f>
        <v>0</v>
      </c>
      <c r="BF235" s="153">
        <f t="shared" ref="BF235:BF243" si="45">IF(N235="znížená",J235,0)</f>
        <v>0</v>
      </c>
      <c r="BG235" s="153">
        <f t="shared" ref="BG235:BG243" si="46">IF(N235="zákl. prenesená",J235,0)</f>
        <v>0</v>
      </c>
      <c r="BH235" s="153">
        <f t="shared" ref="BH235:BH243" si="47">IF(N235="zníž. prenesená",J235,0)</f>
        <v>0</v>
      </c>
      <c r="BI235" s="153">
        <f t="shared" ref="BI235:BI243" si="48">IF(N235="nulová",J235,0)</f>
        <v>0</v>
      </c>
      <c r="BJ235" s="13" t="s">
        <v>88</v>
      </c>
      <c r="BK235" s="153">
        <f t="shared" ref="BK235:BK243" si="49">ROUND(I235*H235,2)</f>
        <v>0</v>
      </c>
      <c r="BL235" s="13" t="s">
        <v>210</v>
      </c>
      <c r="BM235" s="152" t="s">
        <v>538</v>
      </c>
    </row>
    <row r="236" spans="2:65" s="1" customFormat="1" ht="44.25" customHeight="1" x14ac:dyDescent="0.2">
      <c r="B236" s="139"/>
      <c r="C236" s="140" t="s">
        <v>539</v>
      </c>
      <c r="D236" s="140" t="s">
        <v>206</v>
      </c>
      <c r="E236" s="141" t="s">
        <v>540</v>
      </c>
      <c r="F236" s="142" t="s">
        <v>541</v>
      </c>
      <c r="G236" s="143" t="s">
        <v>244</v>
      </c>
      <c r="H236" s="144">
        <v>2160.42</v>
      </c>
      <c r="I236" s="145"/>
      <c r="J236" s="146">
        <f t="shared" si="40"/>
        <v>0</v>
      </c>
      <c r="K236" s="147"/>
      <c r="L236" s="28"/>
      <c r="M236" s="148" t="s">
        <v>1</v>
      </c>
      <c r="N236" s="149" t="s">
        <v>41</v>
      </c>
      <c r="P236" s="150">
        <f t="shared" si="41"/>
        <v>0</v>
      </c>
      <c r="Q236" s="150">
        <v>0</v>
      </c>
      <c r="R236" s="150">
        <f t="shared" si="42"/>
        <v>0</v>
      </c>
      <c r="S236" s="150">
        <v>0</v>
      </c>
      <c r="T236" s="151">
        <f t="shared" si="43"/>
        <v>0</v>
      </c>
      <c r="AR236" s="152" t="s">
        <v>210</v>
      </c>
      <c r="AT236" s="152" t="s">
        <v>206</v>
      </c>
      <c r="AU236" s="152" t="s">
        <v>88</v>
      </c>
      <c r="AY236" s="13" t="s">
        <v>204</v>
      </c>
      <c r="BE236" s="153">
        <f t="shared" si="44"/>
        <v>0</v>
      </c>
      <c r="BF236" s="153">
        <f t="shared" si="45"/>
        <v>0</v>
      </c>
      <c r="BG236" s="153">
        <f t="shared" si="46"/>
        <v>0</v>
      </c>
      <c r="BH236" s="153">
        <f t="shared" si="47"/>
        <v>0</v>
      </c>
      <c r="BI236" s="153">
        <f t="shared" si="48"/>
        <v>0</v>
      </c>
      <c r="BJ236" s="13" t="s">
        <v>88</v>
      </c>
      <c r="BK236" s="153">
        <f t="shared" si="49"/>
        <v>0</v>
      </c>
      <c r="BL236" s="13" t="s">
        <v>210</v>
      </c>
      <c r="BM236" s="152" t="s">
        <v>542</v>
      </c>
    </row>
    <row r="237" spans="2:65" s="1" customFormat="1" ht="33" customHeight="1" x14ac:dyDescent="0.2">
      <c r="B237" s="139"/>
      <c r="C237" s="140" t="s">
        <v>543</v>
      </c>
      <c r="D237" s="140" t="s">
        <v>206</v>
      </c>
      <c r="E237" s="141" t="s">
        <v>544</v>
      </c>
      <c r="F237" s="142" t="s">
        <v>545</v>
      </c>
      <c r="G237" s="143" t="s">
        <v>244</v>
      </c>
      <c r="H237" s="144">
        <v>720.14</v>
      </c>
      <c r="I237" s="145"/>
      <c r="J237" s="146">
        <f t="shared" si="40"/>
        <v>0</v>
      </c>
      <c r="K237" s="147"/>
      <c r="L237" s="28"/>
      <c r="M237" s="148" t="s">
        <v>1</v>
      </c>
      <c r="N237" s="149" t="s">
        <v>41</v>
      </c>
      <c r="P237" s="150">
        <f t="shared" si="41"/>
        <v>0</v>
      </c>
      <c r="Q237" s="150">
        <v>2.571E-2</v>
      </c>
      <c r="R237" s="150">
        <f t="shared" si="42"/>
        <v>18.514799400000001</v>
      </c>
      <c r="S237" s="150">
        <v>0</v>
      </c>
      <c r="T237" s="151">
        <f t="shared" si="43"/>
        <v>0</v>
      </c>
      <c r="AR237" s="152" t="s">
        <v>210</v>
      </c>
      <c r="AT237" s="152" t="s">
        <v>206</v>
      </c>
      <c r="AU237" s="152" t="s">
        <v>88</v>
      </c>
      <c r="AY237" s="13" t="s">
        <v>204</v>
      </c>
      <c r="BE237" s="153">
        <f t="shared" si="44"/>
        <v>0</v>
      </c>
      <c r="BF237" s="153">
        <f t="shared" si="45"/>
        <v>0</v>
      </c>
      <c r="BG237" s="153">
        <f t="shared" si="46"/>
        <v>0</v>
      </c>
      <c r="BH237" s="153">
        <f t="shared" si="47"/>
        <v>0</v>
      </c>
      <c r="BI237" s="153">
        <f t="shared" si="48"/>
        <v>0</v>
      </c>
      <c r="BJ237" s="13" t="s">
        <v>88</v>
      </c>
      <c r="BK237" s="153">
        <f t="shared" si="49"/>
        <v>0</v>
      </c>
      <c r="BL237" s="13" t="s">
        <v>210</v>
      </c>
      <c r="BM237" s="152" t="s">
        <v>546</v>
      </c>
    </row>
    <row r="238" spans="2:65" s="1" customFormat="1" ht="24.15" customHeight="1" x14ac:dyDescent="0.2">
      <c r="B238" s="139"/>
      <c r="C238" s="140" t="s">
        <v>547</v>
      </c>
      <c r="D238" s="140" t="s">
        <v>206</v>
      </c>
      <c r="E238" s="141" t="s">
        <v>548</v>
      </c>
      <c r="F238" s="142" t="s">
        <v>549</v>
      </c>
      <c r="G238" s="143" t="s">
        <v>244</v>
      </c>
      <c r="H238" s="144">
        <v>630.83000000000004</v>
      </c>
      <c r="I238" s="145"/>
      <c r="J238" s="146">
        <f t="shared" si="40"/>
        <v>0</v>
      </c>
      <c r="K238" s="147"/>
      <c r="L238" s="28"/>
      <c r="M238" s="148" t="s">
        <v>1</v>
      </c>
      <c r="N238" s="149" t="s">
        <v>41</v>
      </c>
      <c r="P238" s="150">
        <f t="shared" si="41"/>
        <v>0</v>
      </c>
      <c r="Q238" s="150">
        <v>1.5286399999999999E-3</v>
      </c>
      <c r="R238" s="150">
        <f t="shared" si="42"/>
        <v>0.96431197120000001</v>
      </c>
      <c r="S238" s="150">
        <v>0</v>
      </c>
      <c r="T238" s="151">
        <f t="shared" si="43"/>
        <v>0</v>
      </c>
      <c r="AR238" s="152" t="s">
        <v>210</v>
      </c>
      <c r="AT238" s="152" t="s">
        <v>206</v>
      </c>
      <c r="AU238" s="152" t="s">
        <v>88</v>
      </c>
      <c r="AY238" s="13" t="s">
        <v>204</v>
      </c>
      <c r="BE238" s="153">
        <f t="shared" si="44"/>
        <v>0</v>
      </c>
      <c r="BF238" s="153">
        <f t="shared" si="45"/>
        <v>0</v>
      </c>
      <c r="BG238" s="153">
        <f t="shared" si="46"/>
        <v>0</v>
      </c>
      <c r="BH238" s="153">
        <f t="shared" si="47"/>
        <v>0</v>
      </c>
      <c r="BI238" s="153">
        <f t="shared" si="48"/>
        <v>0</v>
      </c>
      <c r="BJ238" s="13" t="s">
        <v>88</v>
      </c>
      <c r="BK238" s="153">
        <f t="shared" si="49"/>
        <v>0</v>
      </c>
      <c r="BL238" s="13" t="s">
        <v>210</v>
      </c>
      <c r="BM238" s="152" t="s">
        <v>550</v>
      </c>
    </row>
    <row r="239" spans="2:65" s="1" customFormat="1" ht="16.5" customHeight="1" x14ac:dyDescent="0.2">
      <c r="B239" s="139"/>
      <c r="C239" s="140" t="s">
        <v>551</v>
      </c>
      <c r="D239" s="140" t="s">
        <v>206</v>
      </c>
      <c r="E239" s="141" t="s">
        <v>552</v>
      </c>
      <c r="F239" s="142" t="s">
        <v>553</v>
      </c>
      <c r="G239" s="143" t="s">
        <v>244</v>
      </c>
      <c r="H239" s="144">
        <v>630.83000000000004</v>
      </c>
      <c r="I239" s="145"/>
      <c r="J239" s="146">
        <f t="shared" si="40"/>
        <v>0</v>
      </c>
      <c r="K239" s="147"/>
      <c r="L239" s="28"/>
      <c r="M239" s="148" t="s">
        <v>1</v>
      </c>
      <c r="N239" s="149" t="s">
        <v>41</v>
      </c>
      <c r="P239" s="150">
        <f t="shared" si="41"/>
        <v>0</v>
      </c>
      <c r="Q239" s="150">
        <v>4.8999999999999998E-5</v>
      </c>
      <c r="R239" s="150">
        <f t="shared" si="42"/>
        <v>3.0910670000000001E-2</v>
      </c>
      <c r="S239" s="150">
        <v>0</v>
      </c>
      <c r="T239" s="151">
        <f t="shared" si="43"/>
        <v>0</v>
      </c>
      <c r="AR239" s="152" t="s">
        <v>210</v>
      </c>
      <c r="AT239" s="152" t="s">
        <v>206</v>
      </c>
      <c r="AU239" s="152" t="s">
        <v>88</v>
      </c>
      <c r="AY239" s="13" t="s">
        <v>204</v>
      </c>
      <c r="BE239" s="153">
        <f t="shared" si="44"/>
        <v>0</v>
      </c>
      <c r="BF239" s="153">
        <f t="shared" si="45"/>
        <v>0</v>
      </c>
      <c r="BG239" s="153">
        <f t="shared" si="46"/>
        <v>0</v>
      </c>
      <c r="BH239" s="153">
        <f t="shared" si="47"/>
        <v>0</v>
      </c>
      <c r="BI239" s="153">
        <f t="shared" si="48"/>
        <v>0</v>
      </c>
      <c r="BJ239" s="13" t="s">
        <v>88</v>
      </c>
      <c r="BK239" s="153">
        <f t="shared" si="49"/>
        <v>0</v>
      </c>
      <c r="BL239" s="13" t="s">
        <v>210</v>
      </c>
      <c r="BM239" s="152" t="s">
        <v>554</v>
      </c>
    </row>
    <row r="240" spans="2:65" s="1" customFormat="1" ht="24.15" customHeight="1" x14ac:dyDescent="0.2">
      <c r="B240" s="139"/>
      <c r="C240" s="140" t="s">
        <v>555</v>
      </c>
      <c r="D240" s="140" t="s">
        <v>206</v>
      </c>
      <c r="E240" s="141" t="s">
        <v>556</v>
      </c>
      <c r="F240" s="142" t="s">
        <v>557</v>
      </c>
      <c r="G240" s="143" t="s">
        <v>495</v>
      </c>
      <c r="H240" s="144">
        <v>340.4</v>
      </c>
      <c r="I240" s="145"/>
      <c r="J240" s="146">
        <f t="shared" si="40"/>
        <v>0</v>
      </c>
      <c r="K240" s="147"/>
      <c r="L240" s="28"/>
      <c r="M240" s="148" t="s">
        <v>1</v>
      </c>
      <c r="N240" s="149" t="s">
        <v>41</v>
      </c>
      <c r="P240" s="150">
        <f t="shared" si="41"/>
        <v>0</v>
      </c>
      <c r="Q240" s="150">
        <v>1.2999999999999999E-4</v>
      </c>
      <c r="R240" s="150">
        <f t="shared" si="42"/>
        <v>4.4251999999999993E-2</v>
      </c>
      <c r="S240" s="150">
        <v>0</v>
      </c>
      <c r="T240" s="151">
        <f t="shared" si="43"/>
        <v>0</v>
      </c>
      <c r="AR240" s="152" t="s">
        <v>210</v>
      </c>
      <c r="AT240" s="152" t="s">
        <v>206</v>
      </c>
      <c r="AU240" s="152" t="s">
        <v>88</v>
      </c>
      <c r="AY240" s="13" t="s">
        <v>204</v>
      </c>
      <c r="BE240" s="153">
        <f t="shared" si="44"/>
        <v>0</v>
      </c>
      <c r="BF240" s="153">
        <f t="shared" si="45"/>
        <v>0</v>
      </c>
      <c r="BG240" s="153">
        <f t="shared" si="46"/>
        <v>0</v>
      </c>
      <c r="BH240" s="153">
        <f t="shared" si="47"/>
        <v>0</v>
      </c>
      <c r="BI240" s="153">
        <f t="shared" si="48"/>
        <v>0</v>
      </c>
      <c r="BJ240" s="13" t="s">
        <v>88</v>
      </c>
      <c r="BK240" s="153">
        <f t="shared" si="49"/>
        <v>0</v>
      </c>
      <c r="BL240" s="13" t="s">
        <v>210</v>
      </c>
      <c r="BM240" s="152" t="s">
        <v>558</v>
      </c>
    </row>
    <row r="241" spans="2:65" s="1" customFormat="1" ht="16.5" customHeight="1" x14ac:dyDescent="0.2">
      <c r="B241" s="139"/>
      <c r="C241" s="140" t="s">
        <v>559</v>
      </c>
      <c r="D241" s="140" t="s">
        <v>206</v>
      </c>
      <c r="E241" s="141" t="s">
        <v>560</v>
      </c>
      <c r="F241" s="142" t="s">
        <v>561</v>
      </c>
      <c r="G241" s="143" t="s">
        <v>495</v>
      </c>
      <c r="H241" s="144">
        <v>49.8</v>
      </c>
      <c r="I241" s="145"/>
      <c r="J241" s="146">
        <f t="shared" si="40"/>
        <v>0</v>
      </c>
      <c r="K241" s="147"/>
      <c r="L241" s="28"/>
      <c r="M241" s="148" t="s">
        <v>1</v>
      </c>
      <c r="N241" s="149" t="s">
        <v>41</v>
      </c>
      <c r="P241" s="150">
        <f t="shared" si="41"/>
        <v>0</v>
      </c>
      <c r="Q241" s="150">
        <v>7.3499999999999998E-5</v>
      </c>
      <c r="R241" s="150">
        <f t="shared" si="42"/>
        <v>3.6602999999999996E-3</v>
      </c>
      <c r="S241" s="150">
        <v>0</v>
      </c>
      <c r="T241" s="151">
        <f t="shared" si="43"/>
        <v>0</v>
      </c>
      <c r="AR241" s="152" t="s">
        <v>210</v>
      </c>
      <c r="AT241" s="152" t="s">
        <v>206</v>
      </c>
      <c r="AU241" s="152" t="s">
        <v>88</v>
      </c>
      <c r="AY241" s="13" t="s">
        <v>204</v>
      </c>
      <c r="BE241" s="153">
        <f t="shared" si="44"/>
        <v>0</v>
      </c>
      <c r="BF241" s="153">
        <f t="shared" si="45"/>
        <v>0</v>
      </c>
      <c r="BG241" s="153">
        <f t="shared" si="46"/>
        <v>0</v>
      </c>
      <c r="BH241" s="153">
        <f t="shared" si="47"/>
        <v>0</v>
      </c>
      <c r="BI241" s="153">
        <f t="shared" si="48"/>
        <v>0</v>
      </c>
      <c r="BJ241" s="13" t="s">
        <v>88</v>
      </c>
      <c r="BK241" s="153">
        <f t="shared" si="49"/>
        <v>0</v>
      </c>
      <c r="BL241" s="13" t="s">
        <v>210</v>
      </c>
      <c r="BM241" s="152" t="s">
        <v>562</v>
      </c>
    </row>
    <row r="242" spans="2:65" s="1" customFormat="1" ht="16.5" customHeight="1" x14ac:dyDescent="0.2">
      <c r="B242" s="139"/>
      <c r="C242" s="140" t="s">
        <v>563</v>
      </c>
      <c r="D242" s="140" t="s">
        <v>206</v>
      </c>
      <c r="E242" s="141" t="s">
        <v>564</v>
      </c>
      <c r="F242" s="142" t="s">
        <v>565</v>
      </c>
      <c r="G242" s="143" t="s">
        <v>495</v>
      </c>
      <c r="H242" s="144">
        <v>25</v>
      </c>
      <c r="I242" s="145"/>
      <c r="J242" s="146">
        <f t="shared" si="40"/>
        <v>0</v>
      </c>
      <c r="K242" s="147"/>
      <c r="L242" s="28"/>
      <c r="M242" s="148" t="s">
        <v>1</v>
      </c>
      <c r="N242" s="149" t="s">
        <v>41</v>
      </c>
      <c r="P242" s="150">
        <f t="shared" si="41"/>
        <v>0</v>
      </c>
      <c r="Q242" s="150">
        <v>1.5750000000000001E-4</v>
      </c>
      <c r="R242" s="150">
        <f t="shared" si="42"/>
        <v>3.9375E-3</v>
      </c>
      <c r="S242" s="150">
        <v>0</v>
      </c>
      <c r="T242" s="151">
        <f t="shared" si="43"/>
        <v>0</v>
      </c>
      <c r="AR242" s="152" t="s">
        <v>210</v>
      </c>
      <c r="AT242" s="152" t="s">
        <v>206</v>
      </c>
      <c r="AU242" s="152" t="s">
        <v>88</v>
      </c>
      <c r="AY242" s="13" t="s">
        <v>204</v>
      </c>
      <c r="BE242" s="153">
        <f t="shared" si="44"/>
        <v>0</v>
      </c>
      <c r="BF242" s="153">
        <f t="shared" si="45"/>
        <v>0</v>
      </c>
      <c r="BG242" s="153">
        <f t="shared" si="46"/>
        <v>0</v>
      </c>
      <c r="BH242" s="153">
        <f t="shared" si="47"/>
        <v>0</v>
      </c>
      <c r="BI242" s="153">
        <f t="shared" si="48"/>
        <v>0</v>
      </c>
      <c r="BJ242" s="13" t="s">
        <v>88</v>
      </c>
      <c r="BK242" s="153">
        <f t="shared" si="49"/>
        <v>0</v>
      </c>
      <c r="BL242" s="13" t="s">
        <v>210</v>
      </c>
      <c r="BM242" s="152" t="s">
        <v>566</v>
      </c>
    </row>
    <row r="243" spans="2:65" s="1" customFormat="1" ht="16.5" customHeight="1" x14ac:dyDescent="0.2">
      <c r="B243" s="139"/>
      <c r="C243" s="140" t="s">
        <v>567</v>
      </c>
      <c r="D243" s="140" t="s">
        <v>206</v>
      </c>
      <c r="E243" s="141" t="s">
        <v>568</v>
      </c>
      <c r="F243" s="142" t="s">
        <v>569</v>
      </c>
      <c r="G243" s="143" t="s">
        <v>495</v>
      </c>
      <c r="H243" s="144">
        <v>146.19999999999999</v>
      </c>
      <c r="I243" s="145"/>
      <c r="J243" s="146">
        <f t="shared" si="40"/>
        <v>0</v>
      </c>
      <c r="K243" s="147"/>
      <c r="L243" s="28"/>
      <c r="M243" s="148" t="s">
        <v>1</v>
      </c>
      <c r="N243" s="149" t="s">
        <v>41</v>
      </c>
      <c r="P243" s="150">
        <f t="shared" si="41"/>
        <v>0</v>
      </c>
      <c r="Q243" s="150">
        <v>6.9999999999999994E-5</v>
      </c>
      <c r="R243" s="150">
        <f t="shared" si="42"/>
        <v>1.0233999999999998E-2</v>
      </c>
      <c r="S243" s="150">
        <v>0</v>
      </c>
      <c r="T243" s="151">
        <f t="shared" si="43"/>
        <v>0</v>
      </c>
      <c r="AR243" s="152" t="s">
        <v>210</v>
      </c>
      <c r="AT243" s="152" t="s">
        <v>206</v>
      </c>
      <c r="AU243" s="152" t="s">
        <v>88</v>
      </c>
      <c r="AY243" s="13" t="s">
        <v>204</v>
      </c>
      <c r="BE243" s="153">
        <f t="shared" si="44"/>
        <v>0</v>
      </c>
      <c r="BF243" s="153">
        <f t="shared" si="45"/>
        <v>0</v>
      </c>
      <c r="BG243" s="153">
        <f t="shared" si="46"/>
        <v>0</v>
      </c>
      <c r="BH243" s="153">
        <f t="shared" si="47"/>
        <v>0</v>
      </c>
      <c r="BI243" s="153">
        <f t="shared" si="48"/>
        <v>0</v>
      </c>
      <c r="BJ243" s="13" t="s">
        <v>88</v>
      </c>
      <c r="BK243" s="153">
        <f t="shared" si="49"/>
        <v>0</v>
      </c>
      <c r="BL243" s="13" t="s">
        <v>210</v>
      </c>
      <c r="BM243" s="152" t="s">
        <v>570</v>
      </c>
    </row>
    <row r="244" spans="2:65" s="11" customFormat="1" ht="22.8" customHeight="1" x14ac:dyDescent="0.25">
      <c r="B244" s="127"/>
      <c r="D244" s="128" t="s">
        <v>74</v>
      </c>
      <c r="E244" s="137" t="s">
        <v>571</v>
      </c>
      <c r="F244" s="137" t="s">
        <v>572</v>
      </c>
      <c r="I244" s="130"/>
      <c r="J244" s="138">
        <f>BK244</f>
        <v>0</v>
      </c>
      <c r="L244" s="127"/>
      <c r="M244" s="132"/>
      <c r="P244" s="133">
        <f>P245</f>
        <v>0</v>
      </c>
      <c r="R244" s="133">
        <f>R245</f>
        <v>0</v>
      </c>
      <c r="T244" s="134">
        <f>T245</f>
        <v>0</v>
      </c>
      <c r="AR244" s="128" t="s">
        <v>82</v>
      </c>
      <c r="AT244" s="135" t="s">
        <v>74</v>
      </c>
      <c r="AU244" s="135" t="s">
        <v>82</v>
      </c>
      <c r="AY244" s="128" t="s">
        <v>204</v>
      </c>
      <c r="BK244" s="136">
        <f>BK245</f>
        <v>0</v>
      </c>
    </row>
    <row r="245" spans="2:65" s="1" customFormat="1" ht="24.15" customHeight="1" x14ac:dyDescent="0.2">
      <c r="B245" s="139"/>
      <c r="C245" s="140" t="s">
        <v>573</v>
      </c>
      <c r="D245" s="140" t="s">
        <v>206</v>
      </c>
      <c r="E245" s="141" t="s">
        <v>574</v>
      </c>
      <c r="F245" s="142" t="s">
        <v>575</v>
      </c>
      <c r="G245" s="143" t="s">
        <v>270</v>
      </c>
      <c r="H245" s="144">
        <v>1815.9739999999999</v>
      </c>
      <c r="I245" s="145"/>
      <c r="J245" s="146">
        <f>ROUND(I245*H245,2)</f>
        <v>0</v>
      </c>
      <c r="K245" s="147"/>
      <c r="L245" s="28"/>
      <c r="M245" s="148" t="s">
        <v>1</v>
      </c>
      <c r="N245" s="149" t="s">
        <v>41</v>
      </c>
      <c r="P245" s="150">
        <f>O245*H245</f>
        <v>0</v>
      </c>
      <c r="Q245" s="150">
        <v>0</v>
      </c>
      <c r="R245" s="150">
        <f>Q245*H245</f>
        <v>0</v>
      </c>
      <c r="S245" s="150">
        <v>0</v>
      </c>
      <c r="T245" s="151">
        <f>S245*H245</f>
        <v>0</v>
      </c>
      <c r="AR245" s="152" t="s">
        <v>210</v>
      </c>
      <c r="AT245" s="152" t="s">
        <v>206</v>
      </c>
      <c r="AU245" s="152" t="s">
        <v>88</v>
      </c>
      <c r="AY245" s="13" t="s">
        <v>204</v>
      </c>
      <c r="BE245" s="153">
        <f>IF(N245="základná",J245,0)</f>
        <v>0</v>
      </c>
      <c r="BF245" s="153">
        <f>IF(N245="znížená",J245,0)</f>
        <v>0</v>
      </c>
      <c r="BG245" s="153">
        <f>IF(N245="zákl. prenesená",J245,0)</f>
        <v>0</v>
      </c>
      <c r="BH245" s="153">
        <f>IF(N245="zníž. prenesená",J245,0)</f>
        <v>0</v>
      </c>
      <c r="BI245" s="153">
        <f>IF(N245="nulová",J245,0)</f>
        <v>0</v>
      </c>
      <c r="BJ245" s="13" t="s">
        <v>88</v>
      </c>
      <c r="BK245" s="153">
        <f>ROUND(I245*H245,2)</f>
        <v>0</v>
      </c>
      <c r="BL245" s="13" t="s">
        <v>210</v>
      </c>
      <c r="BM245" s="152" t="s">
        <v>576</v>
      </c>
    </row>
    <row r="246" spans="2:65" s="11" customFormat="1" ht="25.95" customHeight="1" x14ac:dyDescent="0.25">
      <c r="B246" s="127"/>
      <c r="D246" s="128" t="s">
        <v>74</v>
      </c>
      <c r="E246" s="129" t="s">
        <v>577</v>
      </c>
      <c r="F246" s="129" t="s">
        <v>578</v>
      </c>
      <c r="I246" s="130"/>
      <c r="J246" s="131">
        <f>BK246</f>
        <v>0</v>
      </c>
      <c r="L246" s="127"/>
      <c r="M246" s="132"/>
      <c r="P246" s="133">
        <f>P247+P265+P278+P287+P291+P298+P313+P324+P336+P340+P375+P395+P401+P408+P414+P416</f>
        <v>0</v>
      </c>
      <c r="R246" s="133">
        <f>R247+R265+R278+R287+R291+R298+R313+R324+R336+R340+R375+R395+R401+R408+R414+R416</f>
        <v>99.607261017400006</v>
      </c>
      <c r="T246" s="134">
        <f>T247+T265+T278+T287+T291+T298+T313+T324+T336+T340+T375+T395+T401+T408+T414+T416</f>
        <v>0</v>
      </c>
      <c r="AR246" s="128" t="s">
        <v>88</v>
      </c>
      <c r="AT246" s="135" t="s">
        <v>74</v>
      </c>
      <c r="AU246" s="135" t="s">
        <v>75</v>
      </c>
      <c r="AY246" s="128" t="s">
        <v>204</v>
      </c>
      <c r="BK246" s="136">
        <f>BK247+BK265+BK278+BK287+BK291+BK298+BK313+BK324+BK336+BK340+BK375+BK395+BK401+BK408+BK414+BK416</f>
        <v>0</v>
      </c>
    </row>
    <row r="247" spans="2:65" s="11" customFormat="1" ht="22.8" customHeight="1" x14ac:dyDescent="0.25">
      <c r="B247" s="127"/>
      <c r="D247" s="128" t="s">
        <v>74</v>
      </c>
      <c r="E247" s="137" t="s">
        <v>579</v>
      </c>
      <c r="F247" s="137" t="s">
        <v>580</v>
      </c>
      <c r="I247" s="130"/>
      <c r="J247" s="138">
        <f>BK247</f>
        <v>0</v>
      </c>
      <c r="L247" s="127"/>
      <c r="M247" s="132"/>
      <c r="P247" s="133">
        <f>SUM(P248:P264)</f>
        <v>0</v>
      </c>
      <c r="R247" s="133">
        <f>SUM(R248:R264)</f>
        <v>13.00792343</v>
      </c>
      <c r="T247" s="134">
        <f>SUM(T248:T264)</f>
        <v>0</v>
      </c>
      <c r="AR247" s="128" t="s">
        <v>88</v>
      </c>
      <c r="AT247" s="135" t="s">
        <v>74</v>
      </c>
      <c r="AU247" s="135" t="s">
        <v>82</v>
      </c>
      <c r="AY247" s="128" t="s">
        <v>204</v>
      </c>
      <c r="BK247" s="136">
        <f>SUM(BK248:BK264)</f>
        <v>0</v>
      </c>
    </row>
    <row r="248" spans="2:65" s="1" customFormat="1" ht="24.15" customHeight="1" x14ac:dyDescent="0.2">
      <c r="B248" s="139"/>
      <c r="C248" s="140" t="s">
        <v>581</v>
      </c>
      <c r="D248" s="140" t="s">
        <v>206</v>
      </c>
      <c r="E248" s="141" t="s">
        <v>582</v>
      </c>
      <c r="F248" s="142" t="s">
        <v>583</v>
      </c>
      <c r="G248" s="143" t="s">
        <v>244</v>
      </c>
      <c r="H248" s="144">
        <v>736.72</v>
      </c>
      <c r="I248" s="145"/>
      <c r="J248" s="146">
        <f t="shared" ref="J248:J264" si="50">ROUND(I248*H248,2)</f>
        <v>0</v>
      </c>
      <c r="K248" s="147"/>
      <c r="L248" s="28"/>
      <c r="M248" s="148" t="s">
        <v>1</v>
      </c>
      <c r="N248" s="149" t="s">
        <v>41</v>
      </c>
      <c r="P248" s="150">
        <f t="shared" ref="P248:P264" si="51">O248*H248</f>
        <v>0</v>
      </c>
      <c r="Q248" s="150">
        <v>0</v>
      </c>
      <c r="R248" s="150">
        <f t="shared" ref="R248:R264" si="52">Q248*H248</f>
        <v>0</v>
      </c>
      <c r="S248" s="150">
        <v>0</v>
      </c>
      <c r="T248" s="151">
        <f t="shared" ref="T248:T264" si="53">S248*H248</f>
        <v>0</v>
      </c>
      <c r="AR248" s="152" t="s">
        <v>267</v>
      </c>
      <c r="AT248" s="152" t="s">
        <v>206</v>
      </c>
      <c r="AU248" s="152" t="s">
        <v>88</v>
      </c>
      <c r="AY248" s="13" t="s">
        <v>204</v>
      </c>
      <c r="BE248" s="153">
        <f t="shared" ref="BE248:BE264" si="54">IF(N248="základná",J248,0)</f>
        <v>0</v>
      </c>
      <c r="BF248" s="153">
        <f t="shared" ref="BF248:BF264" si="55">IF(N248="znížená",J248,0)</f>
        <v>0</v>
      </c>
      <c r="BG248" s="153">
        <f t="shared" ref="BG248:BG264" si="56">IF(N248="zákl. prenesená",J248,0)</f>
        <v>0</v>
      </c>
      <c r="BH248" s="153">
        <f t="shared" ref="BH248:BH264" si="57">IF(N248="zníž. prenesená",J248,0)</f>
        <v>0</v>
      </c>
      <c r="BI248" s="153">
        <f t="shared" ref="BI248:BI264" si="58">IF(N248="nulová",J248,0)</f>
        <v>0</v>
      </c>
      <c r="BJ248" s="13" t="s">
        <v>88</v>
      </c>
      <c r="BK248" s="153">
        <f t="shared" ref="BK248:BK264" si="59">ROUND(I248*H248,2)</f>
        <v>0</v>
      </c>
      <c r="BL248" s="13" t="s">
        <v>267</v>
      </c>
      <c r="BM248" s="152" t="s">
        <v>584</v>
      </c>
    </row>
    <row r="249" spans="2:65" s="1" customFormat="1" ht="16.5" customHeight="1" x14ac:dyDescent="0.2">
      <c r="B249" s="139"/>
      <c r="C249" s="154" t="s">
        <v>585</v>
      </c>
      <c r="D249" s="154" t="s">
        <v>301</v>
      </c>
      <c r="E249" s="155" t="s">
        <v>586</v>
      </c>
      <c r="F249" s="156" t="s">
        <v>587</v>
      </c>
      <c r="G249" s="157" t="s">
        <v>270</v>
      </c>
      <c r="H249" s="158">
        <v>0.221</v>
      </c>
      <c r="I249" s="159"/>
      <c r="J249" s="160">
        <f t="shared" si="50"/>
        <v>0</v>
      </c>
      <c r="K249" s="161"/>
      <c r="L249" s="162"/>
      <c r="M249" s="163" t="s">
        <v>1</v>
      </c>
      <c r="N249" s="164" t="s">
        <v>41</v>
      </c>
      <c r="P249" s="150">
        <f t="shared" si="51"/>
        <v>0</v>
      </c>
      <c r="Q249" s="150">
        <v>1</v>
      </c>
      <c r="R249" s="150">
        <f t="shared" si="52"/>
        <v>0.221</v>
      </c>
      <c r="S249" s="150">
        <v>0</v>
      </c>
      <c r="T249" s="151">
        <f t="shared" si="53"/>
        <v>0</v>
      </c>
      <c r="AR249" s="152" t="s">
        <v>334</v>
      </c>
      <c r="AT249" s="152" t="s">
        <v>301</v>
      </c>
      <c r="AU249" s="152" t="s">
        <v>88</v>
      </c>
      <c r="AY249" s="13" t="s">
        <v>204</v>
      </c>
      <c r="BE249" s="153">
        <f t="shared" si="54"/>
        <v>0</v>
      </c>
      <c r="BF249" s="153">
        <f t="shared" si="55"/>
        <v>0</v>
      </c>
      <c r="BG249" s="153">
        <f t="shared" si="56"/>
        <v>0</v>
      </c>
      <c r="BH249" s="153">
        <f t="shared" si="57"/>
        <v>0</v>
      </c>
      <c r="BI249" s="153">
        <f t="shared" si="58"/>
        <v>0</v>
      </c>
      <c r="BJ249" s="13" t="s">
        <v>88</v>
      </c>
      <c r="BK249" s="153">
        <f t="shared" si="59"/>
        <v>0</v>
      </c>
      <c r="BL249" s="13" t="s">
        <v>267</v>
      </c>
      <c r="BM249" s="152" t="s">
        <v>588</v>
      </c>
    </row>
    <row r="250" spans="2:65" s="1" customFormat="1" ht="24.15" customHeight="1" x14ac:dyDescent="0.2">
      <c r="B250" s="139"/>
      <c r="C250" s="140" t="s">
        <v>589</v>
      </c>
      <c r="D250" s="140" t="s">
        <v>206</v>
      </c>
      <c r="E250" s="141" t="s">
        <v>590</v>
      </c>
      <c r="F250" s="142" t="s">
        <v>591</v>
      </c>
      <c r="G250" s="143" t="s">
        <v>244</v>
      </c>
      <c r="H250" s="144">
        <v>190.53</v>
      </c>
      <c r="I250" s="145"/>
      <c r="J250" s="146">
        <f t="shared" si="50"/>
        <v>0</v>
      </c>
      <c r="K250" s="147"/>
      <c r="L250" s="28"/>
      <c r="M250" s="148" t="s">
        <v>1</v>
      </c>
      <c r="N250" s="149" t="s">
        <v>41</v>
      </c>
      <c r="P250" s="150">
        <f t="shared" si="51"/>
        <v>0</v>
      </c>
      <c r="Q250" s="150">
        <v>0</v>
      </c>
      <c r="R250" s="150">
        <f t="shared" si="52"/>
        <v>0</v>
      </c>
      <c r="S250" s="150">
        <v>0</v>
      </c>
      <c r="T250" s="151">
        <f t="shared" si="53"/>
        <v>0</v>
      </c>
      <c r="AR250" s="152" t="s">
        <v>267</v>
      </c>
      <c r="AT250" s="152" t="s">
        <v>206</v>
      </c>
      <c r="AU250" s="152" t="s">
        <v>88</v>
      </c>
      <c r="AY250" s="13" t="s">
        <v>204</v>
      </c>
      <c r="BE250" s="153">
        <f t="shared" si="54"/>
        <v>0</v>
      </c>
      <c r="BF250" s="153">
        <f t="shared" si="55"/>
        <v>0</v>
      </c>
      <c r="BG250" s="153">
        <f t="shared" si="56"/>
        <v>0</v>
      </c>
      <c r="BH250" s="153">
        <f t="shared" si="57"/>
        <v>0</v>
      </c>
      <c r="BI250" s="153">
        <f t="shared" si="58"/>
        <v>0</v>
      </c>
      <c r="BJ250" s="13" t="s">
        <v>88</v>
      </c>
      <c r="BK250" s="153">
        <f t="shared" si="59"/>
        <v>0</v>
      </c>
      <c r="BL250" s="13" t="s">
        <v>267</v>
      </c>
      <c r="BM250" s="152" t="s">
        <v>592</v>
      </c>
    </row>
    <row r="251" spans="2:65" s="1" customFormat="1" ht="16.5" customHeight="1" x14ac:dyDescent="0.2">
      <c r="B251" s="139"/>
      <c r="C251" s="154" t="s">
        <v>593</v>
      </c>
      <c r="D251" s="154" t="s">
        <v>301</v>
      </c>
      <c r="E251" s="155" t="s">
        <v>586</v>
      </c>
      <c r="F251" s="156" t="s">
        <v>587</v>
      </c>
      <c r="G251" s="157" t="s">
        <v>270</v>
      </c>
      <c r="H251" s="158">
        <v>6.7000000000000004E-2</v>
      </c>
      <c r="I251" s="159"/>
      <c r="J251" s="160">
        <f t="shared" si="50"/>
        <v>0</v>
      </c>
      <c r="K251" s="161"/>
      <c r="L251" s="162"/>
      <c r="M251" s="163" t="s">
        <v>1</v>
      </c>
      <c r="N251" s="164" t="s">
        <v>41</v>
      </c>
      <c r="P251" s="150">
        <f t="shared" si="51"/>
        <v>0</v>
      </c>
      <c r="Q251" s="150">
        <v>1</v>
      </c>
      <c r="R251" s="150">
        <f t="shared" si="52"/>
        <v>6.7000000000000004E-2</v>
      </c>
      <c r="S251" s="150">
        <v>0</v>
      </c>
      <c r="T251" s="151">
        <f t="shared" si="53"/>
        <v>0</v>
      </c>
      <c r="AR251" s="152" t="s">
        <v>334</v>
      </c>
      <c r="AT251" s="152" t="s">
        <v>301</v>
      </c>
      <c r="AU251" s="152" t="s">
        <v>88</v>
      </c>
      <c r="AY251" s="13" t="s">
        <v>204</v>
      </c>
      <c r="BE251" s="153">
        <f t="shared" si="54"/>
        <v>0</v>
      </c>
      <c r="BF251" s="153">
        <f t="shared" si="55"/>
        <v>0</v>
      </c>
      <c r="BG251" s="153">
        <f t="shared" si="56"/>
        <v>0</v>
      </c>
      <c r="BH251" s="153">
        <f t="shared" si="57"/>
        <v>0</v>
      </c>
      <c r="BI251" s="153">
        <f t="shared" si="58"/>
        <v>0</v>
      </c>
      <c r="BJ251" s="13" t="s">
        <v>88</v>
      </c>
      <c r="BK251" s="153">
        <f t="shared" si="59"/>
        <v>0</v>
      </c>
      <c r="BL251" s="13" t="s">
        <v>267</v>
      </c>
      <c r="BM251" s="152" t="s">
        <v>594</v>
      </c>
    </row>
    <row r="252" spans="2:65" s="1" customFormat="1" ht="24.15" customHeight="1" x14ac:dyDescent="0.2">
      <c r="B252" s="139"/>
      <c r="C252" s="140" t="s">
        <v>595</v>
      </c>
      <c r="D252" s="140" t="s">
        <v>206</v>
      </c>
      <c r="E252" s="141" t="s">
        <v>596</v>
      </c>
      <c r="F252" s="142" t="s">
        <v>597</v>
      </c>
      <c r="G252" s="143" t="s">
        <v>244</v>
      </c>
      <c r="H252" s="144">
        <v>124.83</v>
      </c>
      <c r="I252" s="145"/>
      <c r="J252" s="146">
        <f t="shared" si="50"/>
        <v>0</v>
      </c>
      <c r="K252" s="147"/>
      <c r="L252" s="28"/>
      <c r="M252" s="148" t="s">
        <v>1</v>
      </c>
      <c r="N252" s="149" t="s">
        <v>41</v>
      </c>
      <c r="P252" s="150">
        <f t="shared" si="51"/>
        <v>0</v>
      </c>
      <c r="Q252" s="150">
        <v>7.5000000000000002E-4</v>
      </c>
      <c r="R252" s="150">
        <f t="shared" si="52"/>
        <v>9.3622499999999997E-2</v>
      </c>
      <c r="S252" s="150">
        <v>0</v>
      </c>
      <c r="T252" s="151">
        <f t="shared" si="53"/>
        <v>0</v>
      </c>
      <c r="AR252" s="152" t="s">
        <v>267</v>
      </c>
      <c r="AT252" s="152" t="s">
        <v>206</v>
      </c>
      <c r="AU252" s="152" t="s">
        <v>88</v>
      </c>
      <c r="AY252" s="13" t="s">
        <v>204</v>
      </c>
      <c r="BE252" s="153">
        <f t="shared" si="54"/>
        <v>0</v>
      </c>
      <c r="BF252" s="153">
        <f t="shared" si="55"/>
        <v>0</v>
      </c>
      <c r="BG252" s="153">
        <f t="shared" si="56"/>
        <v>0</v>
      </c>
      <c r="BH252" s="153">
        <f t="shared" si="57"/>
        <v>0</v>
      </c>
      <c r="BI252" s="153">
        <f t="shared" si="58"/>
        <v>0</v>
      </c>
      <c r="BJ252" s="13" t="s">
        <v>88</v>
      </c>
      <c r="BK252" s="153">
        <f t="shared" si="59"/>
        <v>0</v>
      </c>
      <c r="BL252" s="13" t="s">
        <v>267</v>
      </c>
      <c r="BM252" s="152" t="s">
        <v>598</v>
      </c>
    </row>
    <row r="253" spans="2:65" s="1" customFormat="1" ht="37.799999999999997" customHeight="1" x14ac:dyDescent="0.2">
      <c r="B253" s="139"/>
      <c r="C253" s="154" t="s">
        <v>599</v>
      </c>
      <c r="D253" s="154" t="s">
        <v>301</v>
      </c>
      <c r="E253" s="155" t="s">
        <v>600</v>
      </c>
      <c r="F253" s="156" t="s">
        <v>601</v>
      </c>
      <c r="G253" s="157" t="s">
        <v>244</v>
      </c>
      <c r="H253" s="158">
        <v>143.55500000000001</v>
      </c>
      <c r="I253" s="159"/>
      <c r="J253" s="160">
        <f t="shared" si="50"/>
        <v>0</v>
      </c>
      <c r="K253" s="161"/>
      <c r="L253" s="162"/>
      <c r="M253" s="163" t="s">
        <v>1</v>
      </c>
      <c r="N253" s="164" t="s">
        <v>41</v>
      </c>
      <c r="P253" s="150">
        <f t="shared" si="51"/>
        <v>0</v>
      </c>
      <c r="Q253" s="150">
        <v>2E-3</v>
      </c>
      <c r="R253" s="150">
        <f t="shared" si="52"/>
        <v>0.28711000000000003</v>
      </c>
      <c r="S253" s="150">
        <v>0</v>
      </c>
      <c r="T253" s="151">
        <f t="shared" si="53"/>
        <v>0</v>
      </c>
      <c r="AR253" s="152" t="s">
        <v>334</v>
      </c>
      <c r="AT253" s="152" t="s">
        <v>301</v>
      </c>
      <c r="AU253" s="152" t="s">
        <v>88</v>
      </c>
      <c r="AY253" s="13" t="s">
        <v>204</v>
      </c>
      <c r="BE253" s="153">
        <f t="shared" si="54"/>
        <v>0</v>
      </c>
      <c r="BF253" s="153">
        <f t="shared" si="55"/>
        <v>0</v>
      </c>
      <c r="BG253" s="153">
        <f t="shared" si="56"/>
        <v>0</v>
      </c>
      <c r="BH253" s="153">
        <f t="shared" si="57"/>
        <v>0</v>
      </c>
      <c r="BI253" s="153">
        <f t="shared" si="58"/>
        <v>0</v>
      </c>
      <c r="BJ253" s="13" t="s">
        <v>88</v>
      </c>
      <c r="BK253" s="153">
        <f t="shared" si="59"/>
        <v>0</v>
      </c>
      <c r="BL253" s="13" t="s">
        <v>267</v>
      </c>
      <c r="BM253" s="152" t="s">
        <v>602</v>
      </c>
    </row>
    <row r="254" spans="2:65" s="1" customFormat="1" ht="37.799999999999997" customHeight="1" x14ac:dyDescent="0.2">
      <c r="B254" s="139"/>
      <c r="C254" s="140" t="s">
        <v>603</v>
      </c>
      <c r="D254" s="140" t="s">
        <v>206</v>
      </c>
      <c r="E254" s="141" t="s">
        <v>604</v>
      </c>
      <c r="F254" s="142" t="s">
        <v>605</v>
      </c>
      <c r="G254" s="143" t="s">
        <v>244</v>
      </c>
      <c r="H254" s="144">
        <v>736.72</v>
      </c>
      <c r="I254" s="145"/>
      <c r="J254" s="146">
        <f t="shared" si="50"/>
        <v>0</v>
      </c>
      <c r="K254" s="147"/>
      <c r="L254" s="28"/>
      <c r="M254" s="148" t="s">
        <v>1</v>
      </c>
      <c r="N254" s="149" t="s">
        <v>41</v>
      </c>
      <c r="P254" s="150">
        <f t="shared" si="51"/>
        <v>0</v>
      </c>
      <c r="Q254" s="150">
        <v>3.3000000000000003E-5</v>
      </c>
      <c r="R254" s="150">
        <f t="shared" si="52"/>
        <v>2.4311760000000002E-2</v>
      </c>
      <c r="S254" s="150">
        <v>0</v>
      </c>
      <c r="T254" s="151">
        <f t="shared" si="53"/>
        <v>0</v>
      </c>
      <c r="AR254" s="152" t="s">
        <v>267</v>
      </c>
      <c r="AT254" s="152" t="s">
        <v>206</v>
      </c>
      <c r="AU254" s="152" t="s">
        <v>88</v>
      </c>
      <c r="AY254" s="13" t="s">
        <v>204</v>
      </c>
      <c r="BE254" s="153">
        <f t="shared" si="54"/>
        <v>0</v>
      </c>
      <c r="BF254" s="153">
        <f t="shared" si="55"/>
        <v>0</v>
      </c>
      <c r="BG254" s="153">
        <f t="shared" si="56"/>
        <v>0</v>
      </c>
      <c r="BH254" s="153">
        <f t="shared" si="57"/>
        <v>0</v>
      </c>
      <c r="BI254" s="153">
        <f t="shared" si="58"/>
        <v>0</v>
      </c>
      <c r="BJ254" s="13" t="s">
        <v>88</v>
      </c>
      <c r="BK254" s="153">
        <f t="shared" si="59"/>
        <v>0</v>
      </c>
      <c r="BL254" s="13" t="s">
        <v>267</v>
      </c>
      <c r="BM254" s="152" t="s">
        <v>606</v>
      </c>
    </row>
    <row r="255" spans="2:65" s="1" customFormat="1" ht="44.25" customHeight="1" x14ac:dyDescent="0.2">
      <c r="B255" s="139"/>
      <c r="C255" s="154" t="s">
        <v>607</v>
      </c>
      <c r="D255" s="154" t="s">
        <v>301</v>
      </c>
      <c r="E255" s="155" t="s">
        <v>608</v>
      </c>
      <c r="F255" s="156" t="s">
        <v>609</v>
      </c>
      <c r="G255" s="157" t="s">
        <v>244</v>
      </c>
      <c r="H255" s="158">
        <v>847.22799999999995</v>
      </c>
      <c r="I255" s="159"/>
      <c r="J255" s="160">
        <f t="shared" si="50"/>
        <v>0</v>
      </c>
      <c r="K255" s="161"/>
      <c r="L255" s="162"/>
      <c r="M255" s="163" t="s">
        <v>1</v>
      </c>
      <c r="N255" s="164" t="s">
        <v>41</v>
      </c>
      <c r="P255" s="150">
        <f t="shared" si="51"/>
        <v>0</v>
      </c>
      <c r="Q255" s="150">
        <v>2E-3</v>
      </c>
      <c r="R255" s="150">
        <f t="shared" si="52"/>
        <v>1.694456</v>
      </c>
      <c r="S255" s="150">
        <v>0</v>
      </c>
      <c r="T255" s="151">
        <f t="shared" si="53"/>
        <v>0</v>
      </c>
      <c r="AR255" s="152" t="s">
        <v>334</v>
      </c>
      <c r="AT255" s="152" t="s">
        <v>301</v>
      </c>
      <c r="AU255" s="152" t="s">
        <v>88</v>
      </c>
      <c r="AY255" s="13" t="s">
        <v>204</v>
      </c>
      <c r="BE255" s="153">
        <f t="shared" si="54"/>
        <v>0</v>
      </c>
      <c r="BF255" s="153">
        <f t="shared" si="55"/>
        <v>0</v>
      </c>
      <c r="BG255" s="153">
        <f t="shared" si="56"/>
        <v>0</v>
      </c>
      <c r="BH255" s="153">
        <f t="shared" si="57"/>
        <v>0</v>
      </c>
      <c r="BI255" s="153">
        <f t="shared" si="58"/>
        <v>0</v>
      </c>
      <c r="BJ255" s="13" t="s">
        <v>88</v>
      </c>
      <c r="BK255" s="153">
        <f t="shared" si="59"/>
        <v>0</v>
      </c>
      <c r="BL255" s="13" t="s">
        <v>267</v>
      </c>
      <c r="BM255" s="152" t="s">
        <v>610</v>
      </c>
    </row>
    <row r="256" spans="2:65" s="1" customFormat="1" ht="24.15" customHeight="1" x14ac:dyDescent="0.2">
      <c r="B256" s="139"/>
      <c r="C256" s="140" t="s">
        <v>571</v>
      </c>
      <c r="D256" s="140" t="s">
        <v>206</v>
      </c>
      <c r="E256" s="141" t="s">
        <v>611</v>
      </c>
      <c r="F256" s="142" t="s">
        <v>612</v>
      </c>
      <c r="G256" s="143" t="s">
        <v>244</v>
      </c>
      <c r="H256" s="144">
        <v>1473.44</v>
      </c>
      <c r="I256" s="145"/>
      <c r="J256" s="146">
        <f t="shared" si="50"/>
        <v>0</v>
      </c>
      <c r="K256" s="147"/>
      <c r="L256" s="28"/>
      <c r="M256" s="148" t="s">
        <v>1</v>
      </c>
      <c r="N256" s="149" t="s">
        <v>41</v>
      </c>
      <c r="P256" s="150">
        <f t="shared" si="51"/>
        <v>0</v>
      </c>
      <c r="Q256" s="150">
        <v>5.4226000000000003E-4</v>
      </c>
      <c r="R256" s="150">
        <f t="shared" si="52"/>
        <v>0.79898757440000012</v>
      </c>
      <c r="S256" s="150">
        <v>0</v>
      </c>
      <c r="T256" s="151">
        <f t="shared" si="53"/>
        <v>0</v>
      </c>
      <c r="AR256" s="152" t="s">
        <v>267</v>
      </c>
      <c r="AT256" s="152" t="s">
        <v>206</v>
      </c>
      <c r="AU256" s="152" t="s">
        <v>88</v>
      </c>
      <c r="AY256" s="13" t="s">
        <v>204</v>
      </c>
      <c r="BE256" s="153">
        <f t="shared" si="54"/>
        <v>0</v>
      </c>
      <c r="BF256" s="153">
        <f t="shared" si="55"/>
        <v>0</v>
      </c>
      <c r="BG256" s="153">
        <f t="shared" si="56"/>
        <v>0</v>
      </c>
      <c r="BH256" s="153">
        <f t="shared" si="57"/>
        <v>0</v>
      </c>
      <c r="BI256" s="153">
        <f t="shared" si="58"/>
        <v>0</v>
      </c>
      <c r="BJ256" s="13" t="s">
        <v>88</v>
      </c>
      <c r="BK256" s="153">
        <f t="shared" si="59"/>
        <v>0</v>
      </c>
      <c r="BL256" s="13" t="s">
        <v>267</v>
      </c>
      <c r="BM256" s="152" t="s">
        <v>613</v>
      </c>
    </row>
    <row r="257" spans="2:65" s="1" customFormat="1" ht="24.15" customHeight="1" x14ac:dyDescent="0.2">
      <c r="B257" s="139"/>
      <c r="C257" s="154" t="s">
        <v>614</v>
      </c>
      <c r="D257" s="154" t="s">
        <v>301</v>
      </c>
      <c r="E257" s="155" t="s">
        <v>615</v>
      </c>
      <c r="F257" s="156" t="s">
        <v>616</v>
      </c>
      <c r="G257" s="157" t="s">
        <v>244</v>
      </c>
      <c r="H257" s="158">
        <v>1694.4559999999999</v>
      </c>
      <c r="I257" s="159"/>
      <c r="J257" s="160">
        <f t="shared" si="50"/>
        <v>0</v>
      </c>
      <c r="K257" s="161"/>
      <c r="L257" s="162"/>
      <c r="M257" s="163" t="s">
        <v>1</v>
      </c>
      <c r="N257" s="164" t="s">
        <v>41</v>
      </c>
      <c r="P257" s="150">
        <f t="shared" si="51"/>
        <v>0</v>
      </c>
      <c r="Q257" s="150">
        <v>4.2500000000000003E-3</v>
      </c>
      <c r="R257" s="150">
        <f t="shared" si="52"/>
        <v>7.2014380000000005</v>
      </c>
      <c r="S257" s="150">
        <v>0</v>
      </c>
      <c r="T257" s="151">
        <f t="shared" si="53"/>
        <v>0</v>
      </c>
      <c r="AR257" s="152" t="s">
        <v>334</v>
      </c>
      <c r="AT257" s="152" t="s">
        <v>301</v>
      </c>
      <c r="AU257" s="152" t="s">
        <v>88</v>
      </c>
      <c r="AY257" s="13" t="s">
        <v>204</v>
      </c>
      <c r="BE257" s="153">
        <f t="shared" si="54"/>
        <v>0</v>
      </c>
      <c r="BF257" s="153">
        <f t="shared" si="55"/>
        <v>0</v>
      </c>
      <c r="BG257" s="153">
        <f t="shared" si="56"/>
        <v>0</v>
      </c>
      <c r="BH257" s="153">
        <f t="shared" si="57"/>
        <v>0</v>
      </c>
      <c r="BI257" s="153">
        <f t="shared" si="58"/>
        <v>0</v>
      </c>
      <c r="BJ257" s="13" t="s">
        <v>88</v>
      </c>
      <c r="BK257" s="153">
        <f t="shared" si="59"/>
        <v>0</v>
      </c>
      <c r="BL257" s="13" t="s">
        <v>267</v>
      </c>
      <c r="BM257" s="152" t="s">
        <v>617</v>
      </c>
    </row>
    <row r="258" spans="2:65" s="1" customFormat="1" ht="24.15" customHeight="1" x14ac:dyDescent="0.2">
      <c r="B258" s="139"/>
      <c r="C258" s="140" t="s">
        <v>618</v>
      </c>
      <c r="D258" s="140" t="s">
        <v>206</v>
      </c>
      <c r="E258" s="141" t="s">
        <v>619</v>
      </c>
      <c r="F258" s="142" t="s">
        <v>620</v>
      </c>
      <c r="G258" s="143" t="s">
        <v>244</v>
      </c>
      <c r="H258" s="144">
        <v>381.06</v>
      </c>
      <c r="I258" s="145"/>
      <c r="J258" s="146">
        <f t="shared" si="50"/>
        <v>0</v>
      </c>
      <c r="K258" s="147"/>
      <c r="L258" s="28"/>
      <c r="M258" s="148" t="s">
        <v>1</v>
      </c>
      <c r="N258" s="149" t="s">
        <v>41</v>
      </c>
      <c r="P258" s="150">
        <f t="shared" si="51"/>
        <v>0</v>
      </c>
      <c r="Q258" s="150">
        <v>5.4226000000000003E-4</v>
      </c>
      <c r="R258" s="150">
        <f t="shared" si="52"/>
        <v>0.20663359560000003</v>
      </c>
      <c r="S258" s="150">
        <v>0</v>
      </c>
      <c r="T258" s="151">
        <f t="shared" si="53"/>
        <v>0</v>
      </c>
      <c r="AR258" s="152" t="s">
        <v>267</v>
      </c>
      <c r="AT258" s="152" t="s">
        <v>206</v>
      </c>
      <c r="AU258" s="152" t="s">
        <v>88</v>
      </c>
      <c r="AY258" s="13" t="s">
        <v>204</v>
      </c>
      <c r="BE258" s="153">
        <f t="shared" si="54"/>
        <v>0</v>
      </c>
      <c r="BF258" s="153">
        <f t="shared" si="55"/>
        <v>0</v>
      </c>
      <c r="BG258" s="153">
        <f t="shared" si="56"/>
        <v>0</v>
      </c>
      <c r="BH258" s="153">
        <f t="shared" si="57"/>
        <v>0</v>
      </c>
      <c r="BI258" s="153">
        <f t="shared" si="58"/>
        <v>0</v>
      </c>
      <c r="BJ258" s="13" t="s">
        <v>88</v>
      </c>
      <c r="BK258" s="153">
        <f t="shared" si="59"/>
        <v>0</v>
      </c>
      <c r="BL258" s="13" t="s">
        <v>267</v>
      </c>
      <c r="BM258" s="152" t="s">
        <v>621</v>
      </c>
    </row>
    <row r="259" spans="2:65" s="1" customFormat="1" ht="24.15" customHeight="1" x14ac:dyDescent="0.2">
      <c r="B259" s="139"/>
      <c r="C259" s="154" t="s">
        <v>622</v>
      </c>
      <c r="D259" s="154" t="s">
        <v>301</v>
      </c>
      <c r="E259" s="155" t="s">
        <v>615</v>
      </c>
      <c r="F259" s="156" t="s">
        <v>616</v>
      </c>
      <c r="G259" s="157" t="s">
        <v>244</v>
      </c>
      <c r="H259" s="158">
        <v>457.27199999999999</v>
      </c>
      <c r="I259" s="159"/>
      <c r="J259" s="160">
        <f t="shared" si="50"/>
        <v>0</v>
      </c>
      <c r="K259" s="161"/>
      <c r="L259" s="162"/>
      <c r="M259" s="163" t="s">
        <v>1</v>
      </c>
      <c r="N259" s="164" t="s">
        <v>41</v>
      </c>
      <c r="P259" s="150">
        <f t="shared" si="51"/>
        <v>0</v>
      </c>
      <c r="Q259" s="150">
        <v>4.2500000000000003E-3</v>
      </c>
      <c r="R259" s="150">
        <f t="shared" si="52"/>
        <v>1.9434060000000002</v>
      </c>
      <c r="S259" s="150">
        <v>0</v>
      </c>
      <c r="T259" s="151">
        <f t="shared" si="53"/>
        <v>0</v>
      </c>
      <c r="AR259" s="152" t="s">
        <v>334</v>
      </c>
      <c r="AT259" s="152" t="s">
        <v>301</v>
      </c>
      <c r="AU259" s="152" t="s">
        <v>88</v>
      </c>
      <c r="AY259" s="13" t="s">
        <v>204</v>
      </c>
      <c r="BE259" s="153">
        <f t="shared" si="54"/>
        <v>0</v>
      </c>
      <c r="BF259" s="153">
        <f t="shared" si="55"/>
        <v>0</v>
      </c>
      <c r="BG259" s="153">
        <f t="shared" si="56"/>
        <v>0</v>
      </c>
      <c r="BH259" s="153">
        <f t="shared" si="57"/>
        <v>0</v>
      </c>
      <c r="BI259" s="153">
        <f t="shared" si="58"/>
        <v>0</v>
      </c>
      <c r="BJ259" s="13" t="s">
        <v>88</v>
      </c>
      <c r="BK259" s="153">
        <f t="shared" si="59"/>
        <v>0</v>
      </c>
      <c r="BL259" s="13" t="s">
        <v>267</v>
      </c>
      <c r="BM259" s="152" t="s">
        <v>623</v>
      </c>
    </row>
    <row r="260" spans="2:65" s="1" customFormat="1" ht="33" customHeight="1" x14ac:dyDescent="0.2">
      <c r="B260" s="139"/>
      <c r="C260" s="140" t="s">
        <v>624</v>
      </c>
      <c r="D260" s="140" t="s">
        <v>206</v>
      </c>
      <c r="E260" s="141" t="s">
        <v>625</v>
      </c>
      <c r="F260" s="142" t="s">
        <v>626</v>
      </c>
      <c r="G260" s="143" t="s">
        <v>244</v>
      </c>
      <c r="H260" s="144">
        <v>58.59</v>
      </c>
      <c r="I260" s="145"/>
      <c r="J260" s="146">
        <f t="shared" si="50"/>
        <v>0</v>
      </c>
      <c r="K260" s="147"/>
      <c r="L260" s="28"/>
      <c r="M260" s="148" t="s">
        <v>1</v>
      </c>
      <c r="N260" s="149" t="s">
        <v>41</v>
      </c>
      <c r="P260" s="150">
        <f t="shared" si="51"/>
        <v>0</v>
      </c>
      <c r="Q260" s="150">
        <v>0</v>
      </c>
      <c r="R260" s="150">
        <f t="shared" si="52"/>
        <v>0</v>
      </c>
      <c r="S260" s="150">
        <v>0</v>
      </c>
      <c r="T260" s="151">
        <f t="shared" si="53"/>
        <v>0</v>
      </c>
      <c r="AR260" s="152" t="s">
        <v>267</v>
      </c>
      <c r="AT260" s="152" t="s">
        <v>206</v>
      </c>
      <c r="AU260" s="152" t="s">
        <v>88</v>
      </c>
      <c r="AY260" s="13" t="s">
        <v>204</v>
      </c>
      <c r="BE260" s="153">
        <f t="shared" si="54"/>
        <v>0</v>
      </c>
      <c r="BF260" s="153">
        <f t="shared" si="55"/>
        <v>0</v>
      </c>
      <c r="BG260" s="153">
        <f t="shared" si="56"/>
        <v>0</v>
      </c>
      <c r="BH260" s="153">
        <f t="shared" si="57"/>
        <v>0</v>
      </c>
      <c r="BI260" s="153">
        <f t="shared" si="58"/>
        <v>0</v>
      </c>
      <c r="BJ260" s="13" t="s">
        <v>88</v>
      </c>
      <c r="BK260" s="153">
        <f t="shared" si="59"/>
        <v>0</v>
      </c>
      <c r="BL260" s="13" t="s">
        <v>267</v>
      </c>
      <c r="BM260" s="152" t="s">
        <v>627</v>
      </c>
    </row>
    <row r="261" spans="2:65" s="1" customFormat="1" ht="24.15" customHeight="1" x14ac:dyDescent="0.2">
      <c r="B261" s="139"/>
      <c r="C261" s="154" t="s">
        <v>628</v>
      </c>
      <c r="D261" s="154" t="s">
        <v>301</v>
      </c>
      <c r="E261" s="155" t="s">
        <v>629</v>
      </c>
      <c r="F261" s="156" t="s">
        <v>630</v>
      </c>
      <c r="G261" s="157" t="s">
        <v>508</v>
      </c>
      <c r="H261" s="158">
        <v>79.096999999999994</v>
      </c>
      <c r="I261" s="159"/>
      <c r="J261" s="160">
        <f t="shared" si="50"/>
        <v>0</v>
      </c>
      <c r="K261" s="161"/>
      <c r="L261" s="162"/>
      <c r="M261" s="163" t="s">
        <v>1</v>
      </c>
      <c r="N261" s="164" t="s">
        <v>41</v>
      </c>
      <c r="P261" s="150">
        <f t="shared" si="51"/>
        <v>0</v>
      </c>
      <c r="Q261" s="150">
        <v>1E-3</v>
      </c>
      <c r="R261" s="150">
        <f t="shared" si="52"/>
        <v>7.9097000000000001E-2</v>
      </c>
      <c r="S261" s="150">
        <v>0</v>
      </c>
      <c r="T261" s="151">
        <f t="shared" si="53"/>
        <v>0</v>
      </c>
      <c r="AR261" s="152" t="s">
        <v>334</v>
      </c>
      <c r="AT261" s="152" t="s">
        <v>301</v>
      </c>
      <c r="AU261" s="152" t="s">
        <v>88</v>
      </c>
      <c r="AY261" s="13" t="s">
        <v>204</v>
      </c>
      <c r="BE261" s="153">
        <f t="shared" si="54"/>
        <v>0</v>
      </c>
      <c r="BF261" s="153">
        <f t="shared" si="55"/>
        <v>0</v>
      </c>
      <c r="BG261" s="153">
        <f t="shared" si="56"/>
        <v>0</v>
      </c>
      <c r="BH261" s="153">
        <f t="shared" si="57"/>
        <v>0</v>
      </c>
      <c r="BI261" s="153">
        <f t="shared" si="58"/>
        <v>0</v>
      </c>
      <c r="BJ261" s="13" t="s">
        <v>88</v>
      </c>
      <c r="BK261" s="153">
        <f t="shared" si="59"/>
        <v>0</v>
      </c>
      <c r="BL261" s="13" t="s">
        <v>267</v>
      </c>
      <c r="BM261" s="152" t="s">
        <v>631</v>
      </c>
    </row>
    <row r="262" spans="2:65" s="1" customFormat="1" ht="24.15" customHeight="1" x14ac:dyDescent="0.2">
      <c r="B262" s="139"/>
      <c r="C262" s="140" t="s">
        <v>632</v>
      </c>
      <c r="D262" s="140" t="s">
        <v>206</v>
      </c>
      <c r="E262" s="141" t="s">
        <v>633</v>
      </c>
      <c r="F262" s="142" t="s">
        <v>634</v>
      </c>
      <c r="G262" s="143" t="s">
        <v>244</v>
      </c>
      <c r="H262" s="144">
        <v>289.52699999999999</v>
      </c>
      <c r="I262" s="145"/>
      <c r="J262" s="146">
        <f t="shared" si="50"/>
        <v>0</v>
      </c>
      <c r="K262" s="147"/>
      <c r="L262" s="28"/>
      <c r="M262" s="148" t="s">
        <v>1</v>
      </c>
      <c r="N262" s="149" t="s">
        <v>41</v>
      </c>
      <c r="P262" s="150">
        <f t="shared" si="51"/>
        <v>0</v>
      </c>
      <c r="Q262" s="150">
        <v>0</v>
      </c>
      <c r="R262" s="150">
        <f t="shared" si="52"/>
        <v>0</v>
      </c>
      <c r="S262" s="150">
        <v>0</v>
      </c>
      <c r="T262" s="151">
        <f t="shared" si="53"/>
        <v>0</v>
      </c>
      <c r="AR262" s="152" t="s">
        <v>267</v>
      </c>
      <c r="AT262" s="152" t="s">
        <v>206</v>
      </c>
      <c r="AU262" s="152" t="s">
        <v>88</v>
      </c>
      <c r="AY262" s="13" t="s">
        <v>204</v>
      </c>
      <c r="BE262" s="153">
        <f t="shared" si="54"/>
        <v>0</v>
      </c>
      <c r="BF262" s="153">
        <f t="shared" si="55"/>
        <v>0</v>
      </c>
      <c r="BG262" s="153">
        <f t="shared" si="56"/>
        <v>0</v>
      </c>
      <c r="BH262" s="153">
        <f t="shared" si="57"/>
        <v>0</v>
      </c>
      <c r="BI262" s="153">
        <f t="shared" si="58"/>
        <v>0</v>
      </c>
      <c r="BJ262" s="13" t="s">
        <v>88</v>
      </c>
      <c r="BK262" s="153">
        <f t="shared" si="59"/>
        <v>0</v>
      </c>
      <c r="BL262" s="13" t="s">
        <v>267</v>
      </c>
      <c r="BM262" s="152" t="s">
        <v>635</v>
      </c>
    </row>
    <row r="263" spans="2:65" s="1" customFormat="1" ht="24.15" customHeight="1" x14ac:dyDescent="0.2">
      <c r="B263" s="139"/>
      <c r="C263" s="154" t="s">
        <v>636</v>
      </c>
      <c r="D263" s="154" t="s">
        <v>301</v>
      </c>
      <c r="E263" s="155" t="s">
        <v>629</v>
      </c>
      <c r="F263" s="156" t="s">
        <v>630</v>
      </c>
      <c r="G263" s="157" t="s">
        <v>508</v>
      </c>
      <c r="H263" s="158">
        <v>390.86099999999999</v>
      </c>
      <c r="I263" s="159"/>
      <c r="J263" s="160">
        <f t="shared" si="50"/>
        <v>0</v>
      </c>
      <c r="K263" s="161"/>
      <c r="L263" s="162"/>
      <c r="M263" s="163" t="s">
        <v>1</v>
      </c>
      <c r="N263" s="164" t="s">
        <v>41</v>
      </c>
      <c r="P263" s="150">
        <f t="shared" si="51"/>
        <v>0</v>
      </c>
      <c r="Q263" s="150">
        <v>1E-3</v>
      </c>
      <c r="R263" s="150">
        <f t="shared" si="52"/>
        <v>0.39086100000000001</v>
      </c>
      <c r="S263" s="150">
        <v>0</v>
      </c>
      <c r="T263" s="151">
        <f t="shared" si="53"/>
        <v>0</v>
      </c>
      <c r="AR263" s="152" t="s">
        <v>334</v>
      </c>
      <c r="AT263" s="152" t="s">
        <v>301</v>
      </c>
      <c r="AU263" s="152" t="s">
        <v>88</v>
      </c>
      <c r="AY263" s="13" t="s">
        <v>204</v>
      </c>
      <c r="BE263" s="153">
        <f t="shared" si="54"/>
        <v>0</v>
      </c>
      <c r="BF263" s="153">
        <f t="shared" si="55"/>
        <v>0</v>
      </c>
      <c r="BG263" s="153">
        <f t="shared" si="56"/>
        <v>0</v>
      </c>
      <c r="BH263" s="153">
        <f t="shared" si="57"/>
        <v>0</v>
      </c>
      <c r="BI263" s="153">
        <f t="shared" si="58"/>
        <v>0</v>
      </c>
      <c r="BJ263" s="13" t="s">
        <v>88</v>
      </c>
      <c r="BK263" s="153">
        <f t="shared" si="59"/>
        <v>0</v>
      </c>
      <c r="BL263" s="13" t="s">
        <v>267</v>
      </c>
      <c r="BM263" s="152" t="s">
        <v>637</v>
      </c>
    </row>
    <row r="264" spans="2:65" s="1" customFormat="1" ht="24.15" customHeight="1" x14ac:dyDescent="0.2">
      <c r="B264" s="139"/>
      <c r="C264" s="140" t="s">
        <v>638</v>
      </c>
      <c r="D264" s="140" t="s">
        <v>206</v>
      </c>
      <c r="E264" s="141" t="s">
        <v>639</v>
      </c>
      <c r="F264" s="142" t="s">
        <v>640</v>
      </c>
      <c r="G264" s="143" t="s">
        <v>641</v>
      </c>
      <c r="H264" s="165"/>
      <c r="I264" s="145"/>
      <c r="J264" s="146">
        <f t="shared" si="50"/>
        <v>0</v>
      </c>
      <c r="K264" s="147"/>
      <c r="L264" s="28"/>
      <c r="M264" s="148" t="s">
        <v>1</v>
      </c>
      <c r="N264" s="149" t="s">
        <v>41</v>
      </c>
      <c r="P264" s="150">
        <f t="shared" si="51"/>
        <v>0</v>
      </c>
      <c r="Q264" s="150">
        <v>0</v>
      </c>
      <c r="R264" s="150">
        <f t="shared" si="52"/>
        <v>0</v>
      </c>
      <c r="S264" s="150">
        <v>0</v>
      </c>
      <c r="T264" s="151">
        <f t="shared" si="53"/>
        <v>0</v>
      </c>
      <c r="AR264" s="152" t="s">
        <v>267</v>
      </c>
      <c r="AT264" s="152" t="s">
        <v>206</v>
      </c>
      <c r="AU264" s="152" t="s">
        <v>88</v>
      </c>
      <c r="AY264" s="13" t="s">
        <v>204</v>
      </c>
      <c r="BE264" s="153">
        <f t="shared" si="54"/>
        <v>0</v>
      </c>
      <c r="BF264" s="153">
        <f t="shared" si="55"/>
        <v>0</v>
      </c>
      <c r="BG264" s="153">
        <f t="shared" si="56"/>
        <v>0</v>
      </c>
      <c r="BH264" s="153">
        <f t="shared" si="57"/>
        <v>0</v>
      </c>
      <c r="BI264" s="153">
        <f t="shared" si="58"/>
        <v>0</v>
      </c>
      <c r="BJ264" s="13" t="s">
        <v>88</v>
      </c>
      <c r="BK264" s="153">
        <f t="shared" si="59"/>
        <v>0</v>
      </c>
      <c r="BL264" s="13" t="s">
        <v>267</v>
      </c>
      <c r="BM264" s="152" t="s">
        <v>642</v>
      </c>
    </row>
    <row r="265" spans="2:65" s="11" customFormat="1" ht="22.8" customHeight="1" x14ac:dyDescent="0.25">
      <c r="B265" s="127"/>
      <c r="D265" s="128" t="s">
        <v>74</v>
      </c>
      <c r="E265" s="137" t="s">
        <v>643</v>
      </c>
      <c r="F265" s="137" t="s">
        <v>644</v>
      </c>
      <c r="I265" s="130"/>
      <c r="J265" s="138">
        <f>BK265</f>
        <v>0</v>
      </c>
      <c r="L265" s="127"/>
      <c r="M265" s="132"/>
      <c r="P265" s="133">
        <f>SUM(P266:P277)</f>
        <v>0</v>
      </c>
      <c r="R265" s="133">
        <f>SUM(R266:R277)</f>
        <v>0.220997851</v>
      </c>
      <c r="T265" s="134">
        <f>SUM(T266:T277)</f>
        <v>0</v>
      </c>
      <c r="AR265" s="128" t="s">
        <v>88</v>
      </c>
      <c r="AT265" s="135" t="s">
        <v>74</v>
      </c>
      <c r="AU265" s="135" t="s">
        <v>82</v>
      </c>
      <c r="AY265" s="128" t="s">
        <v>204</v>
      </c>
      <c r="BK265" s="136">
        <f>SUM(BK266:BK277)</f>
        <v>0</v>
      </c>
    </row>
    <row r="266" spans="2:65" s="1" customFormat="1" ht="37.799999999999997" customHeight="1" x14ac:dyDescent="0.2">
      <c r="B266" s="139"/>
      <c r="C266" s="140" t="s">
        <v>645</v>
      </c>
      <c r="D266" s="140" t="s">
        <v>206</v>
      </c>
      <c r="E266" s="141" t="s">
        <v>646</v>
      </c>
      <c r="F266" s="142" t="s">
        <v>647</v>
      </c>
      <c r="G266" s="143" t="s">
        <v>244</v>
      </c>
      <c r="H266" s="144">
        <v>25.969000000000001</v>
      </c>
      <c r="I266" s="145"/>
      <c r="J266" s="146">
        <f t="shared" ref="J266:J277" si="60">ROUND(I266*H266,2)</f>
        <v>0</v>
      </c>
      <c r="K266" s="147"/>
      <c r="L266" s="28"/>
      <c r="M266" s="148" t="s">
        <v>1</v>
      </c>
      <c r="N266" s="149" t="s">
        <v>41</v>
      </c>
      <c r="P266" s="150">
        <f t="shared" ref="P266:P277" si="61">O266*H266</f>
        <v>0</v>
      </c>
      <c r="Q266" s="150">
        <v>0</v>
      </c>
      <c r="R266" s="150">
        <f t="shared" ref="R266:R277" si="62">Q266*H266</f>
        <v>0</v>
      </c>
      <c r="S266" s="150">
        <v>0</v>
      </c>
      <c r="T266" s="151">
        <f t="shared" ref="T266:T277" si="63">S266*H266</f>
        <v>0</v>
      </c>
      <c r="AR266" s="152" t="s">
        <v>267</v>
      </c>
      <c r="AT266" s="152" t="s">
        <v>206</v>
      </c>
      <c r="AU266" s="152" t="s">
        <v>88</v>
      </c>
      <c r="AY266" s="13" t="s">
        <v>204</v>
      </c>
      <c r="BE266" s="153">
        <f t="shared" ref="BE266:BE277" si="64">IF(N266="základná",J266,0)</f>
        <v>0</v>
      </c>
      <c r="BF266" s="153">
        <f t="shared" ref="BF266:BF277" si="65">IF(N266="znížená",J266,0)</f>
        <v>0</v>
      </c>
      <c r="BG266" s="153">
        <f t="shared" ref="BG266:BG277" si="66">IF(N266="zákl. prenesená",J266,0)</f>
        <v>0</v>
      </c>
      <c r="BH266" s="153">
        <f t="shared" ref="BH266:BH277" si="67">IF(N266="zníž. prenesená",J266,0)</f>
        <v>0</v>
      </c>
      <c r="BI266" s="153">
        <f t="shared" ref="BI266:BI277" si="68">IF(N266="nulová",J266,0)</f>
        <v>0</v>
      </c>
      <c r="BJ266" s="13" t="s">
        <v>88</v>
      </c>
      <c r="BK266" s="153">
        <f t="shared" ref="BK266:BK277" si="69">ROUND(I266*H266,2)</f>
        <v>0</v>
      </c>
      <c r="BL266" s="13" t="s">
        <v>267</v>
      </c>
      <c r="BM266" s="152" t="s">
        <v>648</v>
      </c>
    </row>
    <row r="267" spans="2:65" s="1" customFormat="1" ht="24.15" customHeight="1" x14ac:dyDescent="0.2">
      <c r="B267" s="139"/>
      <c r="C267" s="154" t="s">
        <v>649</v>
      </c>
      <c r="D267" s="154" t="s">
        <v>301</v>
      </c>
      <c r="E267" s="155" t="s">
        <v>650</v>
      </c>
      <c r="F267" s="156" t="s">
        <v>651</v>
      </c>
      <c r="G267" s="157" t="s">
        <v>244</v>
      </c>
      <c r="H267" s="158">
        <v>29.864000000000001</v>
      </c>
      <c r="I267" s="159"/>
      <c r="J267" s="160">
        <f t="shared" si="60"/>
        <v>0</v>
      </c>
      <c r="K267" s="161"/>
      <c r="L267" s="162"/>
      <c r="M267" s="163" t="s">
        <v>1</v>
      </c>
      <c r="N267" s="164" t="s">
        <v>41</v>
      </c>
      <c r="P267" s="150">
        <f t="shared" si="61"/>
        <v>0</v>
      </c>
      <c r="Q267" s="150">
        <v>1.9E-3</v>
      </c>
      <c r="R267" s="150">
        <f t="shared" si="62"/>
        <v>5.6741600000000003E-2</v>
      </c>
      <c r="S267" s="150">
        <v>0</v>
      </c>
      <c r="T267" s="151">
        <f t="shared" si="63"/>
        <v>0</v>
      </c>
      <c r="AR267" s="152" t="s">
        <v>334</v>
      </c>
      <c r="AT267" s="152" t="s">
        <v>301</v>
      </c>
      <c r="AU267" s="152" t="s">
        <v>88</v>
      </c>
      <c r="AY267" s="13" t="s">
        <v>204</v>
      </c>
      <c r="BE267" s="153">
        <f t="shared" si="64"/>
        <v>0</v>
      </c>
      <c r="BF267" s="153">
        <f t="shared" si="65"/>
        <v>0</v>
      </c>
      <c r="BG267" s="153">
        <f t="shared" si="66"/>
        <v>0</v>
      </c>
      <c r="BH267" s="153">
        <f t="shared" si="67"/>
        <v>0</v>
      </c>
      <c r="BI267" s="153">
        <f t="shared" si="68"/>
        <v>0</v>
      </c>
      <c r="BJ267" s="13" t="s">
        <v>88</v>
      </c>
      <c r="BK267" s="153">
        <f t="shared" si="69"/>
        <v>0</v>
      </c>
      <c r="BL267" s="13" t="s">
        <v>267</v>
      </c>
      <c r="BM267" s="152" t="s">
        <v>652</v>
      </c>
    </row>
    <row r="268" spans="2:65" s="1" customFormat="1" ht="21.75" customHeight="1" x14ac:dyDescent="0.2">
      <c r="B268" s="139"/>
      <c r="C268" s="154" t="s">
        <v>653</v>
      </c>
      <c r="D268" s="154" t="s">
        <v>301</v>
      </c>
      <c r="E268" s="155" t="s">
        <v>654</v>
      </c>
      <c r="F268" s="156" t="s">
        <v>655</v>
      </c>
      <c r="G268" s="157" t="s">
        <v>294</v>
      </c>
      <c r="H268" s="158">
        <v>81.543000000000006</v>
      </c>
      <c r="I268" s="159"/>
      <c r="J268" s="160">
        <f t="shared" si="60"/>
        <v>0</v>
      </c>
      <c r="K268" s="161"/>
      <c r="L268" s="162"/>
      <c r="M268" s="163" t="s">
        <v>1</v>
      </c>
      <c r="N268" s="164" t="s">
        <v>41</v>
      </c>
      <c r="P268" s="150">
        <f t="shared" si="61"/>
        <v>0</v>
      </c>
      <c r="Q268" s="150">
        <v>1.4999999999999999E-4</v>
      </c>
      <c r="R268" s="150">
        <f t="shared" si="62"/>
        <v>1.223145E-2</v>
      </c>
      <c r="S268" s="150">
        <v>0</v>
      </c>
      <c r="T268" s="151">
        <f t="shared" si="63"/>
        <v>0</v>
      </c>
      <c r="AR268" s="152" t="s">
        <v>334</v>
      </c>
      <c r="AT268" s="152" t="s">
        <v>301</v>
      </c>
      <c r="AU268" s="152" t="s">
        <v>88</v>
      </c>
      <c r="AY268" s="13" t="s">
        <v>204</v>
      </c>
      <c r="BE268" s="153">
        <f t="shared" si="64"/>
        <v>0</v>
      </c>
      <c r="BF268" s="153">
        <f t="shared" si="65"/>
        <v>0</v>
      </c>
      <c r="BG268" s="153">
        <f t="shared" si="66"/>
        <v>0</v>
      </c>
      <c r="BH268" s="153">
        <f t="shared" si="67"/>
        <v>0</v>
      </c>
      <c r="BI268" s="153">
        <f t="shared" si="68"/>
        <v>0</v>
      </c>
      <c r="BJ268" s="13" t="s">
        <v>88</v>
      </c>
      <c r="BK268" s="153">
        <f t="shared" si="69"/>
        <v>0</v>
      </c>
      <c r="BL268" s="13" t="s">
        <v>267</v>
      </c>
      <c r="BM268" s="152" t="s">
        <v>656</v>
      </c>
    </row>
    <row r="269" spans="2:65" s="1" customFormat="1" ht="37.799999999999997" customHeight="1" x14ac:dyDescent="0.2">
      <c r="B269" s="139"/>
      <c r="C269" s="140" t="s">
        <v>657</v>
      </c>
      <c r="D269" s="140" t="s">
        <v>206</v>
      </c>
      <c r="E269" s="141" t="s">
        <v>658</v>
      </c>
      <c r="F269" s="142" t="s">
        <v>659</v>
      </c>
      <c r="G269" s="143" t="s">
        <v>495</v>
      </c>
      <c r="H269" s="144">
        <v>9.8000000000000007</v>
      </c>
      <c r="I269" s="145"/>
      <c r="J269" s="146">
        <f t="shared" si="60"/>
        <v>0</v>
      </c>
      <c r="K269" s="147"/>
      <c r="L269" s="28"/>
      <c r="M269" s="148" t="s">
        <v>1</v>
      </c>
      <c r="N269" s="149" t="s">
        <v>41</v>
      </c>
      <c r="P269" s="150">
        <f t="shared" si="61"/>
        <v>0</v>
      </c>
      <c r="Q269" s="150">
        <v>8.9999999999999998E-4</v>
      </c>
      <c r="R269" s="150">
        <f t="shared" si="62"/>
        <v>8.8199999999999997E-3</v>
      </c>
      <c r="S269" s="150">
        <v>0</v>
      </c>
      <c r="T269" s="151">
        <f t="shared" si="63"/>
        <v>0</v>
      </c>
      <c r="AR269" s="152" t="s">
        <v>267</v>
      </c>
      <c r="AT269" s="152" t="s">
        <v>206</v>
      </c>
      <c r="AU269" s="152" t="s">
        <v>88</v>
      </c>
      <c r="AY269" s="13" t="s">
        <v>204</v>
      </c>
      <c r="BE269" s="153">
        <f t="shared" si="64"/>
        <v>0</v>
      </c>
      <c r="BF269" s="153">
        <f t="shared" si="65"/>
        <v>0</v>
      </c>
      <c r="BG269" s="153">
        <f t="shared" si="66"/>
        <v>0</v>
      </c>
      <c r="BH269" s="153">
        <f t="shared" si="67"/>
        <v>0</v>
      </c>
      <c r="BI269" s="153">
        <f t="shared" si="68"/>
        <v>0</v>
      </c>
      <c r="BJ269" s="13" t="s">
        <v>88</v>
      </c>
      <c r="BK269" s="153">
        <f t="shared" si="69"/>
        <v>0</v>
      </c>
      <c r="BL269" s="13" t="s">
        <v>267</v>
      </c>
      <c r="BM269" s="152" t="s">
        <v>660</v>
      </c>
    </row>
    <row r="270" spans="2:65" s="1" customFormat="1" ht="16.5" customHeight="1" x14ac:dyDescent="0.2">
      <c r="B270" s="139"/>
      <c r="C270" s="154" t="s">
        <v>661</v>
      </c>
      <c r="D270" s="154" t="s">
        <v>301</v>
      </c>
      <c r="E270" s="155" t="s">
        <v>662</v>
      </c>
      <c r="F270" s="156" t="s">
        <v>663</v>
      </c>
      <c r="G270" s="157" t="s">
        <v>294</v>
      </c>
      <c r="H270" s="158">
        <v>78.400000000000006</v>
      </c>
      <c r="I270" s="159"/>
      <c r="J270" s="160">
        <f t="shared" si="60"/>
        <v>0</v>
      </c>
      <c r="K270" s="161"/>
      <c r="L270" s="162"/>
      <c r="M270" s="163" t="s">
        <v>1</v>
      </c>
      <c r="N270" s="164" t="s">
        <v>41</v>
      </c>
      <c r="P270" s="150">
        <f t="shared" si="61"/>
        <v>0</v>
      </c>
      <c r="Q270" s="150">
        <v>3.5E-4</v>
      </c>
      <c r="R270" s="150">
        <f t="shared" si="62"/>
        <v>2.7440000000000003E-2</v>
      </c>
      <c r="S270" s="150">
        <v>0</v>
      </c>
      <c r="T270" s="151">
        <f t="shared" si="63"/>
        <v>0</v>
      </c>
      <c r="AR270" s="152" t="s">
        <v>334</v>
      </c>
      <c r="AT270" s="152" t="s">
        <v>301</v>
      </c>
      <c r="AU270" s="152" t="s">
        <v>88</v>
      </c>
      <c r="AY270" s="13" t="s">
        <v>204</v>
      </c>
      <c r="BE270" s="153">
        <f t="shared" si="64"/>
        <v>0</v>
      </c>
      <c r="BF270" s="153">
        <f t="shared" si="65"/>
        <v>0</v>
      </c>
      <c r="BG270" s="153">
        <f t="shared" si="66"/>
        <v>0</v>
      </c>
      <c r="BH270" s="153">
        <f t="shared" si="67"/>
        <v>0</v>
      </c>
      <c r="BI270" s="153">
        <f t="shared" si="68"/>
        <v>0</v>
      </c>
      <c r="BJ270" s="13" t="s">
        <v>88</v>
      </c>
      <c r="BK270" s="153">
        <f t="shared" si="69"/>
        <v>0</v>
      </c>
      <c r="BL270" s="13" t="s">
        <v>267</v>
      </c>
      <c r="BM270" s="152" t="s">
        <v>664</v>
      </c>
    </row>
    <row r="271" spans="2:65" s="1" customFormat="1" ht="33" customHeight="1" x14ac:dyDescent="0.2">
      <c r="B271" s="139"/>
      <c r="C271" s="140" t="s">
        <v>665</v>
      </c>
      <c r="D271" s="140" t="s">
        <v>206</v>
      </c>
      <c r="E271" s="141" t="s">
        <v>666</v>
      </c>
      <c r="F271" s="142" t="s">
        <v>667</v>
      </c>
      <c r="G271" s="143" t="s">
        <v>495</v>
      </c>
      <c r="H271" s="144">
        <v>9.8000000000000007</v>
      </c>
      <c r="I271" s="145"/>
      <c r="J271" s="146">
        <f t="shared" si="60"/>
        <v>0</v>
      </c>
      <c r="K271" s="147"/>
      <c r="L271" s="28"/>
      <c r="M271" s="148" t="s">
        <v>1</v>
      </c>
      <c r="N271" s="149" t="s">
        <v>41</v>
      </c>
      <c r="P271" s="150">
        <f t="shared" si="61"/>
        <v>0</v>
      </c>
      <c r="Q271" s="150">
        <v>9.9423000000000003E-4</v>
      </c>
      <c r="R271" s="150">
        <f t="shared" si="62"/>
        <v>9.7434540000000004E-3</v>
      </c>
      <c r="S271" s="150">
        <v>0</v>
      </c>
      <c r="T271" s="151">
        <f t="shared" si="63"/>
        <v>0</v>
      </c>
      <c r="AR271" s="152" t="s">
        <v>267</v>
      </c>
      <c r="AT271" s="152" t="s">
        <v>206</v>
      </c>
      <c r="AU271" s="152" t="s">
        <v>88</v>
      </c>
      <c r="AY271" s="13" t="s">
        <v>204</v>
      </c>
      <c r="BE271" s="153">
        <f t="shared" si="64"/>
        <v>0</v>
      </c>
      <c r="BF271" s="153">
        <f t="shared" si="65"/>
        <v>0</v>
      </c>
      <c r="BG271" s="153">
        <f t="shared" si="66"/>
        <v>0</v>
      </c>
      <c r="BH271" s="153">
        <f t="shared" si="67"/>
        <v>0</v>
      </c>
      <c r="BI271" s="153">
        <f t="shared" si="68"/>
        <v>0</v>
      </c>
      <c r="BJ271" s="13" t="s">
        <v>88</v>
      </c>
      <c r="BK271" s="153">
        <f t="shared" si="69"/>
        <v>0</v>
      </c>
      <c r="BL271" s="13" t="s">
        <v>267</v>
      </c>
      <c r="BM271" s="152" t="s">
        <v>668</v>
      </c>
    </row>
    <row r="272" spans="2:65" s="1" customFormat="1" ht="16.5" customHeight="1" x14ac:dyDescent="0.2">
      <c r="B272" s="139"/>
      <c r="C272" s="154" t="s">
        <v>669</v>
      </c>
      <c r="D272" s="154" t="s">
        <v>301</v>
      </c>
      <c r="E272" s="155" t="s">
        <v>662</v>
      </c>
      <c r="F272" s="156" t="s">
        <v>663</v>
      </c>
      <c r="G272" s="157" t="s">
        <v>294</v>
      </c>
      <c r="H272" s="158">
        <v>78.400000000000006</v>
      </c>
      <c r="I272" s="159"/>
      <c r="J272" s="160">
        <f t="shared" si="60"/>
        <v>0</v>
      </c>
      <c r="K272" s="161"/>
      <c r="L272" s="162"/>
      <c r="M272" s="163" t="s">
        <v>1</v>
      </c>
      <c r="N272" s="164" t="s">
        <v>41</v>
      </c>
      <c r="P272" s="150">
        <f t="shared" si="61"/>
        <v>0</v>
      </c>
      <c r="Q272" s="150">
        <v>3.5E-4</v>
      </c>
      <c r="R272" s="150">
        <f t="shared" si="62"/>
        <v>2.7440000000000003E-2</v>
      </c>
      <c r="S272" s="150">
        <v>0</v>
      </c>
      <c r="T272" s="151">
        <f t="shared" si="63"/>
        <v>0</v>
      </c>
      <c r="AR272" s="152" t="s">
        <v>334</v>
      </c>
      <c r="AT272" s="152" t="s">
        <v>301</v>
      </c>
      <c r="AU272" s="152" t="s">
        <v>88</v>
      </c>
      <c r="AY272" s="13" t="s">
        <v>204</v>
      </c>
      <c r="BE272" s="153">
        <f t="shared" si="64"/>
        <v>0</v>
      </c>
      <c r="BF272" s="153">
        <f t="shared" si="65"/>
        <v>0</v>
      </c>
      <c r="BG272" s="153">
        <f t="shared" si="66"/>
        <v>0</v>
      </c>
      <c r="BH272" s="153">
        <f t="shared" si="67"/>
        <v>0</v>
      </c>
      <c r="BI272" s="153">
        <f t="shared" si="68"/>
        <v>0</v>
      </c>
      <c r="BJ272" s="13" t="s">
        <v>88</v>
      </c>
      <c r="BK272" s="153">
        <f t="shared" si="69"/>
        <v>0</v>
      </c>
      <c r="BL272" s="13" t="s">
        <v>267</v>
      </c>
      <c r="BM272" s="152" t="s">
        <v>670</v>
      </c>
    </row>
    <row r="273" spans="2:65" s="1" customFormat="1" ht="37.799999999999997" customHeight="1" x14ac:dyDescent="0.2">
      <c r="B273" s="139"/>
      <c r="C273" s="140" t="s">
        <v>671</v>
      </c>
      <c r="D273" s="140" t="s">
        <v>206</v>
      </c>
      <c r="E273" s="141" t="s">
        <v>672</v>
      </c>
      <c r="F273" s="142" t="s">
        <v>673</v>
      </c>
      <c r="G273" s="143" t="s">
        <v>495</v>
      </c>
      <c r="H273" s="144">
        <v>18.7</v>
      </c>
      <c r="I273" s="145"/>
      <c r="J273" s="146">
        <f t="shared" si="60"/>
        <v>0</v>
      </c>
      <c r="K273" s="147"/>
      <c r="L273" s="28"/>
      <c r="M273" s="148" t="s">
        <v>1</v>
      </c>
      <c r="N273" s="149" t="s">
        <v>41</v>
      </c>
      <c r="P273" s="150">
        <f t="shared" si="61"/>
        <v>0</v>
      </c>
      <c r="Q273" s="150">
        <v>1.08281E-3</v>
      </c>
      <c r="R273" s="150">
        <f t="shared" si="62"/>
        <v>2.0248546999999999E-2</v>
      </c>
      <c r="S273" s="150">
        <v>0</v>
      </c>
      <c r="T273" s="151">
        <f t="shared" si="63"/>
        <v>0</v>
      </c>
      <c r="AR273" s="152" t="s">
        <v>267</v>
      </c>
      <c r="AT273" s="152" t="s">
        <v>206</v>
      </c>
      <c r="AU273" s="152" t="s">
        <v>88</v>
      </c>
      <c r="AY273" s="13" t="s">
        <v>204</v>
      </c>
      <c r="BE273" s="153">
        <f t="shared" si="64"/>
        <v>0</v>
      </c>
      <c r="BF273" s="153">
        <f t="shared" si="65"/>
        <v>0</v>
      </c>
      <c r="BG273" s="153">
        <f t="shared" si="66"/>
        <v>0</v>
      </c>
      <c r="BH273" s="153">
        <f t="shared" si="67"/>
        <v>0</v>
      </c>
      <c r="BI273" s="153">
        <f t="shared" si="68"/>
        <v>0</v>
      </c>
      <c r="BJ273" s="13" t="s">
        <v>88</v>
      </c>
      <c r="BK273" s="153">
        <f t="shared" si="69"/>
        <v>0</v>
      </c>
      <c r="BL273" s="13" t="s">
        <v>267</v>
      </c>
      <c r="BM273" s="152" t="s">
        <v>674</v>
      </c>
    </row>
    <row r="274" spans="2:65" s="1" customFormat="1" ht="16.5" customHeight="1" x14ac:dyDescent="0.2">
      <c r="B274" s="139"/>
      <c r="C274" s="154" t="s">
        <v>675</v>
      </c>
      <c r="D274" s="154" t="s">
        <v>301</v>
      </c>
      <c r="E274" s="155" t="s">
        <v>662</v>
      </c>
      <c r="F274" s="156" t="s">
        <v>663</v>
      </c>
      <c r="G274" s="157" t="s">
        <v>294</v>
      </c>
      <c r="H274" s="158">
        <v>149.6</v>
      </c>
      <c r="I274" s="159"/>
      <c r="J274" s="160">
        <f t="shared" si="60"/>
        <v>0</v>
      </c>
      <c r="K274" s="161"/>
      <c r="L274" s="162"/>
      <c r="M274" s="163" t="s">
        <v>1</v>
      </c>
      <c r="N274" s="164" t="s">
        <v>41</v>
      </c>
      <c r="P274" s="150">
        <f t="shared" si="61"/>
        <v>0</v>
      </c>
      <c r="Q274" s="150">
        <v>3.5E-4</v>
      </c>
      <c r="R274" s="150">
        <f t="shared" si="62"/>
        <v>5.2359999999999997E-2</v>
      </c>
      <c r="S274" s="150">
        <v>0</v>
      </c>
      <c r="T274" s="151">
        <f t="shared" si="63"/>
        <v>0</v>
      </c>
      <c r="AR274" s="152" t="s">
        <v>334</v>
      </c>
      <c r="AT274" s="152" t="s">
        <v>301</v>
      </c>
      <c r="AU274" s="152" t="s">
        <v>88</v>
      </c>
      <c r="AY274" s="13" t="s">
        <v>204</v>
      </c>
      <c r="BE274" s="153">
        <f t="shared" si="64"/>
        <v>0</v>
      </c>
      <c r="BF274" s="153">
        <f t="shared" si="65"/>
        <v>0</v>
      </c>
      <c r="BG274" s="153">
        <f t="shared" si="66"/>
        <v>0</v>
      </c>
      <c r="BH274" s="153">
        <f t="shared" si="67"/>
        <v>0</v>
      </c>
      <c r="BI274" s="153">
        <f t="shared" si="68"/>
        <v>0</v>
      </c>
      <c r="BJ274" s="13" t="s">
        <v>88</v>
      </c>
      <c r="BK274" s="153">
        <f t="shared" si="69"/>
        <v>0</v>
      </c>
      <c r="BL274" s="13" t="s">
        <v>267</v>
      </c>
      <c r="BM274" s="152" t="s">
        <v>676</v>
      </c>
    </row>
    <row r="275" spans="2:65" s="1" customFormat="1" ht="24.15" customHeight="1" x14ac:dyDescent="0.2">
      <c r="B275" s="139"/>
      <c r="C275" s="140" t="s">
        <v>677</v>
      </c>
      <c r="D275" s="140" t="s">
        <v>206</v>
      </c>
      <c r="E275" s="141" t="s">
        <v>678</v>
      </c>
      <c r="F275" s="142" t="s">
        <v>679</v>
      </c>
      <c r="G275" s="143" t="s">
        <v>244</v>
      </c>
      <c r="H275" s="144">
        <v>25.969000000000001</v>
      </c>
      <c r="I275" s="145"/>
      <c r="J275" s="146">
        <f t="shared" si="60"/>
        <v>0</v>
      </c>
      <c r="K275" s="147"/>
      <c r="L275" s="28"/>
      <c r="M275" s="148" t="s">
        <v>1</v>
      </c>
      <c r="N275" s="149" t="s">
        <v>41</v>
      </c>
      <c r="P275" s="150">
        <f t="shared" si="61"/>
        <v>0</v>
      </c>
      <c r="Q275" s="150">
        <v>0</v>
      </c>
      <c r="R275" s="150">
        <f t="shared" si="62"/>
        <v>0</v>
      </c>
      <c r="S275" s="150">
        <v>0</v>
      </c>
      <c r="T275" s="151">
        <f t="shared" si="63"/>
        <v>0</v>
      </c>
      <c r="AR275" s="152" t="s">
        <v>267</v>
      </c>
      <c r="AT275" s="152" t="s">
        <v>206</v>
      </c>
      <c r="AU275" s="152" t="s">
        <v>88</v>
      </c>
      <c r="AY275" s="13" t="s">
        <v>204</v>
      </c>
      <c r="BE275" s="153">
        <f t="shared" si="64"/>
        <v>0</v>
      </c>
      <c r="BF275" s="153">
        <f t="shared" si="65"/>
        <v>0</v>
      </c>
      <c r="BG275" s="153">
        <f t="shared" si="66"/>
        <v>0</v>
      </c>
      <c r="BH275" s="153">
        <f t="shared" si="67"/>
        <v>0</v>
      </c>
      <c r="BI275" s="153">
        <f t="shared" si="68"/>
        <v>0</v>
      </c>
      <c r="BJ275" s="13" t="s">
        <v>88</v>
      </c>
      <c r="BK275" s="153">
        <f t="shared" si="69"/>
        <v>0</v>
      </c>
      <c r="BL275" s="13" t="s">
        <v>267</v>
      </c>
      <c r="BM275" s="152" t="s">
        <v>680</v>
      </c>
    </row>
    <row r="276" spans="2:65" s="1" customFormat="1" ht="16.5" customHeight="1" x14ac:dyDescent="0.2">
      <c r="B276" s="139"/>
      <c r="C276" s="154" t="s">
        <v>681</v>
      </c>
      <c r="D276" s="154" t="s">
        <v>301</v>
      </c>
      <c r="E276" s="155" t="s">
        <v>682</v>
      </c>
      <c r="F276" s="156" t="s">
        <v>683</v>
      </c>
      <c r="G276" s="157" t="s">
        <v>244</v>
      </c>
      <c r="H276" s="158">
        <v>29.864000000000001</v>
      </c>
      <c r="I276" s="159"/>
      <c r="J276" s="160">
        <f t="shared" si="60"/>
        <v>0</v>
      </c>
      <c r="K276" s="161"/>
      <c r="L276" s="162"/>
      <c r="M276" s="163" t="s">
        <v>1</v>
      </c>
      <c r="N276" s="164" t="s">
        <v>41</v>
      </c>
      <c r="P276" s="150">
        <f t="shared" si="61"/>
        <v>0</v>
      </c>
      <c r="Q276" s="150">
        <v>2.0000000000000001E-4</v>
      </c>
      <c r="R276" s="150">
        <f t="shared" si="62"/>
        <v>5.9728000000000003E-3</v>
      </c>
      <c r="S276" s="150">
        <v>0</v>
      </c>
      <c r="T276" s="151">
        <f t="shared" si="63"/>
        <v>0</v>
      </c>
      <c r="AR276" s="152" t="s">
        <v>334</v>
      </c>
      <c r="AT276" s="152" t="s">
        <v>301</v>
      </c>
      <c r="AU276" s="152" t="s">
        <v>88</v>
      </c>
      <c r="AY276" s="13" t="s">
        <v>204</v>
      </c>
      <c r="BE276" s="153">
        <f t="shared" si="64"/>
        <v>0</v>
      </c>
      <c r="BF276" s="153">
        <f t="shared" si="65"/>
        <v>0</v>
      </c>
      <c r="BG276" s="153">
        <f t="shared" si="66"/>
        <v>0</v>
      </c>
      <c r="BH276" s="153">
        <f t="shared" si="67"/>
        <v>0</v>
      </c>
      <c r="BI276" s="153">
        <f t="shared" si="68"/>
        <v>0</v>
      </c>
      <c r="BJ276" s="13" t="s">
        <v>88</v>
      </c>
      <c r="BK276" s="153">
        <f t="shared" si="69"/>
        <v>0</v>
      </c>
      <c r="BL276" s="13" t="s">
        <v>267</v>
      </c>
      <c r="BM276" s="152" t="s">
        <v>684</v>
      </c>
    </row>
    <row r="277" spans="2:65" s="1" customFormat="1" ht="24.15" customHeight="1" x14ac:dyDescent="0.2">
      <c r="B277" s="139"/>
      <c r="C277" s="140" t="s">
        <v>685</v>
      </c>
      <c r="D277" s="140" t="s">
        <v>206</v>
      </c>
      <c r="E277" s="141" t="s">
        <v>686</v>
      </c>
      <c r="F277" s="142" t="s">
        <v>687</v>
      </c>
      <c r="G277" s="143" t="s">
        <v>641</v>
      </c>
      <c r="H277" s="165"/>
      <c r="I277" s="145"/>
      <c r="J277" s="146">
        <f t="shared" si="60"/>
        <v>0</v>
      </c>
      <c r="K277" s="147"/>
      <c r="L277" s="28"/>
      <c r="M277" s="148" t="s">
        <v>1</v>
      </c>
      <c r="N277" s="149" t="s">
        <v>41</v>
      </c>
      <c r="P277" s="150">
        <f t="shared" si="61"/>
        <v>0</v>
      </c>
      <c r="Q277" s="150">
        <v>0</v>
      </c>
      <c r="R277" s="150">
        <f t="shared" si="62"/>
        <v>0</v>
      </c>
      <c r="S277" s="150">
        <v>0</v>
      </c>
      <c r="T277" s="151">
        <f t="shared" si="63"/>
        <v>0</v>
      </c>
      <c r="AR277" s="152" t="s">
        <v>267</v>
      </c>
      <c r="AT277" s="152" t="s">
        <v>206</v>
      </c>
      <c r="AU277" s="152" t="s">
        <v>88</v>
      </c>
      <c r="AY277" s="13" t="s">
        <v>204</v>
      </c>
      <c r="BE277" s="153">
        <f t="shared" si="64"/>
        <v>0</v>
      </c>
      <c r="BF277" s="153">
        <f t="shared" si="65"/>
        <v>0</v>
      </c>
      <c r="BG277" s="153">
        <f t="shared" si="66"/>
        <v>0</v>
      </c>
      <c r="BH277" s="153">
        <f t="shared" si="67"/>
        <v>0</v>
      </c>
      <c r="BI277" s="153">
        <f t="shared" si="68"/>
        <v>0</v>
      </c>
      <c r="BJ277" s="13" t="s">
        <v>88</v>
      </c>
      <c r="BK277" s="153">
        <f t="shared" si="69"/>
        <v>0</v>
      </c>
      <c r="BL277" s="13" t="s">
        <v>267</v>
      </c>
      <c r="BM277" s="152" t="s">
        <v>688</v>
      </c>
    </row>
    <row r="278" spans="2:65" s="11" customFormat="1" ht="22.8" customHeight="1" x14ac:dyDescent="0.25">
      <c r="B278" s="127"/>
      <c r="D278" s="128" t="s">
        <v>74</v>
      </c>
      <c r="E278" s="137" t="s">
        <v>689</v>
      </c>
      <c r="F278" s="137" t="s">
        <v>690</v>
      </c>
      <c r="I278" s="130"/>
      <c r="J278" s="138">
        <f>BK278</f>
        <v>0</v>
      </c>
      <c r="L278" s="127"/>
      <c r="M278" s="132"/>
      <c r="P278" s="133">
        <f>SUM(P279:P286)</f>
        <v>0</v>
      </c>
      <c r="R278" s="133">
        <f>SUM(R279:R286)</f>
        <v>11.702732280000001</v>
      </c>
      <c r="T278" s="134">
        <f>SUM(T279:T286)</f>
        <v>0</v>
      </c>
      <c r="AR278" s="128" t="s">
        <v>88</v>
      </c>
      <c r="AT278" s="135" t="s">
        <v>74</v>
      </c>
      <c r="AU278" s="135" t="s">
        <v>82</v>
      </c>
      <c r="AY278" s="128" t="s">
        <v>204</v>
      </c>
      <c r="BK278" s="136">
        <f>SUM(BK279:BK286)</f>
        <v>0</v>
      </c>
    </row>
    <row r="279" spans="2:65" s="1" customFormat="1" ht="33" customHeight="1" x14ac:dyDescent="0.2">
      <c r="B279" s="139"/>
      <c r="C279" s="140" t="s">
        <v>691</v>
      </c>
      <c r="D279" s="140" t="s">
        <v>206</v>
      </c>
      <c r="E279" s="141" t="s">
        <v>692</v>
      </c>
      <c r="F279" s="142" t="s">
        <v>693</v>
      </c>
      <c r="G279" s="143" t="s">
        <v>244</v>
      </c>
      <c r="H279" s="144">
        <v>1426</v>
      </c>
      <c r="I279" s="145"/>
      <c r="J279" s="146">
        <f t="shared" ref="J279:J286" si="70">ROUND(I279*H279,2)</f>
        <v>0</v>
      </c>
      <c r="K279" s="147"/>
      <c r="L279" s="28"/>
      <c r="M279" s="148" t="s">
        <v>1</v>
      </c>
      <c r="N279" s="149" t="s">
        <v>41</v>
      </c>
      <c r="P279" s="150">
        <f t="shared" ref="P279:P286" si="71">O279*H279</f>
        <v>0</v>
      </c>
      <c r="Q279" s="150">
        <v>2.9999999999999997E-4</v>
      </c>
      <c r="R279" s="150">
        <f t="shared" ref="R279:R286" si="72">Q279*H279</f>
        <v>0.42779999999999996</v>
      </c>
      <c r="S279" s="150">
        <v>0</v>
      </c>
      <c r="T279" s="151">
        <f t="shared" ref="T279:T286" si="73">S279*H279</f>
        <v>0</v>
      </c>
      <c r="AR279" s="152" t="s">
        <v>267</v>
      </c>
      <c r="AT279" s="152" t="s">
        <v>206</v>
      </c>
      <c r="AU279" s="152" t="s">
        <v>88</v>
      </c>
      <c r="AY279" s="13" t="s">
        <v>204</v>
      </c>
      <c r="BE279" s="153">
        <f t="shared" ref="BE279:BE286" si="74">IF(N279="základná",J279,0)</f>
        <v>0</v>
      </c>
      <c r="BF279" s="153">
        <f t="shared" ref="BF279:BF286" si="75">IF(N279="znížená",J279,0)</f>
        <v>0</v>
      </c>
      <c r="BG279" s="153">
        <f t="shared" ref="BG279:BG286" si="76">IF(N279="zákl. prenesená",J279,0)</f>
        <v>0</v>
      </c>
      <c r="BH279" s="153">
        <f t="shared" ref="BH279:BH286" si="77">IF(N279="zníž. prenesená",J279,0)</f>
        <v>0</v>
      </c>
      <c r="BI279" s="153">
        <f t="shared" ref="BI279:BI286" si="78">IF(N279="nulová",J279,0)</f>
        <v>0</v>
      </c>
      <c r="BJ279" s="13" t="s">
        <v>88</v>
      </c>
      <c r="BK279" s="153">
        <f t="shared" ref="BK279:BK286" si="79">ROUND(I279*H279,2)</f>
        <v>0</v>
      </c>
      <c r="BL279" s="13" t="s">
        <v>267</v>
      </c>
      <c r="BM279" s="152" t="s">
        <v>694</v>
      </c>
    </row>
    <row r="280" spans="2:65" s="1" customFormat="1" ht="24.15" customHeight="1" x14ac:dyDescent="0.2">
      <c r="B280" s="139"/>
      <c r="C280" s="154" t="s">
        <v>695</v>
      </c>
      <c r="D280" s="154" t="s">
        <v>301</v>
      </c>
      <c r="E280" s="155" t="s">
        <v>696</v>
      </c>
      <c r="F280" s="156" t="s">
        <v>697</v>
      </c>
      <c r="G280" s="157" t="s">
        <v>244</v>
      </c>
      <c r="H280" s="158">
        <v>1454.52</v>
      </c>
      <c r="I280" s="159"/>
      <c r="J280" s="160">
        <f t="shared" si="70"/>
        <v>0</v>
      </c>
      <c r="K280" s="161"/>
      <c r="L280" s="162"/>
      <c r="M280" s="163" t="s">
        <v>1</v>
      </c>
      <c r="N280" s="164" t="s">
        <v>41</v>
      </c>
      <c r="P280" s="150">
        <f t="shared" si="71"/>
        <v>0</v>
      </c>
      <c r="Q280" s="150">
        <v>5.7600000000000004E-3</v>
      </c>
      <c r="R280" s="150">
        <f t="shared" si="72"/>
        <v>8.3780352000000011</v>
      </c>
      <c r="S280" s="150">
        <v>0</v>
      </c>
      <c r="T280" s="151">
        <f t="shared" si="73"/>
        <v>0</v>
      </c>
      <c r="AR280" s="152" t="s">
        <v>334</v>
      </c>
      <c r="AT280" s="152" t="s">
        <v>301</v>
      </c>
      <c r="AU280" s="152" t="s">
        <v>88</v>
      </c>
      <c r="AY280" s="13" t="s">
        <v>204</v>
      </c>
      <c r="BE280" s="153">
        <f t="shared" si="74"/>
        <v>0</v>
      </c>
      <c r="BF280" s="153">
        <f t="shared" si="75"/>
        <v>0</v>
      </c>
      <c r="BG280" s="153">
        <f t="shared" si="76"/>
        <v>0</v>
      </c>
      <c r="BH280" s="153">
        <f t="shared" si="77"/>
        <v>0</v>
      </c>
      <c r="BI280" s="153">
        <f t="shared" si="78"/>
        <v>0</v>
      </c>
      <c r="BJ280" s="13" t="s">
        <v>88</v>
      </c>
      <c r="BK280" s="153">
        <f t="shared" si="79"/>
        <v>0</v>
      </c>
      <c r="BL280" s="13" t="s">
        <v>267</v>
      </c>
      <c r="BM280" s="152" t="s">
        <v>698</v>
      </c>
    </row>
    <row r="281" spans="2:65" s="1" customFormat="1" ht="24.15" customHeight="1" x14ac:dyDescent="0.2">
      <c r="B281" s="139"/>
      <c r="C281" s="140" t="s">
        <v>699</v>
      </c>
      <c r="D281" s="140" t="s">
        <v>206</v>
      </c>
      <c r="E281" s="141" t="s">
        <v>700</v>
      </c>
      <c r="F281" s="142" t="s">
        <v>701</v>
      </c>
      <c r="G281" s="143" t="s">
        <v>244</v>
      </c>
      <c r="H281" s="144">
        <v>105.06</v>
      </c>
      <c r="I281" s="145"/>
      <c r="J281" s="146">
        <f t="shared" si="70"/>
        <v>0</v>
      </c>
      <c r="K281" s="147"/>
      <c r="L281" s="28"/>
      <c r="M281" s="148" t="s">
        <v>1</v>
      </c>
      <c r="N281" s="149" t="s">
        <v>41</v>
      </c>
      <c r="P281" s="150">
        <f t="shared" si="71"/>
        <v>0</v>
      </c>
      <c r="Q281" s="150">
        <v>2.8899999999999998E-4</v>
      </c>
      <c r="R281" s="150">
        <f t="shared" si="72"/>
        <v>3.0362339999999998E-2</v>
      </c>
      <c r="S281" s="150">
        <v>0</v>
      </c>
      <c r="T281" s="151">
        <f t="shared" si="73"/>
        <v>0</v>
      </c>
      <c r="AR281" s="152" t="s">
        <v>267</v>
      </c>
      <c r="AT281" s="152" t="s">
        <v>206</v>
      </c>
      <c r="AU281" s="152" t="s">
        <v>88</v>
      </c>
      <c r="AY281" s="13" t="s">
        <v>204</v>
      </c>
      <c r="BE281" s="153">
        <f t="shared" si="74"/>
        <v>0</v>
      </c>
      <c r="BF281" s="153">
        <f t="shared" si="75"/>
        <v>0</v>
      </c>
      <c r="BG281" s="153">
        <f t="shared" si="76"/>
        <v>0</v>
      </c>
      <c r="BH281" s="153">
        <f t="shared" si="77"/>
        <v>0</v>
      </c>
      <c r="BI281" s="153">
        <f t="shared" si="78"/>
        <v>0</v>
      </c>
      <c r="BJ281" s="13" t="s">
        <v>88</v>
      </c>
      <c r="BK281" s="153">
        <f t="shared" si="79"/>
        <v>0</v>
      </c>
      <c r="BL281" s="13" t="s">
        <v>267</v>
      </c>
      <c r="BM281" s="152" t="s">
        <v>702</v>
      </c>
    </row>
    <row r="282" spans="2:65" s="1" customFormat="1" ht="16.5" customHeight="1" x14ac:dyDescent="0.2">
      <c r="B282" s="139"/>
      <c r="C282" s="154" t="s">
        <v>703</v>
      </c>
      <c r="D282" s="154" t="s">
        <v>301</v>
      </c>
      <c r="E282" s="155" t="s">
        <v>704</v>
      </c>
      <c r="F282" s="156" t="s">
        <v>705</v>
      </c>
      <c r="G282" s="157" t="s">
        <v>244</v>
      </c>
      <c r="H282" s="158">
        <v>107.161</v>
      </c>
      <c r="I282" s="159"/>
      <c r="J282" s="160">
        <f t="shared" si="70"/>
        <v>0</v>
      </c>
      <c r="K282" s="161"/>
      <c r="L282" s="162"/>
      <c r="M282" s="163" t="s">
        <v>1</v>
      </c>
      <c r="N282" s="164" t="s">
        <v>41</v>
      </c>
      <c r="P282" s="150">
        <f t="shared" si="71"/>
        <v>0</v>
      </c>
      <c r="Q282" s="150">
        <v>2.7E-4</v>
      </c>
      <c r="R282" s="150">
        <f t="shared" si="72"/>
        <v>2.8933469999999999E-2</v>
      </c>
      <c r="S282" s="150">
        <v>0</v>
      </c>
      <c r="T282" s="151">
        <f t="shared" si="73"/>
        <v>0</v>
      </c>
      <c r="AR282" s="152" t="s">
        <v>334</v>
      </c>
      <c r="AT282" s="152" t="s">
        <v>301</v>
      </c>
      <c r="AU282" s="152" t="s">
        <v>88</v>
      </c>
      <c r="AY282" s="13" t="s">
        <v>204</v>
      </c>
      <c r="BE282" s="153">
        <f t="shared" si="74"/>
        <v>0</v>
      </c>
      <c r="BF282" s="153">
        <f t="shared" si="75"/>
        <v>0</v>
      </c>
      <c r="BG282" s="153">
        <f t="shared" si="76"/>
        <v>0</v>
      </c>
      <c r="BH282" s="153">
        <f t="shared" si="77"/>
        <v>0</v>
      </c>
      <c r="BI282" s="153">
        <f t="shared" si="78"/>
        <v>0</v>
      </c>
      <c r="BJ282" s="13" t="s">
        <v>88</v>
      </c>
      <c r="BK282" s="153">
        <f t="shared" si="79"/>
        <v>0</v>
      </c>
      <c r="BL282" s="13" t="s">
        <v>267</v>
      </c>
      <c r="BM282" s="152" t="s">
        <v>706</v>
      </c>
    </row>
    <row r="283" spans="2:65" s="1" customFormat="1" ht="24.15" customHeight="1" x14ac:dyDescent="0.2">
      <c r="B283" s="139"/>
      <c r="C283" s="140" t="s">
        <v>707</v>
      </c>
      <c r="D283" s="140" t="s">
        <v>206</v>
      </c>
      <c r="E283" s="141" t="s">
        <v>708</v>
      </c>
      <c r="F283" s="142" t="s">
        <v>709</v>
      </c>
      <c r="G283" s="143" t="s">
        <v>244</v>
      </c>
      <c r="H283" s="144">
        <v>630.83000000000004</v>
      </c>
      <c r="I283" s="145"/>
      <c r="J283" s="146">
        <f t="shared" si="70"/>
        <v>0</v>
      </c>
      <c r="K283" s="147"/>
      <c r="L283" s="28"/>
      <c r="M283" s="148" t="s">
        <v>1</v>
      </c>
      <c r="N283" s="149" t="s">
        <v>41</v>
      </c>
      <c r="P283" s="150">
        <f t="shared" si="71"/>
        <v>0</v>
      </c>
      <c r="Q283" s="150">
        <v>0</v>
      </c>
      <c r="R283" s="150">
        <f t="shared" si="72"/>
        <v>0</v>
      </c>
      <c r="S283" s="150">
        <v>0</v>
      </c>
      <c r="T283" s="151">
        <f t="shared" si="73"/>
        <v>0</v>
      </c>
      <c r="AR283" s="152" t="s">
        <v>267</v>
      </c>
      <c r="AT283" s="152" t="s">
        <v>206</v>
      </c>
      <c r="AU283" s="152" t="s">
        <v>88</v>
      </c>
      <c r="AY283" s="13" t="s">
        <v>204</v>
      </c>
      <c r="BE283" s="153">
        <f t="shared" si="74"/>
        <v>0</v>
      </c>
      <c r="BF283" s="153">
        <f t="shared" si="75"/>
        <v>0</v>
      </c>
      <c r="BG283" s="153">
        <f t="shared" si="76"/>
        <v>0</v>
      </c>
      <c r="BH283" s="153">
        <f t="shared" si="77"/>
        <v>0</v>
      </c>
      <c r="BI283" s="153">
        <f t="shared" si="78"/>
        <v>0</v>
      </c>
      <c r="BJ283" s="13" t="s">
        <v>88</v>
      </c>
      <c r="BK283" s="153">
        <f t="shared" si="79"/>
        <v>0</v>
      </c>
      <c r="BL283" s="13" t="s">
        <v>267</v>
      </c>
      <c r="BM283" s="152" t="s">
        <v>710</v>
      </c>
    </row>
    <row r="284" spans="2:65" s="1" customFormat="1" ht="24.15" customHeight="1" x14ac:dyDescent="0.2">
      <c r="B284" s="139"/>
      <c r="C284" s="154" t="s">
        <v>711</v>
      </c>
      <c r="D284" s="154" t="s">
        <v>301</v>
      </c>
      <c r="E284" s="155" t="s">
        <v>712</v>
      </c>
      <c r="F284" s="156" t="s">
        <v>713</v>
      </c>
      <c r="G284" s="157" t="s">
        <v>244</v>
      </c>
      <c r="H284" s="158">
        <v>643.447</v>
      </c>
      <c r="I284" s="159"/>
      <c r="J284" s="160">
        <f t="shared" si="70"/>
        <v>0</v>
      </c>
      <c r="K284" s="161"/>
      <c r="L284" s="162"/>
      <c r="M284" s="163" t="s">
        <v>1</v>
      </c>
      <c r="N284" s="164" t="s">
        <v>41</v>
      </c>
      <c r="P284" s="150">
        <f t="shared" si="71"/>
        <v>0</v>
      </c>
      <c r="Q284" s="150">
        <v>1.9599999999999999E-3</v>
      </c>
      <c r="R284" s="150">
        <f t="shared" si="72"/>
        <v>1.2611561199999999</v>
      </c>
      <c r="S284" s="150">
        <v>0</v>
      </c>
      <c r="T284" s="151">
        <f t="shared" si="73"/>
        <v>0</v>
      </c>
      <c r="AR284" s="152" t="s">
        <v>334</v>
      </c>
      <c r="AT284" s="152" t="s">
        <v>301</v>
      </c>
      <c r="AU284" s="152" t="s">
        <v>88</v>
      </c>
      <c r="AY284" s="13" t="s">
        <v>204</v>
      </c>
      <c r="BE284" s="153">
        <f t="shared" si="74"/>
        <v>0</v>
      </c>
      <c r="BF284" s="153">
        <f t="shared" si="75"/>
        <v>0</v>
      </c>
      <c r="BG284" s="153">
        <f t="shared" si="76"/>
        <v>0</v>
      </c>
      <c r="BH284" s="153">
        <f t="shared" si="77"/>
        <v>0</v>
      </c>
      <c r="BI284" s="153">
        <f t="shared" si="78"/>
        <v>0</v>
      </c>
      <c r="BJ284" s="13" t="s">
        <v>88</v>
      </c>
      <c r="BK284" s="153">
        <f t="shared" si="79"/>
        <v>0</v>
      </c>
      <c r="BL284" s="13" t="s">
        <v>267</v>
      </c>
      <c r="BM284" s="152" t="s">
        <v>714</v>
      </c>
    </row>
    <row r="285" spans="2:65" s="1" customFormat="1" ht="24.15" customHeight="1" x14ac:dyDescent="0.2">
      <c r="B285" s="139"/>
      <c r="C285" s="154" t="s">
        <v>715</v>
      </c>
      <c r="D285" s="154" t="s">
        <v>301</v>
      </c>
      <c r="E285" s="155" t="s">
        <v>716</v>
      </c>
      <c r="F285" s="156" t="s">
        <v>717</v>
      </c>
      <c r="G285" s="157" t="s">
        <v>244</v>
      </c>
      <c r="H285" s="158">
        <v>643.447</v>
      </c>
      <c r="I285" s="159"/>
      <c r="J285" s="160">
        <f t="shared" si="70"/>
        <v>0</v>
      </c>
      <c r="K285" s="161"/>
      <c r="L285" s="162"/>
      <c r="M285" s="163" t="s">
        <v>1</v>
      </c>
      <c r="N285" s="164" t="s">
        <v>41</v>
      </c>
      <c r="P285" s="150">
        <f t="shared" si="71"/>
        <v>0</v>
      </c>
      <c r="Q285" s="150">
        <v>2.4499999999999999E-3</v>
      </c>
      <c r="R285" s="150">
        <f t="shared" si="72"/>
        <v>1.5764451499999999</v>
      </c>
      <c r="S285" s="150">
        <v>0</v>
      </c>
      <c r="T285" s="151">
        <f t="shared" si="73"/>
        <v>0</v>
      </c>
      <c r="AR285" s="152" t="s">
        <v>334</v>
      </c>
      <c r="AT285" s="152" t="s">
        <v>301</v>
      </c>
      <c r="AU285" s="152" t="s">
        <v>88</v>
      </c>
      <c r="AY285" s="13" t="s">
        <v>204</v>
      </c>
      <c r="BE285" s="153">
        <f t="shared" si="74"/>
        <v>0</v>
      </c>
      <c r="BF285" s="153">
        <f t="shared" si="75"/>
        <v>0</v>
      </c>
      <c r="BG285" s="153">
        <f t="shared" si="76"/>
        <v>0</v>
      </c>
      <c r="BH285" s="153">
        <f t="shared" si="77"/>
        <v>0</v>
      </c>
      <c r="BI285" s="153">
        <f t="shared" si="78"/>
        <v>0</v>
      </c>
      <c r="BJ285" s="13" t="s">
        <v>88</v>
      </c>
      <c r="BK285" s="153">
        <f t="shared" si="79"/>
        <v>0</v>
      </c>
      <c r="BL285" s="13" t="s">
        <v>267</v>
      </c>
      <c r="BM285" s="152" t="s">
        <v>718</v>
      </c>
    </row>
    <row r="286" spans="2:65" s="1" customFormat="1" ht="24.15" customHeight="1" x14ac:dyDescent="0.2">
      <c r="B286" s="139"/>
      <c r="C286" s="140" t="s">
        <v>719</v>
      </c>
      <c r="D286" s="140" t="s">
        <v>206</v>
      </c>
      <c r="E286" s="141" t="s">
        <v>720</v>
      </c>
      <c r="F286" s="142" t="s">
        <v>721</v>
      </c>
      <c r="G286" s="143" t="s">
        <v>641</v>
      </c>
      <c r="H286" s="165"/>
      <c r="I286" s="145"/>
      <c r="J286" s="146">
        <f t="shared" si="70"/>
        <v>0</v>
      </c>
      <c r="K286" s="147"/>
      <c r="L286" s="28"/>
      <c r="M286" s="148" t="s">
        <v>1</v>
      </c>
      <c r="N286" s="149" t="s">
        <v>41</v>
      </c>
      <c r="P286" s="150">
        <f t="shared" si="71"/>
        <v>0</v>
      </c>
      <c r="Q286" s="150">
        <v>0</v>
      </c>
      <c r="R286" s="150">
        <f t="shared" si="72"/>
        <v>0</v>
      </c>
      <c r="S286" s="150">
        <v>0</v>
      </c>
      <c r="T286" s="151">
        <f t="shared" si="73"/>
        <v>0</v>
      </c>
      <c r="AR286" s="152" t="s">
        <v>267</v>
      </c>
      <c r="AT286" s="152" t="s">
        <v>206</v>
      </c>
      <c r="AU286" s="152" t="s">
        <v>88</v>
      </c>
      <c r="AY286" s="13" t="s">
        <v>204</v>
      </c>
      <c r="BE286" s="153">
        <f t="shared" si="74"/>
        <v>0</v>
      </c>
      <c r="BF286" s="153">
        <f t="shared" si="75"/>
        <v>0</v>
      </c>
      <c r="BG286" s="153">
        <f t="shared" si="76"/>
        <v>0</v>
      </c>
      <c r="BH286" s="153">
        <f t="shared" si="77"/>
        <v>0</v>
      </c>
      <c r="BI286" s="153">
        <f t="shared" si="78"/>
        <v>0</v>
      </c>
      <c r="BJ286" s="13" t="s">
        <v>88</v>
      </c>
      <c r="BK286" s="153">
        <f t="shared" si="79"/>
        <v>0</v>
      </c>
      <c r="BL286" s="13" t="s">
        <v>267</v>
      </c>
      <c r="BM286" s="152" t="s">
        <v>722</v>
      </c>
    </row>
    <row r="287" spans="2:65" s="11" customFormat="1" ht="22.8" customHeight="1" x14ac:dyDescent="0.25">
      <c r="B287" s="127"/>
      <c r="D287" s="128" t="s">
        <v>74</v>
      </c>
      <c r="E287" s="137" t="s">
        <v>723</v>
      </c>
      <c r="F287" s="137" t="s">
        <v>724</v>
      </c>
      <c r="I287" s="130"/>
      <c r="J287" s="138">
        <f>BK287</f>
        <v>0</v>
      </c>
      <c r="L287" s="127"/>
      <c r="M287" s="132"/>
      <c r="P287" s="133">
        <f>SUM(P288:P290)</f>
        <v>0</v>
      </c>
      <c r="R287" s="133">
        <f>SUM(R288:R290)</f>
        <v>8.5279999999999995E-2</v>
      </c>
      <c r="T287" s="134">
        <f>SUM(T288:T290)</f>
        <v>0</v>
      </c>
      <c r="AR287" s="128" t="s">
        <v>88</v>
      </c>
      <c r="AT287" s="135" t="s">
        <v>74</v>
      </c>
      <c r="AU287" s="135" t="s">
        <v>82</v>
      </c>
      <c r="AY287" s="128" t="s">
        <v>204</v>
      </c>
      <c r="BK287" s="136">
        <f>SUM(BK288:BK290)</f>
        <v>0</v>
      </c>
    </row>
    <row r="288" spans="2:65" s="1" customFormat="1" ht="16.5" customHeight="1" x14ac:dyDescent="0.2">
      <c r="B288" s="139"/>
      <c r="C288" s="140" t="s">
        <v>725</v>
      </c>
      <c r="D288" s="140" t="s">
        <v>206</v>
      </c>
      <c r="E288" s="141" t="s">
        <v>726</v>
      </c>
      <c r="F288" s="142" t="s">
        <v>727</v>
      </c>
      <c r="G288" s="143" t="s">
        <v>294</v>
      </c>
      <c r="H288" s="144">
        <v>4</v>
      </c>
      <c r="I288" s="145"/>
      <c r="J288" s="146">
        <f>ROUND(I288*H288,2)</f>
        <v>0</v>
      </c>
      <c r="K288" s="147"/>
      <c r="L288" s="28"/>
      <c r="M288" s="148" t="s">
        <v>1</v>
      </c>
      <c r="N288" s="149" t="s">
        <v>41</v>
      </c>
      <c r="P288" s="150">
        <f>O288*H288</f>
        <v>0</v>
      </c>
      <c r="Q288" s="150">
        <v>0</v>
      </c>
      <c r="R288" s="150">
        <f>Q288*H288</f>
        <v>0</v>
      </c>
      <c r="S288" s="150">
        <v>0</v>
      </c>
      <c r="T288" s="151">
        <f>S288*H288</f>
        <v>0</v>
      </c>
      <c r="AR288" s="152" t="s">
        <v>267</v>
      </c>
      <c r="AT288" s="152" t="s">
        <v>206</v>
      </c>
      <c r="AU288" s="152" t="s">
        <v>88</v>
      </c>
      <c r="AY288" s="13" t="s">
        <v>204</v>
      </c>
      <c r="BE288" s="153">
        <f>IF(N288="základná",J288,0)</f>
        <v>0</v>
      </c>
      <c r="BF288" s="153">
        <f>IF(N288="znížená",J288,0)</f>
        <v>0</v>
      </c>
      <c r="BG288" s="153">
        <f>IF(N288="zákl. prenesená",J288,0)</f>
        <v>0</v>
      </c>
      <c r="BH288" s="153">
        <f>IF(N288="zníž. prenesená",J288,0)</f>
        <v>0</v>
      </c>
      <c r="BI288" s="153">
        <f>IF(N288="nulová",J288,0)</f>
        <v>0</v>
      </c>
      <c r="BJ288" s="13" t="s">
        <v>88</v>
      </c>
      <c r="BK288" s="153">
        <f>ROUND(I288*H288,2)</f>
        <v>0</v>
      </c>
      <c r="BL288" s="13" t="s">
        <v>267</v>
      </c>
      <c r="BM288" s="152" t="s">
        <v>728</v>
      </c>
    </row>
    <row r="289" spans="2:65" s="1" customFormat="1" ht="21.75" customHeight="1" x14ac:dyDescent="0.2">
      <c r="B289" s="139"/>
      <c r="C289" s="154" t="s">
        <v>729</v>
      </c>
      <c r="D289" s="154" t="s">
        <v>301</v>
      </c>
      <c r="E289" s="155" t="s">
        <v>730</v>
      </c>
      <c r="F289" s="156" t="s">
        <v>731</v>
      </c>
      <c r="G289" s="157" t="s">
        <v>294</v>
      </c>
      <c r="H289" s="158">
        <v>4</v>
      </c>
      <c r="I289" s="159"/>
      <c r="J289" s="160">
        <f>ROUND(I289*H289,2)</f>
        <v>0</v>
      </c>
      <c r="K289" s="161"/>
      <c r="L289" s="162"/>
      <c r="M289" s="163" t="s">
        <v>1</v>
      </c>
      <c r="N289" s="164" t="s">
        <v>41</v>
      </c>
      <c r="P289" s="150">
        <f>O289*H289</f>
        <v>0</v>
      </c>
      <c r="Q289" s="150">
        <v>2.1319999999999999E-2</v>
      </c>
      <c r="R289" s="150">
        <f>Q289*H289</f>
        <v>8.5279999999999995E-2</v>
      </c>
      <c r="S289" s="150">
        <v>0</v>
      </c>
      <c r="T289" s="151">
        <f>S289*H289</f>
        <v>0</v>
      </c>
      <c r="AR289" s="152" t="s">
        <v>334</v>
      </c>
      <c r="AT289" s="152" t="s">
        <v>301</v>
      </c>
      <c r="AU289" s="152" t="s">
        <v>88</v>
      </c>
      <c r="AY289" s="13" t="s">
        <v>204</v>
      </c>
      <c r="BE289" s="153">
        <f>IF(N289="základná",J289,0)</f>
        <v>0</v>
      </c>
      <c r="BF289" s="153">
        <f>IF(N289="znížená",J289,0)</f>
        <v>0</v>
      </c>
      <c r="BG289" s="153">
        <f>IF(N289="zákl. prenesená",J289,0)</f>
        <v>0</v>
      </c>
      <c r="BH289" s="153">
        <f>IF(N289="zníž. prenesená",J289,0)</f>
        <v>0</v>
      </c>
      <c r="BI289" s="153">
        <f>IF(N289="nulová",J289,0)</f>
        <v>0</v>
      </c>
      <c r="BJ289" s="13" t="s">
        <v>88</v>
      </c>
      <c r="BK289" s="153">
        <f>ROUND(I289*H289,2)</f>
        <v>0</v>
      </c>
      <c r="BL289" s="13" t="s">
        <v>267</v>
      </c>
      <c r="BM289" s="152" t="s">
        <v>732</v>
      </c>
    </row>
    <row r="290" spans="2:65" s="1" customFormat="1" ht="24.15" customHeight="1" x14ac:dyDescent="0.2">
      <c r="B290" s="139"/>
      <c r="C290" s="140" t="s">
        <v>733</v>
      </c>
      <c r="D290" s="140" t="s">
        <v>206</v>
      </c>
      <c r="E290" s="141" t="s">
        <v>734</v>
      </c>
      <c r="F290" s="142" t="s">
        <v>735</v>
      </c>
      <c r="G290" s="143" t="s">
        <v>641</v>
      </c>
      <c r="H290" s="165"/>
      <c r="I290" s="145"/>
      <c r="J290" s="146">
        <f>ROUND(I290*H290,2)</f>
        <v>0</v>
      </c>
      <c r="K290" s="147"/>
      <c r="L290" s="28"/>
      <c r="M290" s="148" t="s">
        <v>1</v>
      </c>
      <c r="N290" s="149" t="s">
        <v>41</v>
      </c>
      <c r="P290" s="150">
        <f>O290*H290</f>
        <v>0</v>
      </c>
      <c r="Q290" s="150">
        <v>0</v>
      </c>
      <c r="R290" s="150">
        <f>Q290*H290</f>
        <v>0</v>
      </c>
      <c r="S290" s="150">
        <v>0</v>
      </c>
      <c r="T290" s="151">
        <f>S290*H290</f>
        <v>0</v>
      </c>
      <c r="AR290" s="152" t="s">
        <v>267</v>
      </c>
      <c r="AT290" s="152" t="s">
        <v>206</v>
      </c>
      <c r="AU290" s="152" t="s">
        <v>88</v>
      </c>
      <c r="AY290" s="13" t="s">
        <v>204</v>
      </c>
      <c r="BE290" s="153">
        <f>IF(N290="základná",J290,0)</f>
        <v>0</v>
      </c>
      <c r="BF290" s="153">
        <f>IF(N290="znížená",J290,0)</f>
        <v>0</v>
      </c>
      <c r="BG290" s="153">
        <f>IF(N290="zákl. prenesená",J290,0)</f>
        <v>0</v>
      </c>
      <c r="BH290" s="153">
        <f>IF(N290="zníž. prenesená",J290,0)</f>
        <v>0</v>
      </c>
      <c r="BI290" s="153">
        <f>IF(N290="nulová",J290,0)</f>
        <v>0</v>
      </c>
      <c r="BJ290" s="13" t="s">
        <v>88</v>
      </c>
      <c r="BK290" s="153">
        <f>ROUND(I290*H290,2)</f>
        <v>0</v>
      </c>
      <c r="BL290" s="13" t="s">
        <v>267</v>
      </c>
      <c r="BM290" s="152" t="s">
        <v>736</v>
      </c>
    </row>
    <row r="291" spans="2:65" s="11" customFormat="1" ht="22.8" customHeight="1" x14ac:dyDescent="0.25">
      <c r="B291" s="127"/>
      <c r="D291" s="128" t="s">
        <v>74</v>
      </c>
      <c r="E291" s="137" t="s">
        <v>737</v>
      </c>
      <c r="F291" s="137" t="s">
        <v>738</v>
      </c>
      <c r="I291" s="130"/>
      <c r="J291" s="138">
        <f>BK291</f>
        <v>0</v>
      </c>
      <c r="L291" s="127"/>
      <c r="M291" s="132"/>
      <c r="P291" s="133">
        <f>SUM(P292:P297)</f>
        <v>0</v>
      </c>
      <c r="R291" s="133">
        <f>SUM(R292:R297)</f>
        <v>0.30731922299999997</v>
      </c>
      <c r="T291" s="134">
        <f>SUM(T292:T297)</f>
        <v>0</v>
      </c>
      <c r="AR291" s="128" t="s">
        <v>88</v>
      </c>
      <c r="AT291" s="135" t="s">
        <v>74</v>
      </c>
      <c r="AU291" s="135" t="s">
        <v>82</v>
      </c>
      <c r="AY291" s="128" t="s">
        <v>204</v>
      </c>
      <c r="BK291" s="136">
        <f>SUM(BK292:BK297)</f>
        <v>0</v>
      </c>
    </row>
    <row r="292" spans="2:65" s="1" customFormat="1" ht="37.799999999999997" customHeight="1" x14ac:dyDescent="0.2">
      <c r="B292" s="139"/>
      <c r="C292" s="140" t="s">
        <v>739</v>
      </c>
      <c r="D292" s="140" t="s">
        <v>206</v>
      </c>
      <c r="E292" s="141" t="s">
        <v>740</v>
      </c>
      <c r="F292" s="142" t="s">
        <v>741</v>
      </c>
      <c r="G292" s="143" t="s">
        <v>244</v>
      </c>
      <c r="H292" s="144">
        <v>21.15</v>
      </c>
      <c r="I292" s="145"/>
      <c r="J292" s="146">
        <f t="shared" ref="J292:J297" si="80">ROUND(I292*H292,2)</f>
        <v>0</v>
      </c>
      <c r="K292" s="147"/>
      <c r="L292" s="28"/>
      <c r="M292" s="148" t="s">
        <v>1</v>
      </c>
      <c r="N292" s="149" t="s">
        <v>41</v>
      </c>
      <c r="P292" s="150">
        <f t="shared" ref="P292:P297" si="81">O292*H292</f>
        <v>0</v>
      </c>
      <c r="Q292" s="150">
        <v>1.8480199999999999E-3</v>
      </c>
      <c r="R292" s="150">
        <f t="shared" ref="R292:R297" si="82">Q292*H292</f>
        <v>3.9085622999999993E-2</v>
      </c>
      <c r="S292" s="150">
        <v>0</v>
      </c>
      <c r="T292" s="151">
        <f t="shared" ref="T292:T297" si="83">S292*H292</f>
        <v>0</v>
      </c>
      <c r="AR292" s="152" t="s">
        <v>267</v>
      </c>
      <c r="AT292" s="152" t="s">
        <v>206</v>
      </c>
      <c r="AU292" s="152" t="s">
        <v>88</v>
      </c>
      <c r="AY292" s="13" t="s">
        <v>204</v>
      </c>
      <c r="BE292" s="153">
        <f t="shared" ref="BE292:BE297" si="84">IF(N292="základná",J292,0)</f>
        <v>0</v>
      </c>
      <c r="BF292" s="153">
        <f t="shared" ref="BF292:BF297" si="85">IF(N292="znížená",J292,0)</f>
        <v>0</v>
      </c>
      <c r="BG292" s="153">
        <f t="shared" ref="BG292:BG297" si="86">IF(N292="zákl. prenesená",J292,0)</f>
        <v>0</v>
      </c>
      <c r="BH292" s="153">
        <f t="shared" ref="BH292:BH297" si="87">IF(N292="zníž. prenesená",J292,0)</f>
        <v>0</v>
      </c>
      <c r="BI292" s="153">
        <f t="shared" ref="BI292:BI297" si="88">IF(N292="nulová",J292,0)</f>
        <v>0</v>
      </c>
      <c r="BJ292" s="13" t="s">
        <v>88</v>
      </c>
      <c r="BK292" s="153">
        <f t="shared" ref="BK292:BK297" si="89">ROUND(I292*H292,2)</f>
        <v>0</v>
      </c>
      <c r="BL292" s="13" t="s">
        <v>267</v>
      </c>
      <c r="BM292" s="152" t="s">
        <v>742</v>
      </c>
    </row>
    <row r="293" spans="2:65" s="1" customFormat="1" ht="37.799999999999997" customHeight="1" x14ac:dyDescent="0.2">
      <c r="B293" s="139"/>
      <c r="C293" s="154" t="s">
        <v>743</v>
      </c>
      <c r="D293" s="154" t="s">
        <v>301</v>
      </c>
      <c r="E293" s="155" t="s">
        <v>744</v>
      </c>
      <c r="F293" s="156" t="s">
        <v>745</v>
      </c>
      <c r="G293" s="157" t="s">
        <v>244</v>
      </c>
      <c r="H293" s="158">
        <v>22.207999999999998</v>
      </c>
      <c r="I293" s="159"/>
      <c r="J293" s="160">
        <f t="shared" si="80"/>
        <v>0</v>
      </c>
      <c r="K293" s="161"/>
      <c r="L293" s="162"/>
      <c r="M293" s="163" t="s">
        <v>1</v>
      </c>
      <c r="N293" s="164" t="s">
        <v>41</v>
      </c>
      <c r="P293" s="150">
        <f t="shared" si="81"/>
        <v>0</v>
      </c>
      <c r="Q293" s="150">
        <v>1.17E-2</v>
      </c>
      <c r="R293" s="150">
        <f t="shared" si="82"/>
        <v>0.2598336</v>
      </c>
      <c r="S293" s="150">
        <v>0</v>
      </c>
      <c r="T293" s="151">
        <f t="shared" si="83"/>
        <v>0</v>
      </c>
      <c r="AR293" s="152" t="s">
        <v>334</v>
      </c>
      <c r="AT293" s="152" t="s">
        <v>301</v>
      </c>
      <c r="AU293" s="152" t="s">
        <v>88</v>
      </c>
      <c r="AY293" s="13" t="s">
        <v>204</v>
      </c>
      <c r="BE293" s="153">
        <f t="shared" si="84"/>
        <v>0</v>
      </c>
      <c r="BF293" s="153">
        <f t="shared" si="85"/>
        <v>0</v>
      </c>
      <c r="BG293" s="153">
        <f t="shared" si="86"/>
        <v>0</v>
      </c>
      <c r="BH293" s="153">
        <f t="shared" si="87"/>
        <v>0</v>
      </c>
      <c r="BI293" s="153">
        <f t="shared" si="88"/>
        <v>0</v>
      </c>
      <c r="BJ293" s="13" t="s">
        <v>88</v>
      </c>
      <c r="BK293" s="153">
        <f t="shared" si="89"/>
        <v>0</v>
      </c>
      <c r="BL293" s="13" t="s">
        <v>267</v>
      </c>
      <c r="BM293" s="152" t="s">
        <v>746</v>
      </c>
    </row>
    <row r="294" spans="2:65" s="1" customFormat="1" ht="21.75" customHeight="1" x14ac:dyDescent="0.2">
      <c r="B294" s="139"/>
      <c r="C294" s="140" t="s">
        <v>747</v>
      </c>
      <c r="D294" s="140" t="s">
        <v>206</v>
      </c>
      <c r="E294" s="141" t="s">
        <v>748</v>
      </c>
      <c r="F294" s="142" t="s">
        <v>749</v>
      </c>
      <c r="G294" s="143" t="s">
        <v>294</v>
      </c>
      <c r="H294" s="144">
        <v>24</v>
      </c>
      <c r="I294" s="145"/>
      <c r="J294" s="146">
        <f t="shared" si="80"/>
        <v>0</v>
      </c>
      <c r="K294" s="147"/>
      <c r="L294" s="28"/>
      <c r="M294" s="148" t="s">
        <v>1</v>
      </c>
      <c r="N294" s="149" t="s">
        <v>41</v>
      </c>
      <c r="P294" s="150">
        <f t="shared" si="81"/>
        <v>0</v>
      </c>
      <c r="Q294" s="150">
        <v>0</v>
      </c>
      <c r="R294" s="150">
        <f t="shared" si="82"/>
        <v>0</v>
      </c>
      <c r="S294" s="150">
        <v>0</v>
      </c>
      <c r="T294" s="151">
        <f t="shared" si="83"/>
        <v>0</v>
      </c>
      <c r="AR294" s="152" t="s">
        <v>267</v>
      </c>
      <c r="AT294" s="152" t="s">
        <v>206</v>
      </c>
      <c r="AU294" s="152" t="s">
        <v>88</v>
      </c>
      <c r="AY294" s="13" t="s">
        <v>204</v>
      </c>
      <c r="BE294" s="153">
        <f t="shared" si="84"/>
        <v>0</v>
      </c>
      <c r="BF294" s="153">
        <f t="shared" si="85"/>
        <v>0</v>
      </c>
      <c r="BG294" s="153">
        <f t="shared" si="86"/>
        <v>0</v>
      </c>
      <c r="BH294" s="153">
        <f t="shared" si="87"/>
        <v>0</v>
      </c>
      <c r="BI294" s="153">
        <f t="shared" si="88"/>
        <v>0</v>
      </c>
      <c r="BJ294" s="13" t="s">
        <v>88</v>
      </c>
      <c r="BK294" s="153">
        <f t="shared" si="89"/>
        <v>0</v>
      </c>
      <c r="BL294" s="13" t="s">
        <v>267</v>
      </c>
      <c r="BM294" s="152" t="s">
        <v>750</v>
      </c>
    </row>
    <row r="295" spans="2:65" s="1" customFormat="1" ht="16.5" customHeight="1" x14ac:dyDescent="0.2">
      <c r="B295" s="139"/>
      <c r="C295" s="154" t="s">
        <v>751</v>
      </c>
      <c r="D295" s="154" t="s">
        <v>301</v>
      </c>
      <c r="E295" s="155" t="s">
        <v>752</v>
      </c>
      <c r="F295" s="156" t="s">
        <v>753</v>
      </c>
      <c r="G295" s="157" t="s">
        <v>294</v>
      </c>
      <c r="H295" s="158">
        <v>12</v>
      </c>
      <c r="I295" s="159"/>
      <c r="J295" s="160">
        <f t="shared" si="80"/>
        <v>0</v>
      </c>
      <c r="K295" s="161"/>
      <c r="L295" s="162"/>
      <c r="M295" s="163" t="s">
        <v>1</v>
      </c>
      <c r="N295" s="164" t="s">
        <v>41</v>
      </c>
      <c r="P295" s="150">
        <f t="shared" si="81"/>
        <v>0</v>
      </c>
      <c r="Q295" s="150">
        <v>3.5E-4</v>
      </c>
      <c r="R295" s="150">
        <f t="shared" si="82"/>
        <v>4.1999999999999997E-3</v>
      </c>
      <c r="S295" s="150">
        <v>0</v>
      </c>
      <c r="T295" s="151">
        <f t="shared" si="83"/>
        <v>0</v>
      </c>
      <c r="AR295" s="152" t="s">
        <v>334</v>
      </c>
      <c r="AT295" s="152" t="s">
        <v>301</v>
      </c>
      <c r="AU295" s="152" t="s">
        <v>88</v>
      </c>
      <c r="AY295" s="13" t="s">
        <v>204</v>
      </c>
      <c r="BE295" s="153">
        <f t="shared" si="84"/>
        <v>0</v>
      </c>
      <c r="BF295" s="153">
        <f t="shared" si="85"/>
        <v>0</v>
      </c>
      <c r="BG295" s="153">
        <f t="shared" si="86"/>
        <v>0</v>
      </c>
      <c r="BH295" s="153">
        <f t="shared" si="87"/>
        <v>0</v>
      </c>
      <c r="BI295" s="153">
        <f t="shared" si="88"/>
        <v>0</v>
      </c>
      <c r="BJ295" s="13" t="s">
        <v>88</v>
      </c>
      <c r="BK295" s="153">
        <f t="shared" si="89"/>
        <v>0</v>
      </c>
      <c r="BL295" s="13" t="s">
        <v>267</v>
      </c>
      <c r="BM295" s="152" t="s">
        <v>754</v>
      </c>
    </row>
    <row r="296" spans="2:65" s="1" customFormat="1" ht="16.5" customHeight="1" x14ac:dyDescent="0.2">
      <c r="B296" s="139"/>
      <c r="C296" s="154" t="s">
        <v>755</v>
      </c>
      <c r="D296" s="154" t="s">
        <v>301</v>
      </c>
      <c r="E296" s="155" t="s">
        <v>756</v>
      </c>
      <c r="F296" s="156" t="s">
        <v>757</v>
      </c>
      <c r="G296" s="157" t="s">
        <v>294</v>
      </c>
      <c r="H296" s="158">
        <v>12</v>
      </c>
      <c r="I296" s="159"/>
      <c r="J296" s="160">
        <f t="shared" si="80"/>
        <v>0</v>
      </c>
      <c r="K296" s="161"/>
      <c r="L296" s="162"/>
      <c r="M296" s="163" t="s">
        <v>1</v>
      </c>
      <c r="N296" s="164" t="s">
        <v>41</v>
      </c>
      <c r="P296" s="150">
        <f t="shared" si="81"/>
        <v>0</v>
      </c>
      <c r="Q296" s="150">
        <v>3.5E-4</v>
      </c>
      <c r="R296" s="150">
        <f t="shared" si="82"/>
        <v>4.1999999999999997E-3</v>
      </c>
      <c r="S296" s="150">
        <v>0</v>
      </c>
      <c r="T296" s="151">
        <f t="shared" si="83"/>
        <v>0</v>
      </c>
      <c r="AR296" s="152" t="s">
        <v>334</v>
      </c>
      <c r="AT296" s="152" t="s">
        <v>301</v>
      </c>
      <c r="AU296" s="152" t="s">
        <v>88</v>
      </c>
      <c r="AY296" s="13" t="s">
        <v>204</v>
      </c>
      <c r="BE296" s="153">
        <f t="shared" si="84"/>
        <v>0</v>
      </c>
      <c r="BF296" s="153">
        <f t="shared" si="85"/>
        <v>0</v>
      </c>
      <c r="BG296" s="153">
        <f t="shared" si="86"/>
        <v>0</v>
      </c>
      <c r="BH296" s="153">
        <f t="shared" si="87"/>
        <v>0</v>
      </c>
      <c r="BI296" s="153">
        <f t="shared" si="88"/>
        <v>0</v>
      </c>
      <c r="BJ296" s="13" t="s">
        <v>88</v>
      </c>
      <c r="BK296" s="153">
        <f t="shared" si="89"/>
        <v>0</v>
      </c>
      <c r="BL296" s="13" t="s">
        <v>267</v>
      </c>
      <c r="BM296" s="152" t="s">
        <v>758</v>
      </c>
    </row>
    <row r="297" spans="2:65" s="1" customFormat="1" ht="24.15" customHeight="1" x14ac:dyDescent="0.2">
      <c r="B297" s="139"/>
      <c r="C297" s="140" t="s">
        <v>759</v>
      </c>
      <c r="D297" s="140" t="s">
        <v>206</v>
      </c>
      <c r="E297" s="141" t="s">
        <v>760</v>
      </c>
      <c r="F297" s="142" t="s">
        <v>761</v>
      </c>
      <c r="G297" s="143" t="s">
        <v>641</v>
      </c>
      <c r="H297" s="165"/>
      <c r="I297" s="145"/>
      <c r="J297" s="146">
        <f t="shared" si="80"/>
        <v>0</v>
      </c>
      <c r="K297" s="147"/>
      <c r="L297" s="28"/>
      <c r="M297" s="148" t="s">
        <v>1</v>
      </c>
      <c r="N297" s="149" t="s">
        <v>41</v>
      </c>
      <c r="P297" s="150">
        <f t="shared" si="81"/>
        <v>0</v>
      </c>
      <c r="Q297" s="150">
        <v>0</v>
      </c>
      <c r="R297" s="150">
        <f t="shared" si="82"/>
        <v>0</v>
      </c>
      <c r="S297" s="150">
        <v>0</v>
      </c>
      <c r="T297" s="151">
        <f t="shared" si="83"/>
        <v>0</v>
      </c>
      <c r="AR297" s="152" t="s">
        <v>267</v>
      </c>
      <c r="AT297" s="152" t="s">
        <v>206</v>
      </c>
      <c r="AU297" s="152" t="s">
        <v>88</v>
      </c>
      <c r="AY297" s="13" t="s">
        <v>204</v>
      </c>
      <c r="BE297" s="153">
        <f t="shared" si="84"/>
        <v>0</v>
      </c>
      <c r="BF297" s="153">
        <f t="shared" si="85"/>
        <v>0</v>
      </c>
      <c r="BG297" s="153">
        <f t="shared" si="86"/>
        <v>0</v>
      </c>
      <c r="BH297" s="153">
        <f t="shared" si="87"/>
        <v>0</v>
      </c>
      <c r="BI297" s="153">
        <f t="shared" si="88"/>
        <v>0</v>
      </c>
      <c r="BJ297" s="13" t="s">
        <v>88</v>
      </c>
      <c r="BK297" s="153">
        <f t="shared" si="89"/>
        <v>0</v>
      </c>
      <c r="BL297" s="13" t="s">
        <v>267</v>
      </c>
      <c r="BM297" s="152" t="s">
        <v>762</v>
      </c>
    </row>
    <row r="298" spans="2:65" s="11" customFormat="1" ht="22.8" customHeight="1" x14ac:dyDescent="0.25">
      <c r="B298" s="127"/>
      <c r="D298" s="128" t="s">
        <v>74</v>
      </c>
      <c r="E298" s="137" t="s">
        <v>763</v>
      </c>
      <c r="F298" s="137" t="s">
        <v>764</v>
      </c>
      <c r="I298" s="130"/>
      <c r="J298" s="138">
        <f>BK298</f>
        <v>0</v>
      </c>
      <c r="L298" s="127"/>
      <c r="M298" s="132"/>
      <c r="P298" s="133">
        <f>SUM(P299:P312)</f>
        <v>0</v>
      </c>
      <c r="R298" s="133">
        <f>SUM(R299:R312)</f>
        <v>17.707119100000003</v>
      </c>
      <c r="T298" s="134">
        <f>SUM(T299:T312)</f>
        <v>0</v>
      </c>
      <c r="AR298" s="128" t="s">
        <v>88</v>
      </c>
      <c r="AT298" s="135" t="s">
        <v>74</v>
      </c>
      <c r="AU298" s="135" t="s">
        <v>82</v>
      </c>
      <c r="AY298" s="128" t="s">
        <v>204</v>
      </c>
      <c r="BK298" s="136">
        <f>SUM(BK299:BK312)</f>
        <v>0</v>
      </c>
    </row>
    <row r="299" spans="2:65" s="1" customFormat="1" ht="24.15" customHeight="1" x14ac:dyDescent="0.2">
      <c r="B299" s="139"/>
      <c r="C299" s="140" t="s">
        <v>765</v>
      </c>
      <c r="D299" s="140" t="s">
        <v>206</v>
      </c>
      <c r="E299" s="141" t="s">
        <v>766</v>
      </c>
      <c r="F299" s="142" t="s">
        <v>767</v>
      </c>
      <c r="G299" s="143" t="s">
        <v>294</v>
      </c>
      <c r="H299" s="144">
        <v>19</v>
      </c>
      <c r="I299" s="145"/>
      <c r="J299" s="146">
        <f t="shared" ref="J299:J312" si="90">ROUND(I299*H299,2)</f>
        <v>0</v>
      </c>
      <c r="K299" s="147"/>
      <c r="L299" s="28"/>
      <c r="M299" s="148" t="s">
        <v>1</v>
      </c>
      <c r="N299" s="149" t="s">
        <v>41</v>
      </c>
      <c r="P299" s="150">
        <f t="shared" ref="P299:P312" si="91">O299*H299</f>
        <v>0</v>
      </c>
      <c r="Q299" s="150">
        <v>2.1000000000000001E-4</v>
      </c>
      <c r="R299" s="150">
        <f t="shared" ref="R299:R312" si="92">Q299*H299</f>
        <v>3.9900000000000005E-3</v>
      </c>
      <c r="S299" s="150">
        <v>0</v>
      </c>
      <c r="T299" s="151">
        <f t="shared" ref="T299:T312" si="93">S299*H299</f>
        <v>0</v>
      </c>
      <c r="AR299" s="152" t="s">
        <v>267</v>
      </c>
      <c r="AT299" s="152" t="s">
        <v>206</v>
      </c>
      <c r="AU299" s="152" t="s">
        <v>88</v>
      </c>
      <c r="AY299" s="13" t="s">
        <v>204</v>
      </c>
      <c r="BE299" s="153">
        <f t="shared" ref="BE299:BE312" si="94">IF(N299="základná",J299,0)</f>
        <v>0</v>
      </c>
      <c r="BF299" s="153">
        <f t="shared" ref="BF299:BF312" si="95">IF(N299="znížená",J299,0)</f>
        <v>0</v>
      </c>
      <c r="BG299" s="153">
        <f t="shared" ref="BG299:BG312" si="96">IF(N299="zákl. prenesená",J299,0)</f>
        <v>0</v>
      </c>
      <c r="BH299" s="153">
        <f t="shared" ref="BH299:BH312" si="97">IF(N299="zníž. prenesená",J299,0)</f>
        <v>0</v>
      </c>
      <c r="BI299" s="153">
        <f t="shared" ref="BI299:BI312" si="98">IF(N299="nulová",J299,0)</f>
        <v>0</v>
      </c>
      <c r="BJ299" s="13" t="s">
        <v>88</v>
      </c>
      <c r="BK299" s="153">
        <f t="shared" ref="BK299:BK312" si="99">ROUND(I299*H299,2)</f>
        <v>0</v>
      </c>
      <c r="BL299" s="13" t="s">
        <v>267</v>
      </c>
      <c r="BM299" s="152" t="s">
        <v>768</v>
      </c>
    </row>
    <row r="300" spans="2:65" s="1" customFormat="1" ht="16.5" customHeight="1" x14ac:dyDescent="0.2">
      <c r="B300" s="139"/>
      <c r="C300" s="154" t="s">
        <v>769</v>
      </c>
      <c r="D300" s="154" t="s">
        <v>301</v>
      </c>
      <c r="E300" s="155" t="s">
        <v>770</v>
      </c>
      <c r="F300" s="156" t="s">
        <v>771</v>
      </c>
      <c r="G300" s="157" t="s">
        <v>294</v>
      </c>
      <c r="H300" s="158">
        <v>6</v>
      </c>
      <c r="I300" s="159"/>
      <c r="J300" s="160">
        <f t="shared" si="90"/>
        <v>0</v>
      </c>
      <c r="K300" s="161"/>
      <c r="L300" s="162"/>
      <c r="M300" s="163" t="s">
        <v>1</v>
      </c>
      <c r="N300" s="164" t="s">
        <v>41</v>
      </c>
      <c r="P300" s="150">
        <f t="shared" si="91"/>
        <v>0</v>
      </c>
      <c r="Q300" s="150">
        <v>0</v>
      </c>
      <c r="R300" s="150">
        <f t="shared" si="92"/>
        <v>0</v>
      </c>
      <c r="S300" s="150">
        <v>0</v>
      </c>
      <c r="T300" s="151">
        <f t="shared" si="93"/>
        <v>0</v>
      </c>
      <c r="AR300" s="152" t="s">
        <v>334</v>
      </c>
      <c r="AT300" s="152" t="s">
        <v>301</v>
      </c>
      <c r="AU300" s="152" t="s">
        <v>88</v>
      </c>
      <c r="AY300" s="13" t="s">
        <v>204</v>
      </c>
      <c r="BE300" s="153">
        <f t="shared" si="94"/>
        <v>0</v>
      </c>
      <c r="BF300" s="153">
        <f t="shared" si="95"/>
        <v>0</v>
      </c>
      <c r="BG300" s="153">
        <f t="shared" si="96"/>
        <v>0</v>
      </c>
      <c r="BH300" s="153">
        <f t="shared" si="97"/>
        <v>0</v>
      </c>
      <c r="BI300" s="153">
        <f t="shared" si="98"/>
        <v>0</v>
      </c>
      <c r="BJ300" s="13" t="s">
        <v>88</v>
      </c>
      <c r="BK300" s="153">
        <f t="shared" si="99"/>
        <v>0</v>
      </c>
      <c r="BL300" s="13" t="s">
        <v>267</v>
      </c>
      <c r="BM300" s="152" t="s">
        <v>772</v>
      </c>
    </row>
    <row r="301" spans="2:65" s="1" customFormat="1" ht="16.5" customHeight="1" x14ac:dyDescent="0.2">
      <c r="B301" s="139"/>
      <c r="C301" s="154" t="s">
        <v>773</v>
      </c>
      <c r="D301" s="154" t="s">
        <v>301</v>
      </c>
      <c r="E301" s="155" t="s">
        <v>774</v>
      </c>
      <c r="F301" s="156" t="s">
        <v>775</v>
      </c>
      <c r="G301" s="157" t="s">
        <v>294</v>
      </c>
      <c r="H301" s="158">
        <v>13</v>
      </c>
      <c r="I301" s="159"/>
      <c r="J301" s="160">
        <f t="shared" si="90"/>
        <v>0</v>
      </c>
      <c r="K301" s="161"/>
      <c r="L301" s="162"/>
      <c r="M301" s="163" t="s">
        <v>1</v>
      </c>
      <c r="N301" s="164" t="s">
        <v>41</v>
      </c>
      <c r="P301" s="150">
        <f t="shared" si="91"/>
        <v>0</v>
      </c>
      <c r="Q301" s="150">
        <v>0</v>
      </c>
      <c r="R301" s="150">
        <f t="shared" si="92"/>
        <v>0</v>
      </c>
      <c r="S301" s="150">
        <v>0</v>
      </c>
      <c r="T301" s="151">
        <f t="shared" si="93"/>
        <v>0</v>
      </c>
      <c r="AR301" s="152" t="s">
        <v>334</v>
      </c>
      <c r="AT301" s="152" t="s">
        <v>301</v>
      </c>
      <c r="AU301" s="152" t="s">
        <v>88</v>
      </c>
      <c r="AY301" s="13" t="s">
        <v>204</v>
      </c>
      <c r="BE301" s="153">
        <f t="shared" si="94"/>
        <v>0</v>
      </c>
      <c r="BF301" s="153">
        <f t="shared" si="95"/>
        <v>0</v>
      </c>
      <c r="BG301" s="153">
        <f t="shared" si="96"/>
        <v>0</v>
      </c>
      <c r="BH301" s="153">
        <f t="shared" si="97"/>
        <v>0</v>
      </c>
      <c r="BI301" s="153">
        <f t="shared" si="98"/>
        <v>0</v>
      </c>
      <c r="BJ301" s="13" t="s">
        <v>88</v>
      </c>
      <c r="BK301" s="153">
        <f t="shared" si="99"/>
        <v>0</v>
      </c>
      <c r="BL301" s="13" t="s">
        <v>267</v>
      </c>
      <c r="BM301" s="152" t="s">
        <v>776</v>
      </c>
    </row>
    <row r="302" spans="2:65" s="1" customFormat="1" ht="24.15" customHeight="1" x14ac:dyDescent="0.2">
      <c r="B302" s="139"/>
      <c r="C302" s="140" t="s">
        <v>777</v>
      </c>
      <c r="D302" s="140" t="s">
        <v>206</v>
      </c>
      <c r="E302" s="141" t="s">
        <v>778</v>
      </c>
      <c r="F302" s="142" t="s">
        <v>779</v>
      </c>
      <c r="G302" s="143" t="s">
        <v>495</v>
      </c>
      <c r="H302" s="144">
        <v>33.6</v>
      </c>
      <c r="I302" s="145"/>
      <c r="J302" s="146">
        <f t="shared" si="90"/>
        <v>0</v>
      </c>
      <c r="K302" s="147"/>
      <c r="L302" s="28"/>
      <c r="M302" s="148" t="s">
        <v>1</v>
      </c>
      <c r="N302" s="149" t="s">
        <v>41</v>
      </c>
      <c r="P302" s="150">
        <f t="shared" si="91"/>
        <v>0</v>
      </c>
      <c r="Q302" s="150">
        <v>2.5999999999999998E-4</v>
      </c>
      <c r="R302" s="150">
        <f t="shared" si="92"/>
        <v>8.735999999999999E-3</v>
      </c>
      <c r="S302" s="150">
        <v>0</v>
      </c>
      <c r="T302" s="151">
        <f t="shared" si="93"/>
        <v>0</v>
      </c>
      <c r="AR302" s="152" t="s">
        <v>267</v>
      </c>
      <c r="AT302" s="152" t="s">
        <v>206</v>
      </c>
      <c r="AU302" s="152" t="s">
        <v>88</v>
      </c>
      <c r="AY302" s="13" t="s">
        <v>204</v>
      </c>
      <c r="BE302" s="153">
        <f t="shared" si="94"/>
        <v>0</v>
      </c>
      <c r="BF302" s="153">
        <f t="shared" si="95"/>
        <v>0</v>
      </c>
      <c r="BG302" s="153">
        <f t="shared" si="96"/>
        <v>0</v>
      </c>
      <c r="BH302" s="153">
        <f t="shared" si="97"/>
        <v>0</v>
      </c>
      <c r="BI302" s="153">
        <f t="shared" si="98"/>
        <v>0</v>
      </c>
      <c r="BJ302" s="13" t="s">
        <v>88</v>
      </c>
      <c r="BK302" s="153">
        <f t="shared" si="99"/>
        <v>0</v>
      </c>
      <c r="BL302" s="13" t="s">
        <v>267</v>
      </c>
      <c r="BM302" s="152" t="s">
        <v>780</v>
      </c>
    </row>
    <row r="303" spans="2:65" s="1" customFormat="1" ht="24.15" customHeight="1" x14ac:dyDescent="0.2">
      <c r="B303" s="139"/>
      <c r="C303" s="154" t="s">
        <v>781</v>
      </c>
      <c r="D303" s="154" t="s">
        <v>301</v>
      </c>
      <c r="E303" s="155" t="s">
        <v>782</v>
      </c>
      <c r="F303" s="156" t="s">
        <v>783</v>
      </c>
      <c r="G303" s="157" t="s">
        <v>209</v>
      </c>
      <c r="H303" s="158">
        <v>0.43</v>
      </c>
      <c r="I303" s="159"/>
      <c r="J303" s="160">
        <f t="shared" si="90"/>
        <v>0</v>
      </c>
      <c r="K303" s="161"/>
      <c r="L303" s="162"/>
      <c r="M303" s="163" t="s">
        <v>1</v>
      </c>
      <c r="N303" s="164" t="s">
        <v>41</v>
      </c>
      <c r="P303" s="150">
        <f t="shared" si="91"/>
        <v>0</v>
      </c>
      <c r="Q303" s="150">
        <v>0.55000000000000004</v>
      </c>
      <c r="R303" s="150">
        <f t="shared" si="92"/>
        <v>0.23650000000000002</v>
      </c>
      <c r="S303" s="150">
        <v>0</v>
      </c>
      <c r="T303" s="151">
        <f t="shared" si="93"/>
        <v>0</v>
      </c>
      <c r="AR303" s="152" t="s">
        <v>334</v>
      </c>
      <c r="AT303" s="152" t="s">
        <v>301</v>
      </c>
      <c r="AU303" s="152" t="s">
        <v>88</v>
      </c>
      <c r="AY303" s="13" t="s">
        <v>204</v>
      </c>
      <c r="BE303" s="153">
        <f t="shared" si="94"/>
        <v>0</v>
      </c>
      <c r="BF303" s="153">
        <f t="shared" si="95"/>
        <v>0</v>
      </c>
      <c r="BG303" s="153">
        <f t="shared" si="96"/>
        <v>0</v>
      </c>
      <c r="BH303" s="153">
        <f t="shared" si="97"/>
        <v>0</v>
      </c>
      <c r="BI303" s="153">
        <f t="shared" si="98"/>
        <v>0</v>
      </c>
      <c r="BJ303" s="13" t="s">
        <v>88</v>
      </c>
      <c r="BK303" s="153">
        <f t="shared" si="99"/>
        <v>0</v>
      </c>
      <c r="BL303" s="13" t="s">
        <v>267</v>
      </c>
      <c r="BM303" s="152" t="s">
        <v>784</v>
      </c>
    </row>
    <row r="304" spans="2:65" s="1" customFormat="1" ht="24.15" customHeight="1" x14ac:dyDescent="0.2">
      <c r="B304" s="139"/>
      <c r="C304" s="140" t="s">
        <v>785</v>
      </c>
      <c r="D304" s="140" t="s">
        <v>206</v>
      </c>
      <c r="E304" s="141" t="s">
        <v>786</v>
      </c>
      <c r="F304" s="142" t="s">
        <v>787</v>
      </c>
      <c r="G304" s="143" t="s">
        <v>244</v>
      </c>
      <c r="H304" s="144">
        <v>853.72900000000004</v>
      </c>
      <c r="I304" s="145"/>
      <c r="J304" s="146">
        <f t="shared" si="90"/>
        <v>0</v>
      </c>
      <c r="K304" s="147"/>
      <c r="L304" s="28"/>
      <c r="M304" s="148" t="s">
        <v>1</v>
      </c>
      <c r="N304" s="149" t="s">
        <v>41</v>
      </c>
      <c r="P304" s="150">
        <f t="shared" si="91"/>
        <v>0</v>
      </c>
      <c r="Q304" s="150">
        <v>0</v>
      </c>
      <c r="R304" s="150">
        <f t="shared" si="92"/>
        <v>0</v>
      </c>
      <c r="S304" s="150">
        <v>0</v>
      </c>
      <c r="T304" s="151">
        <f t="shared" si="93"/>
        <v>0</v>
      </c>
      <c r="AR304" s="152" t="s">
        <v>267</v>
      </c>
      <c r="AT304" s="152" t="s">
        <v>206</v>
      </c>
      <c r="AU304" s="152" t="s">
        <v>88</v>
      </c>
      <c r="AY304" s="13" t="s">
        <v>204</v>
      </c>
      <c r="BE304" s="153">
        <f t="shared" si="94"/>
        <v>0</v>
      </c>
      <c r="BF304" s="153">
        <f t="shared" si="95"/>
        <v>0</v>
      </c>
      <c r="BG304" s="153">
        <f t="shared" si="96"/>
        <v>0</v>
      </c>
      <c r="BH304" s="153">
        <f t="shared" si="97"/>
        <v>0</v>
      </c>
      <c r="BI304" s="153">
        <f t="shared" si="98"/>
        <v>0</v>
      </c>
      <c r="BJ304" s="13" t="s">
        <v>88</v>
      </c>
      <c r="BK304" s="153">
        <f t="shared" si="99"/>
        <v>0</v>
      </c>
      <c r="BL304" s="13" t="s">
        <v>267</v>
      </c>
      <c r="BM304" s="152" t="s">
        <v>788</v>
      </c>
    </row>
    <row r="305" spans="2:65" s="1" customFormat="1" ht="24.15" customHeight="1" x14ac:dyDescent="0.2">
      <c r="B305" s="139"/>
      <c r="C305" s="154" t="s">
        <v>789</v>
      </c>
      <c r="D305" s="154" t="s">
        <v>301</v>
      </c>
      <c r="E305" s="155" t="s">
        <v>790</v>
      </c>
      <c r="F305" s="156" t="s">
        <v>791</v>
      </c>
      <c r="G305" s="157" t="s">
        <v>209</v>
      </c>
      <c r="H305" s="158">
        <v>22.538</v>
      </c>
      <c r="I305" s="159"/>
      <c r="J305" s="160">
        <f t="shared" si="90"/>
        <v>0</v>
      </c>
      <c r="K305" s="161"/>
      <c r="L305" s="162"/>
      <c r="M305" s="163" t="s">
        <v>1</v>
      </c>
      <c r="N305" s="164" t="s">
        <v>41</v>
      </c>
      <c r="P305" s="150">
        <f t="shared" si="91"/>
        <v>0</v>
      </c>
      <c r="Q305" s="150">
        <v>0.55000000000000004</v>
      </c>
      <c r="R305" s="150">
        <f t="shared" si="92"/>
        <v>12.395900000000001</v>
      </c>
      <c r="S305" s="150">
        <v>0</v>
      </c>
      <c r="T305" s="151">
        <f t="shared" si="93"/>
        <v>0</v>
      </c>
      <c r="AR305" s="152" t="s">
        <v>334</v>
      </c>
      <c r="AT305" s="152" t="s">
        <v>301</v>
      </c>
      <c r="AU305" s="152" t="s">
        <v>88</v>
      </c>
      <c r="AY305" s="13" t="s">
        <v>204</v>
      </c>
      <c r="BE305" s="153">
        <f t="shared" si="94"/>
        <v>0</v>
      </c>
      <c r="BF305" s="153">
        <f t="shared" si="95"/>
        <v>0</v>
      </c>
      <c r="BG305" s="153">
        <f t="shared" si="96"/>
        <v>0</v>
      </c>
      <c r="BH305" s="153">
        <f t="shared" si="97"/>
        <v>0</v>
      </c>
      <c r="BI305" s="153">
        <f t="shared" si="98"/>
        <v>0</v>
      </c>
      <c r="BJ305" s="13" t="s">
        <v>88</v>
      </c>
      <c r="BK305" s="153">
        <f t="shared" si="99"/>
        <v>0</v>
      </c>
      <c r="BL305" s="13" t="s">
        <v>267</v>
      </c>
      <c r="BM305" s="152" t="s">
        <v>792</v>
      </c>
    </row>
    <row r="306" spans="2:65" s="1" customFormat="1" ht="16.5" customHeight="1" x14ac:dyDescent="0.2">
      <c r="B306" s="139"/>
      <c r="C306" s="140" t="s">
        <v>793</v>
      </c>
      <c r="D306" s="140" t="s">
        <v>206</v>
      </c>
      <c r="E306" s="141" t="s">
        <v>794</v>
      </c>
      <c r="F306" s="142" t="s">
        <v>795</v>
      </c>
      <c r="G306" s="143" t="s">
        <v>495</v>
      </c>
      <c r="H306" s="144">
        <v>945</v>
      </c>
      <c r="I306" s="145"/>
      <c r="J306" s="146">
        <f t="shared" si="90"/>
        <v>0</v>
      </c>
      <c r="K306" s="147"/>
      <c r="L306" s="28"/>
      <c r="M306" s="148" t="s">
        <v>1</v>
      </c>
      <c r="N306" s="149" t="s">
        <v>41</v>
      </c>
      <c r="P306" s="150">
        <f t="shared" si="91"/>
        <v>0</v>
      </c>
      <c r="Q306" s="150">
        <v>0</v>
      </c>
      <c r="R306" s="150">
        <f t="shared" si="92"/>
        <v>0</v>
      </c>
      <c r="S306" s="150">
        <v>0</v>
      </c>
      <c r="T306" s="151">
        <f t="shared" si="93"/>
        <v>0</v>
      </c>
      <c r="AR306" s="152" t="s">
        <v>267</v>
      </c>
      <c r="AT306" s="152" t="s">
        <v>206</v>
      </c>
      <c r="AU306" s="152" t="s">
        <v>88</v>
      </c>
      <c r="AY306" s="13" t="s">
        <v>204</v>
      </c>
      <c r="BE306" s="153">
        <f t="shared" si="94"/>
        <v>0</v>
      </c>
      <c r="BF306" s="153">
        <f t="shared" si="95"/>
        <v>0</v>
      </c>
      <c r="BG306" s="153">
        <f t="shared" si="96"/>
        <v>0</v>
      </c>
      <c r="BH306" s="153">
        <f t="shared" si="97"/>
        <v>0</v>
      </c>
      <c r="BI306" s="153">
        <f t="shared" si="98"/>
        <v>0</v>
      </c>
      <c r="BJ306" s="13" t="s">
        <v>88</v>
      </c>
      <c r="BK306" s="153">
        <f t="shared" si="99"/>
        <v>0</v>
      </c>
      <c r="BL306" s="13" t="s">
        <v>267</v>
      </c>
      <c r="BM306" s="152" t="s">
        <v>796</v>
      </c>
    </row>
    <row r="307" spans="2:65" s="1" customFormat="1" ht="24.15" customHeight="1" x14ac:dyDescent="0.2">
      <c r="B307" s="139"/>
      <c r="C307" s="154" t="s">
        <v>797</v>
      </c>
      <c r="D307" s="154" t="s">
        <v>301</v>
      </c>
      <c r="E307" s="155" t="s">
        <v>782</v>
      </c>
      <c r="F307" s="156" t="s">
        <v>783</v>
      </c>
      <c r="G307" s="157" t="s">
        <v>209</v>
      </c>
      <c r="H307" s="158">
        <v>2.4950000000000001</v>
      </c>
      <c r="I307" s="159"/>
      <c r="J307" s="160">
        <f t="shared" si="90"/>
        <v>0</v>
      </c>
      <c r="K307" s="161"/>
      <c r="L307" s="162"/>
      <c r="M307" s="163" t="s">
        <v>1</v>
      </c>
      <c r="N307" s="164" t="s">
        <v>41</v>
      </c>
      <c r="P307" s="150">
        <f t="shared" si="91"/>
        <v>0</v>
      </c>
      <c r="Q307" s="150">
        <v>0.55000000000000004</v>
      </c>
      <c r="R307" s="150">
        <f t="shared" si="92"/>
        <v>1.3722500000000002</v>
      </c>
      <c r="S307" s="150">
        <v>0</v>
      </c>
      <c r="T307" s="151">
        <f t="shared" si="93"/>
        <v>0</v>
      </c>
      <c r="AR307" s="152" t="s">
        <v>334</v>
      </c>
      <c r="AT307" s="152" t="s">
        <v>301</v>
      </c>
      <c r="AU307" s="152" t="s">
        <v>88</v>
      </c>
      <c r="AY307" s="13" t="s">
        <v>204</v>
      </c>
      <c r="BE307" s="153">
        <f t="shared" si="94"/>
        <v>0</v>
      </c>
      <c r="BF307" s="153">
        <f t="shared" si="95"/>
        <v>0</v>
      </c>
      <c r="BG307" s="153">
        <f t="shared" si="96"/>
        <v>0</v>
      </c>
      <c r="BH307" s="153">
        <f t="shared" si="97"/>
        <v>0</v>
      </c>
      <c r="BI307" s="153">
        <f t="shared" si="98"/>
        <v>0</v>
      </c>
      <c r="BJ307" s="13" t="s">
        <v>88</v>
      </c>
      <c r="BK307" s="153">
        <f t="shared" si="99"/>
        <v>0</v>
      </c>
      <c r="BL307" s="13" t="s">
        <v>267</v>
      </c>
      <c r="BM307" s="152" t="s">
        <v>798</v>
      </c>
    </row>
    <row r="308" spans="2:65" s="1" customFormat="1" ht="44.25" customHeight="1" x14ac:dyDescent="0.2">
      <c r="B308" s="139"/>
      <c r="C308" s="140" t="s">
        <v>799</v>
      </c>
      <c r="D308" s="140" t="s">
        <v>206</v>
      </c>
      <c r="E308" s="141" t="s">
        <v>800</v>
      </c>
      <c r="F308" s="142" t="s">
        <v>801</v>
      </c>
      <c r="G308" s="143" t="s">
        <v>209</v>
      </c>
      <c r="H308" s="144">
        <v>27.998000000000001</v>
      </c>
      <c r="I308" s="145"/>
      <c r="J308" s="146">
        <f t="shared" si="90"/>
        <v>0</v>
      </c>
      <c r="K308" s="147"/>
      <c r="L308" s="28"/>
      <c r="M308" s="148" t="s">
        <v>1</v>
      </c>
      <c r="N308" s="149" t="s">
        <v>41</v>
      </c>
      <c r="P308" s="150">
        <f t="shared" si="91"/>
        <v>0</v>
      </c>
      <c r="Q308" s="150">
        <v>2.2349999999999998E-2</v>
      </c>
      <c r="R308" s="150">
        <f t="shared" si="92"/>
        <v>0.62575530000000001</v>
      </c>
      <c r="S308" s="150">
        <v>0</v>
      </c>
      <c r="T308" s="151">
        <f t="shared" si="93"/>
        <v>0</v>
      </c>
      <c r="AR308" s="152" t="s">
        <v>267</v>
      </c>
      <c r="AT308" s="152" t="s">
        <v>206</v>
      </c>
      <c r="AU308" s="152" t="s">
        <v>88</v>
      </c>
      <c r="AY308" s="13" t="s">
        <v>204</v>
      </c>
      <c r="BE308" s="153">
        <f t="shared" si="94"/>
        <v>0</v>
      </c>
      <c r="BF308" s="153">
        <f t="shared" si="95"/>
        <v>0</v>
      </c>
      <c r="BG308" s="153">
        <f t="shared" si="96"/>
        <v>0</v>
      </c>
      <c r="BH308" s="153">
        <f t="shared" si="97"/>
        <v>0</v>
      </c>
      <c r="BI308" s="153">
        <f t="shared" si="98"/>
        <v>0</v>
      </c>
      <c r="BJ308" s="13" t="s">
        <v>88</v>
      </c>
      <c r="BK308" s="153">
        <f t="shared" si="99"/>
        <v>0</v>
      </c>
      <c r="BL308" s="13" t="s">
        <v>267</v>
      </c>
      <c r="BM308" s="152" t="s">
        <v>802</v>
      </c>
    </row>
    <row r="309" spans="2:65" s="1" customFormat="1" ht="33" customHeight="1" x14ac:dyDescent="0.2">
      <c r="B309" s="139"/>
      <c r="C309" s="140" t="s">
        <v>803</v>
      </c>
      <c r="D309" s="140" t="s">
        <v>206</v>
      </c>
      <c r="E309" s="141" t="s">
        <v>804</v>
      </c>
      <c r="F309" s="142" t="s">
        <v>805</v>
      </c>
      <c r="G309" s="143" t="s">
        <v>244</v>
      </c>
      <c r="H309" s="144">
        <v>105.06</v>
      </c>
      <c r="I309" s="145"/>
      <c r="J309" s="146">
        <f t="shared" si="90"/>
        <v>0</v>
      </c>
      <c r="K309" s="147"/>
      <c r="L309" s="28"/>
      <c r="M309" s="148" t="s">
        <v>1</v>
      </c>
      <c r="N309" s="149" t="s">
        <v>41</v>
      </c>
      <c r="P309" s="150">
        <f t="shared" si="91"/>
        <v>0</v>
      </c>
      <c r="Q309" s="150">
        <v>7.1599999999999997E-3</v>
      </c>
      <c r="R309" s="150">
        <f t="shared" si="92"/>
        <v>0.75222959999999994</v>
      </c>
      <c r="S309" s="150">
        <v>0</v>
      </c>
      <c r="T309" s="151">
        <f t="shared" si="93"/>
        <v>0</v>
      </c>
      <c r="AR309" s="152" t="s">
        <v>267</v>
      </c>
      <c r="AT309" s="152" t="s">
        <v>206</v>
      </c>
      <c r="AU309" s="152" t="s">
        <v>88</v>
      </c>
      <c r="AY309" s="13" t="s">
        <v>204</v>
      </c>
      <c r="BE309" s="153">
        <f t="shared" si="94"/>
        <v>0</v>
      </c>
      <c r="BF309" s="153">
        <f t="shared" si="95"/>
        <v>0</v>
      </c>
      <c r="BG309" s="153">
        <f t="shared" si="96"/>
        <v>0</v>
      </c>
      <c r="BH309" s="153">
        <f t="shared" si="97"/>
        <v>0</v>
      </c>
      <c r="BI309" s="153">
        <f t="shared" si="98"/>
        <v>0</v>
      </c>
      <c r="BJ309" s="13" t="s">
        <v>88</v>
      </c>
      <c r="BK309" s="153">
        <f t="shared" si="99"/>
        <v>0</v>
      </c>
      <c r="BL309" s="13" t="s">
        <v>267</v>
      </c>
      <c r="BM309" s="152" t="s">
        <v>806</v>
      </c>
    </row>
    <row r="310" spans="2:65" s="1" customFormat="1" ht="24.15" customHeight="1" x14ac:dyDescent="0.2">
      <c r="B310" s="139"/>
      <c r="C310" s="140" t="s">
        <v>807</v>
      </c>
      <c r="D310" s="140" t="s">
        <v>206</v>
      </c>
      <c r="E310" s="141" t="s">
        <v>808</v>
      </c>
      <c r="F310" s="142" t="s">
        <v>809</v>
      </c>
      <c r="G310" s="143" t="s">
        <v>244</v>
      </c>
      <c r="H310" s="144">
        <v>108.74</v>
      </c>
      <c r="I310" s="145"/>
      <c r="J310" s="146">
        <f t="shared" si="90"/>
        <v>0</v>
      </c>
      <c r="K310" s="147"/>
      <c r="L310" s="28"/>
      <c r="M310" s="148" t="s">
        <v>1</v>
      </c>
      <c r="N310" s="149" t="s">
        <v>41</v>
      </c>
      <c r="P310" s="150">
        <f t="shared" si="91"/>
        <v>0</v>
      </c>
      <c r="Q310" s="150">
        <v>1.1679999999999999E-2</v>
      </c>
      <c r="R310" s="150">
        <f t="shared" si="92"/>
        <v>1.2700832</v>
      </c>
      <c r="S310" s="150">
        <v>0</v>
      </c>
      <c r="T310" s="151">
        <f t="shared" si="93"/>
        <v>0</v>
      </c>
      <c r="AR310" s="152" t="s">
        <v>267</v>
      </c>
      <c r="AT310" s="152" t="s">
        <v>206</v>
      </c>
      <c r="AU310" s="152" t="s">
        <v>88</v>
      </c>
      <c r="AY310" s="13" t="s">
        <v>204</v>
      </c>
      <c r="BE310" s="153">
        <f t="shared" si="94"/>
        <v>0</v>
      </c>
      <c r="BF310" s="153">
        <f t="shared" si="95"/>
        <v>0</v>
      </c>
      <c r="BG310" s="153">
        <f t="shared" si="96"/>
        <v>0</v>
      </c>
      <c r="BH310" s="153">
        <f t="shared" si="97"/>
        <v>0</v>
      </c>
      <c r="BI310" s="153">
        <f t="shared" si="98"/>
        <v>0</v>
      </c>
      <c r="BJ310" s="13" t="s">
        <v>88</v>
      </c>
      <c r="BK310" s="153">
        <f t="shared" si="99"/>
        <v>0</v>
      </c>
      <c r="BL310" s="13" t="s">
        <v>267</v>
      </c>
      <c r="BM310" s="152" t="s">
        <v>810</v>
      </c>
    </row>
    <row r="311" spans="2:65" s="1" customFormat="1" ht="24.15" customHeight="1" x14ac:dyDescent="0.2">
      <c r="B311" s="139"/>
      <c r="C311" s="140" t="s">
        <v>811</v>
      </c>
      <c r="D311" s="140" t="s">
        <v>206</v>
      </c>
      <c r="E311" s="141" t="s">
        <v>812</v>
      </c>
      <c r="F311" s="142" t="s">
        <v>813</v>
      </c>
      <c r="G311" s="143" t="s">
        <v>244</v>
      </c>
      <c r="H311" s="144">
        <v>85</v>
      </c>
      <c r="I311" s="145"/>
      <c r="J311" s="146">
        <f t="shared" si="90"/>
        <v>0</v>
      </c>
      <c r="K311" s="147"/>
      <c r="L311" s="28"/>
      <c r="M311" s="148" t="s">
        <v>1</v>
      </c>
      <c r="N311" s="149" t="s">
        <v>41</v>
      </c>
      <c r="P311" s="150">
        <f t="shared" si="91"/>
        <v>0</v>
      </c>
      <c r="Q311" s="150">
        <v>1.2255E-2</v>
      </c>
      <c r="R311" s="150">
        <f t="shared" si="92"/>
        <v>1.0416750000000001</v>
      </c>
      <c r="S311" s="150">
        <v>0</v>
      </c>
      <c r="T311" s="151">
        <f t="shared" si="93"/>
        <v>0</v>
      </c>
      <c r="AR311" s="152" t="s">
        <v>267</v>
      </c>
      <c r="AT311" s="152" t="s">
        <v>206</v>
      </c>
      <c r="AU311" s="152" t="s">
        <v>88</v>
      </c>
      <c r="AY311" s="13" t="s">
        <v>204</v>
      </c>
      <c r="BE311" s="153">
        <f t="shared" si="94"/>
        <v>0</v>
      </c>
      <c r="BF311" s="153">
        <f t="shared" si="95"/>
        <v>0</v>
      </c>
      <c r="BG311" s="153">
        <f t="shared" si="96"/>
        <v>0</v>
      </c>
      <c r="BH311" s="153">
        <f t="shared" si="97"/>
        <v>0</v>
      </c>
      <c r="BI311" s="153">
        <f t="shared" si="98"/>
        <v>0</v>
      </c>
      <c r="BJ311" s="13" t="s">
        <v>88</v>
      </c>
      <c r="BK311" s="153">
        <f t="shared" si="99"/>
        <v>0</v>
      </c>
      <c r="BL311" s="13" t="s">
        <v>267</v>
      </c>
      <c r="BM311" s="152" t="s">
        <v>814</v>
      </c>
    </row>
    <row r="312" spans="2:65" s="1" customFormat="1" ht="24.15" customHeight="1" x14ac:dyDescent="0.2">
      <c r="B312" s="139"/>
      <c r="C312" s="140" t="s">
        <v>815</v>
      </c>
      <c r="D312" s="140" t="s">
        <v>206</v>
      </c>
      <c r="E312" s="141" t="s">
        <v>816</v>
      </c>
      <c r="F312" s="142" t="s">
        <v>817</v>
      </c>
      <c r="G312" s="143" t="s">
        <v>641</v>
      </c>
      <c r="H312" s="165"/>
      <c r="I312" s="145"/>
      <c r="J312" s="146">
        <f t="shared" si="90"/>
        <v>0</v>
      </c>
      <c r="K312" s="147"/>
      <c r="L312" s="28"/>
      <c r="M312" s="148" t="s">
        <v>1</v>
      </c>
      <c r="N312" s="149" t="s">
        <v>41</v>
      </c>
      <c r="P312" s="150">
        <f t="shared" si="91"/>
        <v>0</v>
      </c>
      <c r="Q312" s="150">
        <v>0</v>
      </c>
      <c r="R312" s="150">
        <f t="shared" si="92"/>
        <v>0</v>
      </c>
      <c r="S312" s="150">
        <v>0</v>
      </c>
      <c r="T312" s="151">
        <f t="shared" si="93"/>
        <v>0</v>
      </c>
      <c r="AR312" s="152" t="s">
        <v>267</v>
      </c>
      <c r="AT312" s="152" t="s">
        <v>206</v>
      </c>
      <c r="AU312" s="152" t="s">
        <v>88</v>
      </c>
      <c r="AY312" s="13" t="s">
        <v>204</v>
      </c>
      <c r="BE312" s="153">
        <f t="shared" si="94"/>
        <v>0</v>
      </c>
      <c r="BF312" s="153">
        <f t="shared" si="95"/>
        <v>0</v>
      </c>
      <c r="BG312" s="153">
        <f t="shared" si="96"/>
        <v>0</v>
      </c>
      <c r="BH312" s="153">
        <f t="shared" si="97"/>
        <v>0</v>
      </c>
      <c r="BI312" s="153">
        <f t="shared" si="98"/>
        <v>0</v>
      </c>
      <c r="BJ312" s="13" t="s">
        <v>88</v>
      </c>
      <c r="BK312" s="153">
        <f t="shared" si="99"/>
        <v>0</v>
      </c>
      <c r="BL312" s="13" t="s">
        <v>267</v>
      </c>
      <c r="BM312" s="152" t="s">
        <v>818</v>
      </c>
    </row>
    <row r="313" spans="2:65" s="11" customFormat="1" ht="22.8" customHeight="1" x14ac:dyDescent="0.25">
      <c r="B313" s="127"/>
      <c r="D313" s="128" t="s">
        <v>74</v>
      </c>
      <c r="E313" s="137" t="s">
        <v>819</v>
      </c>
      <c r="F313" s="137" t="s">
        <v>820</v>
      </c>
      <c r="I313" s="130"/>
      <c r="J313" s="138">
        <f>BK313</f>
        <v>0</v>
      </c>
      <c r="L313" s="127"/>
      <c r="M313" s="132"/>
      <c r="P313" s="133">
        <f>SUM(P314:P323)</f>
        <v>0</v>
      </c>
      <c r="R313" s="133">
        <f>SUM(R314:R323)</f>
        <v>10.282229228</v>
      </c>
      <c r="T313" s="134">
        <f>SUM(T314:T323)</f>
        <v>0</v>
      </c>
      <c r="AR313" s="128" t="s">
        <v>88</v>
      </c>
      <c r="AT313" s="135" t="s">
        <v>74</v>
      </c>
      <c r="AU313" s="135" t="s">
        <v>82</v>
      </c>
      <c r="AY313" s="128" t="s">
        <v>204</v>
      </c>
      <c r="BK313" s="136">
        <f>SUM(BK314:BK323)</f>
        <v>0</v>
      </c>
    </row>
    <row r="314" spans="2:65" s="1" customFormat="1" ht="16.5" customHeight="1" x14ac:dyDescent="0.2">
      <c r="B314" s="139"/>
      <c r="C314" s="140" t="s">
        <v>821</v>
      </c>
      <c r="D314" s="140" t="s">
        <v>206</v>
      </c>
      <c r="E314" s="141" t="s">
        <v>822</v>
      </c>
      <c r="F314" s="142" t="s">
        <v>823</v>
      </c>
      <c r="G314" s="143" t="s">
        <v>495</v>
      </c>
      <c r="H314" s="144">
        <v>28</v>
      </c>
      <c r="I314" s="145"/>
      <c r="J314" s="146">
        <f t="shared" ref="J314:J323" si="100">ROUND(I314*H314,2)</f>
        <v>0</v>
      </c>
      <c r="K314" s="147"/>
      <c r="L314" s="28"/>
      <c r="M314" s="148" t="s">
        <v>1</v>
      </c>
      <c r="N314" s="149" t="s">
        <v>41</v>
      </c>
      <c r="P314" s="150">
        <f t="shared" ref="P314:P323" si="101">O314*H314</f>
        <v>0</v>
      </c>
      <c r="Q314" s="150">
        <v>1.5650000000000001E-4</v>
      </c>
      <c r="R314" s="150">
        <f t="shared" ref="R314:R323" si="102">Q314*H314</f>
        <v>4.3820000000000005E-3</v>
      </c>
      <c r="S314" s="150">
        <v>0</v>
      </c>
      <c r="T314" s="151">
        <f t="shared" ref="T314:T323" si="103">S314*H314</f>
        <v>0</v>
      </c>
      <c r="AR314" s="152" t="s">
        <v>267</v>
      </c>
      <c r="AT314" s="152" t="s">
        <v>206</v>
      </c>
      <c r="AU314" s="152" t="s">
        <v>88</v>
      </c>
      <c r="AY314" s="13" t="s">
        <v>204</v>
      </c>
      <c r="BE314" s="153">
        <f t="shared" ref="BE314:BE323" si="104">IF(N314="základná",J314,0)</f>
        <v>0</v>
      </c>
      <c r="BF314" s="153">
        <f t="shared" ref="BF314:BF323" si="105">IF(N314="znížená",J314,0)</f>
        <v>0</v>
      </c>
      <c r="BG314" s="153">
        <f t="shared" ref="BG314:BG323" si="106">IF(N314="zákl. prenesená",J314,0)</f>
        <v>0</v>
      </c>
      <c r="BH314" s="153">
        <f t="shared" ref="BH314:BH323" si="107">IF(N314="zníž. prenesená",J314,0)</f>
        <v>0</v>
      </c>
      <c r="BI314" s="153">
        <f t="shared" ref="BI314:BI323" si="108">IF(N314="nulová",J314,0)</f>
        <v>0</v>
      </c>
      <c r="BJ314" s="13" t="s">
        <v>88</v>
      </c>
      <c r="BK314" s="153">
        <f t="shared" ref="BK314:BK323" si="109">ROUND(I314*H314,2)</f>
        <v>0</v>
      </c>
      <c r="BL314" s="13" t="s">
        <v>267</v>
      </c>
      <c r="BM314" s="152" t="s">
        <v>824</v>
      </c>
    </row>
    <row r="315" spans="2:65" s="1" customFormat="1" ht="37.799999999999997" customHeight="1" x14ac:dyDescent="0.2">
      <c r="B315" s="139"/>
      <c r="C315" s="140" t="s">
        <v>825</v>
      </c>
      <c r="D315" s="140" t="s">
        <v>206</v>
      </c>
      <c r="E315" s="141" t="s">
        <v>826</v>
      </c>
      <c r="F315" s="142" t="s">
        <v>827</v>
      </c>
      <c r="G315" s="143" t="s">
        <v>244</v>
      </c>
      <c r="H315" s="144">
        <v>19.8</v>
      </c>
      <c r="I315" s="145"/>
      <c r="J315" s="146">
        <f t="shared" si="100"/>
        <v>0</v>
      </c>
      <c r="K315" s="147"/>
      <c r="L315" s="28"/>
      <c r="M315" s="148" t="s">
        <v>1</v>
      </c>
      <c r="N315" s="149" t="s">
        <v>41</v>
      </c>
      <c r="P315" s="150">
        <f t="shared" si="101"/>
        <v>0</v>
      </c>
      <c r="Q315" s="150">
        <v>2.176196E-2</v>
      </c>
      <c r="R315" s="150">
        <f t="shared" si="102"/>
        <v>0.43088680800000001</v>
      </c>
      <c r="S315" s="150">
        <v>0</v>
      </c>
      <c r="T315" s="151">
        <f t="shared" si="103"/>
        <v>0</v>
      </c>
      <c r="AR315" s="152" t="s">
        <v>267</v>
      </c>
      <c r="AT315" s="152" t="s">
        <v>206</v>
      </c>
      <c r="AU315" s="152" t="s">
        <v>88</v>
      </c>
      <c r="AY315" s="13" t="s">
        <v>204</v>
      </c>
      <c r="BE315" s="153">
        <f t="shared" si="104"/>
        <v>0</v>
      </c>
      <c r="BF315" s="153">
        <f t="shared" si="105"/>
        <v>0</v>
      </c>
      <c r="BG315" s="153">
        <f t="shared" si="106"/>
        <v>0</v>
      </c>
      <c r="BH315" s="153">
        <f t="shared" si="107"/>
        <v>0</v>
      </c>
      <c r="BI315" s="153">
        <f t="shared" si="108"/>
        <v>0</v>
      </c>
      <c r="BJ315" s="13" t="s">
        <v>88</v>
      </c>
      <c r="BK315" s="153">
        <f t="shared" si="109"/>
        <v>0</v>
      </c>
      <c r="BL315" s="13" t="s">
        <v>267</v>
      </c>
      <c r="BM315" s="152" t="s">
        <v>828</v>
      </c>
    </row>
    <row r="316" spans="2:65" s="1" customFormat="1" ht="37.799999999999997" customHeight="1" x14ac:dyDescent="0.2">
      <c r="B316" s="139"/>
      <c r="C316" s="140" t="s">
        <v>829</v>
      </c>
      <c r="D316" s="140" t="s">
        <v>206</v>
      </c>
      <c r="E316" s="141" t="s">
        <v>830</v>
      </c>
      <c r="F316" s="142" t="s">
        <v>831</v>
      </c>
      <c r="G316" s="143" t="s">
        <v>244</v>
      </c>
      <c r="H316" s="144">
        <v>630.78</v>
      </c>
      <c r="I316" s="145"/>
      <c r="J316" s="146">
        <f t="shared" si="100"/>
        <v>0</v>
      </c>
      <c r="K316" s="147"/>
      <c r="L316" s="28"/>
      <c r="M316" s="148" t="s">
        <v>1</v>
      </c>
      <c r="N316" s="149" t="s">
        <v>41</v>
      </c>
      <c r="P316" s="150">
        <f t="shared" si="101"/>
        <v>0</v>
      </c>
      <c r="Q316" s="150">
        <v>1.4038999999999999E-2</v>
      </c>
      <c r="R316" s="150">
        <f t="shared" si="102"/>
        <v>8.8555204199999995</v>
      </c>
      <c r="S316" s="150">
        <v>0</v>
      </c>
      <c r="T316" s="151">
        <f t="shared" si="103"/>
        <v>0</v>
      </c>
      <c r="AR316" s="152" t="s">
        <v>267</v>
      </c>
      <c r="AT316" s="152" t="s">
        <v>206</v>
      </c>
      <c r="AU316" s="152" t="s">
        <v>88</v>
      </c>
      <c r="AY316" s="13" t="s">
        <v>204</v>
      </c>
      <c r="BE316" s="153">
        <f t="shared" si="104"/>
        <v>0</v>
      </c>
      <c r="BF316" s="153">
        <f t="shared" si="105"/>
        <v>0</v>
      </c>
      <c r="BG316" s="153">
        <f t="shared" si="106"/>
        <v>0</v>
      </c>
      <c r="BH316" s="153">
        <f t="shared" si="107"/>
        <v>0</v>
      </c>
      <c r="BI316" s="153">
        <f t="shared" si="108"/>
        <v>0</v>
      </c>
      <c r="BJ316" s="13" t="s">
        <v>88</v>
      </c>
      <c r="BK316" s="153">
        <f t="shared" si="109"/>
        <v>0</v>
      </c>
      <c r="BL316" s="13" t="s">
        <v>267</v>
      </c>
      <c r="BM316" s="152" t="s">
        <v>832</v>
      </c>
    </row>
    <row r="317" spans="2:65" s="1" customFormat="1" ht="24.15" customHeight="1" x14ac:dyDescent="0.2">
      <c r="B317" s="139"/>
      <c r="C317" s="140" t="s">
        <v>833</v>
      </c>
      <c r="D317" s="140" t="s">
        <v>206</v>
      </c>
      <c r="E317" s="141" t="s">
        <v>834</v>
      </c>
      <c r="F317" s="142" t="s">
        <v>835</v>
      </c>
      <c r="G317" s="143" t="s">
        <v>495</v>
      </c>
      <c r="H317" s="144">
        <v>18</v>
      </c>
      <c r="I317" s="145"/>
      <c r="J317" s="146">
        <f t="shared" si="100"/>
        <v>0</v>
      </c>
      <c r="K317" s="147"/>
      <c r="L317" s="28"/>
      <c r="M317" s="148" t="s">
        <v>1</v>
      </c>
      <c r="N317" s="149" t="s">
        <v>41</v>
      </c>
      <c r="P317" s="150">
        <f t="shared" si="101"/>
        <v>0</v>
      </c>
      <c r="Q317" s="150">
        <v>0</v>
      </c>
      <c r="R317" s="150">
        <f t="shared" si="102"/>
        <v>0</v>
      </c>
      <c r="S317" s="150">
        <v>0</v>
      </c>
      <c r="T317" s="151">
        <f t="shared" si="103"/>
        <v>0</v>
      </c>
      <c r="AR317" s="152" t="s">
        <v>267</v>
      </c>
      <c r="AT317" s="152" t="s">
        <v>206</v>
      </c>
      <c r="AU317" s="152" t="s">
        <v>88</v>
      </c>
      <c r="AY317" s="13" t="s">
        <v>204</v>
      </c>
      <c r="BE317" s="153">
        <f t="shared" si="104"/>
        <v>0</v>
      </c>
      <c r="BF317" s="153">
        <f t="shared" si="105"/>
        <v>0</v>
      </c>
      <c r="BG317" s="153">
        <f t="shared" si="106"/>
        <v>0</v>
      </c>
      <c r="BH317" s="153">
        <f t="shared" si="107"/>
        <v>0</v>
      </c>
      <c r="BI317" s="153">
        <f t="shared" si="108"/>
        <v>0</v>
      </c>
      <c r="BJ317" s="13" t="s">
        <v>88</v>
      </c>
      <c r="BK317" s="153">
        <f t="shared" si="109"/>
        <v>0</v>
      </c>
      <c r="BL317" s="13" t="s">
        <v>267</v>
      </c>
      <c r="BM317" s="152" t="s">
        <v>836</v>
      </c>
    </row>
    <row r="318" spans="2:65" s="1" customFormat="1" ht="49.05" customHeight="1" x14ac:dyDescent="0.2">
      <c r="B318" s="139"/>
      <c r="C318" s="154" t="s">
        <v>837</v>
      </c>
      <c r="D318" s="154" t="s">
        <v>301</v>
      </c>
      <c r="E318" s="155" t="s">
        <v>838</v>
      </c>
      <c r="F318" s="156" t="s">
        <v>839</v>
      </c>
      <c r="G318" s="157" t="s">
        <v>209</v>
      </c>
      <c r="H318" s="158">
        <v>0.40500000000000003</v>
      </c>
      <c r="I318" s="159"/>
      <c r="J318" s="160">
        <f t="shared" si="100"/>
        <v>0</v>
      </c>
      <c r="K318" s="161"/>
      <c r="L318" s="162"/>
      <c r="M318" s="163" t="s">
        <v>1</v>
      </c>
      <c r="N318" s="164" t="s">
        <v>41</v>
      </c>
      <c r="P318" s="150">
        <f t="shared" si="101"/>
        <v>0</v>
      </c>
      <c r="Q318" s="150">
        <v>0.54</v>
      </c>
      <c r="R318" s="150">
        <f t="shared" si="102"/>
        <v>0.21870000000000003</v>
      </c>
      <c r="S318" s="150">
        <v>0</v>
      </c>
      <c r="T318" s="151">
        <f t="shared" si="103"/>
        <v>0</v>
      </c>
      <c r="AR318" s="152" t="s">
        <v>334</v>
      </c>
      <c r="AT318" s="152" t="s">
        <v>301</v>
      </c>
      <c r="AU318" s="152" t="s">
        <v>88</v>
      </c>
      <c r="AY318" s="13" t="s">
        <v>204</v>
      </c>
      <c r="BE318" s="153">
        <f t="shared" si="104"/>
        <v>0</v>
      </c>
      <c r="BF318" s="153">
        <f t="shared" si="105"/>
        <v>0</v>
      </c>
      <c r="BG318" s="153">
        <f t="shared" si="106"/>
        <v>0</v>
      </c>
      <c r="BH318" s="153">
        <f t="shared" si="107"/>
        <v>0</v>
      </c>
      <c r="BI318" s="153">
        <f t="shared" si="108"/>
        <v>0</v>
      </c>
      <c r="BJ318" s="13" t="s">
        <v>88</v>
      </c>
      <c r="BK318" s="153">
        <f t="shared" si="109"/>
        <v>0</v>
      </c>
      <c r="BL318" s="13" t="s">
        <v>267</v>
      </c>
      <c r="BM318" s="152" t="s">
        <v>840</v>
      </c>
    </row>
    <row r="319" spans="2:65" s="1" customFormat="1" ht="33" customHeight="1" x14ac:dyDescent="0.2">
      <c r="B319" s="139"/>
      <c r="C319" s="140" t="s">
        <v>841</v>
      </c>
      <c r="D319" s="140" t="s">
        <v>206</v>
      </c>
      <c r="E319" s="141" t="s">
        <v>842</v>
      </c>
      <c r="F319" s="142" t="s">
        <v>843</v>
      </c>
      <c r="G319" s="143" t="s">
        <v>244</v>
      </c>
      <c r="H319" s="144">
        <v>827.76</v>
      </c>
      <c r="I319" s="145"/>
      <c r="J319" s="146">
        <f t="shared" si="100"/>
        <v>0</v>
      </c>
      <c r="K319" s="147"/>
      <c r="L319" s="28"/>
      <c r="M319" s="148" t="s">
        <v>1</v>
      </c>
      <c r="N319" s="149" t="s">
        <v>41</v>
      </c>
      <c r="P319" s="150">
        <f t="shared" si="101"/>
        <v>0</v>
      </c>
      <c r="Q319" s="150">
        <v>0</v>
      </c>
      <c r="R319" s="150">
        <f t="shared" si="102"/>
        <v>0</v>
      </c>
      <c r="S319" s="150">
        <v>0</v>
      </c>
      <c r="T319" s="151">
        <f t="shared" si="103"/>
        <v>0</v>
      </c>
      <c r="AR319" s="152" t="s">
        <v>267</v>
      </c>
      <c r="AT319" s="152" t="s">
        <v>206</v>
      </c>
      <c r="AU319" s="152" t="s">
        <v>88</v>
      </c>
      <c r="AY319" s="13" t="s">
        <v>204</v>
      </c>
      <c r="BE319" s="153">
        <f t="shared" si="104"/>
        <v>0</v>
      </c>
      <c r="BF319" s="153">
        <f t="shared" si="105"/>
        <v>0</v>
      </c>
      <c r="BG319" s="153">
        <f t="shared" si="106"/>
        <v>0</v>
      </c>
      <c r="BH319" s="153">
        <f t="shared" si="107"/>
        <v>0</v>
      </c>
      <c r="BI319" s="153">
        <f t="shared" si="108"/>
        <v>0</v>
      </c>
      <c r="BJ319" s="13" t="s">
        <v>88</v>
      </c>
      <c r="BK319" s="153">
        <f t="shared" si="109"/>
        <v>0</v>
      </c>
      <c r="BL319" s="13" t="s">
        <v>267</v>
      </c>
      <c r="BM319" s="152" t="s">
        <v>844</v>
      </c>
    </row>
    <row r="320" spans="2:65" s="1" customFormat="1" ht="24.15" customHeight="1" x14ac:dyDescent="0.2">
      <c r="B320" s="139"/>
      <c r="C320" s="154" t="s">
        <v>845</v>
      </c>
      <c r="D320" s="154" t="s">
        <v>301</v>
      </c>
      <c r="E320" s="155" t="s">
        <v>846</v>
      </c>
      <c r="F320" s="156" t="s">
        <v>847</v>
      </c>
      <c r="G320" s="157" t="s">
        <v>244</v>
      </c>
      <c r="H320" s="158">
        <v>827.76</v>
      </c>
      <c r="I320" s="159"/>
      <c r="J320" s="160">
        <f t="shared" si="100"/>
        <v>0</v>
      </c>
      <c r="K320" s="161"/>
      <c r="L320" s="162"/>
      <c r="M320" s="163" t="s">
        <v>1</v>
      </c>
      <c r="N320" s="164" t="s">
        <v>41</v>
      </c>
      <c r="P320" s="150">
        <f t="shared" si="101"/>
        <v>0</v>
      </c>
      <c r="Q320" s="150">
        <v>0</v>
      </c>
      <c r="R320" s="150">
        <f t="shared" si="102"/>
        <v>0</v>
      </c>
      <c r="S320" s="150">
        <v>0</v>
      </c>
      <c r="T320" s="151">
        <f t="shared" si="103"/>
        <v>0</v>
      </c>
      <c r="AR320" s="152" t="s">
        <v>334</v>
      </c>
      <c r="AT320" s="152" t="s">
        <v>301</v>
      </c>
      <c r="AU320" s="152" t="s">
        <v>88</v>
      </c>
      <c r="AY320" s="13" t="s">
        <v>204</v>
      </c>
      <c r="BE320" s="153">
        <f t="shared" si="104"/>
        <v>0</v>
      </c>
      <c r="BF320" s="153">
        <f t="shared" si="105"/>
        <v>0</v>
      </c>
      <c r="BG320" s="153">
        <f t="shared" si="106"/>
        <v>0</v>
      </c>
      <c r="BH320" s="153">
        <f t="shared" si="107"/>
        <v>0</v>
      </c>
      <c r="BI320" s="153">
        <f t="shared" si="108"/>
        <v>0</v>
      </c>
      <c r="BJ320" s="13" t="s">
        <v>88</v>
      </c>
      <c r="BK320" s="153">
        <f t="shared" si="109"/>
        <v>0</v>
      </c>
      <c r="BL320" s="13" t="s">
        <v>267</v>
      </c>
      <c r="BM320" s="152" t="s">
        <v>848</v>
      </c>
    </row>
    <row r="321" spans="2:65" s="1" customFormat="1" ht="37.799999999999997" customHeight="1" x14ac:dyDescent="0.2">
      <c r="B321" s="139"/>
      <c r="C321" s="140" t="s">
        <v>849</v>
      </c>
      <c r="D321" s="140" t="s">
        <v>206</v>
      </c>
      <c r="E321" s="141" t="s">
        <v>850</v>
      </c>
      <c r="F321" s="142" t="s">
        <v>851</v>
      </c>
      <c r="G321" s="143" t="s">
        <v>495</v>
      </c>
      <c r="H321" s="144">
        <v>79.8</v>
      </c>
      <c r="I321" s="145"/>
      <c r="J321" s="146">
        <f t="shared" si="100"/>
        <v>0</v>
      </c>
      <c r="K321" s="147"/>
      <c r="L321" s="28"/>
      <c r="M321" s="148" t="s">
        <v>1</v>
      </c>
      <c r="N321" s="149" t="s">
        <v>41</v>
      </c>
      <c r="P321" s="150">
        <f t="shared" si="101"/>
        <v>0</v>
      </c>
      <c r="Q321" s="150">
        <v>0</v>
      </c>
      <c r="R321" s="150">
        <f t="shared" si="102"/>
        <v>0</v>
      </c>
      <c r="S321" s="150">
        <v>0</v>
      </c>
      <c r="T321" s="151">
        <f t="shared" si="103"/>
        <v>0</v>
      </c>
      <c r="AR321" s="152" t="s">
        <v>267</v>
      </c>
      <c r="AT321" s="152" t="s">
        <v>206</v>
      </c>
      <c r="AU321" s="152" t="s">
        <v>88</v>
      </c>
      <c r="AY321" s="13" t="s">
        <v>204</v>
      </c>
      <c r="BE321" s="153">
        <f t="shared" si="104"/>
        <v>0</v>
      </c>
      <c r="BF321" s="153">
        <f t="shared" si="105"/>
        <v>0</v>
      </c>
      <c r="BG321" s="153">
        <f t="shared" si="106"/>
        <v>0</v>
      </c>
      <c r="BH321" s="153">
        <f t="shared" si="107"/>
        <v>0</v>
      </c>
      <c r="BI321" s="153">
        <f t="shared" si="108"/>
        <v>0</v>
      </c>
      <c r="BJ321" s="13" t="s">
        <v>88</v>
      </c>
      <c r="BK321" s="153">
        <f t="shared" si="109"/>
        <v>0</v>
      </c>
      <c r="BL321" s="13" t="s">
        <v>267</v>
      </c>
      <c r="BM321" s="152" t="s">
        <v>852</v>
      </c>
    </row>
    <row r="322" spans="2:65" s="1" customFormat="1" ht="49.05" customHeight="1" x14ac:dyDescent="0.2">
      <c r="B322" s="139"/>
      <c r="C322" s="154" t="s">
        <v>853</v>
      </c>
      <c r="D322" s="154" t="s">
        <v>301</v>
      </c>
      <c r="E322" s="155" t="s">
        <v>838</v>
      </c>
      <c r="F322" s="156" t="s">
        <v>839</v>
      </c>
      <c r="G322" s="157" t="s">
        <v>209</v>
      </c>
      <c r="H322" s="158">
        <v>1.431</v>
      </c>
      <c r="I322" s="159"/>
      <c r="J322" s="160">
        <f t="shared" si="100"/>
        <v>0</v>
      </c>
      <c r="K322" s="161"/>
      <c r="L322" s="162"/>
      <c r="M322" s="163" t="s">
        <v>1</v>
      </c>
      <c r="N322" s="164" t="s">
        <v>41</v>
      </c>
      <c r="P322" s="150">
        <f t="shared" si="101"/>
        <v>0</v>
      </c>
      <c r="Q322" s="150">
        <v>0.54</v>
      </c>
      <c r="R322" s="150">
        <f t="shared" si="102"/>
        <v>0.77274000000000009</v>
      </c>
      <c r="S322" s="150">
        <v>0</v>
      </c>
      <c r="T322" s="151">
        <f t="shared" si="103"/>
        <v>0</v>
      </c>
      <c r="AR322" s="152" t="s">
        <v>334</v>
      </c>
      <c r="AT322" s="152" t="s">
        <v>301</v>
      </c>
      <c r="AU322" s="152" t="s">
        <v>88</v>
      </c>
      <c r="AY322" s="13" t="s">
        <v>204</v>
      </c>
      <c r="BE322" s="153">
        <f t="shared" si="104"/>
        <v>0</v>
      </c>
      <c r="BF322" s="153">
        <f t="shared" si="105"/>
        <v>0</v>
      </c>
      <c r="BG322" s="153">
        <f t="shared" si="106"/>
        <v>0</v>
      </c>
      <c r="BH322" s="153">
        <f t="shared" si="107"/>
        <v>0</v>
      </c>
      <c r="BI322" s="153">
        <f t="shared" si="108"/>
        <v>0</v>
      </c>
      <c r="BJ322" s="13" t="s">
        <v>88</v>
      </c>
      <c r="BK322" s="153">
        <f t="shared" si="109"/>
        <v>0</v>
      </c>
      <c r="BL322" s="13" t="s">
        <v>267</v>
      </c>
      <c r="BM322" s="152" t="s">
        <v>854</v>
      </c>
    </row>
    <row r="323" spans="2:65" s="1" customFormat="1" ht="21.75" customHeight="1" x14ac:dyDescent="0.2">
      <c r="B323" s="139"/>
      <c r="C323" s="140" t="s">
        <v>855</v>
      </c>
      <c r="D323" s="140" t="s">
        <v>206</v>
      </c>
      <c r="E323" s="141" t="s">
        <v>856</v>
      </c>
      <c r="F323" s="142" t="s">
        <v>857</v>
      </c>
      <c r="G323" s="143" t="s">
        <v>641</v>
      </c>
      <c r="H323" s="165"/>
      <c r="I323" s="145"/>
      <c r="J323" s="146">
        <f t="shared" si="100"/>
        <v>0</v>
      </c>
      <c r="K323" s="147"/>
      <c r="L323" s="28"/>
      <c r="M323" s="148" t="s">
        <v>1</v>
      </c>
      <c r="N323" s="149" t="s">
        <v>41</v>
      </c>
      <c r="P323" s="150">
        <f t="shared" si="101"/>
        <v>0</v>
      </c>
      <c r="Q323" s="150">
        <v>0</v>
      </c>
      <c r="R323" s="150">
        <f t="shared" si="102"/>
        <v>0</v>
      </c>
      <c r="S323" s="150">
        <v>0</v>
      </c>
      <c r="T323" s="151">
        <f t="shared" si="103"/>
        <v>0</v>
      </c>
      <c r="AR323" s="152" t="s">
        <v>267</v>
      </c>
      <c r="AT323" s="152" t="s">
        <v>206</v>
      </c>
      <c r="AU323" s="152" t="s">
        <v>88</v>
      </c>
      <c r="AY323" s="13" t="s">
        <v>204</v>
      </c>
      <c r="BE323" s="153">
        <f t="shared" si="104"/>
        <v>0</v>
      </c>
      <c r="BF323" s="153">
        <f t="shared" si="105"/>
        <v>0</v>
      </c>
      <c r="BG323" s="153">
        <f t="shared" si="106"/>
        <v>0</v>
      </c>
      <c r="BH323" s="153">
        <f t="shared" si="107"/>
        <v>0</v>
      </c>
      <c r="BI323" s="153">
        <f t="shared" si="108"/>
        <v>0</v>
      </c>
      <c r="BJ323" s="13" t="s">
        <v>88</v>
      </c>
      <c r="BK323" s="153">
        <f t="shared" si="109"/>
        <v>0</v>
      </c>
      <c r="BL323" s="13" t="s">
        <v>267</v>
      </c>
      <c r="BM323" s="152" t="s">
        <v>858</v>
      </c>
    </row>
    <row r="324" spans="2:65" s="11" customFormat="1" ht="22.8" customHeight="1" x14ac:dyDescent="0.25">
      <c r="B324" s="127"/>
      <c r="D324" s="128" t="s">
        <v>74</v>
      </c>
      <c r="E324" s="137" t="s">
        <v>859</v>
      </c>
      <c r="F324" s="137" t="s">
        <v>860</v>
      </c>
      <c r="I324" s="130"/>
      <c r="J324" s="138">
        <f>BK324</f>
        <v>0</v>
      </c>
      <c r="L324" s="127"/>
      <c r="M324" s="132"/>
      <c r="P324" s="133">
        <f>SUM(P325:P335)</f>
        <v>0</v>
      </c>
      <c r="R324" s="133">
        <f>SUM(R325:R335)</f>
        <v>9.8855588990000012</v>
      </c>
      <c r="T324" s="134">
        <f>SUM(T325:T335)</f>
        <v>0</v>
      </c>
      <c r="AR324" s="128" t="s">
        <v>88</v>
      </c>
      <c r="AT324" s="135" t="s">
        <v>74</v>
      </c>
      <c r="AU324" s="135" t="s">
        <v>82</v>
      </c>
      <c r="AY324" s="128" t="s">
        <v>204</v>
      </c>
      <c r="BK324" s="136">
        <f>SUM(BK325:BK335)</f>
        <v>0</v>
      </c>
    </row>
    <row r="325" spans="2:65" s="1" customFormat="1" ht="21.75" customHeight="1" x14ac:dyDescent="0.2">
      <c r="B325" s="139"/>
      <c r="C325" s="140" t="s">
        <v>861</v>
      </c>
      <c r="D325" s="140" t="s">
        <v>206</v>
      </c>
      <c r="E325" s="141" t="s">
        <v>862</v>
      </c>
      <c r="F325" s="142" t="s">
        <v>863</v>
      </c>
      <c r="G325" s="143" t="s">
        <v>244</v>
      </c>
      <c r="H325" s="144">
        <v>827.76</v>
      </c>
      <c r="I325" s="145"/>
      <c r="J325" s="146">
        <f t="shared" ref="J325:J335" si="110">ROUND(I325*H325,2)</f>
        <v>0</v>
      </c>
      <c r="K325" s="147"/>
      <c r="L325" s="28"/>
      <c r="M325" s="148" t="s">
        <v>1</v>
      </c>
      <c r="N325" s="149" t="s">
        <v>41</v>
      </c>
      <c r="P325" s="150">
        <f t="shared" ref="P325:P335" si="111">O325*H325</f>
        <v>0</v>
      </c>
      <c r="Q325" s="150">
        <v>1.03E-2</v>
      </c>
      <c r="R325" s="150">
        <f t="shared" ref="R325:R335" si="112">Q325*H325</f>
        <v>8.5259280000000004</v>
      </c>
      <c r="S325" s="150">
        <v>0</v>
      </c>
      <c r="T325" s="151">
        <f t="shared" ref="T325:T335" si="113">S325*H325</f>
        <v>0</v>
      </c>
      <c r="AR325" s="152" t="s">
        <v>267</v>
      </c>
      <c r="AT325" s="152" t="s">
        <v>206</v>
      </c>
      <c r="AU325" s="152" t="s">
        <v>88</v>
      </c>
      <c r="AY325" s="13" t="s">
        <v>204</v>
      </c>
      <c r="BE325" s="153">
        <f t="shared" ref="BE325:BE335" si="114">IF(N325="základná",J325,0)</f>
        <v>0</v>
      </c>
      <c r="BF325" s="153">
        <f t="shared" ref="BF325:BF335" si="115">IF(N325="znížená",J325,0)</f>
        <v>0</v>
      </c>
      <c r="BG325" s="153">
        <f t="shared" ref="BG325:BG335" si="116">IF(N325="zákl. prenesená",J325,0)</f>
        <v>0</v>
      </c>
      <c r="BH325" s="153">
        <f t="shared" ref="BH325:BH335" si="117">IF(N325="zníž. prenesená",J325,0)</f>
        <v>0</v>
      </c>
      <c r="BI325" s="153">
        <f t="shared" ref="BI325:BI335" si="118">IF(N325="nulová",J325,0)</f>
        <v>0</v>
      </c>
      <c r="BJ325" s="13" t="s">
        <v>88</v>
      </c>
      <c r="BK325" s="153">
        <f t="shared" ref="BK325:BK335" si="119">ROUND(I325*H325,2)</f>
        <v>0</v>
      </c>
      <c r="BL325" s="13" t="s">
        <v>267</v>
      </c>
      <c r="BM325" s="152" t="s">
        <v>864</v>
      </c>
    </row>
    <row r="326" spans="2:65" s="1" customFormat="1" ht="21.75" customHeight="1" x14ac:dyDescent="0.2">
      <c r="B326" s="139"/>
      <c r="C326" s="140" t="s">
        <v>865</v>
      </c>
      <c r="D326" s="140" t="s">
        <v>206</v>
      </c>
      <c r="E326" s="141" t="s">
        <v>866</v>
      </c>
      <c r="F326" s="142" t="s">
        <v>867</v>
      </c>
      <c r="G326" s="143" t="s">
        <v>495</v>
      </c>
      <c r="H326" s="144">
        <v>76.900000000000006</v>
      </c>
      <c r="I326" s="145"/>
      <c r="J326" s="146">
        <f t="shared" si="110"/>
        <v>0</v>
      </c>
      <c r="K326" s="147"/>
      <c r="L326" s="28"/>
      <c r="M326" s="148" t="s">
        <v>1</v>
      </c>
      <c r="N326" s="149" t="s">
        <v>41</v>
      </c>
      <c r="P326" s="150">
        <f t="shared" si="111"/>
        <v>0</v>
      </c>
      <c r="Q326" s="150">
        <v>1.33E-3</v>
      </c>
      <c r="R326" s="150">
        <f t="shared" si="112"/>
        <v>0.10227700000000001</v>
      </c>
      <c r="S326" s="150">
        <v>0</v>
      </c>
      <c r="T326" s="151">
        <f t="shared" si="113"/>
        <v>0</v>
      </c>
      <c r="AR326" s="152" t="s">
        <v>267</v>
      </c>
      <c r="AT326" s="152" t="s">
        <v>206</v>
      </c>
      <c r="AU326" s="152" t="s">
        <v>88</v>
      </c>
      <c r="AY326" s="13" t="s">
        <v>204</v>
      </c>
      <c r="BE326" s="153">
        <f t="shared" si="114"/>
        <v>0</v>
      </c>
      <c r="BF326" s="153">
        <f t="shared" si="115"/>
        <v>0</v>
      </c>
      <c r="BG326" s="153">
        <f t="shared" si="116"/>
        <v>0</v>
      </c>
      <c r="BH326" s="153">
        <f t="shared" si="117"/>
        <v>0</v>
      </c>
      <c r="BI326" s="153">
        <f t="shared" si="118"/>
        <v>0</v>
      </c>
      <c r="BJ326" s="13" t="s">
        <v>88</v>
      </c>
      <c r="BK326" s="153">
        <f t="shared" si="119"/>
        <v>0</v>
      </c>
      <c r="BL326" s="13" t="s">
        <v>267</v>
      </c>
      <c r="BM326" s="152" t="s">
        <v>868</v>
      </c>
    </row>
    <row r="327" spans="2:65" s="1" customFormat="1" ht="37.799999999999997" customHeight="1" x14ac:dyDescent="0.2">
      <c r="B327" s="139"/>
      <c r="C327" s="140" t="s">
        <v>869</v>
      </c>
      <c r="D327" s="140" t="s">
        <v>206</v>
      </c>
      <c r="E327" s="141" t="s">
        <v>870</v>
      </c>
      <c r="F327" s="142" t="s">
        <v>871</v>
      </c>
      <c r="G327" s="143" t="s">
        <v>244</v>
      </c>
      <c r="H327" s="144">
        <v>827.76</v>
      </c>
      <c r="I327" s="145"/>
      <c r="J327" s="146">
        <f t="shared" si="110"/>
        <v>0</v>
      </c>
      <c r="K327" s="147"/>
      <c r="L327" s="28"/>
      <c r="M327" s="148" t="s">
        <v>1</v>
      </c>
      <c r="N327" s="149" t="s">
        <v>41</v>
      </c>
      <c r="P327" s="150">
        <f t="shared" si="111"/>
        <v>0</v>
      </c>
      <c r="Q327" s="150">
        <v>4.6799999999999999E-4</v>
      </c>
      <c r="R327" s="150">
        <f t="shared" si="112"/>
        <v>0.38739168000000002</v>
      </c>
      <c r="S327" s="150">
        <v>0</v>
      </c>
      <c r="T327" s="151">
        <f t="shared" si="113"/>
        <v>0</v>
      </c>
      <c r="AR327" s="152" t="s">
        <v>267</v>
      </c>
      <c r="AT327" s="152" t="s">
        <v>206</v>
      </c>
      <c r="AU327" s="152" t="s">
        <v>88</v>
      </c>
      <c r="AY327" s="13" t="s">
        <v>204</v>
      </c>
      <c r="BE327" s="153">
        <f t="shared" si="114"/>
        <v>0</v>
      </c>
      <c r="BF327" s="153">
        <f t="shared" si="115"/>
        <v>0</v>
      </c>
      <c r="BG327" s="153">
        <f t="shared" si="116"/>
        <v>0</v>
      </c>
      <c r="BH327" s="153">
        <f t="shared" si="117"/>
        <v>0</v>
      </c>
      <c r="BI327" s="153">
        <f t="shared" si="118"/>
        <v>0</v>
      </c>
      <c r="BJ327" s="13" t="s">
        <v>88</v>
      </c>
      <c r="BK327" s="153">
        <f t="shared" si="119"/>
        <v>0</v>
      </c>
      <c r="BL327" s="13" t="s">
        <v>267</v>
      </c>
      <c r="BM327" s="152" t="s">
        <v>872</v>
      </c>
    </row>
    <row r="328" spans="2:65" s="1" customFormat="1" ht="33" customHeight="1" x14ac:dyDescent="0.2">
      <c r="B328" s="139"/>
      <c r="C328" s="140" t="s">
        <v>873</v>
      </c>
      <c r="D328" s="140" t="s">
        <v>206</v>
      </c>
      <c r="E328" s="141" t="s">
        <v>874</v>
      </c>
      <c r="F328" s="142" t="s">
        <v>875</v>
      </c>
      <c r="G328" s="143" t="s">
        <v>495</v>
      </c>
      <c r="H328" s="144">
        <v>39.700000000000003</v>
      </c>
      <c r="I328" s="145"/>
      <c r="J328" s="146">
        <f t="shared" si="110"/>
        <v>0</v>
      </c>
      <c r="K328" s="147"/>
      <c r="L328" s="28"/>
      <c r="M328" s="148" t="s">
        <v>1</v>
      </c>
      <c r="N328" s="149" t="s">
        <v>41</v>
      </c>
      <c r="P328" s="150">
        <f t="shared" si="111"/>
        <v>0</v>
      </c>
      <c r="Q328" s="150">
        <v>4.1739000000000004E-3</v>
      </c>
      <c r="R328" s="150">
        <f t="shared" si="112"/>
        <v>0.16570383000000002</v>
      </c>
      <c r="S328" s="150">
        <v>0</v>
      </c>
      <c r="T328" s="151">
        <f t="shared" si="113"/>
        <v>0</v>
      </c>
      <c r="AR328" s="152" t="s">
        <v>267</v>
      </c>
      <c r="AT328" s="152" t="s">
        <v>206</v>
      </c>
      <c r="AU328" s="152" t="s">
        <v>88</v>
      </c>
      <c r="AY328" s="13" t="s">
        <v>204</v>
      </c>
      <c r="BE328" s="153">
        <f t="shared" si="114"/>
        <v>0</v>
      </c>
      <c r="BF328" s="153">
        <f t="shared" si="115"/>
        <v>0</v>
      </c>
      <c r="BG328" s="153">
        <f t="shared" si="116"/>
        <v>0</v>
      </c>
      <c r="BH328" s="153">
        <f t="shared" si="117"/>
        <v>0</v>
      </c>
      <c r="BI328" s="153">
        <f t="shared" si="118"/>
        <v>0</v>
      </c>
      <c r="BJ328" s="13" t="s">
        <v>88</v>
      </c>
      <c r="BK328" s="153">
        <f t="shared" si="119"/>
        <v>0</v>
      </c>
      <c r="BL328" s="13" t="s">
        <v>267</v>
      </c>
      <c r="BM328" s="152" t="s">
        <v>876</v>
      </c>
    </row>
    <row r="329" spans="2:65" s="1" customFormat="1" ht="37.799999999999997" customHeight="1" x14ac:dyDescent="0.2">
      <c r="B329" s="139"/>
      <c r="C329" s="140" t="s">
        <v>877</v>
      </c>
      <c r="D329" s="140" t="s">
        <v>206</v>
      </c>
      <c r="E329" s="141" t="s">
        <v>878</v>
      </c>
      <c r="F329" s="142" t="s">
        <v>879</v>
      </c>
      <c r="G329" s="143" t="s">
        <v>495</v>
      </c>
      <c r="H329" s="144">
        <v>63.5</v>
      </c>
      <c r="I329" s="145"/>
      <c r="J329" s="146">
        <f t="shared" si="110"/>
        <v>0</v>
      </c>
      <c r="K329" s="147"/>
      <c r="L329" s="28"/>
      <c r="M329" s="148" t="s">
        <v>1</v>
      </c>
      <c r="N329" s="149" t="s">
        <v>41</v>
      </c>
      <c r="P329" s="150">
        <f t="shared" si="111"/>
        <v>0</v>
      </c>
      <c r="Q329" s="150">
        <v>4.1638999999999999E-3</v>
      </c>
      <c r="R329" s="150">
        <f t="shared" si="112"/>
        <v>0.26440764999999999</v>
      </c>
      <c r="S329" s="150">
        <v>0</v>
      </c>
      <c r="T329" s="151">
        <f t="shared" si="113"/>
        <v>0</v>
      </c>
      <c r="AR329" s="152" t="s">
        <v>267</v>
      </c>
      <c r="AT329" s="152" t="s">
        <v>206</v>
      </c>
      <c r="AU329" s="152" t="s">
        <v>88</v>
      </c>
      <c r="AY329" s="13" t="s">
        <v>204</v>
      </c>
      <c r="BE329" s="153">
        <f t="shared" si="114"/>
        <v>0</v>
      </c>
      <c r="BF329" s="153">
        <f t="shared" si="115"/>
        <v>0</v>
      </c>
      <c r="BG329" s="153">
        <f t="shared" si="116"/>
        <v>0</v>
      </c>
      <c r="BH329" s="153">
        <f t="shared" si="117"/>
        <v>0</v>
      </c>
      <c r="BI329" s="153">
        <f t="shared" si="118"/>
        <v>0</v>
      </c>
      <c r="BJ329" s="13" t="s">
        <v>88</v>
      </c>
      <c r="BK329" s="153">
        <f t="shared" si="119"/>
        <v>0</v>
      </c>
      <c r="BL329" s="13" t="s">
        <v>267</v>
      </c>
      <c r="BM329" s="152" t="s">
        <v>880</v>
      </c>
    </row>
    <row r="330" spans="2:65" s="1" customFormat="1" ht="24.15" customHeight="1" x14ac:dyDescent="0.2">
      <c r="B330" s="139"/>
      <c r="C330" s="140" t="s">
        <v>881</v>
      </c>
      <c r="D330" s="140" t="s">
        <v>206</v>
      </c>
      <c r="E330" s="141" t="s">
        <v>882</v>
      </c>
      <c r="F330" s="142" t="s">
        <v>883</v>
      </c>
      <c r="G330" s="143" t="s">
        <v>495</v>
      </c>
      <c r="H330" s="144">
        <v>73.400000000000006</v>
      </c>
      <c r="I330" s="145"/>
      <c r="J330" s="146">
        <f t="shared" si="110"/>
        <v>0</v>
      </c>
      <c r="K330" s="147"/>
      <c r="L330" s="28"/>
      <c r="M330" s="148" t="s">
        <v>1</v>
      </c>
      <c r="N330" s="149" t="s">
        <v>41</v>
      </c>
      <c r="P330" s="150">
        <f t="shared" si="111"/>
        <v>0</v>
      </c>
      <c r="Q330" s="150">
        <v>1.66E-3</v>
      </c>
      <c r="R330" s="150">
        <f t="shared" si="112"/>
        <v>0.12184400000000001</v>
      </c>
      <c r="S330" s="150">
        <v>0</v>
      </c>
      <c r="T330" s="151">
        <f t="shared" si="113"/>
        <v>0</v>
      </c>
      <c r="AR330" s="152" t="s">
        <v>267</v>
      </c>
      <c r="AT330" s="152" t="s">
        <v>206</v>
      </c>
      <c r="AU330" s="152" t="s">
        <v>88</v>
      </c>
      <c r="AY330" s="13" t="s">
        <v>204</v>
      </c>
      <c r="BE330" s="153">
        <f t="shared" si="114"/>
        <v>0</v>
      </c>
      <c r="BF330" s="153">
        <f t="shared" si="115"/>
        <v>0</v>
      </c>
      <c r="BG330" s="153">
        <f t="shared" si="116"/>
        <v>0</v>
      </c>
      <c r="BH330" s="153">
        <f t="shared" si="117"/>
        <v>0</v>
      </c>
      <c r="BI330" s="153">
        <f t="shared" si="118"/>
        <v>0</v>
      </c>
      <c r="BJ330" s="13" t="s">
        <v>88</v>
      </c>
      <c r="BK330" s="153">
        <f t="shared" si="119"/>
        <v>0</v>
      </c>
      <c r="BL330" s="13" t="s">
        <v>267</v>
      </c>
      <c r="BM330" s="152" t="s">
        <v>884</v>
      </c>
    </row>
    <row r="331" spans="2:65" s="1" customFormat="1" ht="24.15" customHeight="1" x14ac:dyDescent="0.2">
      <c r="B331" s="139"/>
      <c r="C331" s="140" t="s">
        <v>885</v>
      </c>
      <c r="D331" s="140" t="s">
        <v>206</v>
      </c>
      <c r="E331" s="141" t="s">
        <v>886</v>
      </c>
      <c r="F331" s="142" t="s">
        <v>887</v>
      </c>
      <c r="G331" s="143" t="s">
        <v>294</v>
      </c>
      <c r="H331" s="144">
        <v>9</v>
      </c>
      <c r="I331" s="145"/>
      <c r="J331" s="146">
        <f t="shared" si="110"/>
        <v>0</v>
      </c>
      <c r="K331" s="147"/>
      <c r="L331" s="28"/>
      <c r="M331" s="148" t="s">
        <v>1</v>
      </c>
      <c r="N331" s="149" t="s">
        <v>41</v>
      </c>
      <c r="P331" s="150">
        <f t="shared" si="111"/>
        <v>0</v>
      </c>
      <c r="Q331" s="150">
        <v>1.5716199999999999E-3</v>
      </c>
      <c r="R331" s="150">
        <f t="shared" si="112"/>
        <v>1.4144579999999999E-2</v>
      </c>
      <c r="S331" s="150">
        <v>0</v>
      </c>
      <c r="T331" s="151">
        <f t="shared" si="113"/>
        <v>0</v>
      </c>
      <c r="AR331" s="152" t="s">
        <v>267</v>
      </c>
      <c r="AT331" s="152" t="s">
        <v>206</v>
      </c>
      <c r="AU331" s="152" t="s">
        <v>88</v>
      </c>
      <c r="AY331" s="13" t="s">
        <v>204</v>
      </c>
      <c r="BE331" s="153">
        <f t="shared" si="114"/>
        <v>0</v>
      </c>
      <c r="BF331" s="153">
        <f t="shared" si="115"/>
        <v>0</v>
      </c>
      <c r="BG331" s="153">
        <f t="shared" si="116"/>
        <v>0</v>
      </c>
      <c r="BH331" s="153">
        <f t="shared" si="117"/>
        <v>0</v>
      </c>
      <c r="BI331" s="153">
        <f t="shared" si="118"/>
        <v>0</v>
      </c>
      <c r="BJ331" s="13" t="s">
        <v>88</v>
      </c>
      <c r="BK331" s="153">
        <f t="shared" si="119"/>
        <v>0</v>
      </c>
      <c r="BL331" s="13" t="s">
        <v>267</v>
      </c>
      <c r="BM331" s="152" t="s">
        <v>888</v>
      </c>
    </row>
    <row r="332" spans="2:65" s="1" customFormat="1" ht="24.15" customHeight="1" x14ac:dyDescent="0.2">
      <c r="B332" s="139"/>
      <c r="C332" s="140" t="s">
        <v>889</v>
      </c>
      <c r="D332" s="140" t="s">
        <v>206</v>
      </c>
      <c r="E332" s="141" t="s">
        <v>890</v>
      </c>
      <c r="F332" s="142" t="s">
        <v>891</v>
      </c>
      <c r="G332" s="143" t="s">
        <v>495</v>
      </c>
      <c r="H332" s="144">
        <v>49.9</v>
      </c>
      <c r="I332" s="145"/>
      <c r="J332" s="146">
        <f t="shared" si="110"/>
        <v>0</v>
      </c>
      <c r="K332" s="147"/>
      <c r="L332" s="28"/>
      <c r="M332" s="148" t="s">
        <v>1</v>
      </c>
      <c r="N332" s="149" t="s">
        <v>41</v>
      </c>
      <c r="P332" s="150">
        <f t="shared" si="111"/>
        <v>0</v>
      </c>
      <c r="Q332" s="150">
        <v>4.2432099999999999E-3</v>
      </c>
      <c r="R332" s="150">
        <f t="shared" si="112"/>
        <v>0.211736179</v>
      </c>
      <c r="S332" s="150">
        <v>0</v>
      </c>
      <c r="T332" s="151">
        <f t="shared" si="113"/>
        <v>0</v>
      </c>
      <c r="AR332" s="152" t="s">
        <v>267</v>
      </c>
      <c r="AT332" s="152" t="s">
        <v>206</v>
      </c>
      <c r="AU332" s="152" t="s">
        <v>88</v>
      </c>
      <c r="AY332" s="13" t="s">
        <v>204</v>
      </c>
      <c r="BE332" s="153">
        <f t="shared" si="114"/>
        <v>0</v>
      </c>
      <c r="BF332" s="153">
        <f t="shared" si="115"/>
        <v>0</v>
      </c>
      <c r="BG332" s="153">
        <f t="shared" si="116"/>
        <v>0</v>
      </c>
      <c r="BH332" s="153">
        <f t="shared" si="117"/>
        <v>0</v>
      </c>
      <c r="BI332" s="153">
        <f t="shared" si="118"/>
        <v>0</v>
      </c>
      <c r="BJ332" s="13" t="s">
        <v>88</v>
      </c>
      <c r="BK332" s="153">
        <f t="shared" si="119"/>
        <v>0</v>
      </c>
      <c r="BL332" s="13" t="s">
        <v>267</v>
      </c>
      <c r="BM332" s="152" t="s">
        <v>892</v>
      </c>
    </row>
    <row r="333" spans="2:65" s="1" customFormat="1" ht="24.15" customHeight="1" x14ac:dyDescent="0.2">
      <c r="B333" s="139"/>
      <c r="C333" s="140" t="s">
        <v>893</v>
      </c>
      <c r="D333" s="140" t="s">
        <v>206</v>
      </c>
      <c r="E333" s="141" t="s">
        <v>894</v>
      </c>
      <c r="F333" s="142" t="s">
        <v>895</v>
      </c>
      <c r="G333" s="143" t="s">
        <v>495</v>
      </c>
      <c r="H333" s="144">
        <v>25</v>
      </c>
      <c r="I333" s="145"/>
      <c r="J333" s="146">
        <f t="shared" si="110"/>
        <v>0</v>
      </c>
      <c r="K333" s="147"/>
      <c r="L333" s="28"/>
      <c r="M333" s="148" t="s">
        <v>1</v>
      </c>
      <c r="N333" s="149" t="s">
        <v>41</v>
      </c>
      <c r="P333" s="150">
        <f t="shared" si="111"/>
        <v>0</v>
      </c>
      <c r="Q333" s="150">
        <v>7.7904000000000005E-4</v>
      </c>
      <c r="R333" s="150">
        <f t="shared" si="112"/>
        <v>1.9476E-2</v>
      </c>
      <c r="S333" s="150">
        <v>0</v>
      </c>
      <c r="T333" s="151">
        <f t="shared" si="113"/>
        <v>0</v>
      </c>
      <c r="AR333" s="152" t="s">
        <v>267</v>
      </c>
      <c r="AT333" s="152" t="s">
        <v>206</v>
      </c>
      <c r="AU333" s="152" t="s">
        <v>88</v>
      </c>
      <c r="AY333" s="13" t="s">
        <v>204</v>
      </c>
      <c r="BE333" s="153">
        <f t="shared" si="114"/>
        <v>0</v>
      </c>
      <c r="BF333" s="153">
        <f t="shared" si="115"/>
        <v>0</v>
      </c>
      <c r="BG333" s="153">
        <f t="shared" si="116"/>
        <v>0</v>
      </c>
      <c r="BH333" s="153">
        <f t="shared" si="117"/>
        <v>0</v>
      </c>
      <c r="BI333" s="153">
        <f t="shared" si="118"/>
        <v>0</v>
      </c>
      <c r="BJ333" s="13" t="s">
        <v>88</v>
      </c>
      <c r="BK333" s="153">
        <f t="shared" si="119"/>
        <v>0</v>
      </c>
      <c r="BL333" s="13" t="s">
        <v>267</v>
      </c>
      <c r="BM333" s="152" t="s">
        <v>896</v>
      </c>
    </row>
    <row r="334" spans="2:65" s="1" customFormat="1" ht="24.15" customHeight="1" x14ac:dyDescent="0.2">
      <c r="B334" s="139"/>
      <c r="C334" s="140" t="s">
        <v>897</v>
      </c>
      <c r="D334" s="140" t="s">
        <v>206</v>
      </c>
      <c r="E334" s="141" t="s">
        <v>898</v>
      </c>
      <c r="F334" s="142" t="s">
        <v>899</v>
      </c>
      <c r="G334" s="143" t="s">
        <v>495</v>
      </c>
      <c r="H334" s="144">
        <v>35.1</v>
      </c>
      <c r="I334" s="145"/>
      <c r="J334" s="146">
        <f t="shared" si="110"/>
        <v>0</v>
      </c>
      <c r="K334" s="147"/>
      <c r="L334" s="28"/>
      <c r="M334" s="148" t="s">
        <v>1</v>
      </c>
      <c r="N334" s="149" t="s">
        <v>41</v>
      </c>
      <c r="P334" s="150">
        <f t="shared" si="111"/>
        <v>0</v>
      </c>
      <c r="Q334" s="150">
        <v>2.0698000000000001E-3</v>
      </c>
      <c r="R334" s="150">
        <f t="shared" si="112"/>
        <v>7.2649980000000003E-2</v>
      </c>
      <c r="S334" s="150">
        <v>0</v>
      </c>
      <c r="T334" s="151">
        <f t="shared" si="113"/>
        <v>0</v>
      </c>
      <c r="AR334" s="152" t="s">
        <v>267</v>
      </c>
      <c r="AT334" s="152" t="s">
        <v>206</v>
      </c>
      <c r="AU334" s="152" t="s">
        <v>88</v>
      </c>
      <c r="AY334" s="13" t="s">
        <v>204</v>
      </c>
      <c r="BE334" s="153">
        <f t="shared" si="114"/>
        <v>0</v>
      </c>
      <c r="BF334" s="153">
        <f t="shared" si="115"/>
        <v>0</v>
      </c>
      <c r="BG334" s="153">
        <f t="shared" si="116"/>
        <v>0</v>
      </c>
      <c r="BH334" s="153">
        <f t="shared" si="117"/>
        <v>0</v>
      </c>
      <c r="BI334" s="153">
        <f t="shared" si="118"/>
        <v>0</v>
      </c>
      <c r="BJ334" s="13" t="s">
        <v>88</v>
      </c>
      <c r="BK334" s="153">
        <f t="shared" si="119"/>
        <v>0</v>
      </c>
      <c r="BL334" s="13" t="s">
        <v>267</v>
      </c>
      <c r="BM334" s="152" t="s">
        <v>900</v>
      </c>
    </row>
    <row r="335" spans="2:65" s="1" customFormat="1" ht="24.15" customHeight="1" x14ac:dyDescent="0.2">
      <c r="B335" s="139"/>
      <c r="C335" s="140" t="s">
        <v>901</v>
      </c>
      <c r="D335" s="140" t="s">
        <v>206</v>
      </c>
      <c r="E335" s="141" t="s">
        <v>902</v>
      </c>
      <c r="F335" s="142" t="s">
        <v>903</v>
      </c>
      <c r="G335" s="143" t="s">
        <v>641</v>
      </c>
      <c r="H335" s="165"/>
      <c r="I335" s="145"/>
      <c r="J335" s="146">
        <f t="shared" si="110"/>
        <v>0</v>
      </c>
      <c r="K335" s="147"/>
      <c r="L335" s="28"/>
      <c r="M335" s="148" t="s">
        <v>1</v>
      </c>
      <c r="N335" s="149" t="s">
        <v>41</v>
      </c>
      <c r="P335" s="150">
        <f t="shared" si="111"/>
        <v>0</v>
      </c>
      <c r="Q335" s="150">
        <v>0</v>
      </c>
      <c r="R335" s="150">
        <f t="shared" si="112"/>
        <v>0</v>
      </c>
      <c r="S335" s="150">
        <v>0</v>
      </c>
      <c r="T335" s="151">
        <f t="shared" si="113"/>
        <v>0</v>
      </c>
      <c r="AR335" s="152" t="s">
        <v>267</v>
      </c>
      <c r="AT335" s="152" t="s">
        <v>206</v>
      </c>
      <c r="AU335" s="152" t="s">
        <v>88</v>
      </c>
      <c r="AY335" s="13" t="s">
        <v>204</v>
      </c>
      <c r="BE335" s="153">
        <f t="shared" si="114"/>
        <v>0</v>
      </c>
      <c r="BF335" s="153">
        <f t="shared" si="115"/>
        <v>0</v>
      </c>
      <c r="BG335" s="153">
        <f t="shared" si="116"/>
        <v>0</v>
      </c>
      <c r="BH335" s="153">
        <f t="shared" si="117"/>
        <v>0</v>
      </c>
      <c r="BI335" s="153">
        <f t="shared" si="118"/>
        <v>0</v>
      </c>
      <c r="BJ335" s="13" t="s">
        <v>88</v>
      </c>
      <c r="BK335" s="153">
        <f t="shared" si="119"/>
        <v>0</v>
      </c>
      <c r="BL335" s="13" t="s">
        <v>267</v>
      </c>
      <c r="BM335" s="152" t="s">
        <v>904</v>
      </c>
    </row>
    <row r="336" spans="2:65" s="11" customFormat="1" ht="22.8" customHeight="1" x14ac:dyDescent="0.25">
      <c r="B336" s="127"/>
      <c r="D336" s="128" t="s">
        <v>74</v>
      </c>
      <c r="E336" s="137" t="s">
        <v>905</v>
      </c>
      <c r="F336" s="137" t="s">
        <v>906</v>
      </c>
      <c r="I336" s="130"/>
      <c r="J336" s="138">
        <f>BK336</f>
        <v>0</v>
      </c>
      <c r="L336" s="127"/>
      <c r="M336" s="132"/>
      <c r="P336" s="133">
        <f>SUM(P337:P339)</f>
        <v>0</v>
      </c>
      <c r="R336" s="133">
        <f>SUM(R337:R339)</f>
        <v>0.32502855199999997</v>
      </c>
      <c r="T336" s="134">
        <f>SUM(T337:T339)</f>
        <v>0</v>
      </c>
      <c r="AR336" s="128" t="s">
        <v>88</v>
      </c>
      <c r="AT336" s="135" t="s">
        <v>74</v>
      </c>
      <c r="AU336" s="135" t="s">
        <v>82</v>
      </c>
      <c r="AY336" s="128" t="s">
        <v>204</v>
      </c>
      <c r="BK336" s="136">
        <f>SUM(BK337:BK339)</f>
        <v>0</v>
      </c>
    </row>
    <row r="337" spans="2:65" s="1" customFormat="1" ht="24.15" customHeight="1" x14ac:dyDescent="0.2">
      <c r="B337" s="139"/>
      <c r="C337" s="140" t="s">
        <v>907</v>
      </c>
      <c r="D337" s="140" t="s">
        <v>206</v>
      </c>
      <c r="E337" s="141" t="s">
        <v>908</v>
      </c>
      <c r="F337" s="142" t="s">
        <v>909</v>
      </c>
      <c r="G337" s="143" t="s">
        <v>244</v>
      </c>
      <c r="H337" s="144">
        <v>47.6</v>
      </c>
      <c r="I337" s="145"/>
      <c r="J337" s="146">
        <f>ROUND(I337*H337,2)</f>
        <v>0</v>
      </c>
      <c r="K337" s="147"/>
      <c r="L337" s="28"/>
      <c r="M337" s="148" t="s">
        <v>1</v>
      </c>
      <c r="N337" s="149" t="s">
        <v>41</v>
      </c>
      <c r="P337" s="150">
        <f>O337*H337</f>
        <v>0</v>
      </c>
      <c r="Q337" s="150">
        <v>2.2599999999999999E-3</v>
      </c>
      <c r="R337" s="150">
        <f>Q337*H337</f>
        <v>0.10757599999999999</v>
      </c>
      <c r="S337" s="150">
        <v>0</v>
      </c>
      <c r="T337" s="151">
        <f>S337*H337</f>
        <v>0</v>
      </c>
      <c r="AR337" s="152" t="s">
        <v>267</v>
      </c>
      <c r="AT337" s="152" t="s">
        <v>206</v>
      </c>
      <c r="AU337" s="152" t="s">
        <v>88</v>
      </c>
      <c r="AY337" s="13" t="s">
        <v>204</v>
      </c>
      <c r="BE337" s="153">
        <f>IF(N337="základná",J337,0)</f>
        <v>0</v>
      </c>
      <c r="BF337" s="153">
        <f>IF(N337="znížená",J337,0)</f>
        <v>0</v>
      </c>
      <c r="BG337" s="153">
        <f>IF(N337="zákl. prenesená",J337,0)</f>
        <v>0</v>
      </c>
      <c r="BH337" s="153">
        <f>IF(N337="zníž. prenesená",J337,0)</f>
        <v>0</v>
      </c>
      <c r="BI337" s="153">
        <f>IF(N337="nulová",J337,0)</f>
        <v>0</v>
      </c>
      <c r="BJ337" s="13" t="s">
        <v>88</v>
      </c>
      <c r="BK337" s="153">
        <f>ROUND(I337*H337,2)</f>
        <v>0</v>
      </c>
      <c r="BL337" s="13" t="s">
        <v>267</v>
      </c>
      <c r="BM337" s="152" t="s">
        <v>910</v>
      </c>
    </row>
    <row r="338" spans="2:65" s="1" customFormat="1" ht="24.15" customHeight="1" x14ac:dyDescent="0.2">
      <c r="B338" s="139"/>
      <c r="C338" s="140" t="s">
        <v>911</v>
      </c>
      <c r="D338" s="140" t="s">
        <v>206</v>
      </c>
      <c r="E338" s="141" t="s">
        <v>912</v>
      </c>
      <c r="F338" s="142" t="s">
        <v>913</v>
      </c>
      <c r="G338" s="143" t="s">
        <v>244</v>
      </c>
      <c r="H338" s="144">
        <v>827.76</v>
      </c>
      <c r="I338" s="145"/>
      <c r="J338" s="146">
        <f>ROUND(I338*H338,2)</f>
        <v>0</v>
      </c>
      <c r="K338" s="147"/>
      <c r="L338" s="28"/>
      <c r="M338" s="148" t="s">
        <v>1</v>
      </c>
      <c r="N338" s="149" t="s">
        <v>41</v>
      </c>
      <c r="P338" s="150">
        <f>O338*H338</f>
        <v>0</v>
      </c>
      <c r="Q338" s="150">
        <v>2.6269999999999999E-4</v>
      </c>
      <c r="R338" s="150">
        <f>Q338*H338</f>
        <v>0.21745255199999999</v>
      </c>
      <c r="S338" s="150">
        <v>0</v>
      </c>
      <c r="T338" s="151">
        <f>S338*H338</f>
        <v>0</v>
      </c>
      <c r="AR338" s="152" t="s">
        <v>267</v>
      </c>
      <c r="AT338" s="152" t="s">
        <v>206</v>
      </c>
      <c r="AU338" s="152" t="s">
        <v>88</v>
      </c>
      <c r="AY338" s="13" t="s">
        <v>204</v>
      </c>
      <c r="BE338" s="153">
        <f>IF(N338="základná",J338,0)</f>
        <v>0</v>
      </c>
      <c r="BF338" s="153">
        <f>IF(N338="znížená",J338,0)</f>
        <v>0</v>
      </c>
      <c r="BG338" s="153">
        <f>IF(N338="zákl. prenesená",J338,0)</f>
        <v>0</v>
      </c>
      <c r="BH338" s="153">
        <f>IF(N338="zníž. prenesená",J338,0)</f>
        <v>0</v>
      </c>
      <c r="BI338" s="153">
        <f>IF(N338="nulová",J338,0)</f>
        <v>0</v>
      </c>
      <c r="BJ338" s="13" t="s">
        <v>88</v>
      </c>
      <c r="BK338" s="153">
        <f>ROUND(I338*H338,2)</f>
        <v>0</v>
      </c>
      <c r="BL338" s="13" t="s">
        <v>267</v>
      </c>
      <c r="BM338" s="152" t="s">
        <v>914</v>
      </c>
    </row>
    <row r="339" spans="2:65" s="1" customFormat="1" ht="21.75" customHeight="1" x14ac:dyDescent="0.2">
      <c r="B339" s="139"/>
      <c r="C339" s="140" t="s">
        <v>915</v>
      </c>
      <c r="D339" s="140" t="s">
        <v>206</v>
      </c>
      <c r="E339" s="141" t="s">
        <v>916</v>
      </c>
      <c r="F339" s="142" t="s">
        <v>917</v>
      </c>
      <c r="G339" s="143" t="s">
        <v>641</v>
      </c>
      <c r="H339" s="165"/>
      <c r="I339" s="145"/>
      <c r="J339" s="146">
        <f>ROUND(I339*H339,2)</f>
        <v>0</v>
      </c>
      <c r="K339" s="147"/>
      <c r="L339" s="28"/>
      <c r="M339" s="148" t="s">
        <v>1</v>
      </c>
      <c r="N339" s="149" t="s">
        <v>41</v>
      </c>
      <c r="P339" s="150">
        <f>O339*H339</f>
        <v>0</v>
      </c>
      <c r="Q339" s="150">
        <v>0</v>
      </c>
      <c r="R339" s="150">
        <f>Q339*H339</f>
        <v>0</v>
      </c>
      <c r="S339" s="150">
        <v>0</v>
      </c>
      <c r="T339" s="151">
        <f>S339*H339</f>
        <v>0</v>
      </c>
      <c r="AR339" s="152" t="s">
        <v>267</v>
      </c>
      <c r="AT339" s="152" t="s">
        <v>206</v>
      </c>
      <c r="AU339" s="152" t="s">
        <v>88</v>
      </c>
      <c r="AY339" s="13" t="s">
        <v>204</v>
      </c>
      <c r="BE339" s="153">
        <f>IF(N339="základná",J339,0)</f>
        <v>0</v>
      </c>
      <c r="BF339" s="153">
        <f>IF(N339="znížená",J339,0)</f>
        <v>0</v>
      </c>
      <c r="BG339" s="153">
        <f>IF(N339="zákl. prenesená",J339,0)</f>
        <v>0</v>
      </c>
      <c r="BH339" s="153">
        <f>IF(N339="zníž. prenesená",J339,0)</f>
        <v>0</v>
      </c>
      <c r="BI339" s="153">
        <f>IF(N339="nulová",J339,0)</f>
        <v>0</v>
      </c>
      <c r="BJ339" s="13" t="s">
        <v>88</v>
      </c>
      <c r="BK339" s="153">
        <f>ROUND(I339*H339,2)</f>
        <v>0</v>
      </c>
      <c r="BL339" s="13" t="s">
        <v>267</v>
      </c>
      <c r="BM339" s="152" t="s">
        <v>918</v>
      </c>
    </row>
    <row r="340" spans="2:65" s="11" customFormat="1" ht="22.8" customHeight="1" x14ac:dyDescent="0.25">
      <c r="B340" s="127"/>
      <c r="D340" s="128" t="s">
        <v>74</v>
      </c>
      <c r="E340" s="137" t="s">
        <v>919</v>
      </c>
      <c r="F340" s="137" t="s">
        <v>920</v>
      </c>
      <c r="I340" s="130"/>
      <c r="J340" s="138">
        <f>BK340</f>
        <v>0</v>
      </c>
      <c r="L340" s="127"/>
      <c r="M340" s="132"/>
      <c r="P340" s="133">
        <f>SUM(P341:P374)</f>
        <v>0</v>
      </c>
      <c r="R340" s="133">
        <f>SUM(R341:R374)</f>
        <v>1.0951884000000001</v>
      </c>
      <c r="T340" s="134">
        <f>SUM(T341:T374)</f>
        <v>0</v>
      </c>
      <c r="AR340" s="128" t="s">
        <v>88</v>
      </c>
      <c r="AT340" s="135" t="s">
        <v>74</v>
      </c>
      <c r="AU340" s="135" t="s">
        <v>82</v>
      </c>
      <c r="AY340" s="128" t="s">
        <v>204</v>
      </c>
      <c r="BK340" s="136">
        <f>SUM(BK341:BK374)</f>
        <v>0</v>
      </c>
    </row>
    <row r="341" spans="2:65" s="1" customFormat="1" ht="24.15" customHeight="1" x14ac:dyDescent="0.2">
      <c r="B341" s="139"/>
      <c r="C341" s="140" t="s">
        <v>921</v>
      </c>
      <c r="D341" s="140" t="s">
        <v>206</v>
      </c>
      <c r="E341" s="141" t="s">
        <v>922</v>
      </c>
      <c r="F341" s="142" t="s">
        <v>923</v>
      </c>
      <c r="G341" s="143" t="s">
        <v>294</v>
      </c>
      <c r="H341" s="144">
        <v>1</v>
      </c>
      <c r="I341" s="145"/>
      <c r="J341" s="146">
        <f t="shared" ref="J341:J374" si="120">ROUND(I341*H341,2)</f>
        <v>0</v>
      </c>
      <c r="K341" s="147"/>
      <c r="L341" s="28"/>
      <c r="M341" s="148" t="s">
        <v>1</v>
      </c>
      <c r="N341" s="149" t="s">
        <v>41</v>
      </c>
      <c r="P341" s="150">
        <f t="shared" ref="P341:P374" si="121">O341*H341</f>
        <v>0</v>
      </c>
      <c r="Q341" s="150">
        <v>3.768E-4</v>
      </c>
      <c r="R341" s="150">
        <f t="shared" ref="R341:R374" si="122">Q341*H341</f>
        <v>3.768E-4</v>
      </c>
      <c r="S341" s="150">
        <v>0</v>
      </c>
      <c r="T341" s="151">
        <f t="shared" ref="T341:T374" si="123">S341*H341</f>
        <v>0</v>
      </c>
      <c r="AR341" s="152" t="s">
        <v>267</v>
      </c>
      <c r="AT341" s="152" t="s">
        <v>206</v>
      </c>
      <c r="AU341" s="152" t="s">
        <v>88</v>
      </c>
      <c r="AY341" s="13" t="s">
        <v>204</v>
      </c>
      <c r="BE341" s="153">
        <f t="shared" ref="BE341:BE374" si="124">IF(N341="základná",J341,0)</f>
        <v>0</v>
      </c>
      <c r="BF341" s="153">
        <f t="shared" ref="BF341:BF374" si="125">IF(N341="znížená",J341,0)</f>
        <v>0</v>
      </c>
      <c r="BG341" s="153">
        <f t="shared" ref="BG341:BG374" si="126">IF(N341="zákl. prenesená",J341,0)</f>
        <v>0</v>
      </c>
      <c r="BH341" s="153">
        <f t="shared" ref="BH341:BH374" si="127">IF(N341="zníž. prenesená",J341,0)</f>
        <v>0</v>
      </c>
      <c r="BI341" s="153">
        <f t="shared" ref="BI341:BI374" si="128">IF(N341="nulová",J341,0)</f>
        <v>0</v>
      </c>
      <c r="BJ341" s="13" t="s">
        <v>88</v>
      </c>
      <c r="BK341" s="153">
        <f t="shared" ref="BK341:BK374" si="129">ROUND(I341*H341,2)</f>
        <v>0</v>
      </c>
      <c r="BL341" s="13" t="s">
        <v>267</v>
      </c>
      <c r="BM341" s="152" t="s">
        <v>924</v>
      </c>
    </row>
    <row r="342" spans="2:65" s="1" customFormat="1" ht="24.15" customHeight="1" x14ac:dyDescent="0.2">
      <c r="B342" s="139"/>
      <c r="C342" s="154" t="s">
        <v>925</v>
      </c>
      <c r="D342" s="154" t="s">
        <v>301</v>
      </c>
      <c r="E342" s="155" t="s">
        <v>926</v>
      </c>
      <c r="F342" s="156" t="s">
        <v>927</v>
      </c>
      <c r="G342" s="157" t="s">
        <v>294</v>
      </c>
      <c r="H342" s="158">
        <v>1</v>
      </c>
      <c r="I342" s="159"/>
      <c r="J342" s="160">
        <f t="shared" si="120"/>
        <v>0</v>
      </c>
      <c r="K342" s="161"/>
      <c r="L342" s="162"/>
      <c r="M342" s="163" t="s">
        <v>1</v>
      </c>
      <c r="N342" s="164" t="s">
        <v>41</v>
      </c>
      <c r="P342" s="150">
        <f t="shared" si="121"/>
        <v>0</v>
      </c>
      <c r="Q342" s="150">
        <v>3.5000000000000003E-2</v>
      </c>
      <c r="R342" s="150">
        <f t="shared" si="122"/>
        <v>3.5000000000000003E-2</v>
      </c>
      <c r="S342" s="150">
        <v>0</v>
      </c>
      <c r="T342" s="151">
        <f t="shared" si="123"/>
        <v>0</v>
      </c>
      <c r="AR342" s="152" t="s">
        <v>334</v>
      </c>
      <c r="AT342" s="152" t="s">
        <v>301</v>
      </c>
      <c r="AU342" s="152" t="s">
        <v>88</v>
      </c>
      <c r="AY342" s="13" t="s">
        <v>204</v>
      </c>
      <c r="BE342" s="153">
        <f t="shared" si="124"/>
        <v>0</v>
      </c>
      <c r="BF342" s="153">
        <f t="shared" si="125"/>
        <v>0</v>
      </c>
      <c r="BG342" s="153">
        <f t="shared" si="126"/>
        <v>0</v>
      </c>
      <c r="BH342" s="153">
        <f t="shared" si="127"/>
        <v>0</v>
      </c>
      <c r="BI342" s="153">
        <f t="shared" si="128"/>
        <v>0</v>
      </c>
      <c r="BJ342" s="13" t="s">
        <v>88</v>
      </c>
      <c r="BK342" s="153">
        <f t="shared" si="129"/>
        <v>0</v>
      </c>
      <c r="BL342" s="13" t="s">
        <v>267</v>
      </c>
      <c r="BM342" s="152" t="s">
        <v>928</v>
      </c>
    </row>
    <row r="343" spans="2:65" s="1" customFormat="1" ht="33" customHeight="1" x14ac:dyDescent="0.2">
      <c r="B343" s="139"/>
      <c r="C343" s="140" t="s">
        <v>929</v>
      </c>
      <c r="D343" s="140" t="s">
        <v>206</v>
      </c>
      <c r="E343" s="141" t="s">
        <v>930</v>
      </c>
      <c r="F343" s="142" t="s">
        <v>931</v>
      </c>
      <c r="G343" s="143" t="s">
        <v>495</v>
      </c>
      <c r="H343" s="144">
        <v>24.8</v>
      </c>
      <c r="I343" s="145"/>
      <c r="J343" s="146">
        <f t="shared" si="120"/>
        <v>0</v>
      </c>
      <c r="K343" s="147"/>
      <c r="L343" s="28"/>
      <c r="M343" s="148" t="s">
        <v>1</v>
      </c>
      <c r="N343" s="149" t="s">
        <v>41</v>
      </c>
      <c r="P343" s="150">
        <f t="shared" si="121"/>
        <v>0</v>
      </c>
      <c r="Q343" s="150">
        <v>1.6000000000000001E-4</v>
      </c>
      <c r="R343" s="150">
        <f t="shared" si="122"/>
        <v>3.9680000000000002E-3</v>
      </c>
      <c r="S343" s="150">
        <v>0</v>
      </c>
      <c r="T343" s="151">
        <f t="shared" si="123"/>
        <v>0</v>
      </c>
      <c r="AR343" s="152" t="s">
        <v>267</v>
      </c>
      <c r="AT343" s="152" t="s">
        <v>206</v>
      </c>
      <c r="AU343" s="152" t="s">
        <v>88</v>
      </c>
      <c r="AY343" s="13" t="s">
        <v>204</v>
      </c>
      <c r="BE343" s="153">
        <f t="shared" si="124"/>
        <v>0</v>
      </c>
      <c r="BF343" s="153">
        <f t="shared" si="125"/>
        <v>0</v>
      </c>
      <c r="BG343" s="153">
        <f t="shared" si="126"/>
        <v>0</v>
      </c>
      <c r="BH343" s="153">
        <f t="shared" si="127"/>
        <v>0</v>
      </c>
      <c r="BI343" s="153">
        <f t="shared" si="128"/>
        <v>0</v>
      </c>
      <c r="BJ343" s="13" t="s">
        <v>88</v>
      </c>
      <c r="BK343" s="153">
        <f t="shared" si="129"/>
        <v>0</v>
      </c>
      <c r="BL343" s="13" t="s">
        <v>267</v>
      </c>
      <c r="BM343" s="152" t="s">
        <v>932</v>
      </c>
    </row>
    <row r="344" spans="2:65" s="1" customFormat="1" ht="33" customHeight="1" x14ac:dyDescent="0.2">
      <c r="B344" s="139"/>
      <c r="C344" s="154" t="s">
        <v>933</v>
      </c>
      <c r="D344" s="154" t="s">
        <v>301</v>
      </c>
      <c r="E344" s="155" t="s">
        <v>934</v>
      </c>
      <c r="F344" s="156" t="s">
        <v>935</v>
      </c>
      <c r="G344" s="157" t="s">
        <v>495</v>
      </c>
      <c r="H344" s="158">
        <v>25.047999999999998</v>
      </c>
      <c r="I344" s="159"/>
      <c r="J344" s="160">
        <f t="shared" si="120"/>
        <v>0</v>
      </c>
      <c r="K344" s="161"/>
      <c r="L344" s="162"/>
      <c r="M344" s="163" t="s">
        <v>1</v>
      </c>
      <c r="N344" s="164" t="s">
        <v>41</v>
      </c>
      <c r="P344" s="150">
        <f t="shared" si="121"/>
        <v>0</v>
      </c>
      <c r="Q344" s="150">
        <v>4.5999999999999999E-3</v>
      </c>
      <c r="R344" s="150">
        <f t="shared" si="122"/>
        <v>0.11522079999999998</v>
      </c>
      <c r="S344" s="150">
        <v>0</v>
      </c>
      <c r="T344" s="151">
        <f t="shared" si="123"/>
        <v>0</v>
      </c>
      <c r="AR344" s="152" t="s">
        <v>334</v>
      </c>
      <c r="AT344" s="152" t="s">
        <v>301</v>
      </c>
      <c r="AU344" s="152" t="s">
        <v>88</v>
      </c>
      <c r="AY344" s="13" t="s">
        <v>204</v>
      </c>
      <c r="BE344" s="153">
        <f t="shared" si="124"/>
        <v>0</v>
      </c>
      <c r="BF344" s="153">
        <f t="shared" si="125"/>
        <v>0</v>
      </c>
      <c r="BG344" s="153">
        <f t="shared" si="126"/>
        <v>0</v>
      </c>
      <c r="BH344" s="153">
        <f t="shared" si="127"/>
        <v>0</v>
      </c>
      <c r="BI344" s="153">
        <f t="shared" si="128"/>
        <v>0</v>
      </c>
      <c r="BJ344" s="13" t="s">
        <v>88</v>
      </c>
      <c r="BK344" s="153">
        <f t="shared" si="129"/>
        <v>0</v>
      </c>
      <c r="BL344" s="13" t="s">
        <v>267</v>
      </c>
      <c r="BM344" s="152" t="s">
        <v>936</v>
      </c>
    </row>
    <row r="345" spans="2:65" s="1" customFormat="1" ht="24.15" customHeight="1" x14ac:dyDescent="0.2">
      <c r="B345" s="139"/>
      <c r="C345" s="140" t="s">
        <v>937</v>
      </c>
      <c r="D345" s="140" t="s">
        <v>206</v>
      </c>
      <c r="E345" s="141" t="s">
        <v>938</v>
      </c>
      <c r="F345" s="142" t="s">
        <v>939</v>
      </c>
      <c r="G345" s="143" t="s">
        <v>495</v>
      </c>
      <c r="H345" s="144">
        <v>165.9</v>
      </c>
      <c r="I345" s="145"/>
      <c r="J345" s="146">
        <f t="shared" si="120"/>
        <v>0</v>
      </c>
      <c r="K345" s="147"/>
      <c r="L345" s="28"/>
      <c r="M345" s="148" t="s">
        <v>1</v>
      </c>
      <c r="N345" s="149" t="s">
        <v>41</v>
      </c>
      <c r="P345" s="150">
        <f t="shared" si="121"/>
        <v>0</v>
      </c>
      <c r="Q345" s="150">
        <v>2.1499999999999999E-4</v>
      </c>
      <c r="R345" s="150">
        <f t="shared" si="122"/>
        <v>3.5668499999999999E-2</v>
      </c>
      <c r="S345" s="150">
        <v>0</v>
      </c>
      <c r="T345" s="151">
        <f t="shared" si="123"/>
        <v>0</v>
      </c>
      <c r="AR345" s="152" t="s">
        <v>267</v>
      </c>
      <c r="AT345" s="152" t="s">
        <v>206</v>
      </c>
      <c r="AU345" s="152" t="s">
        <v>88</v>
      </c>
      <c r="AY345" s="13" t="s">
        <v>204</v>
      </c>
      <c r="BE345" s="153">
        <f t="shared" si="124"/>
        <v>0</v>
      </c>
      <c r="BF345" s="153">
        <f t="shared" si="125"/>
        <v>0</v>
      </c>
      <c r="BG345" s="153">
        <f t="shared" si="126"/>
        <v>0</v>
      </c>
      <c r="BH345" s="153">
        <f t="shared" si="127"/>
        <v>0</v>
      </c>
      <c r="BI345" s="153">
        <f t="shared" si="128"/>
        <v>0</v>
      </c>
      <c r="BJ345" s="13" t="s">
        <v>88</v>
      </c>
      <c r="BK345" s="153">
        <f t="shared" si="129"/>
        <v>0</v>
      </c>
      <c r="BL345" s="13" t="s">
        <v>267</v>
      </c>
      <c r="BM345" s="152" t="s">
        <v>940</v>
      </c>
    </row>
    <row r="346" spans="2:65" s="1" customFormat="1" ht="37.799999999999997" customHeight="1" x14ac:dyDescent="0.2">
      <c r="B346" s="139"/>
      <c r="C346" s="154" t="s">
        <v>941</v>
      </c>
      <c r="D346" s="154" t="s">
        <v>301</v>
      </c>
      <c r="E346" s="155" t="s">
        <v>942</v>
      </c>
      <c r="F346" s="156" t="s">
        <v>943</v>
      </c>
      <c r="G346" s="157" t="s">
        <v>495</v>
      </c>
      <c r="H346" s="158">
        <v>174.19499999999999</v>
      </c>
      <c r="I346" s="159"/>
      <c r="J346" s="160">
        <f t="shared" si="120"/>
        <v>0</v>
      </c>
      <c r="K346" s="161"/>
      <c r="L346" s="162"/>
      <c r="M346" s="163" t="s">
        <v>1</v>
      </c>
      <c r="N346" s="164" t="s">
        <v>41</v>
      </c>
      <c r="P346" s="150">
        <f t="shared" si="121"/>
        <v>0</v>
      </c>
      <c r="Q346" s="150">
        <v>1E-4</v>
      </c>
      <c r="R346" s="150">
        <f t="shared" si="122"/>
        <v>1.7419500000000001E-2</v>
      </c>
      <c r="S346" s="150">
        <v>0</v>
      </c>
      <c r="T346" s="151">
        <f t="shared" si="123"/>
        <v>0</v>
      </c>
      <c r="AR346" s="152" t="s">
        <v>334</v>
      </c>
      <c r="AT346" s="152" t="s">
        <v>301</v>
      </c>
      <c r="AU346" s="152" t="s">
        <v>88</v>
      </c>
      <c r="AY346" s="13" t="s">
        <v>204</v>
      </c>
      <c r="BE346" s="153">
        <f t="shared" si="124"/>
        <v>0</v>
      </c>
      <c r="BF346" s="153">
        <f t="shared" si="125"/>
        <v>0</v>
      </c>
      <c r="BG346" s="153">
        <f t="shared" si="126"/>
        <v>0</v>
      </c>
      <c r="BH346" s="153">
        <f t="shared" si="127"/>
        <v>0</v>
      </c>
      <c r="BI346" s="153">
        <f t="shared" si="128"/>
        <v>0</v>
      </c>
      <c r="BJ346" s="13" t="s">
        <v>88</v>
      </c>
      <c r="BK346" s="153">
        <f t="shared" si="129"/>
        <v>0</v>
      </c>
      <c r="BL346" s="13" t="s">
        <v>267</v>
      </c>
      <c r="BM346" s="152" t="s">
        <v>944</v>
      </c>
    </row>
    <row r="347" spans="2:65" s="1" customFormat="1" ht="37.799999999999997" customHeight="1" x14ac:dyDescent="0.2">
      <c r="B347" s="139"/>
      <c r="C347" s="154" t="s">
        <v>945</v>
      </c>
      <c r="D347" s="154" t="s">
        <v>301</v>
      </c>
      <c r="E347" s="155" t="s">
        <v>946</v>
      </c>
      <c r="F347" s="156" t="s">
        <v>947</v>
      </c>
      <c r="G347" s="157" t="s">
        <v>495</v>
      </c>
      <c r="H347" s="158">
        <v>174.19499999999999</v>
      </c>
      <c r="I347" s="159"/>
      <c r="J347" s="160">
        <f t="shared" si="120"/>
        <v>0</v>
      </c>
      <c r="K347" s="161"/>
      <c r="L347" s="162"/>
      <c r="M347" s="163" t="s">
        <v>1</v>
      </c>
      <c r="N347" s="164" t="s">
        <v>41</v>
      </c>
      <c r="P347" s="150">
        <f t="shared" si="121"/>
        <v>0</v>
      </c>
      <c r="Q347" s="150">
        <v>1E-4</v>
      </c>
      <c r="R347" s="150">
        <f t="shared" si="122"/>
        <v>1.7419500000000001E-2</v>
      </c>
      <c r="S347" s="150">
        <v>0</v>
      </c>
      <c r="T347" s="151">
        <f t="shared" si="123"/>
        <v>0</v>
      </c>
      <c r="AR347" s="152" t="s">
        <v>334</v>
      </c>
      <c r="AT347" s="152" t="s">
        <v>301</v>
      </c>
      <c r="AU347" s="152" t="s">
        <v>88</v>
      </c>
      <c r="AY347" s="13" t="s">
        <v>204</v>
      </c>
      <c r="BE347" s="153">
        <f t="shared" si="124"/>
        <v>0</v>
      </c>
      <c r="BF347" s="153">
        <f t="shared" si="125"/>
        <v>0</v>
      </c>
      <c r="BG347" s="153">
        <f t="shared" si="126"/>
        <v>0</v>
      </c>
      <c r="BH347" s="153">
        <f t="shared" si="127"/>
        <v>0</v>
      </c>
      <c r="BI347" s="153">
        <f t="shared" si="128"/>
        <v>0</v>
      </c>
      <c r="BJ347" s="13" t="s">
        <v>88</v>
      </c>
      <c r="BK347" s="153">
        <f t="shared" si="129"/>
        <v>0</v>
      </c>
      <c r="BL347" s="13" t="s">
        <v>267</v>
      </c>
      <c r="BM347" s="152" t="s">
        <v>948</v>
      </c>
    </row>
    <row r="348" spans="2:65" s="1" customFormat="1" ht="16.5" customHeight="1" x14ac:dyDescent="0.2">
      <c r="B348" s="139"/>
      <c r="C348" s="154" t="s">
        <v>949</v>
      </c>
      <c r="D348" s="154" t="s">
        <v>301</v>
      </c>
      <c r="E348" s="155" t="s">
        <v>950</v>
      </c>
      <c r="F348" s="156" t="s">
        <v>951</v>
      </c>
      <c r="G348" s="157" t="s">
        <v>294</v>
      </c>
      <c r="H348" s="158">
        <v>1</v>
      </c>
      <c r="I348" s="159"/>
      <c r="J348" s="160">
        <f t="shared" si="120"/>
        <v>0</v>
      </c>
      <c r="K348" s="161"/>
      <c r="L348" s="162"/>
      <c r="M348" s="163" t="s">
        <v>1</v>
      </c>
      <c r="N348" s="164" t="s">
        <v>41</v>
      </c>
      <c r="P348" s="150">
        <f t="shared" si="121"/>
        <v>0</v>
      </c>
      <c r="Q348" s="150">
        <v>0</v>
      </c>
      <c r="R348" s="150">
        <f t="shared" si="122"/>
        <v>0</v>
      </c>
      <c r="S348" s="150">
        <v>0</v>
      </c>
      <c r="T348" s="151">
        <f t="shared" si="123"/>
        <v>0</v>
      </c>
      <c r="AR348" s="152" t="s">
        <v>334</v>
      </c>
      <c r="AT348" s="152" t="s">
        <v>301</v>
      </c>
      <c r="AU348" s="152" t="s">
        <v>88</v>
      </c>
      <c r="AY348" s="13" t="s">
        <v>204</v>
      </c>
      <c r="BE348" s="153">
        <f t="shared" si="124"/>
        <v>0</v>
      </c>
      <c r="BF348" s="153">
        <f t="shared" si="125"/>
        <v>0</v>
      </c>
      <c r="BG348" s="153">
        <f t="shared" si="126"/>
        <v>0</v>
      </c>
      <c r="BH348" s="153">
        <f t="shared" si="127"/>
        <v>0</v>
      </c>
      <c r="BI348" s="153">
        <f t="shared" si="128"/>
        <v>0</v>
      </c>
      <c r="BJ348" s="13" t="s">
        <v>88</v>
      </c>
      <c r="BK348" s="153">
        <f t="shared" si="129"/>
        <v>0</v>
      </c>
      <c r="BL348" s="13" t="s">
        <v>267</v>
      </c>
      <c r="BM348" s="152" t="s">
        <v>952</v>
      </c>
    </row>
    <row r="349" spans="2:65" s="1" customFormat="1" ht="16.5" customHeight="1" x14ac:dyDescent="0.2">
      <c r="B349" s="139"/>
      <c r="C349" s="154" t="s">
        <v>953</v>
      </c>
      <c r="D349" s="154" t="s">
        <v>301</v>
      </c>
      <c r="E349" s="155" t="s">
        <v>954</v>
      </c>
      <c r="F349" s="156" t="s">
        <v>955</v>
      </c>
      <c r="G349" s="157" t="s">
        <v>294</v>
      </c>
      <c r="H349" s="158">
        <v>5</v>
      </c>
      <c r="I349" s="159"/>
      <c r="J349" s="160">
        <f t="shared" si="120"/>
        <v>0</v>
      </c>
      <c r="K349" s="161"/>
      <c r="L349" s="162"/>
      <c r="M349" s="163" t="s">
        <v>1</v>
      </c>
      <c r="N349" s="164" t="s">
        <v>41</v>
      </c>
      <c r="P349" s="150">
        <f t="shared" si="121"/>
        <v>0</v>
      </c>
      <c r="Q349" s="150">
        <v>0</v>
      </c>
      <c r="R349" s="150">
        <f t="shared" si="122"/>
        <v>0</v>
      </c>
      <c r="S349" s="150">
        <v>0</v>
      </c>
      <c r="T349" s="151">
        <f t="shared" si="123"/>
        <v>0</v>
      </c>
      <c r="AR349" s="152" t="s">
        <v>334</v>
      </c>
      <c r="AT349" s="152" t="s">
        <v>301</v>
      </c>
      <c r="AU349" s="152" t="s">
        <v>88</v>
      </c>
      <c r="AY349" s="13" t="s">
        <v>204</v>
      </c>
      <c r="BE349" s="153">
        <f t="shared" si="124"/>
        <v>0</v>
      </c>
      <c r="BF349" s="153">
        <f t="shared" si="125"/>
        <v>0</v>
      </c>
      <c r="BG349" s="153">
        <f t="shared" si="126"/>
        <v>0</v>
      </c>
      <c r="BH349" s="153">
        <f t="shared" si="127"/>
        <v>0</v>
      </c>
      <c r="BI349" s="153">
        <f t="shared" si="128"/>
        <v>0</v>
      </c>
      <c r="BJ349" s="13" t="s">
        <v>88</v>
      </c>
      <c r="BK349" s="153">
        <f t="shared" si="129"/>
        <v>0</v>
      </c>
      <c r="BL349" s="13" t="s">
        <v>267</v>
      </c>
      <c r="BM349" s="152" t="s">
        <v>956</v>
      </c>
    </row>
    <row r="350" spans="2:65" s="1" customFormat="1" ht="16.5" customHeight="1" x14ac:dyDescent="0.2">
      <c r="B350" s="139"/>
      <c r="C350" s="154" t="s">
        <v>957</v>
      </c>
      <c r="D350" s="154" t="s">
        <v>301</v>
      </c>
      <c r="E350" s="155" t="s">
        <v>958</v>
      </c>
      <c r="F350" s="156" t="s">
        <v>959</v>
      </c>
      <c r="G350" s="157" t="s">
        <v>294</v>
      </c>
      <c r="H350" s="158">
        <v>8</v>
      </c>
      <c r="I350" s="159"/>
      <c r="J350" s="160">
        <f t="shared" si="120"/>
        <v>0</v>
      </c>
      <c r="K350" s="161"/>
      <c r="L350" s="162"/>
      <c r="M350" s="163" t="s">
        <v>1</v>
      </c>
      <c r="N350" s="164" t="s">
        <v>41</v>
      </c>
      <c r="P350" s="150">
        <f t="shared" si="121"/>
        <v>0</v>
      </c>
      <c r="Q350" s="150">
        <v>0</v>
      </c>
      <c r="R350" s="150">
        <f t="shared" si="122"/>
        <v>0</v>
      </c>
      <c r="S350" s="150">
        <v>0</v>
      </c>
      <c r="T350" s="151">
        <f t="shared" si="123"/>
        <v>0</v>
      </c>
      <c r="AR350" s="152" t="s">
        <v>334</v>
      </c>
      <c r="AT350" s="152" t="s">
        <v>301</v>
      </c>
      <c r="AU350" s="152" t="s">
        <v>88</v>
      </c>
      <c r="AY350" s="13" t="s">
        <v>204</v>
      </c>
      <c r="BE350" s="153">
        <f t="shared" si="124"/>
        <v>0</v>
      </c>
      <c r="BF350" s="153">
        <f t="shared" si="125"/>
        <v>0</v>
      </c>
      <c r="BG350" s="153">
        <f t="shared" si="126"/>
        <v>0</v>
      </c>
      <c r="BH350" s="153">
        <f t="shared" si="127"/>
        <v>0</v>
      </c>
      <c r="BI350" s="153">
        <f t="shared" si="128"/>
        <v>0</v>
      </c>
      <c r="BJ350" s="13" t="s">
        <v>88</v>
      </c>
      <c r="BK350" s="153">
        <f t="shared" si="129"/>
        <v>0</v>
      </c>
      <c r="BL350" s="13" t="s">
        <v>267</v>
      </c>
      <c r="BM350" s="152" t="s">
        <v>960</v>
      </c>
    </row>
    <row r="351" spans="2:65" s="1" customFormat="1" ht="16.5" customHeight="1" x14ac:dyDescent="0.2">
      <c r="B351" s="139"/>
      <c r="C351" s="154" t="s">
        <v>961</v>
      </c>
      <c r="D351" s="154" t="s">
        <v>301</v>
      </c>
      <c r="E351" s="155" t="s">
        <v>962</v>
      </c>
      <c r="F351" s="156" t="s">
        <v>963</v>
      </c>
      <c r="G351" s="157" t="s">
        <v>294</v>
      </c>
      <c r="H351" s="158">
        <v>1</v>
      </c>
      <c r="I351" s="159"/>
      <c r="J351" s="160">
        <f t="shared" si="120"/>
        <v>0</v>
      </c>
      <c r="K351" s="161"/>
      <c r="L351" s="162"/>
      <c r="M351" s="163" t="s">
        <v>1</v>
      </c>
      <c r="N351" s="164" t="s">
        <v>41</v>
      </c>
      <c r="P351" s="150">
        <f t="shared" si="121"/>
        <v>0</v>
      </c>
      <c r="Q351" s="150">
        <v>0</v>
      </c>
      <c r="R351" s="150">
        <f t="shared" si="122"/>
        <v>0</v>
      </c>
      <c r="S351" s="150">
        <v>0</v>
      </c>
      <c r="T351" s="151">
        <f t="shared" si="123"/>
        <v>0</v>
      </c>
      <c r="AR351" s="152" t="s">
        <v>334</v>
      </c>
      <c r="AT351" s="152" t="s">
        <v>301</v>
      </c>
      <c r="AU351" s="152" t="s">
        <v>88</v>
      </c>
      <c r="AY351" s="13" t="s">
        <v>204</v>
      </c>
      <c r="BE351" s="153">
        <f t="shared" si="124"/>
        <v>0</v>
      </c>
      <c r="BF351" s="153">
        <f t="shared" si="125"/>
        <v>0</v>
      </c>
      <c r="BG351" s="153">
        <f t="shared" si="126"/>
        <v>0</v>
      </c>
      <c r="BH351" s="153">
        <f t="shared" si="127"/>
        <v>0</v>
      </c>
      <c r="BI351" s="153">
        <f t="shared" si="128"/>
        <v>0</v>
      </c>
      <c r="BJ351" s="13" t="s">
        <v>88</v>
      </c>
      <c r="BK351" s="153">
        <f t="shared" si="129"/>
        <v>0</v>
      </c>
      <c r="BL351" s="13" t="s">
        <v>267</v>
      </c>
      <c r="BM351" s="152" t="s">
        <v>964</v>
      </c>
    </row>
    <row r="352" spans="2:65" s="1" customFormat="1" ht="16.5" customHeight="1" x14ac:dyDescent="0.2">
      <c r="B352" s="139"/>
      <c r="C352" s="154" t="s">
        <v>965</v>
      </c>
      <c r="D352" s="154" t="s">
        <v>301</v>
      </c>
      <c r="E352" s="155" t="s">
        <v>966</v>
      </c>
      <c r="F352" s="156" t="s">
        <v>967</v>
      </c>
      <c r="G352" s="157" t="s">
        <v>294</v>
      </c>
      <c r="H352" s="158">
        <v>1</v>
      </c>
      <c r="I352" s="159"/>
      <c r="J352" s="160">
        <f t="shared" si="120"/>
        <v>0</v>
      </c>
      <c r="K352" s="161"/>
      <c r="L352" s="162"/>
      <c r="M352" s="163" t="s">
        <v>1</v>
      </c>
      <c r="N352" s="164" t="s">
        <v>41</v>
      </c>
      <c r="P352" s="150">
        <f t="shared" si="121"/>
        <v>0</v>
      </c>
      <c r="Q352" s="150">
        <v>0</v>
      </c>
      <c r="R352" s="150">
        <f t="shared" si="122"/>
        <v>0</v>
      </c>
      <c r="S352" s="150">
        <v>0</v>
      </c>
      <c r="T352" s="151">
        <f t="shared" si="123"/>
        <v>0</v>
      </c>
      <c r="AR352" s="152" t="s">
        <v>334</v>
      </c>
      <c r="AT352" s="152" t="s">
        <v>301</v>
      </c>
      <c r="AU352" s="152" t="s">
        <v>88</v>
      </c>
      <c r="AY352" s="13" t="s">
        <v>204</v>
      </c>
      <c r="BE352" s="153">
        <f t="shared" si="124"/>
        <v>0</v>
      </c>
      <c r="BF352" s="153">
        <f t="shared" si="125"/>
        <v>0</v>
      </c>
      <c r="BG352" s="153">
        <f t="shared" si="126"/>
        <v>0</v>
      </c>
      <c r="BH352" s="153">
        <f t="shared" si="127"/>
        <v>0</v>
      </c>
      <c r="BI352" s="153">
        <f t="shared" si="128"/>
        <v>0</v>
      </c>
      <c r="BJ352" s="13" t="s">
        <v>88</v>
      </c>
      <c r="BK352" s="153">
        <f t="shared" si="129"/>
        <v>0</v>
      </c>
      <c r="BL352" s="13" t="s">
        <v>267</v>
      </c>
      <c r="BM352" s="152" t="s">
        <v>968</v>
      </c>
    </row>
    <row r="353" spans="2:65" s="1" customFormat="1" ht="16.5" customHeight="1" x14ac:dyDescent="0.2">
      <c r="B353" s="139"/>
      <c r="C353" s="154" t="s">
        <v>969</v>
      </c>
      <c r="D353" s="154" t="s">
        <v>301</v>
      </c>
      <c r="E353" s="155" t="s">
        <v>970</v>
      </c>
      <c r="F353" s="156" t="s">
        <v>971</v>
      </c>
      <c r="G353" s="157" t="s">
        <v>294</v>
      </c>
      <c r="H353" s="158">
        <v>2</v>
      </c>
      <c r="I353" s="159"/>
      <c r="J353" s="160">
        <f t="shared" si="120"/>
        <v>0</v>
      </c>
      <c r="K353" s="161"/>
      <c r="L353" s="162"/>
      <c r="M353" s="163" t="s">
        <v>1</v>
      </c>
      <c r="N353" s="164" t="s">
        <v>41</v>
      </c>
      <c r="P353" s="150">
        <f t="shared" si="121"/>
        <v>0</v>
      </c>
      <c r="Q353" s="150">
        <v>0</v>
      </c>
      <c r="R353" s="150">
        <f t="shared" si="122"/>
        <v>0</v>
      </c>
      <c r="S353" s="150">
        <v>0</v>
      </c>
      <c r="T353" s="151">
        <f t="shared" si="123"/>
        <v>0</v>
      </c>
      <c r="AR353" s="152" t="s">
        <v>334</v>
      </c>
      <c r="AT353" s="152" t="s">
        <v>301</v>
      </c>
      <c r="AU353" s="152" t="s">
        <v>88</v>
      </c>
      <c r="AY353" s="13" t="s">
        <v>204</v>
      </c>
      <c r="BE353" s="153">
        <f t="shared" si="124"/>
        <v>0</v>
      </c>
      <c r="BF353" s="153">
        <f t="shared" si="125"/>
        <v>0</v>
      </c>
      <c r="BG353" s="153">
        <f t="shared" si="126"/>
        <v>0</v>
      </c>
      <c r="BH353" s="153">
        <f t="shared" si="127"/>
        <v>0</v>
      </c>
      <c r="BI353" s="153">
        <f t="shared" si="128"/>
        <v>0</v>
      </c>
      <c r="BJ353" s="13" t="s">
        <v>88</v>
      </c>
      <c r="BK353" s="153">
        <f t="shared" si="129"/>
        <v>0</v>
      </c>
      <c r="BL353" s="13" t="s">
        <v>267</v>
      </c>
      <c r="BM353" s="152" t="s">
        <v>972</v>
      </c>
    </row>
    <row r="354" spans="2:65" s="1" customFormat="1" ht="16.5" customHeight="1" x14ac:dyDescent="0.2">
      <c r="B354" s="139"/>
      <c r="C354" s="154" t="s">
        <v>973</v>
      </c>
      <c r="D354" s="154" t="s">
        <v>301</v>
      </c>
      <c r="E354" s="155" t="s">
        <v>974</v>
      </c>
      <c r="F354" s="156" t="s">
        <v>975</v>
      </c>
      <c r="G354" s="157" t="s">
        <v>294</v>
      </c>
      <c r="H354" s="158">
        <v>2</v>
      </c>
      <c r="I354" s="159"/>
      <c r="J354" s="160">
        <f t="shared" si="120"/>
        <v>0</v>
      </c>
      <c r="K354" s="161"/>
      <c r="L354" s="162"/>
      <c r="M354" s="163" t="s">
        <v>1</v>
      </c>
      <c r="N354" s="164" t="s">
        <v>41</v>
      </c>
      <c r="P354" s="150">
        <f t="shared" si="121"/>
        <v>0</v>
      </c>
      <c r="Q354" s="150">
        <v>0</v>
      </c>
      <c r="R354" s="150">
        <f t="shared" si="122"/>
        <v>0</v>
      </c>
      <c r="S354" s="150">
        <v>0</v>
      </c>
      <c r="T354" s="151">
        <f t="shared" si="123"/>
        <v>0</v>
      </c>
      <c r="AR354" s="152" t="s">
        <v>334</v>
      </c>
      <c r="AT354" s="152" t="s">
        <v>301</v>
      </c>
      <c r="AU354" s="152" t="s">
        <v>88</v>
      </c>
      <c r="AY354" s="13" t="s">
        <v>204</v>
      </c>
      <c r="BE354" s="153">
        <f t="shared" si="124"/>
        <v>0</v>
      </c>
      <c r="BF354" s="153">
        <f t="shared" si="125"/>
        <v>0</v>
      </c>
      <c r="BG354" s="153">
        <f t="shared" si="126"/>
        <v>0</v>
      </c>
      <c r="BH354" s="153">
        <f t="shared" si="127"/>
        <v>0</v>
      </c>
      <c r="BI354" s="153">
        <f t="shared" si="128"/>
        <v>0</v>
      </c>
      <c r="BJ354" s="13" t="s">
        <v>88</v>
      </c>
      <c r="BK354" s="153">
        <f t="shared" si="129"/>
        <v>0</v>
      </c>
      <c r="BL354" s="13" t="s">
        <v>267</v>
      </c>
      <c r="BM354" s="152" t="s">
        <v>976</v>
      </c>
    </row>
    <row r="355" spans="2:65" s="1" customFormat="1" ht="16.5" customHeight="1" x14ac:dyDescent="0.2">
      <c r="B355" s="139"/>
      <c r="C355" s="154" t="s">
        <v>977</v>
      </c>
      <c r="D355" s="154" t="s">
        <v>301</v>
      </c>
      <c r="E355" s="155" t="s">
        <v>978</v>
      </c>
      <c r="F355" s="156" t="s">
        <v>979</v>
      </c>
      <c r="G355" s="157" t="s">
        <v>294</v>
      </c>
      <c r="H355" s="158">
        <v>1</v>
      </c>
      <c r="I355" s="159"/>
      <c r="J355" s="160">
        <f t="shared" si="120"/>
        <v>0</v>
      </c>
      <c r="K355" s="161"/>
      <c r="L355" s="162"/>
      <c r="M355" s="163" t="s">
        <v>1</v>
      </c>
      <c r="N355" s="164" t="s">
        <v>41</v>
      </c>
      <c r="P355" s="150">
        <f t="shared" si="121"/>
        <v>0</v>
      </c>
      <c r="Q355" s="150">
        <v>0</v>
      </c>
      <c r="R355" s="150">
        <f t="shared" si="122"/>
        <v>0</v>
      </c>
      <c r="S355" s="150">
        <v>0</v>
      </c>
      <c r="T355" s="151">
        <f t="shared" si="123"/>
        <v>0</v>
      </c>
      <c r="AR355" s="152" t="s">
        <v>334</v>
      </c>
      <c r="AT355" s="152" t="s">
        <v>301</v>
      </c>
      <c r="AU355" s="152" t="s">
        <v>88</v>
      </c>
      <c r="AY355" s="13" t="s">
        <v>204</v>
      </c>
      <c r="BE355" s="153">
        <f t="shared" si="124"/>
        <v>0</v>
      </c>
      <c r="BF355" s="153">
        <f t="shared" si="125"/>
        <v>0</v>
      </c>
      <c r="BG355" s="153">
        <f t="shared" si="126"/>
        <v>0</v>
      </c>
      <c r="BH355" s="153">
        <f t="shared" si="127"/>
        <v>0</v>
      </c>
      <c r="BI355" s="153">
        <f t="shared" si="128"/>
        <v>0</v>
      </c>
      <c r="BJ355" s="13" t="s">
        <v>88</v>
      </c>
      <c r="BK355" s="153">
        <f t="shared" si="129"/>
        <v>0</v>
      </c>
      <c r="BL355" s="13" t="s">
        <v>267</v>
      </c>
      <c r="BM355" s="152" t="s">
        <v>980</v>
      </c>
    </row>
    <row r="356" spans="2:65" s="1" customFormat="1" ht="16.5" customHeight="1" x14ac:dyDescent="0.2">
      <c r="B356" s="139"/>
      <c r="C356" s="154" t="s">
        <v>981</v>
      </c>
      <c r="D356" s="154" t="s">
        <v>301</v>
      </c>
      <c r="E356" s="155" t="s">
        <v>982</v>
      </c>
      <c r="F356" s="156" t="s">
        <v>983</v>
      </c>
      <c r="G356" s="157" t="s">
        <v>294</v>
      </c>
      <c r="H356" s="158">
        <v>1</v>
      </c>
      <c r="I356" s="159"/>
      <c r="J356" s="160">
        <f t="shared" si="120"/>
        <v>0</v>
      </c>
      <c r="K356" s="161"/>
      <c r="L356" s="162"/>
      <c r="M356" s="163" t="s">
        <v>1</v>
      </c>
      <c r="N356" s="164" t="s">
        <v>41</v>
      </c>
      <c r="P356" s="150">
        <f t="shared" si="121"/>
        <v>0</v>
      </c>
      <c r="Q356" s="150">
        <v>0</v>
      </c>
      <c r="R356" s="150">
        <f t="shared" si="122"/>
        <v>0</v>
      </c>
      <c r="S356" s="150">
        <v>0</v>
      </c>
      <c r="T356" s="151">
        <f t="shared" si="123"/>
        <v>0</v>
      </c>
      <c r="AR356" s="152" t="s">
        <v>334</v>
      </c>
      <c r="AT356" s="152" t="s">
        <v>301</v>
      </c>
      <c r="AU356" s="152" t="s">
        <v>88</v>
      </c>
      <c r="AY356" s="13" t="s">
        <v>204</v>
      </c>
      <c r="BE356" s="153">
        <f t="shared" si="124"/>
        <v>0</v>
      </c>
      <c r="BF356" s="153">
        <f t="shared" si="125"/>
        <v>0</v>
      </c>
      <c r="BG356" s="153">
        <f t="shared" si="126"/>
        <v>0</v>
      </c>
      <c r="BH356" s="153">
        <f t="shared" si="127"/>
        <v>0</v>
      </c>
      <c r="BI356" s="153">
        <f t="shared" si="128"/>
        <v>0</v>
      </c>
      <c r="BJ356" s="13" t="s">
        <v>88</v>
      </c>
      <c r="BK356" s="153">
        <f t="shared" si="129"/>
        <v>0</v>
      </c>
      <c r="BL356" s="13" t="s">
        <v>267</v>
      </c>
      <c r="BM356" s="152" t="s">
        <v>984</v>
      </c>
    </row>
    <row r="357" spans="2:65" s="1" customFormat="1" ht="16.5" customHeight="1" x14ac:dyDescent="0.2">
      <c r="B357" s="139"/>
      <c r="C357" s="154" t="s">
        <v>985</v>
      </c>
      <c r="D357" s="154" t="s">
        <v>301</v>
      </c>
      <c r="E357" s="155" t="s">
        <v>986</v>
      </c>
      <c r="F357" s="156" t="s">
        <v>987</v>
      </c>
      <c r="G357" s="157" t="s">
        <v>294</v>
      </c>
      <c r="H357" s="158">
        <v>1</v>
      </c>
      <c r="I357" s="159"/>
      <c r="J357" s="160">
        <f t="shared" si="120"/>
        <v>0</v>
      </c>
      <c r="K357" s="161"/>
      <c r="L357" s="162"/>
      <c r="M357" s="163" t="s">
        <v>1</v>
      </c>
      <c r="N357" s="164" t="s">
        <v>41</v>
      </c>
      <c r="P357" s="150">
        <f t="shared" si="121"/>
        <v>0</v>
      </c>
      <c r="Q357" s="150">
        <v>0</v>
      </c>
      <c r="R357" s="150">
        <f t="shared" si="122"/>
        <v>0</v>
      </c>
      <c r="S357" s="150">
        <v>0</v>
      </c>
      <c r="T357" s="151">
        <f t="shared" si="123"/>
        <v>0</v>
      </c>
      <c r="AR357" s="152" t="s">
        <v>334</v>
      </c>
      <c r="AT357" s="152" t="s">
        <v>301</v>
      </c>
      <c r="AU357" s="152" t="s">
        <v>88</v>
      </c>
      <c r="AY357" s="13" t="s">
        <v>204</v>
      </c>
      <c r="BE357" s="153">
        <f t="shared" si="124"/>
        <v>0</v>
      </c>
      <c r="BF357" s="153">
        <f t="shared" si="125"/>
        <v>0</v>
      </c>
      <c r="BG357" s="153">
        <f t="shared" si="126"/>
        <v>0</v>
      </c>
      <c r="BH357" s="153">
        <f t="shared" si="127"/>
        <v>0</v>
      </c>
      <c r="BI357" s="153">
        <f t="shared" si="128"/>
        <v>0</v>
      </c>
      <c r="BJ357" s="13" t="s">
        <v>88</v>
      </c>
      <c r="BK357" s="153">
        <f t="shared" si="129"/>
        <v>0</v>
      </c>
      <c r="BL357" s="13" t="s">
        <v>267</v>
      </c>
      <c r="BM357" s="152" t="s">
        <v>988</v>
      </c>
    </row>
    <row r="358" spans="2:65" s="1" customFormat="1" ht="16.5" customHeight="1" x14ac:dyDescent="0.2">
      <c r="B358" s="139"/>
      <c r="C358" s="154" t="s">
        <v>989</v>
      </c>
      <c r="D358" s="154" t="s">
        <v>301</v>
      </c>
      <c r="E358" s="155" t="s">
        <v>990</v>
      </c>
      <c r="F358" s="156" t="s">
        <v>991</v>
      </c>
      <c r="G358" s="157" t="s">
        <v>294</v>
      </c>
      <c r="H358" s="158">
        <v>1</v>
      </c>
      <c r="I358" s="159"/>
      <c r="J358" s="160">
        <f t="shared" si="120"/>
        <v>0</v>
      </c>
      <c r="K358" s="161"/>
      <c r="L358" s="162"/>
      <c r="M358" s="163" t="s">
        <v>1</v>
      </c>
      <c r="N358" s="164" t="s">
        <v>41</v>
      </c>
      <c r="P358" s="150">
        <f t="shared" si="121"/>
        <v>0</v>
      </c>
      <c r="Q358" s="150">
        <v>0</v>
      </c>
      <c r="R358" s="150">
        <f t="shared" si="122"/>
        <v>0</v>
      </c>
      <c r="S358" s="150">
        <v>0</v>
      </c>
      <c r="T358" s="151">
        <f t="shared" si="123"/>
        <v>0</v>
      </c>
      <c r="AR358" s="152" t="s">
        <v>334</v>
      </c>
      <c r="AT358" s="152" t="s">
        <v>301</v>
      </c>
      <c r="AU358" s="152" t="s">
        <v>88</v>
      </c>
      <c r="AY358" s="13" t="s">
        <v>204</v>
      </c>
      <c r="BE358" s="153">
        <f t="shared" si="124"/>
        <v>0</v>
      </c>
      <c r="BF358" s="153">
        <f t="shared" si="125"/>
        <v>0</v>
      </c>
      <c r="BG358" s="153">
        <f t="shared" si="126"/>
        <v>0</v>
      </c>
      <c r="BH358" s="153">
        <f t="shared" si="127"/>
        <v>0</v>
      </c>
      <c r="BI358" s="153">
        <f t="shared" si="128"/>
        <v>0</v>
      </c>
      <c r="BJ358" s="13" t="s">
        <v>88</v>
      </c>
      <c r="BK358" s="153">
        <f t="shared" si="129"/>
        <v>0</v>
      </c>
      <c r="BL358" s="13" t="s">
        <v>267</v>
      </c>
      <c r="BM358" s="152" t="s">
        <v>992</v>
      </c>
    </row>
    <row r="359" spans="2:65" s="1" customFormat="1" ht="21.75" customHeight="1" x14ac:dyDescent="0.2">
      <c r="B359" s="139"/>
      <c r="C359" s="140" t="s">
        <v>993</v>
      </c>
      <c r="D359" s="140" t="s">
        <v>206</v>
      </c>
      <c r="E359" s="141" t="s">
        <v>994</v>
      </c>
      <c r="F359" s="142" t="s">
        <v>995</v>
      </c>
      <c r="G359" s="143" t="s">
        <v>495</v>
      </c>
      <c r="H359" s="144">
        <v>68.12</v>
      </c>
      <c r="I359" s="145"/>
      <c r="J359" s="146">
        <f t="shared" si="120"/>
        <v>0</v>
      </c>
      <c r="K359" s="147"/>
      <c r="L359" s="28"/>
      <c r="M359" s="148" t="s">
        <v>1</v>
      </c>
      <c r="N359" s="149" t="s">
        <v>41</v>
      </c>
      <c r="P359" s="150">
        <f t="shared" si="121"/>
        <v>0</v>
      </c>
      <c r="Q359" s="150">
        <v>1.9000000000000001E-4</v>
      </c>
      <c r="R359" s="150">
        <f t="shared" si="122"/>
        <v>1.2942800000000001E-2</v>
      </c>
      <c r="S359" s="150">
        <v>0</v>
      </c>
      <c r="T359" s="151">
        <f t="shared" si="123"/>
        <v>0</v>
      </c>
      <c r="AR359" s="152" t="s">
        <v>267</v>
      </c>
      <c r="AT359" s="152" t="s">
        <v>206</v>
      </c>
      <c r="AU359" s="152" t="s">
        <v>88</v>
      </c>
      <c r="AY359" s="13" t="s">
        <v>204</v>
      </c>
      <c r="BE359" s="153">
        <f t="shared" si="124"/>
        <v>0</v>
      </c>
      <c r="BF359" s="153">
        <f t="shared" si="125"/>
        <v>0</v>
      </c>
      <c r="BG359" s="153">
        <f t="shared" si="126"/>
        <v>0</v>
      </c>
      <c r="BH359" s="153">
        <f t="shared" si="127"/>
        <v>0</v>
      </c>
      <c r="BI359" s="153">
        <f t="shared" si="128"/>
        <v>0</v>
      </c>
      <c r="BJ359" s="13" t="s">
        <v>88</v>
      </c>
      <c r="BK359" s="153">
        <f t="shared" si="129"/>
        <v>0</v>
      </c>
      <c r="BL359" s="13" t="s">
        <v>267</v>
      </c>
      <c r="BM359" s="152" t="s">
        <v>996</v>
      </c>
    </row>
    <row r="360" spans="2:65" s="1" customFormat="1" ht="16.5" customHeight="1" x14ac:dyDescent="0.2">
      <c r="B360" s="139"/>
      <c r="C360" s="154" t="s">
        <v>997</v>
      </c>
      <c r="D360" s="154" t="s">
        <v>301</v>
      </c>
      <c r="E360" s="155" t="s">
        <v>998</v>
      </c>
      <c r="F360" s="156" t="s">
        <v>999</v>
      </c>
      <c r="G360" s="157" t="s">
        <v>294</v>
      </c>
      <c r="H360" s="158">
        <v>5</v>
      </c>
      <c r="I360" s="159"/>
      <c r="J360" s="160">
        <f t="shared" si="120"/>
        <v>0</v>
      </c>
      <c r="K360" s="161"/>
      <c r="L360" s="162"/>
      <c r="M360" s="163" t="s">
        <v>1</v>
      </c>
      <c r="N360" s="164" t="s">
        <v>41</v>
      </c>
      <c r="P360" s="150">
        <f t="shared" si="121"/>
        <v>0</v>
      </c>
      <c r="Q360" s="150">
        <v>1.41E-2</v>
      </c>
      <c r="R360" s="150">
        <f t="shared" si="122"/>
        <v>7.0499999999999993E-2</v>
      </c>
      <c r="S360" s="150">
        <v>0</v>
      </c>
      <c r="T360" s="151">
        <f t="shared" si="123"/>
        <v>0</v>
      </c>
      <c r="AR360" s="152" t="s">
        <v>334</v>
      </c>
      <c r="AT360" s="152" t="s">
        <v>301</v>
      </c>
      <c r="AU360" s="152" t="s">
        <v>88</v>
      </c>
      <c r="AY360" s="13" t="s">
        <v>204</v>
      </c>
      <c r="BE360" s="153">
        <f t="shared" si="124"/>
        <v>0</v>
      </c>
      <c r="BF360" s="153">
        <f t="shared" si="125"/>
        <v>0</v>
      </c>
      <c r="BG360" s="153">
        <f t="shared" si="126"/>
        <v>0</v>
      </c>
      <c r="BH360" s="153">
        <f t="shared" si="127"/>
        <v>0</v>
      </c>
      <c r="BI360" s="153">
        <f t="shared" si="128"/>
        <v>0</v>
      </c>
      <c r="BJ360" s="13" t="s">
        <v>88</v>
      </c>
      <c r="BK360" s="153">
        <f t="shared" si="129"/>
        <v>0</v>
      </c>
      <c r="BL360" s="13" t="s">
        <v>267</v>
      </c>
      <c r="BM360" s="152" t="s">
        <v>1000</v>
      </c>
    </row>
    <row r="361" spans="2:65" s="1" customFormat="1" ht="16.5" customHeight="1" x14ac:dyDescent="0.2">
      <c r="B361" s="139"/>
      <c r="C361" s="154" t="s">
        <v>1001</v>
      </c>
      <c r="D361" s="154" t="s">
        <v>301</v>
      </c>
      <c r="E361" s="155" t="s">
        <v>1002</v>
      </c>
      <c r="F361" s="156" t="s">
        <v>1003</v>
      </c>
      <c r="G361" s="157" t="s">
        <v>294</v>
      </c>
      <c r="H361" s="158">
        <v>3</v>
      </c>
      <c r="I361" s="159"/>
      <c r="J361" s="160">
        <f t="shared" si="120"/>
        <v>0</v>
      </c>
      <c r="K361" s="161"/>
      <c r="L361" s="162"/>
      <c r="M361" s="163" t="s">
        <v>1</v>
      </c>
      <c r="N361" s="164" t="s">
        <v>41</v>
      </c>
      <c r="P361" s="150">
        <f t="shared" si="121"/>
        <v>0</v>
      </c>
      <c r="Q361" s="150">
        <v>1.41E-2</v>
      </c>
      <c r="R361" s="150">
        <f t="shared" si="122"/>
        <v>4.2299999999999997E-2</v>
      </c>
      <c r="S361" s="150">
        <v>0</v>
      </c>
      <c r="T361" s="151">
        <f t="shared" si="123"/>
        <v>0</v>
      </c>
      <c r="AR361" s="152" t="s">
        <v>334</v>
      </c>
      <c r="AT361" s="152" t="s">
        <v>301</v>
      </c>
      <c r="AU361" s="152" t="s">
        <v>88</v>
      </c>
      <c r="AY361" s="13" t="s">
        <v>204</v>
      </c>
      <c r="BE361" s="153">
        <f t="shared" si="124"/>
        <v>0</v>
      </c>
      <c r="BF361" s="153">
        <f t="shared" si="125"/>
        <v>0</v>
      </c>
      <c r="BG361" s="153">
        <f t="shared" si="126"/>
        <v>0</v>
      </c>
      <c r="BH361" s="153">
        <f t="shared" si="127"/>
        <v>0</v>
      </c>
      <c r="BI361" s="153">
        <f t="shared" si="128"/>
        <v>0</v>
      </c>
      <c r="BJ361" s="13" t="s">
        <v>88</v>
      </c>
      <c r="BK361" s="153">
        <f t="shared" si="129"/>
        <v>0</v>
      </c>
      <c r="BL361" s="13" t="s">
        <v>267</v>
      </c>
      <c r="BM361" s="152" t="s">
        <v>1004</v>
      </c>
    </row>
    <row r="362" spans="2:65" s="1" customFormat="1" ht="21.75" customHeight="1" x14ac:dyDescent="0.2">
      <c r="B362" s="139"/>
      <c r="C362" s="140" t="s">
        <v>1005</v>
      </c>
      <c r="D362" s="140" t="s">
        <v>206</v>
      </c>
      <c r="E362" s="141" t="s">
        <v>1006</v>
      </c>
      <c r="F362" s="142" t="s">
        <v>1007</v>
      </c>
      <c r="G362" s="143" t="s">
        <v>495</v>
      </c>
      <c r="H362" s="144">
        <v>20.100000000000001</v>
      </c>
      <c r="I362" s="145"/>
      <c r="J362" s="146">
        <f t="shared" si="120"/>
        <v>0</v>
      </c>
      <c r="K362" s="147"/>
      <c r="L362" s="28"/>
      <c r="M362" s="148" t="s">
        <v>1</v>
      </c>
      <c r="N362" s="149" t="s">
        <v>41</v>
      </c>
      <c r="P362" s="150">
        <f t="shared" si="121"/>
        <v>0</v>
      </c>
      <c r="Q362" s="150">
        <v>4.2499999999999998E-4</v>
      </c>
      <c r="R362" s="150">
        <f t="shared" si="122"/>
        <v>8.5424999999999997E-3</v>
      </c>
      <c r="S362" s="150">
        <v>0</v>
      </c>
      <c r="T362" s="151">
        <f t="shared" si="123"/>
        <v>0</v>
      </c>
      <c r="AR362" s="152" t="s">
        <v>267</v>
      </c>
      <c r="AT362" s="152" t="s">
        <v>206</v>
      </c>
      <c r="AU362" s="152" t="s">
        <v>88</v>
      </c>
      <c r="AY362" s="13" t="s">
        <v>204</v>
      </c>
      <c r="BE362" s="153">
        <f t="shared" si="124"/>
        <v>0</v>
      </c>
      <c r="BF362" s="153">
        <f t="shared" si="125"/>
        <v>0</v>
      </c>
      <c r="BG362" s="153">
        <f t="shared" si="126"/>
        <v>0</v>
      </c>
      <c r="BH362" s="153">
        <f t="shared" si="127"/>
        <v>0</v>
      </c>
      <c r="BI362" s="153">
        <f t="shared" si="128"/>
        <v>0</v>
      </c>
      <c r="BJ362" s="13" t="s">
        <v>88</v>
      </c>
      <c r="BK362" s="153">
        <f t="shared" si="129"/>
        <v>0</v>
      </c>
      <c r="BL362" s="13" t="s">
        <v>267</v>
      </c>
      <c r="BM362" s="152" t="s">
        <v>1008</v>
      </c>
    </row>
    <row r="363" spans="2:65" s="1" customFormat="1" ht="21.75" customHeight="1" x14ac:dyDescent="0.2">
      <c r="B363" s="139"/>
      <c r="C363" s="154" t="s">
        <v>1009</v>
      </c>
      <c r="D363" s="154" t="s">
        <v>301</v>
      </c>
      <c r="E363" s="155" t="s">
        <v>1010</v>
      </c>
      <c r="F363" s="156" t="s">
        <v>1011</v>
      </c>
      <c r="G363" s="157" t="s">
        <v>294</v>
      </c>
      <c r="H363" s="158">
        <v>3</v>
      </c>
      <c r="I363" s="159"/>
      <c r="J363" s="160">
        <f t="shared" si="120"/>
        <v>0</v>
      </c>
      <c r="K363" s="161"/>
      <c r="L363" s="162"/>
      <c r="M363" s="163" t="s">
        <v>1</v>
      </c>
      <c r="N363" s="164" t="s">
        <v>41</v>
      </c>
      <c r="P363" s="150">
        <f t="shared" si="121"/>
        <v>0</v>
      </c>
      <c r="Q363" s="150">
        <v>0</v>
      </c>
      <c r="R363" s="150">
        <f t="shared" si="122"/>
        <v>0</v>
      </c>
      <c r="S363" s="150">
        <v>0</v>
      </c>
      <c r="T363" s="151">
        <f t="shared" si="123"/>
        <v>0</v>
      </c>
      <c r="AR363" s="152" t="s">
        <v>334</v>
      </c>
      <c r="AT363" s="152" t="s">
        <v>301</v>
      </c>
      <c r="AU363" s="152" t="s">
        <v>88</v>
      </c>
      <c r="AY363" s="13" t="s">
        <v>204</v>
      </c>
      <c r="BE363" s="153">
        <f t="shared" si="124"/>
        <v>0</v>
      </c>
      <c r="BF363" s="153">
        <f t="shared" si="125"/>
        <v>0</v>
      </c>
      <c r="BG363" s="153">
        <f t="shared" si="126"/>
        <v>0</v>
      </c>
      <c r="BH363" s="153">
        <f t="shared" si="127"/>
        <v>0</v>
      </c>
      <c r="BI363" s="153">
        <f t="shared" si="128"/>
        <v>0</v>
      </c>
      <c r="BJ363" s="13" t="s">
        <v>88</v>
      </c>
      <c r="BK363" s="153">
        <f t="shared" si="129"/>
        <v>0</v>
      </c>
      <c r="BL363" s="13" t="s">
        <v>267</v>
      </c>
      <c r="BM363" s="152" t="s">
        <v>1012</v>
      </c>
    </row>
    <row r="364" spans="2:65" s="1" customFormat="1" ht="37.799999999999997" customHeight="1" x14ac:dyDescent="0.2">
      <c r="B364" s="139"/>
      <c r="C364" s="140" t="s">
        <v>1013</v>
      </c>
      <c r="D364" s="140" t="s">
        <v>206</v>
      </c>
      <c r="E364" s="141" t="s">
        <v>1014</v>
      </c>
      <c r="F364" s="142" t="s">
        <v>1015</v>
      </c>
      <c r="G364" s="143" t="s">
        <v>294</v>
      </c>
      <c r="H364" s="144">
        <v>1</v>
      </c>
      <c r="I364" s="145"/>
      <c r="J364" s="146">
        <f t="shared" si="120"/>
        <v>0</v>
      </c>
      <c r="K364" s="147"/>
      <c r="L364" s="28"/>
      <c r="M364" s="148" t="s">
        <v>1</v>
      </c>
      <c r="N364" s="149" t="s">
        <v>41</v>
      </c>
      <c r="P364" s="150">
        <f t="shared" si="121"/>
        <v>0</v>
      </c>
      <c r="Q364" s="150">
        <v>1.0499999999999999E-3</v>
      </c>
      <c r="R364" s="150">
        <f t="shared" si="122"/>
        <v>1.0499999999999999E-3</v>
      </c>
      <c r="S364" s="150">
        <v>0</v>
      </c>
      <c r="T364" s="151">
        <f t="shared" si="123"/>
        <v>0</v>
      </c>
      <c r="AR364" s="152" t="s">
        <v>267</v>
      </c>
      <c r="AT364" s="152" t="s">
        <v>206</v>
      </c>
      <c r="AU364" s="152" t="s">
        <v>88</v>
      </c>
      <c r="AY364" s="13" t="s">
        <v>204</v>
      </c>
      <c r="BE364" s="153">
        <f t="shared" si="124"/>
        <v>0</v>
      </c>
      <c r="BF364" s="153">
        <f t="shared" si="125"/>
        <v>0</v>
      </c>
      <c r="BG364" s="153">
        <f t="shared" si="126"/>
        <v>0</v>
      </c>
      <c r="BH364" s="153">
        <f t="shared" si="127"/>
        <v>0</v>
      </c>
      <c r="BI364" s="153">
        <f t="shared" si="128"/>
        <v>0</v>
      </c>
      <c r="BJ364" s="13" t="s">
        <v>88</v>
      </c>
      <c r="BK364" s="153">
        <f t="shared" si="129"/>
        <v>0</v>
      </c>
      <c r="BL364" s="13" t="s">
        <v>267</v>
      </c>
      <c r="BM364" s="152" t="s">
        <v>1016</v>
      </c>
    </row>
    <row r="365" spans="2:65" s="1" customFormat="1" ht="33" customHeight="1" x14ac:dyDescent="0.2">
      <c r="B365" s="139"/>
      <c r="C365" s="154" t="s">
        <v>1017</v>
      </c>
      <c r="D365" s="154" t="s">
        <v>301</v>
      </c>
      <c r="E365" s="155" t="s">
        <v>1018</v>
      </c>
      <c r="F365" s="156" t="s">
        <v>1019</v>
      </c>
      <c r="G365" s="157" t="s">
        <v>294</v>
      </c>
      <c r="H365" s="158">
        <v>1</v>
      </c>
      <c r="I365" s="159"/>
      <c r="J365" s="160">
        <f t="shared" si="120"/>
        <v>0</v>
      </c>
      <c r="K365" s="161"/>
      <c r="L365" s="162"/>
      <c r="M365" s="163" t="s">
        <v>1</v>
      </c>
      <c r="N365" s="164" t="s">
        <v>41</v>
      </c>
      <c r="P365" s="150">
        <f t="shared" si="121"/>
        <v>0</v>
      </c>
      <c r="Q365" s="150">
        <v>4.7299999999999998E-3</v>
      </c>
      <c r="R365" s="150">
        <f t="shared" si="122"/>
        <v>4.7299999999999998E-3</v>
      </c>
      <c r="S365" s="150">
        <v>0</v>
      </c>
      <c r="T365" s="151">
        <f t="shared" si="123"/>
        <v>0</v>
      </c>
      <c r="AR365" s="152" t="s">
        <v>334</v>
      </c>
      <c r="AT365" s="152" t="s">
        <v>301</v>
      </c>
      <c r="AU365" s="152" t="s">
        <v>88</v>
      </c>
      <c r="AY365" s="13" t="s">
        <v>204</v>
      </c>
      <c r="BE365" s="153">
        <f t="shared" si="124"/>
        <v>0</v>
      </c>
      <c r="BF365" s="153">
        <f t="shared" si="125"/>
        <v>0</v>
      </c>
      <c r="BG365" s="153">
        <f t="shared" si="126"/>
        <v>0</v>
      </c>
      <c r="BH365" s="153">
        <f t="shared" si="127"/>
        <v>0</v>
      </c>
      <c r="BI365" s="153">
        <f t="shared" si="128"/>
        <v>0</v>
      </c>
      <c r="BJ365" s="13" t="s">
        <v>88</v>
      </c>
      <c r="BK365" s="153">
        <f t="shared" si="129"/>
        <v>0</v>
      </c>
      <c r="BL365" s="13" t="s">
        <v>267</v>
      </c>
      <c r="BM365" s="152" t="s">
        <v>1020</v>
      </c>
    </row>
    <row r="366" spans="2:65" s="1" customFormat="1" ht="16.5" customHeight="1" x14ac:dyDescent="0.2">
      <c r="B366" s="139"/>
      <c r="C366" s="154" t="s">
        <v>1021</v>
      </c>
      <c r="D366" s="154" t="s">
        <v>301</v>
      </c>
      <c r="E366" s="155" t="s">
        <v>1022</v>
      </c>
      <c r="F366" s="156" t="s">
        <v>1023</v>
      </c>
      <c r="G366" s="157" t="s">
        <v>1024</v>
      </c>
      <c r="H366" s="158">
        <v>1</v>
      </c>
      <c r="I366" s="159"/>
      <c r="J366" s="160">
        <f t="shared" si="120"/>
        <v>0</v>
      </c>
      <c r="K366" s="161"/>
      <c r="L366" s="162"/>
      <c r="M366" s="163" t="s">
        <v>1</v>
      </c>
      <c r="N366" s="164" t="s">
        <v>41</v>
      </c>
      <c r="P366" s="150">
        <f t="shared" si="121"/>
        <v>0</v>
      </c>
      <c r="Q366" s="150">
        <v>2.2000000000000001E-3</v>
      </c>
      <c r="R366" s="150">
        <f t="shared" si="122"/>
        <v>2.2000000000000001E-3</v>
      </c>
      <c r="S366" s="150">
        <v>0</v>
      </c>
      <c r="T366" s="151">
        <f t="shared" si="123"/>
        <v>0</v>
      </c>
      <c r="AR366" s="152" t="s">
        <v>334</v>
      </c>
      <c r="AT366" s="152" t="s">
        <v>301</v>
      </c>
      <c r="AU366" s="152" t="s">
        <v>88</v>
      </c>
      <c r="AY366" s="13" t="s">
        <v>204</v>
      </c>
      <c r="BE366" s="153">
        <f t="shared" si="124"/>
        <v>0</v>
      </c>
      <c r="BF366" s="153">
        <f t="shared" si="125"/>
        <v>0</v>
      </c>
      <c r="BG366" s="153">
        <f t="shared" si="126"/>
        <v>0</v>
      </c>
      <c r="BH366" s="153">
        <f t="shared" si="127"/>
        <v>0</v>
      </c>
      <c r="BI366" s="153">
        <f t="shared" si="128"/>
        <v>0</v>
      </c>
      <c r="BJ366" s="13" t="s">
        <v>88</v>
      </c>
      <c r="BK366" s="153">
        <f t="shared" si="129"/>
        <v>0</v>
      </c>
      <c r="BL366" s="13" t="s">
        <v>267</v>
      </c>
      <c r="BM366" s="152" t="s">
        <v>1025</v>
      </c>
    </row>
    <row r="367" spans="2:65" s="1" customFormat="1" ht="21.75" customHeight="1" x14ac:dyDescent="0.2">
      <c r="B367" s="139"/>
      <c r="C367" s="154" t="s">
        <v>1026</v>
      </c>
      <c r="D367" s="154" t="s">
        <v>301</v>
      </c>
      <c r="E367" s="155" t="s">
        <v>1027</v>
      </c>
      <c r="F367" s="156" t="s">
        <v>1028</v>
      </c>
      <c r="G367" s="157" t="s">
        <v>495</v>
      </c>
      <c r="H367" s="158">
        <v>1</v>
      </c>
      <c r="I367" s="159"/>
      <c r="J367" s="160">
        <f t="shared" si="120"/>
        <v>0</v>
      </c>
      <c r="K367" s="161"/>
      <c r="L367" s="162"/>
      <c r="M367" s="163" t="s">
        <v>1</v>
      </c>
      <c r="N367" s="164" t="s">
        <v>41</v>
      </c>
      <c r="P367" s="150">
        <f t="shared" si="121"/>
        <v>0</v>
      </c>
      <c r="Q367" s="150">
        <v>8.4999999999999995E-4</v>
      </c>
      <c r="R367" s="150">
        <f t="shared" si="122"/>
        <v>8.4999999999999995E-4</v>
      </c>
      <c r="S367" s="150">
        <v>0</v>
      </c>
      <c r="T367" s="151">
        <f t="shared" si="123"/>
        <v>0</v>
      </c>
      <c r="AR367" s="152" t="s">
        <v>334</v>
      </c>
      <c r="AT367" s="152" t="s">
        <v>301</v>
      </c>
      <c r="AU367" s="152" t="s">
        <v>88</v>
      </c>
      <c r="AY367" s="13" t="s">
        <v>204</v>
      </c>
      <c r="BE367" s="153">
        <f t="shared" si="124"/>
        <v>0</v>
      </c>
      <c r="BF367" s="153">
        <f t="shared" si="125"/>
        <v>0</v>
      </c>
      <c r="BG367" s="153">
        <f t="shared" si="126"/>
        <v>0</v>
      </c>
      <c r="BH367" s="153">
        <f t="shared" si="127"/>
        <v>0</v>
      </c>
      <c r="BI367" s="153">
        <f t="shared" si="128"/>
        <v>0</v>
      </c>
      <c r="BJ367" s="13" t="s">
        <v>88</v>
      </c>
      <c r="BK367" s="153">
        <f t="shared" si="129"/>
        <v>0</v>
      </c>
      <c r="BL367" s="13" t="s">
        <v>267</v>
      </c>
      <c r="BM367" s="152" t="s">
        <v>1029</v>
      </c>
    </row>
    <row r="368" spans="2:65" s="1" customFormat="1" ht="33" customHeight="1" x14ac:dyDescent="0.2">
      <c r="B368" s="139"/>
      <c r="C368" s="140" t="s">
        <v>1030</v>
      </c>
      <c r="D368" s="140" t="s">
        <v>206</v>
      </c>
      <c r="E368" s="141" t="s">
        <v>1031</v>
      </c>
      <c r="F368" s="142" t="s">
        <v>1032</v>
      </c>
      <c r="G368" s="143" t="s">
        <v>294</v>
      </c>
      <c r="H368" s="144">
        <v>27</v>
      </c>
      <c r="I368" s="145"/>
      <c r="J368" s="146">
        <f t="shared" si="120"/>
        <v>0</v>
      </c>
      <c r="K368" s="147"/>
      <c r="L368" s="28"/>
      <c r="M368" s="148" t="s">
        <v>1</v>
      </c>
      <c r="N368" s="149" t="s">
        <v>41</v>
      </c>
      <c r="P368" s="150">
        <f t="shared" si="121"/>
        <v>0</v>
      </c>
      <c r="Q368" s="150">
        <v>0</v>
      </c>
      <c r="R368" s="150">
        <f t="shared" si="122"/>
        <v>0</v>
      </c>
      <c r="S368" s="150">
        <v>0</v>
      </c>
      <c r="T368" s="151">
        <f t="shared" si="123"/>
        <v>0</v>
      </c>
      <c r="AR368" s="152" t="s">
        <v>267</v>
      </c>
      <c r="AT368" s="152" t="s">
        <v>206</v>
      </c>
      <c r="AU368" s="152" t="s">
        <v>88</v>
      </c>
      <c r="AY368" s="13" t="s">
        <v>204</v>
      </c>
      <c r="BE368" s="153">
        <f t="shared" si="124"/>
        <v>0</v>
      </c>
      <c r="BF368" s="153">
        <f t="shared" si="125"/>
        <v>0</v>
      </c>
      <c r="BG368" s="153">
        <f t="shared" si="126"/>
        <v>0</v>
      </c>
      <c r="BH368" s="153">
        <f t="shared" si="127"/>
        <v>0</v>
      </c>
      <c r="BI368" s="153">
        <f t="shared" si="128"/>
        <v>0</v>
      </c>
      <c r="BJ368" s="13" t="s">
        <v>88</v>
      </c>
      <c r="BK368" s="153">
        <f t="shared" si="129"/>
        <v>0</v>
      </c>
      <c r="BL368" s="13" t="s">
        <v>267</v>
      </c>
      <c r="BM368" s="152" t="s">
        <v>1033</v>
      </c>
    </row>
    <row r="369" spans="2:65" s="1" customFormat="1" ht="24.15" customHeight="1" x14ac:dyDescent="0.2">
      <c r="B369" s="139"/>
      <c r="C369" s="154" t="s">
        <v>1034</v>
      </c>
      <c r="D369" s="154" t="s">
        <v>301</v>
      </c>
      <c r="E369" s="155" t="s">
        <v>1035</v>
      </c>
      <c r="F369" s="156" t="s">
        <v>1036</v>
      </c>
      <c r="G369" s="157" t="s">
        <v>294</v>
      </c>
      <c r="H369" s="158">
        <v>27</v>
      </c>
      <c r="I369" s="159"/>
      <c r="J369" s="160">
        <f t="shared" si="120"/>
        <v>0</v>
      </c>
      <c r="K369" s="161"/>
      <c r="L369" s="162"/>
      <c r="M369" s="163" t="s">
        <v>1</v>
      </c>
      <c r="N369" s="164" t="s">
        <v>41</v>
      </c>
      <c r="P369" s="150">
        <f t="shared" si="121"/>
        <v>0</v>
      </c>
      <c r="Q369" s="150">
        <v>1E-3</v>
      </c>
      <c r="R369" s="150">
        <f t="shared" si="122"/>
        <v>2.7E-2</v>
      </c>
      <c r="S369" s="150">
        <v>0</v>
      </c>
      <c r="T369" s="151">
        <f t="shared" si="123"/>
        <v>0</v>
      </c>
      <c r="AR369" s="152" t="s">
        <v>334</v>
      </c>
      <c r="AT369" s="152" t="s">
        <v>301</v>
      </c>
      <c r="AU369" s="152" t="s">
        <v>88</v>
      </c>
      <c r="AY369" s="13" t="s">
        <v>204</v>
      </c>
      <c r="BE369" s="153">
        <f t="shared" si="124"/>
        <v>0</v>
      </c>
      <c r="BF369" s="153">
        <f t="shared" si="125"/>
        <v>0</v>
      </c>
      <c r="BG369" s="153">
        <f t="shared" si="126"/>
        <v>0</v>
      </c>
      <c r="BH369" s="153">
        <f t="shared" si="127"/>
        <v>0</v>
      </c>
      <c r="BI369" s="153">
        <f t="shared" si="128"/>
        <v>0</v>
      </c>
      <c r="BJ369" s="13" t="s">
        <v>88</v>
      </c>
      <c r="BK369" s="153">
        <f t="shared" si="129"/>
        <v>0</v>
      </c>
      <c r="BL369" s="13" t="s">
        <v>267</v>
      </c>
      <c r="BM369" s="152" t="s">
        <v>1037</v>
      </c>
    </row>
    <row r="370" spans="2:65" s="1" customFormat="1" ht="24.15" customHeight="1" x14ac:dyDescent="0.2">
      <c r="B370" s="139"/>
      <c r="C370" s="154" t="s">
        <v>1038</v>
      </c>
      <c r="D370" s="154" t="s">
        <v>301</v>
      </c>
      <c r="E370" s="155" t="s">
        <v>1039</v>
      </c>
      <c r="F370" s="156" t="s">
        <v>1040</v>
      </c>
      <c r="G370" s="157" t="s">
        <v>294</v>
      </c>
      <c r="H370" s="158">
        <v>27</v>
      </c>
      <c r="I370" s="159"/>
      <c r="J370" s="160">
        <f t="shared" si="120"/>
        <v>0</v>
      </c>
      <c r="K370" s="161"/>
      <c r="L370" s="162"/>
      <c r="M370" s="163" t="s">
        <v>1</v>
      </c>
      <c r="N370" s="164" t="s">
        <v>41</v>
      </c>
      <c r="P370" s="150">
        <f t="shared" si="121"/>
        <v>0</v>
      </c>
      <c r="Q370" s="150">
        <v>2.5000000000000001E-2</v>
      </c>
      <c r="R370" s="150">
        <f t="shared" si="122"/>
        <v>0.67500000000000004</v>
      </c>
      <c r="S370" s="150">
        <v>0</v>
      </c>
      <c r="T370" s="151">
        <f t="shared" si="123"/>
        <v>0</v>
      </c>
      <c r="AR370" s="152" t="s">
        <v>334</v>
      </c>
      <c r="AT370" s="152" t="s">
        <v>301</v>
      </c>
      <c r="AU370" s="152" t="s">
        <v>88</v>
      </c>
      <c r="AY370" s="13" t="s">
        <v>204</v>
      </c>
      <c r="BE370" s="153">
        <f t="shared" si="124"/>
        <v>0</v>
      </c>
      <c r="BF370" s="153">
        <f t="shared" si="125"/>
        <v>0</v>
      </c>
      <c r="BG370" s="153">
        <f t="shared" si="126"/>
        <v>0</v>
      </c>
      <c r="BH370" s="153">
        <f t="shared" si="127"/>
        <v>0</v>
      </c>
      <c r="BI370" s="153">
        <f t="shared" si="128"/>
        <v>0</v>
      </c>
      <c r="BJ370" s="13" t="s">
        <v>88</v>
      </c>
      <c r="BK370" s="153">
        <f t="shared" si="129"/>
        <v>0</v>
      </c>
      <c r="BL370" s="13" t="s">
        <v>267</v>
      </c>
      <c r="BM370" s="152" t="s">
        <v>1041</v>
      </c>
    </row>
    <row r="371" spans="2:65" s="1" customFormat="1" ht="24.15" customHeight="1" x14ac:dyDescent="0.2">
      <c r="B371" s="139"/>
      <c r="C371" s="140" t="s">
        <v>1042</v>
      </c>
      <c r="D371" s="140" t="s">
        <v>206</v>
      </c>
      <c r="E371" s="141" t="s">
        <v>1043</v>
      </c>
      <c r="F371" s="142" t="s">
        <v>1044</v>
      </c>
      <c r="G371" s="143" t="s">
        <v>294</v>
      </c>
      <c r="H371" s="144">
        <v>1</v>
      </c>
      <c r="I371" s="145"/>
      <c r="J371" s="146">
        <f t="shared" si="120"/>
        <v>0</v>
      </c>
      <c r="K371" s="147"/>
      <c r="L371" s="28"/>
      <c r="M371" s="148" t="s">
        <v>1</v>
      </c>
      <c r="N371" s="149" t="s">
        <v>41</v>
      </c>
      <c r="P371" s="150">
        <f t="shared" si="121"/>
        <v>0</v>
      </c>
      <c r="Q371" s="150">
        <v>0</v>
      </c>
      <c r="R371" s="150">
        <f t="shared" si="122"/>
        <v>0</v>
      </c>
      <c r="S371" s="150">
        <v>0</v>
      </c>
      <c r="T371" s="151">
        <f t="shared" si="123"/>
        <v>0</v>
      </c>
      <c r="AR371" s="152" t="s">
        <v>267</v>
      </c>
      <c r="AT371" s="152" t="s">
        <v>206</v>
      </c>
      <c r="AU371" s="152" t="s">
        <v>88</v>
      </c>
      <c r="AY371" s="13" t="s">
        <v>204</v>
      </c>
      <c r="BE371" s="153">
        <f t="shared" si="124"/>
        <v>0</v>
      </c>
      <c r="BF371" s="153">
        <f t="shared" si="125"/>
        <v>0</v>
      </c>
      <c r="BG371" s="153">
        <f t="shared" si="126"/>
        <v>0</v>
      </c>
      <c r="BH371" s="153">
        <f t="shared" si="127"/>
        <v>0</v>
      </c>
      <c r="BI371" s="153">
        <f t="shared" si="128"/>
        <v>0</v>
      </c>
      <c r="BJ371" s="13" t="s">
        <v>88</v>
      </c>
      <c r="BK371" s="153">
        <f t="shared" si="129"/>
        <v>0</v>
      </c>
      <c r="BL371" s="13" t="s">
        <v>267</v>
      </c>
      <c r="BM371" s="152" t="s">
        <v>1045</v>
      </c>
    </row>
    <row r="372" spans="2:65" s="1" customFormat="1" ht="21.75" customHeight="1" x14ac:dyDescent="0.2">
      <c r="B372" s="139"/>
      <c r="C372" s="154" t="s">
        <v>1046</v>
      </c>
      <c r="D372" s="154" t="s">
        <v>301</v>
      </c>
      <c r="E372" s="155" t="s">
        <v>1047</v>
      </c>
      <c r="F372" s="156" t="s">
        <v>1048</v>
      </c>
      <c r="G372" s="157" t="s">
        <v>294</v>
      </c>
      <c r="H372" s="158">
        <v>1</v>
      </c>
      <c r="I372" s="159"/>
      <c r="J372" s="160">
        <f t="shared" si="120"/>
        <v>0</v>
      </c>
      <c r="K372" s="161"/>
      <c r="L372" s="162"/>
      <c r="M372" s="163" t="s">
        <v>1</v>
      </c>
      <c r="N372" s="164" t="s">
        <v>41</v>
      </c>
      <c r="P372" s="150">
        <f t="shared" si="121"/>
        <v>0</v>
      </c>
      <c r="Q372" s="150">
        <v>2.5000000000000001E-2</v>
      </c>
      <c r="R372" s="150">
        <f t="shared" si="122"/>
        <v>2.5000000000000001E-2</v>
      </c>
      <c r="S372" s="150">
        <v>0</v>
      </c>
      <c r="T372" s="151">
        <f t="shared" si="123"/>
        <v>0</v>
      </c>
      <c r="AR372" s="152" t="s">
        <v>334</v>
      </c>
      <c r="AT372" s="152" t="s">
        <v>301</v>
      </c>
      <c r="AU372" s="152" t="s">
        <v>88</v>
      </c>
      <c r="AY372" s="13" t="s">
        <v>204</v>
      </c>
      <c r="BE372" s="153">
        <f t="shared" si="124"/>
        <v>0</v>
      </c>
      <c r="BF372" s="153">
        <f t="shared" si="125"/>
        <v>0</v>
      </c>
      <c r="BG372" s="153">
        <f t="shared" si="126"/>
        <v>0</v>
      </c>
      <c r="BH372" s="153">
        <f t="shared" si="127"/>
        <v>0</v>
      </c>
      <c r="BI372" s="153">
        <f t="shared" si="128"/>
        <v>0</v>
      </c>
      <c r="BJ372" s="13" t="s">
        <v>88</v>
      </c>
      <c r="BK372" s="153">
        <f t="shared" si="129"/>
        <v>0</v>
      </c>
      <c r="BL372" s="13" t="s">
        <v>267</v>
      </c>
      <c r="BM372" s="152" t="s">
        <v>1049</v>
      </c>
    </row>
    <row r="373" spans="2:65" s="1" customFormat="1" ht="16.5" customHeight="1" x14ac:dyDescent="0.2">
      <c r="B373" s="139"/>
      <c r="C373" s="154" t="s">
        <v>1050</v>
      </c>
      <c r="D373" s="154" t="s">
        <v>301</v>
      </c>
      <c r="E373" s="155" t="s">
        <v>1051</v>
      </c>
      <c r="F373" s="156" t="s">
        <v>1052</v>
      </c>
      <c r="G373" s="157" t="s">
        <v>1053</v>
      </c>
      <c r="H373" s="158">
        <v>1</v>
      </c>
      <c r="I373" s="159"/>
      <c r="J373" s="160">
        <f t="shared" si="120"/>
        <v>0</v>
      </c>
      <c r="K373" s="161"/>
      <c r="L373" s="162"/>
      <c r="M373" s="163" t="s">
        <v>1</v>
      </c>
      <c r="N373" s="164" t="s">
        <v>41</v>
      </c>
      <c r="P373" s="150">
        <f t="shared" si="121"/>
        <v>0</v>
      </c>
      <c r="Q373" s="150">
        <v>0</v>
      </c>
      <c r="R373" s="150">
        <f t="shared" si="122"/>
        <v>0</v>
      </c>
      <c r="S373" s="150">
        <v>0</v>
      </c>
      <c r="T373" s="151">
        <f t="shared" si="123"/>
        <v>0</v>
      </c>
      <c r="AR373" s="152" t="s">
        <v>334</v>
      </c>
      <c r="AT373" s="152" t="s">
        <v>301</v>
      </c>
      <c r="AU373" s="152" t="s">
        <v>88</v>
      </c>
      <c r="AY373" s="13" t="s">
        <v>204</v>
      </c>
      <c r="BE373" s="153">
        <f t="shared" si="124"/>
        <v>0</v>
      </c>
      <c r="BF373" s="153">
        <f t="shared" si="125"/>
        <v>0</v>
      </c>
      <c r="BG373" s="153">
        <f t="shared" si="126"/>
        <v>0</v>
      </c>
      <c r="BH373" s="153">
        <f t="shared" si="127"/>
        <v>0</v>
      </c>
      <c r="BI373" s="153">
        <f t="shared" si="128"/>
        <v>0</v>
      </c>
      <c r="BJ373" s="13" t="s">
        <v>88</v>
      </c>
      <c r="BK373" s="153">
        <f t="shared" si="129"/>
        <v>0</v>
      </c>
      <c r="BL373" s="13" t="s">
        <v>267</v>
      </c>
      <c r="BM373" s="152" t="s">
        <v>1054</v>
      </c>
    </row>
    <row r="374" spans="2:65" s="1" customFormat="1" ht="24.15" customHeight="1" x14ac:dyDescent="0.2">
      <c r="B374" s="139"/>
      <c r="C374" s="140" t="s">
        <v>1055</v>
      </c>
      <c r="D374" s="140" t="s">
        <v>206</v>
      </c>
      <c r="E374" s="141" t="s">
        <v>1056</v>
      </c>
      <c r="F374" s="142" t="s">
        <v>1057</v>
      </c>
      <c r="G374" s="143" t="s">
        <v>641</v>
      </c>
      <c r="H374" s="165"/>
      <c r="I374" s="145"/>
      <c r="J374" s="146">
        <f t="shared" si="120"/>
        <v>0</v>
      </c>
      <c r="K374" s="147"/>
      <c r="L374" s="28"/>
      <c r="M374" s="148" t="s">
        <v>1</v>
      </c>
      <c r="N374" s="149" t="s">
        <v>41</v>
      </c>
      <c r="P374" s="150">
        <f t="shared" si="121"/>
        <v>0</v>
      </c>
      <c r="Q374" s="150">
        <v>0</v>
      </c>
      <c r="R374" s="150">
        <f t="shared" si="122"/>
        <v>0</v>
      </c>
      <c r="S374" s="150">
        <v>0</v>
      </c>
      <c r="T374" s="151">
        <f t="shared" si="123"/>
        <v>0</v>
      </c>
      <c r="AR374" s="152" t="s">
        <v>267</v>
      </c>
      <c r="AT374" s="152" t="s">
        <v>206</v>
      </c>
      <c r="AU374" s="152" t="s">
        <v>88</v>
      </c>
      <c r="AY374" s="13" t="s">
        <v>204</v>
      </c>
      <c r="BE374" s="153">
        <f t="shared" si="124"/>
        <v>0</v>
      </c>
      <c r="BF374" s="153">
        <f t="shared" si="125"/>
        <v>0</v>
      </c>
      <c r="BG374" s="153">
        <f t="shared" si="126"/>
        <v>0</v>
      </c>
      <c r="BH374" s="153">
        <f t="shared" si="127"/>
        <v>0</v>
      </c>
      <c r="BI374" s="153">
        <f t="shared" si="128"/>
        <v>0</v>
      </c>
      <c r="BJ374" s="13" t="s">
        <v>88</v>
      </c>
      <c r="BK374" s="153">
        <f t="shared" si="129"/>
        <v>0</v>
      </c>
      <c r="BL374" s="13" t="s">
        <v>267</v>
      </c>
      <c r="BM374" s="152" t="s">
        <v>1058</v>
      </c>
    </row>
    <row r="375" spans="2:65" s="11" customFormat="1" ht="22.8" customHeight="1" x14ac:dyDescent="0.25">
      <c r="B375" s="127"/>
      <c r="D375" s="128" t="s">
        <v>74</v>
      </c>
      <c r="E375" s="137" t="s">
        <v>1059</v>
      </c>
      <c r="F375" s="137" t="s">
        <v>1060</v>
      </c>
      <c r="I375" s="130"/>
      <c r="J375" s="138">
        <f>BK375</f>
        <v>0</v>
      </c>
      <c r="L375" s="127"/>
      <c r="M375" s="132"/>
      <c r="P375" s="133">
        <f>SUM(P376:P394)</f>
        <v>0</v>
      </c>
      <c r="R375" s="133">
        <f>SUM(R376:R394)</f>
        <v>0.81430090000000011</v>
      </c>
      <c r="T375" s="134">
        <f>SUM(T376:T394)</f>
        <v>0</v>
      </c>
      <c r="AR375" s="128" t="s">
        <v>88</v>
      </c>
      <c r="AT375" s="135" t="s">
        <v>74</v>
      </c>
      <c r="AU375" s="135" t="s">
        <v>82</v>
      </c>
      <c r="AY375" s="128" t="s">
        <v>204</v>
      </c>
      <c r="BK375" s="136">
        <f>SUM(BK376:BK394)</f>
        <v>0</v>
      </c>
    </row>
    <row r="376" spans="2:65" s="1" customFormat="1" ht="16.5" customHeight="1" x14ac:dyDescent="0.2">
      <c r="B376" s="139"/>
      <c r="C376" s="140" t="s">
        <v>1061</v>
      </c>
      <c r="D376" s="140" t="s">
        <v>206</v>
      </c>
      <c r="E376" s="141" t="s">
        <v>1062</v>
      </c>
      <c r="F376" s="142" t="s">
        <v>1063</v>
      </c>
      <c r="G376" s="143" t="s">
        <v>495</v>
      </c>
      <c r="H376" s="144">
        <v>76.3</v>
      </c>
      <c r="I376" s="145"/>
      <c r="J376" s="146">
        <f t="shared" ref="J376:J394" si="130">ROUND(I376*H376,2)</f>
        <v>0</v>
      </c>
      <c r="K376" s="147"/>
      <c r="L376" s="28"/>
      <c r="M376" s="148" t="s">
        <v>1</v>
      </c>
      <c r="N376" s="149" t="s">
        <v>41</v>
      </c>
      <c r="P376" s="150">
        <f t="shared" ref="P376:P394" si="131">O376*H376</f>
        <v>0</v>
      </c>
      <c r="Q376" s="150">
        <v>1.7240000000000001E-3</v>
      </c>
      <c r="R376" s="150">
        <f t="shared" ref="R376:R394" si="132">Q376*H376</f>
        <v>0.1315412</v>
      </c>
      <c r="S376" s="150">
        <v>0</v>
      </c>
      <c r="T376" s="151">
        <f t="shared" ref="T376:T394" si="133">S376*H376</f>
        <v>0</v>
      </c>
      <c r="AR376" s="152" t="s">
        <v>267</v>
      </c>
      <c r="AT376" s="152" t="s">
        <v>206</v>
      </c>
      <c r="AU376" s="152" t="s">
        <v>88</v>
      </c>
      <c r="AY376" s="13" t="s">
        <v>204</v>
      </c>
      <c r="BE376" s="153">
        <f t="shared" ref="BE376:BE394" si="134">IF(N376="základná",J376,0)</f>
        <v>0</v>
      </c>
      <c r="BF376" s="153">
        <f t="shared" ref="BF376:BF394" si="135">IF(N376="znížená",J376,0)</f>
        <v>0</v>
      </c>
      <c r="BG376" s="153">
        <f t="shared" ref="BG376:BG394" si="136">IF(N376="zákl. prenesená",J376,0)</f>
        <v>0</v>
      </c>
      <c r="BH376" s="153">
        <f t="shared" ref="BH376:BH394" si="137">IF(N376="zníž. prenesená",J376,0)</f>
        <v>0</v>
      </c>
      <c r="BI376" s="153">
        <f t="shared" ref="BI376:BI394" si="138">IF(N376="nulová",J376,0)</f>
        <v>0</v>
      </c>
      <c r="BJ376" s="13" t="s">
        <v>88</v>
      </c>
      <c r="BK376" s="153">
        <f t="shared" ref="BK376:BK394" si="139">ROUND(I376*H376,2)</f>
        <v>0</v>
      </c>
      <c r="BL376" s="13" t="s">
        <v>267</v>
      </c>
      <c r="BM376" s="152" t="s">
        <v>1064</v>
      </c>
    </row>
    <row r="377" spans="2:65" s="1" customFormat="1" ht="16.5" customHeight="1" x14ac:dyDescent="0.2">
      <c r="B377" s="139"/>
      <c r="C377" s="154" t="s">
        <v>1065</v>
      </c>
      <c r="D377" s="154" t="s">
        <v>301</v>
      </c>
      <c r="E377" s="155" t="s">
        <v>1066</v>
      </c>
      <c r="F377" s="156" t="s">
        <v>1067</v>
      </c>
      <c r="G377" s="157" t="s">
        <v>495</v>
      </c>
      <c r="H377" s="158">
        <v>76.3</v>
      </c>
      <c r="I377" s="159"/>
      <c r="J377" s="160">
        <f t="shared" si="130"/>
        <v>0</v>
      </c>
      <c r="K377" s="161"/>
      <c r="L377" s="162"/>
      <c r="M377" s="163" t="s">
        <v>1</v>
      </c>
      <c r="N377" s="164" t="s">
        <v>41</v>
      </c>
      <c r="P377" s="150">
        <f t="shared" si="131"/>
        <v>0</v>
      </c>
      <c r="Q377" s="150">
        <v>1.1999999999999999E-3</v>
      </c>
      <c r="R377" s="150">
        <f t="shared" si="132"/>
        <v>9.1559999999999989E-2</v>
      </c>
      <c r="S377" s="150">
        <v>0</v>
      </c>
      <c r="T377" s="151">
        <f t="shared" si="133"/>
        <v>0</v>
      </c>
      <c r="AR377" s="152" t="s">
        <v>334</v>
      </c>
      <c r="AT377" s="152" t="s">
        <v>301</v>
      </c>
      <c r="AU377" s="152" t="s">
        <v>88</v>
      </c>
      <c r="AY377" s="13" t="s">
        <v>204</v>
      </c>
      <c r="BE377" s="153">
        <f t="shared" si="134"/>
        <v>0</v>
      </c>
      <c r="BF377" s="153">
        <f t="shared" si="135"/>
        <v>0</v>
      </c>
      <c r="BG377" s="153">
        <f t="shared" si="136"/>
        <v>0</v>
      </c>
      <c r="BH377" s="153">
        <f t="shared" si="137"/>
        <v>0</v>
      </c>
      <c r="BI377" s="153">
        <f t="shared" si="138"/>
        <v>0</v>
      </c>
      <c r="BJ377" s="13" t="s">
        <v>88</v>
      </c>
      <c r="BK377" s="153">
        <f t="shared" si="139"/>
        <v>0</v>
      </c>
      <c r="BL377" s="13" t="s">
        <v>267</v>
      </c>
      <c r="BM377" s="152" t="s">
        <v>1068</v>
      </c>
    </row>
    <row r="378" spans="2:65" s="1" customFormat="1" ht="21.75" customHeight="1" x14ac:dyDescent="0.2">
      <c r="B378" s="139"/>
      <c r="C378" s="140" t="s">
        <v>1069</v>
      </c>
      <c r="D378" s="140" t="s">
        <v>206</v>
      </c>
      <c r="E378" s="141" t="s">
        <v>1070</v>
      </c>
      <c r="F378" s="142" t="s">
        <v>1071</v>
      </c>
      <c r="G378" s="143" t="s">
        <v>244</v>
      </c>
      <c r="H378" s="144">
        <v>7</v>
      </c>
      <c r="I378" s="145"/>
      <c r="J378" s="146">
        <f t="shared" si="130"/>
        <v>0</v>
      </c>
      <c r="K378" s="147"/>
      <c r="L378" s="28"/>
      <c r="M378" s="148" t="s">
        <v>1</v>
      </c>
      <c r="N378" s="149" t="s">
        <v>41</v>
      </c>
      <c r="P378" s="150">
        <f t="shared" si="131"/>
        <v>0</v>
      </c>
      <c r="Q378" s="150">
        <v>0</v>
      </c>
      <c r="R378" s="150">
        <f t="shared" si="132"/>
        <v>0</v>
      </c>
      <c r="S378" s="150">
        <v>0</v>
      </c>
      <c r="T378" s="151">
        <f t="shared" si="133"/>
        <v>0</v>
      </c>
      <c r="AR378" s="152" t="s">
        <v>267</v>
      </c>
      <c r="AT378" s="152" t="s">
        <v>206</v>
      </c>
      <c r="AU378" s="152" t="s">
        <v>88</v>
      </c>
      <c r="AY378" s="13" t="s">
        <v>204</v>
      </c>
      <c r="BE378" s="153">
        <f t="shared" si="134"/>
        <v>0</v>
      </c>
      <c r="BF378" s="153">
        <f t="shared" si="135"/>
        <v>0</v>
      </c>
      <c r="BG378" s="153">
        <f t="shared" si="136"/>
        <v>0</v>
      </c>
      <c r="BH378" s="153">
        <f t="shared" si="137"/>
        <v>0</v>
      </c>
      <c r="BI378" s="153">
        <f t="shared" si="138"/>
        <v>0</v>
      </c>
      <c r="BJ378" s="13" t="s">
        <v>88</v>
      </c>
      <c r="BK378" s="153">
        <f t="shared" si="139"/>
        <v>0</v>
      </c>
      <c r="BL378" s="13" t="s">
        <v>267</v>
      </c>
      <c r="BM378" s="152" t="s">
        <v>1072</v>
      </c>
    </row>
    <row r="379" spans="2:65" s="1" customFormat="1" ht="16.5" customHeight="1" x14ac:dyDescent="0.2">
      <c r="B379" s="139"/>
      <c r="C379" s="154" t="s">
        <v>1073</v>
      </c>
      <c r="D379" s="154" t="s">
        <v>301</v>
      </c>
      <c r="E379" s="155" t="s">
        <v>1074</v>
      </c>
      <c r="F379" s="156" t="s">
        <v>1075</v>
      </c>
      <c r="G379" s="157" t="s">
        <v>244</v>
      </c>
      <c r="H379" s="158">
        <v>3.5</v>
      </c>
      <c r="I379" s="159"/>
      <c r="J379" s="160">
        <f t="shared" si="130"/>
        <v>0</v>
      </c>
      <c r="K379" s="161"/>
      <c r="L379" s="162"/>
      <c r="M379" s="163" t="s">
        <v>1</v>
      </c>
      <c r="N379" s="164" t="s">
        <v>41</v>
      </c>
      <c r="P379" s="150">
        <f t="shared" si="131"/>
        <v>0</v>
      </c>
      <c r="Q379" s="150">
        <v>1.7999999999999999E-2</v>
      </c>
      <c r="R379" s="150">
        <f t="shared" si="132"/>
        <v>6.3E-2</v>
      </c>
      <c r="S379" s="150">
        <v>0</v>
      </c>
      <c r="T379" s="151">
        <f t="shared" si="133"/>
        <v>0</v>
      </c>
      <c r="AR379" s="152" t="s">
        <v>334</v>
      </c>
      <c r="AT379" s="152" t="s">
        <v>301</v>
      </c>
      <c r="AU379" s="152" t="s">
        <v>88</v>
      </c>
      <c r="AY379" s="13" t="s">
        <v>204</v>
      </c>
      <c r="BE379" s="153">
        <f t="shared" si="134"/>
        <v>0</v>
      </c>
      <c r="BF379" s="153">
        <f t="shared" si="135"/>
        <v>0</v>
      </c>
      <c r="BG379" s="153">
        <f t="shared" si="136"/>
        <v>0</v>
      </c>
      <c r="BH379" s="153">
        <f t="shared" si="137"/>
        <v>0</v>
      </c>
      <c r="BI379" s="153">
        <f t="shared" si="138"/>
        <v>0</v>
      </c>
      <c r="BJ379" s="13" t="s">
        <v>88</v>
      </c>
      <c r="BK379" s="153">
        <f t="shared" si="139"/>
        <v>0</v>
      </c>
      <c r="BL379" s="13" t="s">
        <v>267</v>
      </c>
      <c r="BM379" s="152" t="s">
        <v>1076</v>
      </c>
    </row>
    <row r="380" spans="2:65" s="1" customFormat="1" ht="16.5" customHeight="1" x14ac:dyDescent="0.2">
      <c r="B380" s="139"/>
      <c r="C380" s="154" t="s">
        <v>1077</v>
      </c>
      <c r="D380" s="154" t="s">
        <v>301</v>
      </c>
      <c r="E380" s="155" t="s">
        <v>1078</v>
      </c>
      <c r="F380" s="156" t="s">
        <v>1079</v>
      </c>
      <c r="G380" s="157" t="s">
        <v>244</v>
      </c>
      <c r="H380" s="158">
        <v>3.5</v>
      </c>
      <c r="I380" s="159"/>
      <c r="J380" s="160">
        <f t="shared" si="130"/>
        <v>0</v>
      </c>
      <c r="K380" s="161"/>
      <c r="L380" s="162"/>
      <c r="M380" s="163" t="s">
        <v>1</v>
      </c>
      <c r="N380" s="164" t="s">
        <v>41</v>
      </c>
      <c r="P380" s="150">
        <f t="shared" si="131"/>
        <v>0</v>
      </c>
      <c r="Q380" s="150">
        <v>1.4E-2</v>
      </c>
      <c r="R380" s="150">
        <f t="shared" si="132"/>
        <v>4.9000000000000002E-2</v>
      </c>
      <c r="S380" s="150">
        <v>0</v>
      </c>
      <c r="T380" s="151">
        <f t="shared" si="133"/>
        <v>0</v>
      </c>
      <c r="AR380" s="152" t="s">
        <v>334</v>
      </c>
      <c r="AT380" s="152" t="s">
        <v>301</v>
      </c>
      <c r="AU380" s="152" t="s">
        <v>88</v>
      </c>
      <c r="AY380" s="13" t="s">
        <v>204</v>
      </c>
      <c r="BE380" s="153">
        <f t="shared" si="134"/>
        <v>0</v>
      </c>
      <c r="BF380" s="153">
        <f t="shared" si="135"/>
        <v>0</v>
      </c>
      <c r="BG380" s="153">
        <f t="shared" si="136"/>
        <v>0</v>
      </c>
      <c r="BH380" s="153">
        <f t="shared" si="137"/>
        <v>0</v>
      </c>
      <c r="BI380" s="153">
        <f t="shared" si="138"/>
        <v>0</v>
      </c>
      <c r="BJ380" s="13" t="s">
        <v>88</v>
      </c>
      <c r="BK380" s="153">
        <f t="shared" si="139"/>
        <v>0</v>
      </c>
      <c r="BL380" s="13" t="s">
        <v>267</v>
      </c>
      <c r="BM380" s="152" t="s">
        <v>1080</v>
      </c>
    </row>
    <row r="381" spans="2:65" s="1" customFormat="1" ht="16.5" customHeight="1" x14ac:dyDescent="0.2">
      <c r="B381" s="139"/>
      <c r="C381" s="140" t="s">
        <v>1081</v>
      </c>
      <c r="D381" s="140" t="s">
        <v>206</v>
      </c>
      <c r="E381" s="141" t="s">
        <v>1082</v>
      </c>
      <c r="F381" s="142" t="s">
        <v>1083</v>
      </c>
      <c r="G381" s="143" t="s">
        <v>495</v>
      </c>
      <c r="H381" s="144">
        <v>15</v>
      </c>
      <c r="I381" s="145"/>
      <c r="J381" s="146">
        <f t="shared" si="130"/>
        <v>0</v>
      </c>
      <c r="K381" s="147"/>
      <c r="L381" s="28"/>
      <c r="M381" s="148" t="s">
        <v>1</v>
      </c>
      <c r="N381" s="149" t="s">
        <v>41</v>
      </c>
      <c r="P381" s="150">
        <f t="shared" si="131"/>
        <v>0</v>
      </c>
      <c r="Q381" s="150">
        <v>3.3E-4</v>
      </c>
      <c r="R381" s="150">
        <f t="shared" si="132"/>
        <v>4.9499999999999995E-3</v>
      </c>
      <c r="S381" s="150">
        <v>0</v>
      </c>
      <c r="T381" s="151">
        <f t="shared" si="133"/>
        <v>0</v>
      </c>
      <c r="AR381" s="152" t="s">
        <v>267</v>
      </c>
      <c r="AT381" s="152" t="s">
        <v>206</v>
      </c>
      <c r="AU381" s="152" t="s">
        <v>88</v>
      </c>
      <c r="AY381" s="13" t="s">
        <v>204</v>
      </c>
      <c r="BE381" s="153">
        <f t="shared" si="134"/>
        <v>0</v>
      </c>
      <c r="BF381" s="153">
        <f t="shared" si="135"/>
        <v>0</v>
      </c>
      <c r="BG381" s="153">
        <f t="shared" si="136"/>
        <v>0</v>
      </c>
      <c r="BH381" s="153">
        <f t="shared" si="137"/>
        <v>0</v>
      </c>
      <c r="BI381" s="153">
        <f t="shared" si="138"/>
        <v>0</v>
      </c>
      <c r="BJ381" s="13" t="s">
        <v>88</v>
      </c>
      <c r="BK381" s="153">
        <f t="shared" si="139"/>
        <v>0</v>
      </c>
      <c r="BL381" s="13" t="s">
        <v>267</v>
      </c>
      <c r="BM381" s="152" t="s">
        <v>1084</v>
      </c>
    </row>
    <row r="382" spans="2:65" s="1" customFormat="1" ht="24.15" customHeight="1" x14ac:dyDescent="0.2">
      <c r="B382" s="139"/>
      <c r="C382" s="154" t="s">
        <v>1085</v>
      </c>
      <c r="D382" s="154" t="s">
        <v>301</v>
      </c>
      <c r="E382" s="155" t="s">
        <v>1086</v>
      </c>
      <c r="F382" s="156" t="s">
        <v>1087</v>
      </c>
      <c r="G382" s="157" t="s">
        <v>495</v>
      </c>
      <c r="H382" s="158">
        <v>15</v>
      </c>
      <c r="I382" s="159"/>
      <c r="J382" s="160">
        <f t="shared" si="130"/>
        <v>0</v>
      </c>
      <c r="K382" s="161"/>
      <c r="L382" s="162"/>
      <c r="M382" s="163" t="s">
        <v>1</v>
      </c>
      <c r="N382" s="164" t="s">
        <v>41</v>
      </c>
      <c r="P382" s="150">
        <f t="shared" si="131"/>
        <v>0</v>
      </c>
      <c r="Q382" s="150">
        <v>1.3500000000000001E-3</v>
      </c>
      <c r="R382" s="150">
        <f t="shared" si="132"/>
        <v>2.0250000000000001E-2</v>
      </c>
      <c r="S382" s="150">
        <v>0</v>
      </c>
      <c r="T382" s="151">
        <f t="shared" si="133"/>
        <v>0</v>
      </c>
      <c r="AR382" s="152" t="s">
        <v>334</v>
      </c>
      <c r="AT382" s="152" t="s">
        <v>301</v>
      </c>
      <c r="AU382" s="152" t="s">
        <v>88</v>
      </c>
      <c r="AY382" s="13" t="s">
        <v>204</v>
      </c>
      <c r="BE382" s="153">
        <f t="shared" si="134"/>
        <v>0</v>
      </c>
      <c r="BF382" s="153">
        <f t="shared" si="135"/>
        <v>0</v>
      </c>
      <c r="BG382" s="153">
        <f t="shared" si="136"/>
        <v>0</v>
      </c>
      <c r="BH382" s="153">
        <f t="shared" si="137"/>
        <v>0</v>
      </c>
      <c r="BI382" s="153">
        <f t="shared" si="138"/>
        <v>0</v>
      </c>
      <c r="BJ382" s="13" t="s">
        <v>88</v>
      </c>
      <c r="BK382" s="153">
        <f t="shared" si="139"/>
        <v>0</v>
      </c>
      <c r="BL382" s="13" t="s">
        <v>267</v>
      </c>
      <c r="BM382" s="152" t="s">
        <v>1088</v>
      </c>
    </row>
    <row r="383" spans="2:65" s="1" customFormat="1" ht="24.15" customHeight="1" x14ac:dyDescent="0.2">
      <c r="B383" s="139"/>
      <c r="C383" s="140" t="s">
        <v>1089</v>
      </c>
      <c r="D383" s="140" t="s">
        <v>206</v>
      </c>
      <c r="E383" s="141" t="s">
        <v>1090</v>
      </c>
      <c r="F383" s="142" t="s">
        <v>1091</v>
      </c>
      <c r="G383" s="143" t="s">
        <v>508</v>
      </c>
      <c r="H383" s="144">
        <v>548.58000000000004</v>
      </c>
      <c r="I383" s="145"/>
      <c r="J383" s="146">
        <f t="shared" si="130"/>
        <v>0</v>
      </c>
      <c r="K383" s="147"/>
      <c r="L383" s="28"/>
      <c r="M383" s="148" t="s">
        <v>1</v>
      </c>
      <c r="N383" s="149" t="s">
        <v>41</v>
      </c>
      <c r="P383" s="150">
        <f t="shared" si="131"/>
        <v>0</v>
      </c>
      <c r="Q383" s="150">
        <v>6.9999999999999994E-5</v>
      </c>
      <c r="R383" s="150">
        <f t="shared" si="132"/>
        <v>3.84006E-2</v>
      </c>
      <c r="S383" s="150">
        <v>0</v>
      </c>
      <c r="T383" s="151">
        <f t="shared" si="133"/>
        <v>0</v>
      </c>
      <c r="AR383" s="152" t="s">
        <v>267</v>
      </c>
      <c r="AT383" s="152" t="s">
        <v>206</v>
      </c>
      <c r="AU383" s="152" t="s">
        <v>88</v>
      </c>
      <c r="AY383" s="13" t="s">
        <v>204</v>
      </c>
      <c r="BE383" s="153">
        <f t="shared" si="134"/>
        <v>0</v>
      </c>
      <c r="BF383" s="153">
        <f t="shared" si="135"/>
        <v>0</v>
      </c>
      <c r="BG383" s="153">
        <f t="shared" si="136"/>
        <v>0</v>
      </c>
      <c r="BH383" s="153">
        <f t="shared" si="137"/>
        <v>0</v>
      </c>
      <c r="BI383" s="153">
        <f t="shared" si="138"/>
        <v>0</v>
      </c>
      <c r="BJ383" s="13" t="s">
        <v>88</v>
      </c>
      <c r="BK383" s="153">
        <f t="shared" si="139"/>
        <v>0</v>
      </c>
      <c r="BL383" s="13" t="s">
        <v>267</v>
      </c>
      <c r="BM383" s="152" t="s">
        <v>1092</v>
      </c>
    </row>
    <row r="384" spans="2:65" s="1" customFormat="1" ht="21.75" customHeight="1" x14ac:dyDescent="0.2">
      <c r="B384" s="139"/>
      <c r="C384" s="140" t="s">
        <v>1093</v>
      </c>
      <c r="D384" s="140" t="s">
        <v>206</v>
      </c>
      <c r="E384" s="141" t="s">
        <v>1094</v>
      </c>
      <c r="F384" s="142" t="s">
        <v>1095</v>
      </c>
      <c r="G384" s="143" t="s">
        <v>244</v>
      </c>
      <c r="H384" s="144">
        <v>45.85</v>
      </c>
      <c r="I384" s="145"/>
      <c r="J384" s="146">
        <f t="shared" si="130"/>
        <v>0</v>
      </c>
      <c r="K384" s="147"/>
      <c r="L384" s="28"/>
      <c r="M384" s="148" t="s">
        <v>1</v>
      </c>
      <c r="N384" s="149" t="s">
        <v>41</v>
      </c>
      <c r="P384" s="150">
        <f t="shared" si="131"/>
        <v>0</v>
      </c>
      <c r="Q384" s="150">
        <v>0</v>
      </c>
      <c r="R384" s="150">
        <f t="shared" si="132"/>
        <v>0</v>
      </c>
      <c r="S384" s="150">
        <v>0</v>
      </c>
      <c r="T384" s="151">
        <f t="shared" si="133"/>
        <v>0</v>
      </c>
      <c r="AR384" s="152" t="s">
        <v>267</v>
      </c>
      <c r="AT384" s="152" t="s">
        <v>206</v>
      </c>
      <c r="AU384" s="152" t="s">
        <v>88</v>
      </c>
      <c r="AY384" s="13" t="s">
        <v>204</v>
      </c>
      <c r="BE384" s="153">
        <f t="shared" si="134"/>
        <v>0</v>
      </c>
      <c r="BF384" s="153">
        <f t="shared" si="135"/>
        <v>0</v>
      </c>
      <c r="BG384" s="153">
        <f t="shared" si="136"/>
        <v>0</v>
      </c>
      <c r="BH384" s="153">
        <f t="shared" si="137"/>
        <v>0</v>
      </c>
      <c r="BI384" s="153">
        <f t="shared" si="138"/>
        <v>0</v>
      </c>
      <c r="BJ384" s="13" t="s">
        <v>88</v>
      </c>
      <c r="BK384" s="153">
        <f t="shared" si="139"/>
        <v>0</v>
      </c>
      <c r="BL384" s="13" t="s">
        <v>267</v>
      </c>
      <c r="BM384" s="152" t="s">
        <v>1096</v>
      </c>
    </row>
    <row r="385" spans="2:65" s="1" customFormat="1" ht="24.15" customHeight="1" x14ac:dyDescent="0.2">
      <c r="B385" s="139"/>
      <c r="C385" s="140" t="s">
        <v>1097</v>
      </c>
      <c r="D385" s="140" t="s">
        <v>206</v>
      </c>
      <c r="E385" s="141" t="s">
        <v>1098</v>
      </c>
      <c r="F385" s="142" t="s">
        <v>1099</v>
      </c>
      <c r="G385" s="143" t="s">
        <v>294</v>
      </c>
      <c r="H385" s="144">
        <v>1</v>
      </c>
      <c r="I385" s="145"/>
      <c r="J385" s="146">
        <f t="shared" si="130"/>
        <v>0</v>
      </c>
      <c r="K385" s="147"/>
      <c r="L385" s="28"/>
      <c r="M385" s="148" t="s">
        <v>1</v>
      </c>
      <c r="N385" s="149" t="s">
        <v>41</v>
      </c>
      <c r="P385" s="150">
        <f t="shared" si="131"/>
        <v>0</v>
      </c>
      <c r="Q385" s="150">
        <v>4.6600000000000001E-5</v>
      </c>
      <c r="R385" s="150">
        <f t="shared" si="132"/>
        <v>4.6600000000000001E-5</v>
      </c>
      <c r="S385" s="150">
        <v>0</v>
      </c>
      <c r="T385" s="151">
        <f t="shared" si="133"/>
        <v>0</v>
      </c>
      <c r="AR385" s="152" t="s">
        <v>267</v>
      </c>
      <c r="AT385" s="152" t="s">
        <v>206</v>
      </c>
      <c r="AU385" s="152" t="s">
        <v>88</v>
      </c>
      <c r="AY385" s="13" t="s">
        <v>204</v>
      </c>
      <c r="BE385" s="153">
        <f t="shared" si="134"/>
        <v>0</v>
      </c>
      <c r="BF385" s="153">
        <f t="shared" si="135"/>
        <v>0</v>
      </c>
      <c r="BG385" s="153">
        <f t="shared" si="136"/>
        <v>0</v>
      </c>
      <c r="BH385" s="153">
        <f t="shared" si="137"/>
        <v>0</v>
      </c>
      <c r="BI385" s="153">
        <f t="shared" si="138"/>
        <v>0</v>
      </c>
      <c r="BJ385" s="13" t="s">
        <v>88</v>
      </c>
      <c r="BK385" s="153">
        <f t="shared" si="139"/>
        <v>0</v>
      </c>
      <c r="BL385" s="13" t="s">
        <v>267</v>
      </c>
      <c r="BM385" s="152" t="s">
        <v>1100</v>
      </c>
    </row>
    <row r="386" spans="2:65" s="1" customFormat="1" ht="24.15" customHeight="1" x14ac:dyDescent="0.2">
      <c r="B386" s="139"/>
      <c r="C386" s="154" t="s">
        <v>1101</v>
      </c>
      <c r="D386" s="154" t="s">
        <v>301</v>
      </c>
      <c r="E386" s="155" t="s">
        <v>1102</v>
      </c>
      <c r="F386" s="156" t="s">
        <v>1103</v>
      </c>
      <c r="G386" s="157" t="s">
        <v>294</v>
      </c>
      <c r="H386" s="158">
        <v>1</v>
      </c>
      <c r="I386" s="159"/>
      <c r="J386" s="160">
        <f t="shared" si="130"/>
        <v>0</v>
      </c>
      <c r="K386" s="161"/>
      <c r="L386" s="162"/>
      <c r="M386" s="163" t="s">
        <v>1</v>
      </c>
      <c r="N386" s="164" t="s">
        <v>41</v>
      </c>
      <c r="P386" s="150">
        <f t="shared" si="131"/>
        <v>0</v>
      </c>
      <c r="Q386" s="150">
        <v>1.559E-2</v>
      </c>
      <c r="R386" s="150">
        <f t="shared" si="132"/>
        <v>1.559E-2</v>
      </c>
      <c r="S386" s="150">
        <v>0</v>
      </c>
      <c r="T386" s="151">
        <f t="shared" si="133"/>
        <v>0</v>
      </c>
      <c r="AR386" s="152" t="s">
        <v>334</v>
      </c>
      <c r="AT386" s="152" t="s">
        <v>301</v>
      </c>
      <c r="AU386" s="152" t="s">
        <v>88</v>
      </c>
      <c r="AY386" s="13" t="s">
        <v>204</v>
      </c>
      <c r="BE386" s="153">
        <f t="shared" si="134"/>
        <v>0</v>
      </c>
      <c r="BF386" s="153">
        <f t="shared" si="135"/>
        <v>0</v>
      </c>
      <c r="BG386" s="153">
        <f t="shared" si="136"/>
        <v>0</v>
      </c>
      <c r="BH386" s="153">
        <f t="shared" si="137"/>
        <v>0</v>
      </c>
      <c r="BI386" s="153">
        <f t="shared" si="138"/>
        <v>0</v>
      </c>
      <c r="BJ386" s="13" t="s">
        <v>88</v>
      </c>
      <c r="BK386" s="153">
        <f t="shared" si="139"/>
        <v>0</v>
      </c>
      <c r="BL386" s="13" t="s">
        <v>267</v>
      </c>
      <c r="BM386" s="152" t="s">
        <v>1104</v>
      </c>
    </row>
    <row r="387" spans="2:65" s="1" customFormat="1" ht="24.15" customHeight="1" x14ac:dyDescent="0.2">
      <c r="B387" s="139"/>
      <c r="C387" s="140" t="s">
        <v>1105</v>
      </c>
      <c r="D387" s="140" t="s">
        <v>206</v>
      </c>
      <c r="E387" s="141" t="s">
        <v>1106</v>
      </c>
      <c r="F387" s="142" t="s">
        <v>1107</v>
      </c>
      <c r="G387" s="143" t="s">
        <v>1024</v>
      </c>
      <c r="H387" s="144">
        <v>11</v>
      </c>
      <c r="I387" s="145"/>
      <c r="J387" s="146">
        <f t="shared" si="130"/>
        <v>0</v>
      </c>
      <c r="K387" s="147"/>
      <c r="L387" s="28"/>
      <c r="M387" s="148" t="s">
        <v>1</v>
      </c>
      <c r="N387" s="149" t="s">
        <v>41</v>
      </c>
      <c r="P387" s="150">
        <f t="shared" si="131"/>
        <v>0</v>
      </c>
      <c r="Q387" s="150">
        <v>0</v>
      </c>
      <c r="R387" s="150">
        <f t="shared" si="132"/>
        <v>0</v>
      </c>
      <c r="S387" s="150">
        <v>0</v>
      </c>
      <c r="T387" s="151">
        <f t="shared" si="133"/>
        <v>0</v>
      </c>
      <c r="AR387" s="152" t="s">
        <v>267</v>
      </c>
      <c r="AT387" s="152" t="s">
        <v>206</v>
      </c>
      <c r="AU387" s="152" t="s">
        <v>88</v>
      </c>
      <c r="AY387" s="13" t="s">
        <v>204</v>
      </c>
      <c r="BE387" s="153">
        <f t="shared" si="134"/>
        <v>0</v>
      </c>
      <c r="BF387" s="153">
        <f t="shared" si="135"/>
        <v>0</v>
      </c>
      <c r="BG387" s="153">
        <f t="shared" si="136"/>
        <v>0</v>
      </c>
      <c r="BH387" s="153">
        <f t="shared" si="137"/>
        <v>0</v>
      </c>
      <c r="BI387" s="153">
        <f t="shared" si="138"/>
        <v>0</v>
      </c>
      <c r="BJ387" s="13" t="s">
        <v>88</v>
      </c>
      <c r="BK387" s="153">
        <f t="shared" si="139"/>
        <v>0</v>
      </c>
      <c r="BL387" s="13" t="s">
        <v>267</v>
      </c>
      <c r="BM387" s="152" t="s">
        <v>1108</v>
      </c>
    </row>
    <row r="388" spans="2:65" s="1" customFormat="1" ht="44.25" customHeight="1" x14ac:dyDescent="0.2">
      <c r="B388" s="139"/>
      <c r="C388" s="154" t="s">
        <v>1109</v>
      </c>
      <c r="D388" s="154" t="s">
        <v>301</v>
      </c>
      <c r="E388" s="155" t="s">
        <v>1110</v>
      </c>
      <c r="F388" s="156" t="s">
        <v>1111</v>
      </c>
      <c r="G388" s="157" t="s">
        <v>294</v>
      </c>
      <c r="H388" s="158">
        <v>6</v>
      </c>
      <c r="I388" s="159"/>
      <c r="J388" s="160">
        <f t="shared" si="130"/>
        <v>0</v>
      </c>
      <c r="K388" s="161"/>
      <c r="L388" s="162"/>
      <c r="M388" s="163" t="s">
        <v>1</v>
      </c>
      <c r="N388" s="164" t="s">
        <v>41</v>
      </c>
      <c r="P388" s="150">
        <f t="shared" si="131"/>
        <v>0</v>
      </c>
      <c r="Q388" s="150">
        <v>1.5E-3</v>
      </c>
      <c r="R388" s="150">
        <f t="shared" si="132"/>
        <v>9.0000000000000011E-3</v>
      </c>
      <c r="S388" s="150">
        <v>0</v>
      </c>
      <c r="T388" s="151">
        <f t="shared" si="133"/>
        <v>0</v>
      </c>
      <c r="AR388" s="152" t="s">
        <v>334</v>
      </c>
      <c r="AT388" s="152" t="s">
        <v>301</v>
      </c>
      <c r="AU388" s="152" t="s">
        <v>88</v>
      </c>
      <c r="AY388" s="13" t="s">
        <v>204</v>
      </c>
      <c r="BE388" s="153">
        <f t="shared" si="134"/>
        <v>0</v>
      </c>
      <c r="BF388" s="153">
        <f t="shared" si="135"/>
        <v>0</v>
      </c>
      <c r="BG388" s="153">
        <f t="shared" si="136"/>
        <v>0</v>
      </c>
      <c r="BH388" s="153">
        <f t="shared" si="137"/>
        <v>0</v>
      </c>
      <c r="BI388" s="153">
        <f t="shared" si="138"/>
        <v>0</v>
      </c>
      <c r="BJ388" s="13" t="s">
        <v>88</v>
      </c>
      <c r="BK388" s="153">
        <f t="shared" si="139"/>
        <v>0</v>
      </c>
      <c r="BL388" s="13" t="s">
        <v>267</v>
      </c>
      <c r="BM388" s="152" t="s">
        <v>1112</v>
      </c>
    </row>
    <row r="389" spans="2:65" s="1" customFormat="1" ht="44.25" customHeight="1" x14ac:dyDescent="0.2">
      <c r="B389" s="139"/>
      <c r="C389" s="154" t="s">
        <v>1113</v>
      </c>
      <c r="D389" s="154" t="s">
        <v>301</v>
      </c>
      <c r="E389" s="155" t="s">
        <v>1114</v>
      </c>
      <c r="F389" s="156" t="s">
        <v>1115</v>
      </c>
      <c r="G389" s="157" t="s">
        <v>294</v>
      </c>
      <c r="H389" s="158">
        <v>5</v>
      </c>
      <c r="I389" s="159"/>
      <c r="J389" s="160">
        <f t="shared" si="130"/>
        <v>0</v>
      </c>
      <c r="K389" s="161"/>
      <c r="L389" s="162"/>
      <c r="M389" s="163" t="s">
        <v>1</v>
      </c>
      <c r="N389" s="164" t="s">
        <v>41</v>
      </c>
      <c r="P389" s="150">
        <f t="shared" si="131"/>
        <v>0</v>
      </c>
      <c r="Q389" s="150">
        <v>1.5E-3</v>
      </c>
      <c r="R389" s="150">
        <f t="shared" si="132"/>
        <v>7.4999999999999997E-3</v>
      </c>
      <c r="S389" s="150">
        <v>0</v>
      </c>
      <c r="T389" s="151">
        <f t="shared" si="133"/>
        <v>0</v>
      </c>
      <c r="AR389" s="152" t="s">
        <v>334</v>
      </c>
      <c r="AT389" s="152" t="s">
        <v>301</v>
      </c>
      <c r="AU389" s="152" t="s">
        <v>88</v>
      </c>
      <c r="AY389" s="13" t="s">
        <v>204</v>
      </c>
      <c r="BE389" s="153">
        <f t="shared" si="134"/>
        <v>0</v>
      </c>
      <c r="BF389" s="153">
        <f t="shared" si="135"/>
        <v>0</v>
      </c>
      <c r="BG389" s="153">
        <f t="shared" si="136"/>
        <v>0</v>
      </c>
      <c r="BH389" s="153">
        <f t="shared" si="137"/>
        <v>0</v>
      </c>
      <c r="BI389" s="153">
        <f t="shared" si="138"/>
        <v>0</v>
      </c>
      <c r="BJ389" s="13" t="s">
        <v>88</v>
      </c>
      <c r="BK389" s="153">
        <f t="shared" si="139"/>
        <v>0</v>
      </c>
      <c r="BL389" s="13" t="s">
        <v>267</v>
      </c>
      <c r="BM389" s="152" t="s">
        <v>1116</v>
      </c>
    </row>
    <row r="390" spans="2:65" s="1" customFormat="1" ht="33" customHeight="1" x14ac:dyDescent="0.2">
      <c r="B390" s="139"/>
      <c r="C390" s="140" t="s">
        <v>1117</v>
      </c>
      <c r="D390" s="140" t="s">
        <v>206</v>
      </c>
      <c r="E390" s="141" t="s">
        <v>1118</v>
      </c>
      <c r="F390" s="142" t="s">
        <v>1119</v>
      </c>
      <c r="G390" s="143" t="s">
        <v>495</v>
      </c>
      <c r="H390" s="144">
        <v>20</v>
      </c>
      <c r="I390" s="145"/>
      <c r="J390" s="146">
        <f t="shared" si="130"/>
        <v>0</v>
      </c>
      <c r="K390" s="147"/>
      <c r="L390" s="28"/>
      <c r="M390" s="148" t="s">
        <v>1</v>
      </c>
      <c r="N390" s="149" t="s">
        <v>41</v>
      </c>
      <c r="P390" s="150">
        <f t="shared" si="131"/>
        <v>0</v>
      </c>
      <c r="Q390" s="150">
        <v>2.1499999999999999E-4</v>
      </c>
      <c r="R390" s="150">
        <f t="shared" si="132"/>
        <v>4.3E-3</v>
      </c>
      <c r="S390" s="150">
        <v>0</v>
      </c>
      <c r="T390" s="151">
        <f t="shared" si="133"/>
        <v>0</v>
      </c>
      <c r="AR390" s="152" t="s">
        <v>267</v>
      </c>
      <c r="AT390" s="152" t="s">
        <v>206</v>
      </c>
      <c r="AU390" s="152" t="s">
        <v>88</v>
      </c>
      <c r="AY390" s="13" t="s">
        <v>204</v>
      </c>
      <c r="BE390" s="153">
        <f t="shared" si="134"/>
        <v>0</v>
      </c>
      <c r="BF390" s="153">
        <f t="shared" si="135"/>
        <v>0</v>
      </c>
      <c r="BG390" s="153">
        <f t="shared" si="136"/>
        <v>0</v>
      </c>
      <c r="BH390" s="153">
        <f t="shared" si="137"/>
        <v>0</v>
      </c>
      <c r="BI390" s="153">
        <f t="shared" si="138"/>
        <v>0</v>
      </c>
      <c r="BJ390" s="13" t="s">
        <v>88</v>
      </c>
      <c r="BK390" s="153">
        <f t="shared" si="139"/>
        <v>0</v>
      </c>
      <c r="BL390" s="13" t="s">
        <v>267</v>
      </c>
      <c r="BM390" s="152" t="s">
        <v>1120</v>
      </c>
    </row>
    <row r="391" spans="2:65" s="1" customFormat="1" ht="37.799999999999997" customHeight="1" x14ac:dyDescent="0.2">
      <c r="B391" s="139"/>
      <c r="C391" s="154" t="s">
        <v>1121</v>
      </c>
      <c r="D391" s="154" t="s">
        <v>301</v>
      </c>
      <c r="E391" s="155" t="s">
        <v>942</v>
      </c>
      <c r="F391" s="156" t="s">
        <v>943</v>
      </c>
      <c r="G391" s="157" t="s">
        <v>495</v>
      </c>
      <c r="H391" s="158">
        <v>21</v>
      </c>
      <c r="I391" s="159"/>
      <c r="J391" s="160">
        <f t="shared" si="130"/>
        <v>0</v>
      </c>
      <c r="K391" s="161"/>
      <c r="L391" s="162"/>
      <c r="M391" s="163" t="s">
        <v>1</v>
      </c>
      <c r="N391" s="164" t="s">
        <v>41</v>
      </c>
      <c r="P391" s="150">
        <f t="shared" si="131"/>
        <v>0</v>
      </c>
      <c r="Q391" s="150">
        <v>1E-4</v>
      </c>
      <c r="R391" s="150">
        <f t="shared" si="132"/>
        <v>2.1000000000000003E-3</v>
      </c>
      <c r="S391" s="150">
        <v>0</v>
      </c>
      <c r="T391" s="151">
        <f t="shared" si="133"/>
        <v>0</v>
      </c>
      <c r="AR391" s="152" t="s">
        <v>334</v>
      </c>
      <c r="AT391" s="152" t="s">
        <v>301</v>
      </c>
      <c r="AU391" s="152" t="s">
        <v>88</v>
      </c>
      <c r="AY391" s="13" t="s">
        <v>204</v>
      </c>
      <c r="BE391" s="153">
        <f t="shared" si="134"/>
        <v>0</v>
      </c>
      <c r="BF391" s="153">
        <f t="shared" si="135"/>
        <v>0</v>
      </c>
      <c r="BG391" s="153">
        <f t="shared" si="136"/>
        <v>0</v>
      </c>
      <c r="BH391" s="153">
        <f t="shared" si="137"/>
        <v>0</v>
      </c>
      <c r="BI391" s="153">
        <f t="shared" si="138"/>
        <v>0</v>
      </c>
      <c r="BJ391" s="13" t="s">
        <v>88</v>
      </c>
      <c r="BK391" s="153">
        <f t="shared" si="139"/>
        <v>0</v>
      </c>
      <c r="BL391" s="13" t="s">
        <v>267</v>
      </c>
      <c r="BM391" s="152" t="s">
        <v>1122</v>
      </c>
    </row>
    <row r="392" spans="2:65" s="1" customFormat="1" ht="37.799999999999997" customHeight="1" x14ac:dyDescent="0.2">
      <c r="B392" s="139"/>
      <c r="C392" s="154" t="s">
        <v>1123</v>
      </c>
      <c r="D392" s="154" t="s">
        <v>301</v>
      </c>
      <c r="E392" s="155" t="s">
        <v>946</v>
      </c>
      <c r="F392" s="156" t="s">
        <v>947</v>
      </c>
      <c r="G392" s="157" t="s">
        <v>495</v>
      </c>
      <c r="H392" s="158">
        <v>21</v>
      </c>
      <c r="I392" s="159"/>
      <c r="J392" s="160">
        <f t="shared" si="130"/>
        <v>0</v>
      </c>
      <c r="K392" s="161"/>
      <c r="L392" s="162"/>
      <c r="M392" s="163" t="s">
        <v>1</v>
      </c>
      <c r="N392" s="164" t="s">
        <v>41</v>
      </c>
      <c r="P392" s="150">
        <f t="shared" si="131"/>
        <v>0</v>
      </c>
      <c r="Q392" s="150">
        <v>1E-4</v>
      </c>
      <c r="R392" s="150">
        <f t="shared" si="132"/>
        <v>2.1000000000000003E-3</v>
      </c>
      <c r="S392" s="150">
        <v>0</v>
      </c>
      <c r="T392" s="151">
        <f t="shared" si="133"/>
        <v>0</v>
      </c>
      <c r="AR392" s="152" t="s">
        <v>334</v>
      </c>
      <c r="AT392" s="152" t="s">
        <v>301</v>
      </c>
      <c r="AU392" s="152" t="s">
        <v>88</v>
      </c>
      <c r="AY392" s="13" t="s">
        <v>204</v>
      </c>
      <c r="BE392" s="153">
        <f t="shared" si="134"/>
        <v>0</v>
      </c>
      <c r="BF392" s="153">
        <f t="shared" si="135"/>
        <v>0</v>
      </c>
      <c r="BG392" s="153">
        <f t="shared" si="136"/>
        <v>0</v>
      </c>
      <c r="BH392" s="153">
        <f t="shared" si="137"/>
        <v>0</v>
      </c>
      <c r="BI392" s="153">
        <f t="shared" si="138"/>
        <v>0</v>
      </c>
      <c r="BJ392" s="13" t="s">
        <v>88</v>
      </c>
      <c r="BK392" s="153">
        <f t="shared" si="139"/>
        <v>0</v>
      </c>
      <c r="BL392" s="13" t="s">
        <v>267</v>
      </c>
      <c r="BM392" s="152" t="s">
        <v>1124</v>
      </c>
    </row>
    <row r="393" spans="2:65" s="1" customFormat="1" ht="24.15" customHeight="1" x14ac:dyDescent="0.2">
      <c r="B393" s="139"/>
      <c r="C393" s="154" t="s">
        <v>1125</v>
      </c>
      <c r="D393" s="154" t="s">
        <v>301</v>
      </c>
      <c r="E393" s="155" t="s">
        <v>1126</v>
      </c>
      <c r="F393" s="156" t="s">
        <v>1127</v>
      </c>
      <c r="G393" s="157" t="s">
        <v>244</v>
      </c>
      <c r="H393" s="158">
        <v>12.375</v>
      </c>
      <c r="I393" s="159"/>
      <c r="J393" s="160">
        <f t="shared" si="130"/>
        <v>0</v>
      </c>
      <c r="K393" s="161"/>
      <c r="L393" s="162"/>
      <c r="M393" s="163" t="s">
        <v>1</v>
      </c>
      <c r="N393" s="164" t="s">
        <v>41</v>
      </c>
      <c r="P393" s="150">
        <f t="shared" si="131"/>
        <v>0</v>
      </c>
      <c r="Q393" s="150">
        <v>3.0300000000000001E-2</v>
      </c>
      <c r="R393" s="150">
        <f t="shared" si="132"/>
        <v>0.37496250000000003</v>
      </c>
      <c r="S393" s="150">
        <v>0</v>
      </c>
      <c r="T393" s="151">
        <f t="shared" si="133"/>
        <v>0</v>
      </c>
      <c r="AR393" s="152" t="s">
        <v>334</v>
      </c>
      <c r="AT393" s="152" t="s">
        <v>301</v>
      </c>
      <c r="AU393" s="152" t="s">
        <v>88</v>
      </c>
      <c r="AY393" s="13" t="s">
        <v>204</v>
      </c>
      <c r="BE393" s="153">
        <f t="shared" si="134"/>
        <v>0</v>
      </c>
      <c r="BF393" s="153">
        <f t="shared" si="135"/>
        <v>0</v>
      </c>
      <c r="BG393" s="153">
        <f t="shared" si="136"/>
        <v>0</v>
      </c>
      <c r="BH393" s="153">
        <f t="shared" si="137"/>
        <v>0</v>
      </c>
      <c r="BI393" s="153">
        <f t="shared" si="138"/>
        <v>0</v>
      </c>
      <c r="BJ393" s="13" t="s">
        <v>88</v>
      </c>
      <c r="BK393" s="153">
        <f t="shared" si="139"/>
        <v>0</v>
      </c>
      <c r="BL393" s="13" t="s">
        <v>267</v>
      </c>
      <c r="BM393" s="152" t="s">
        <v>1128</v>
      </c>
    </row>
    <row r="394" spans="2:65" s="1" customFormat="1" ht="24.15" customHeight="1" x14ac:dyDescent="0.2">
      <c r="B394" s="139"/>
      <c r="C394" s="140" t="s">
        <v>1129</v>
      </c>
      <c r="D394" s="140" t="s">
        <v>206</v>
      </c>
      <c r="E394" s="141" t="s">
        <v>1130</v>
      </c>
      <c r="F394" s="142" t="s">
        <v>1131</v>
      </c>
      <c r="G394" s="143" t="s">
        <v>641</v>
      </c>
      <c r="H394" s="165"/>
      <c r="I394" s="145"/>
      <c r="J394" s="146">
        <f t="shared" si="130"/>
        <v>0</v>
      </c>
      <c r="K394" s="147"/>
      <c r="L394" s="28"/>
      <c r="M394" s="148" t="s">
        <v>1</v>
      </c>
      <c r="N394" s="149" t="s">
        <v>41</v>
      </c>
      <c r="P394" s="150">
        <f t="shared" si="131"/>
        <v>0</v>
      </c>
      <c r="Q394" s="150">
        <v>0</v>
      </c>
      <c r="R394" s="150">
        <f t="shared" si="132"/>
        <v>0</v>
      </c>
      <c r="S394" s="150">
        <v>0</v>
      </c>
      <c r="T394" s="151">
        <f t="shared" si="133"/>
        <v>0</v>
      </c>
      <c r="AR394" s="152" t="s">
        <v>267</v>
      </c>
      <c r="AT394" s="152" t="s">
        <v>206</v>
      </c>
      <c r="AU394" s="152" t="s">
        <v>88</v>
      </c>
      <c r="AY394" s="13" t="s">
        <v>204</v>
      </c>
      <c r="BE394" s="153">
        <f t="shared" si="134"/>
        <v>0</v>
      </c>
      <c r="BF394" s="153">
        <f t="shared" si="135"/>
        <v>0</v>
      </c>
      <c r="BG394" s="153">
        <f t="shared" si="136"/>
        <v>0</v>
      </c>
      <c r="BH394" s="153">
        <f t="shared" si="137"/>
        <v>0</v>
      </c>
      <c r="BI394" s="153">
        <f t="shared" si="138"/>
        <v>0</v>
      </c>
      <c r="BJ394" s="13" t="s">
        <v>88</v>
      </c>
      <c r="BK394" s="153">
        <f t="shared" si="139"/>
        <v>0</v>
      </c>
      <c r="BL394" s="13" t="s">
        <v>267</v>
      </c>
      <c r="BM394" s="152" t="s">
        <v>1132</v>
      </c>
    </row>
    <row r="395" spans="2:65" s="11" customFormat="1" ht="22.8" customHeight="1" x14ac:dyDescent="0.25">
      <c r="B395" s="127"/>
      <c r="D395" s="128" t="s">
        <v>74</v>
      </c>
      <c r="E395" s="137" t="s">
        <v>1133</v>
      </c>
      <c r="F395" s="137" t="s">
        <v>1134</v>
      </c>
      <c r="I395" s="130"/>
      <c r="J395" s="138">
        <f>BK395</f>
        <v>0</v>
      </c>
      <c r="L395" s="127"/>
      <c r="M395" s="132"/>
      <c r="P395" s="133">
        <f>SUM(P396:P400)</f>
        <v>0</v>
      </c>
      <c r="R395" s="133">
        <f>SUM(R396:R400)</f>
        <v>7.1467505000000005</v>
      </c>
      <c r="T395" s="134">
        <f>SUM(T396:T400)</f>
        <v>0</v>
      </c>
      <c r="AR395" s="128" t="s">
        <v>88</v>
      </c>
      <c r="AT395" s="135" t="s">
        <v>74</v>
      </c>
      <c r="AU395" s="135" t="s">
        <v>82</v>
      </c>
      <c r="AY395" s="128" t="s">
        <v>204</v>
      </c>
      <c r="BK395" s="136">
        <f>SUM(BK396:BK400)</f>
        <v>0</v>
      </c>
    </row>
    <row r="396" spans="2:65" s="1" customFormat="1" ht="24.15" customHeight="1" x14ac:dyDescent="0.2">
      <c r="B396" s="139"/>
      <c r="C396" s="140" t="s">
        <v>1135</v>
      </c>
      <c r="D396" s="140" t="s">
        <v>206</v>
      </c>
      <c r="E396" s="141" t="s">
        <v>1136</v>
      </c>
      <c r="F396" s="142" t="s">
        <v>1137</v>
      </c>
      <c r="G396" s="143" t="s">
        <v>244</v>
      </c>
      <c r="H396" s="144">
        <v>211.13</v>
      </c>
      <c r="I396" s="145"/>
      <c r="J396" s="146">
        <f>ROUND(I396*H396,2)</f>
        <v>0</v>
      </c>
      <c r="K396" s="147"/>
      <c r="L396" s="28"/>
      <c r="M396" s="148" t="s">
        <v>1</v>
      </c>
      <c r="N396" s="149" t="s">
        <v>41</v>
      </c>
      <c r="P396" s="150">
        <f>O396*H396</f>
        <v>0</v>
      </c>
      <c r="Q396" s="150">
        <v>3.8500000000000001E-3</v>
      </c>
      <c r="R396" s="150">
        <f>Q396*H396</f>
        <v>0.81285050000000003</v>
      </c>
      <c r="S396" s="150">
        <v>0</v>
      </c>
      <c r="T396" s="151">
        <f>S396*H396</f>
        <v>0</v>
      </c>
      <c r="AR396" s="152" t="s">
        <v>267</v>
      </c>
      <c r="AT396" s="152" t="s">
        <v>206</v>
      </c>
      <c r="AU396" s="152" t="s">
        <v>88</v>
      </c>
      <c r="AY396" s="13" t="s">
        <v>204</v>
      </c>
      <c r="BE396" s="153">
        <f>IF(N396="základná",J396,0)</f>
        <v>0</v>
      </c>
      <c r="BF396" s="153">
        <f>IF(N396="znížená",J396,0)</f>
        <v>0</v>
      </c>
      <c r="BG396" s="153">
        <f>IF(N396="zákl. prenesená",J396,0)</f>
        <v>0</v>
      </c>
      <c r="BH396" s="153">
        <f>IF(N396="zníž. prenesená",J396,0)</f>
        <v>0</v>
      </c>
      <c r="BI396" s="153">
        <f>IF(N396="nulová",J396,0)</f>
        <v>0</v>
      </c>
      <c r="BJ396" s="13" t="s">
        <v>88</v>
      </c>
      <c r="BK396" s="153">
        <f>ROUND(I396*H396,2)</f>
        <v>0</v>
      </c>
      <c r="BL396" s="13" t="s">
        <v>267</v>
      </c>
      <c r="BM396" s="152" t="s">
        <v>1138</v>
      </c>
    </row>
    <row r="397" spans="2:65" s="1" customFormat="1" ht="24.15" customHeight="1" x14ac:dyDescent="0.2">
      <c r="B397" s="139"/>
      <c r="C397" s="154" t="s">
        <v>1139</v>
      </c>
      <c r="D397" s="154" t="s">
        <v>301</v>
      </c>
      <c r="E397" s="155" t="s">
        <v>1140</v>
      </c>
      <c r="F397" s="156" t="s">
        <v>1141</v>
      </c>
      <c r="G397" s="157" t="s">
        <v>244</v>
      </c>
      <c r="H397" s="158">
        <v>232.24299999999999</v>
      </c>
      <c r="I397" s="159"/>
      <c r="J397" s="160">
        <f>ROUND(I397*H397,2)</f>
        <v>0</v>
      </c>
      <c r="K397" s="161"/>
      <c r="L397" s="162"/>
      <c r="M397" s="163" t="s">
        <v>1</v>
      </c>
      <c r="N397" s="164" t="s">
        <v>41</v>
      </c>
      <c r="P397" s="150">
        <f>O397*H397</f>
        <v>0</v>
      </c>
      <c r="Q397" s="150">
        <v>2.4E-2</v>
      </c>
      <c r="R397" s="150">
        <f>Q397*H397</f>
        <v>5.5738320000000003</v>
      </c>
      <c r="S397" s="150">
        <v>0</v>
      </c>
      <c r="T397" s="151">
        <f>S397*H397</f>
        <v>0</v>
      </c>
      <c r="AR397" s="152" t="s">
        <v>334</v>
      </c>
      <c r="AT397" s="152" t="s">
        <v>301</v>
      </c>
      <c r="AU397" s="152" t="s">
        <v>88</v>
      </c>
      <c r="AY397" s="13" t="s">
        <v>204</v>
      </c>
      <c r="BE397" s="153">
        <f>IF(N397="základná",J397,0)</f>
        <v>0</v>
      </c>
      <c r="BF397" s="153">
        <f>IF(N397="znížená",J397,0)</f>
        <v>0</v>
      </c>
      <c r="BG397" s="153">
        <f>IF(N397="zákl. prenesená",J397,0)</f>
        <v>0</v>
      </c>
      <c r="BH397" s="153">
        <f>IF(N397="zníž. prenesená",J397,0)</f>
        <v>0</v>
      </c>
      <c r="BI397" s="153">
        <f>IF(N397="nulová",J397,0)</f>
        <v>0</v>
      </c>
      <c r="BJ397" s="13" t="s">
        <v>88</v>
      </c>
      <c r="BK397" s="153">
        <f>ROUND(I397*H397,2)</f>
        <v>0</v>
      </c>
      <c r="BL397" s="13" t="s">
        <v>267</v>
      </c>
      <c r="BM397" s="152" t="s">
        <v>1142</v>
      </c>
    </row>
    <row r="398" spans="2:65" s="1" customFormat="1" ht="16.5" customHeight="1" x14ac:dyDescent="0.2">
      <c r="B398" s="139"/>
      <c r="C398" s="154" t="s">
        <v>1143</v>
      </c>
      <c r="D398" s="154" t="s">
        <v>301</v>
      </c>
      <c r="E398" s="155" t="s">
        <v>1144</v>
      </c>
      <c r="F398" s="156" t="s">
        <v>1145</v>
      </c>
      <c r="G398" s="157" t="s">
        <v>508</v>
      </c>
      <c r="H398" s="158">
        <v>105.565</v>
      </c>
      <c r="I398" s="159"/>
      <c r="J398" s="160">
        <f>ROUND(I398*H398,2)</f>
        <v>0</v>
      </c>
      <c r="K398" s="161"/>
      <c r="L398" s="162"/>
      <c r="M398" s="163" t="s">
        <v>1</v>
      </c>
      <c r="N398" s="164" t="s">
        <v>41</v>
      </c>
      <c r="P398" s="150">
        <f>O398*H398</f>
        <v>0</v>
      </c>
      <c r="Q398" s="150">
        <v>1E-3</v>
      </c>
      <c r="R398" s="150">
        <f>Q398*H398</f>
        <v>0.10556500000000001</v>
      </c>
      <c r="S398" s="150">
        <v>0</v>
      </c>
      <c r="T398" s="151">
        <f>S398*H398</f>
        <v>0</v>
      </c>
      <c r="AR398" s="152" t="s">
        <v>334</v>
      </c>
      <c r="AT398" s="152" t="s">
        <v>301</v>
      </c>
      <c r="AU398" s="152" t="s">
        <v>88</v>
      </c>
      <c r="AY398" s="13" t="s">
        <v>204</v>
      </c>
      <c r="BE398" s="153">
        <f>IF(N398="základná",J398,0)</f>
        <v>0</v>
      </c>
      <c r="BF398" s="153">
        <f>IF(N398="znížená",J398,0)</f>
        <v>0</v>
      </c>
      <c r="BG398" s="153">
        <f>IF(N398="zákl. prenesená",J398,0)</f>
        <v>0</v>
      </c>
      <c r="BH398" s="153">
        <f>IF(N398="zníž. prenesená",J398,0)</f>
        <v>0</v>
      </c>
      <c r="BI398" s="153">
        <f>IF(N398="nulová",J398,0)</f>
        <v>0</v>
      </c>
      <c r="BJ398" s="13" t="s">
        <v>88</v>
      </c>
      <c r="BK398" s="153">
        <f>ROUND(I398*H398,2)</f>
        <v>0</v>
      </c>
      <c r="BL398" s="13" t="s">
        <v>267</v>
      </c>
      <c r="BM398" s="152" t="s">
        <v>1146</v>
      </c>
    </row>
    <row r="399" spans="2:65" s="1" customFormat="1" ht="16.5" customHeight="1" x14ac:dyDescent="0.2">
      <c r="B399" s="139"/>
      <c r="C399" s="154" t="s">
        <v>1147</v>
      </c>
      <c r="D399" s="154" t="s">
        <v>301</v>
      </c>
      <c r="E399" s="155" t="s">
        <v>1148</v>
      </c>
      <c r="F399" s="156" t="s">
        <v>1149</v>
      </c>
      <c r="G399" s="157" t="s">
        <v>508</v>
      </c>
      <c r="H399" s="158">
        <v>654.50300000000004</v>
      </c>
      <c r="I399" s="159"/>
      <c r="J399" s="160">
        <f>ROUND(I399*H399,2)</f>
        <v>0</v>
      </c>
      <c r="K399" s="161"/>
      <c r="L399" s="162"/>
      <c r="M399" s="163" t="s">
        <v>1</v>
      </c>
      <c r="N399" s="164" t="s">
        <v>41</v>
      </c>
      <c r="P399" s="150">
        <f>O399*H399</f>
        <v>0</v>
      </c>
      <c r="Q399" s="150">
        <v>1E-3</v>
      </c>
      <c r="R399" s="150">
        <f>Q399*H399</f>
        <v>0.65450300000000006</v>
      </c>
      <c r="S399" s="150">
        <v>0</v>
      </c>
      <c r="T399" s="151">
        <f>S399*H399</f>
        <v>0</v>
      </c>
      <c r="AR399" s="152" t="s">
        <v>334</v>
      </c>
      <c r="AT399" s="152" t="s">
        <v>301</v>
      </c>
      <c r="AU399" s="152" t="s">
        <v>88</v>
      </c>
      <c r="AY399" s="13" t="s">
        <v>204</v>
      </c>
      <c r="BE399" s="153">
        <f>IF(N399="základná",J399,0)</f>
        <v>0</v>
      </c>
      <c r="BF399" s="153">
        <f>IF(N399="znížená",J399,0)</f>
        <v>0</v>
      </c>
      <c r="BG399" s="153">
        <f>IF(N399="zákl. prenesená",J399,0)</f>
        <v>0</v>
      </c>
      <c r="BH399" s="153">
        <f>IF(N399="zníž. prenesená",J399,0)</f>
        <v>0</v>
      </c>
      <c r="BI399" s="153">
        <f>IF(N399="nulová",J399,0)</f>
        <v>0</v>
      </c>
      <c r="BJ399" s="13" t="s">
        <v>88</v>
      </c>
      <c r="BK399" s="153">
        <f>ROUND(I399*H399,2)</f>
        <v>0</v>
      </c>
      <c r="BL399" s="13" t="s">
        <v>267</v>
      </c>
      <c r="BM399" s="152" t="s">
        <v>1150</v>
      </c>
    </row>
    <row r="400" spans="2:65" s="1" customFormat="1" ht="24.15" customHeight="1" x14ac:dyDescent="0.2">
      <c r="B400" s="139"/>
      <c r="C400" s="140" t="s">
        <v>1151</v>
      </c>
      <c r="D400" s="140" t="s">
        <v>206</v>
      </c>
      <c r="E400" s="141" t="s">
        <v>1152</v>
      </c>
      <c r="F400" s="142" t="s">
        <v>1153</v>
      </c>
      <c r="G400" s="143" t="s">
        <v>641</v>
      </c>
      <c r="H400" s="165"/>
      <c r="I400" s="145"/>
      <c r="J400" s="146">
        <f>ROUND(I400*H400,2)</f>
        <v>0</v>
      </c>
      <c r="K400" s="147"/>
      <c r="L400" s="28"/>
      <c r="M400" s="148" t="s">
        <v>1</v>
      </c>
      <c r="N400" s="149" t="s">
        <v>41</v>
      </c>
      <c r="P400" s="150">
        <f>O400*H400</f>
        <v>0</v>
      </c>
      <c r="Q400" s="150">
        <v>0</v>
      </c>
      <c r="R400" s="150">
        <f>Q400*H400</f>
        <v>0</v>
      </c>
      <c r="S400" s="150">
        <v>0</v>
      </c>
      <c r="T400" s="151">
        <f>S400*H400</f>
        <v>0</v>
      </c>
      <c r="AR400" s="152" t="s">
        <v>267</v>
      </c>
      <c r="AT400" s="152" t="s">
        <v>206</v>
      </c>
      <c r="AU400" s="152" t="s">
        <v>88</v>
      </c>
      <c r="AY400" s="13" t="s">
        <v>204</v>
      </c>
      <c r="BE400" s="153">
        <f>IF(N400="základná",J400,0)</f>
        <v>0</v>
      </c>
      <c r="BF400" s="153">
        <f>IF(N400="znížená",J400,0)</f>
        <v>0</v>
      </c>
      <c r="BG400" s="153">
        <f>IF(N400="zákl. prenesená",J400,0)</f>
        <v>0</v>
      </c>
      <c r="BH400" s="153">
        <f>IF(N400="zníž. prenesená",J400,0)</f>
        <v>0</v>
      </c>
      <c r="BI400" s="153">
        <f>IF(N400="nulová",J400,0)</f>
        <v>0</v>
      </c>
      <c r="BJ400" s="13" t="s">
        <v>88</v>
      </c>
      <c r="BK400" s="153">
        <f>ROUND(I400*H400,2)</f>
        <v>0</v>
      </c>
      <c r="BL400" s="13" t="s">
        <v>267</v>
      </c>
      <c r="BM400" s="152" t="s">
        <v>1154</v>
      </c>
    </row>
    <row r="401" spans="2:65" s="11" customFormat="1" ht="22.8" customHeight="1" x14ac:dyDescent="0.25">
      <c r="B401" s="127"/>
      <c r="D401" s="128" t="s">
        <v>74</v>
      </c>
      <c r="E401" s="137" t="s">
        <v>1155</v>
      </c>
      <c r="F401" s="137" t="s">
        <v>1156</v>
      </c>
      <c r="I401" s="130"/>
      <c r="J401" s="138">
        <f>BK401</f>
        <v>0</v>
      </c>
      <c r="L401" s="127"/>
      <c r="M401" s="132"/>
      <c r="P401" s="133">
        <f>SUM(P402:P407)</f>
        <v>0</v>
      </c>
      <c r="R401" s="133">
        <f>SUM(R402:R407)</f>
        <v>2.0059075500000003</v>
      </c>
      <c r="T401" s="134">
        <f>SUM(T402:T407)</f>
        <v>0</v>
      </c>
      <c r="AR401" s="128" t="s">
        <v>88</v>
      </c>
      <c r="AT401" s="135" t="s">
        <v>74</v>
      </c>
      <c r="AU401" s="135" t="s">
        <v>82</v>
      </c>
      <c r="AY401" s="128" t="s">
        <v>204</v>
      </c>
      <c r="BK401" s="136">
        <f>SUM(BK402:BK407)</f>
        <v>0</v>
      </c>
    </row>
    <row r="402" spans="2:65" s="1" customFormat="1" ht="16.5" customHeight="1" x14ac:dyDescent="0.2">
      <c r="B402" s="139"/>
      <c r="C402" s="140" t="s">
        <v>1157</v>
      </c>
      <c r="D402" s="140" t="s">
        <v>206</v>
      </c>
      <c r="E402" s="141" t="s">
        <v>1158</v>
      </c>
      <c r="F402" s="142" t="s">
        <v>1159</v>
      </c>
      <c r="G402" s="143" t="s">
        <v>495</v>
      </c>
      <c r="H402" s="144">
        <v>380.76</v>
      </c>
      <c r="I402" s="145"/>
      <c r="J402" s="146">
        <f t="shared" ref="J402:J407" si="140">ROUND(I402*H402,2)</f>
        <v>0</v>
      </c>
      <c r="K402" s="147"/>
      <c r="L402" s="28"/>
      <c r="M402" s="148" t="s">
        <v>1</v>
      </c>
      <c r="N402" s="149" t="s">
        <v>41</v>
      </c>
      <c r="P402" s="150">
        <f t="shared" ref="P402:P407" si="141">O402*H402</f>
        <v>0</v>
      </c>
      <c r="Q402" s="150">
        <v>5.0000000000000002E-5</v>
      </c>
      <c r="R402" s="150">
        <f t="shared" ref="R402:R407" si="142">Q402*H402</f>
        <v>1.9037999999999999E-2</v>
      </c>
      <c r="S402" s="150">
        <v>0</v>
      </c>
      <c r="T402" s="151">
        <f t="shared" ref="T402:T407" si="143">S402*H402</f>
        <v>0</v>
      </c>
      <c r="AR402" s="152" t="s">
        <v>267</v>
      </c>
      <c r="AT402" s="152" t="s">
        <v>206</v>
      </c>
      <c r="AU402" s="152" t="s">
        <v>88</v>
      </c>
      <c r="AY402" s="13" t="s">
        <v>204</v>
      </c>
      <c r="BE402" s="153">
        <f t="shared" ref="BE402:BE407" si="144">IF(N402="základná",J402,0)</f>
        <v>0</v>
      </c>
      <c r="BF402" s="153">
        <f t="shared" ref="BF402:BF407" si="145">IF(N402="znížená",J402,0)</f>
        <v>0</v>
      </c>
      <c r="BG402" s="153">
        <f t="shared" ref="BG402:BG407" si="146">IF(N402="zákl. prenesená",J402,0)</f>
        <v>0</v>
      </c>
      <c r="BH402" s="153">
        <f t="shared" ref="BH402:BH407" si="147">IF(N402="zníž. prenesená",J402,0)</f>
        <v>0</v>
      </c>
      <c r="BI402" s="153">
        <f t="shared" ref="BI402:BI407" si="148">IF(N402="nulová",J402,0)</f>
        <v>0</v>
      </c>
      <c r="BJ402" s="13" t="s">
        <v>88</v>
      </c>
      <c r="BK402" s="153">
        <f t="shared" ref="BK402:BK407" si="149">ROUND(I402*H402,2)</f>
        <v>0</v>
      </c>
      <c r="BL402" s="13" t="s">
        <v>267</v>
      </c>
      <c r="BM402" s="152" t="s">
        <v>1160</v>
      </c>
    </row>
    <row r="403" spans="2:65" s="1" customFormat="1" ht="24.15" customHeight="1" x14ac:dyDescent="0.2">
      <c r="B403" s="139"/>
      <c r="C403" s="154" t="s">
        <v>1161</v>
      </c>
      <c r="D403" s="154" t="s">
        <v>301</v>
      </c>
      <c r="E403" s="155" t="s">
        <v>1162</v>
      </c>
      <c r="F403" s="156" t="s">
        <v>1163</v>
      </c>
      <c r="G403" s="157" t="s">
        <v>244</v>
      </c>
      <c r="H403" s="158">
        <v>38.838000000000001</v>
      </c>
      <c r="I403" s="159"/>
      <c r="J403" s="160">
        <f t="shared" si="140"/>
        <v>0</v>
      </c>
      <c r="K403" s="161"/>
      <c r="L403" s="162"/>
      <c r="M403" s="163" t="s">
        <v>1</v>
      </c>
      <c r="N403" s="164" t="s">
        <v>41</v>
      </c>
      <c r="P403" s="150">
        <f t="shared" si="141"/>
        <v>0</v>
      </c>
      <c r="Q403" s="150">
        <v>3.9500000000000004E-3</v>
      </c>
      <c r="R403" s="150">
        <f t="shared" si="142"/>
        <v>0.15341010000000002</v>
      </c>
      <c r="S403" s="150">
        <v>0</v>
      </c>
      <c r="T403" s="151">
        <f t="shared" si="143"/>
        <v>0</v>
      </c>
      <c r="AR403" s="152" t="s">
        <v>334</v>
      </c>
      <c r="AT403" s="152" t="s">
        <v>301</v>
      </c>
      <c r="AU403" s="152" t="s">
        <v>88</v>
      </c>
      <c r="AY403" s="13" t="s">
        <v>204</v>
      </c>
      <c r="BE403" s="153">
        <f t="shared" si="144"/>
        <v>0</v>
      </c>
      <c r="BF403" s="153">
        <f t="shared" si="145"/>
        <v>0</v>
      </c>
      <c r="BG403" s="153">
        <f t="shared" si="146"/>
        <v>0</v>
      </c>
      <c r="BH403" s="153">
        <f t="shared" si="147"/>
        <v>0</v>
      </c>
      <c r="BI403" s="153">
        <f t="shared" si="148"/>
        <v>0</v>
      </c>
      <c r="BJ403" s="13" t="s">
        <v>88</v>
      </c>
      <c r="BK403" s="153">
        <f t="shared" si="149"/>
        <v>0</v>
      </c>
      <c r="BL403" s="13" t="s">
        <v>267</v>
      </c>
      <c r="BM403" s="152" t="s">
        <v>1164</v>
      </c>
    </row>
    <row r="404" spans="2:65" s="1" customFormat="1" ht="24.15" customHeight="1" x14ac:dyDescent="0.2">
      <c r="B404" s="139"/>
      <c r="C404" s="140" t="s">
        <v>1165</v>
      </c>
      <c r="D404" s="140" t="s">
        <v>206</v>
      </c>
      <c r="E404" s="141" t="s">
        <v>1166</v>
      </c>
      <c r="F404" s="142" t="s">
        <v>1167</v>
      </c>
      <c r="G404" s="143" t="s">
        <v>244</v>
      </c>
      <c r="H404" s="144">
        <v>419.7</v>
      </c>
      <c r="I404" s="145"/>
      <c r="J404" s="146">
        <f t="shared" si="140"/>
        <v>0</v>
      </c>
      <c r="K404" s="147"/>
      <c r="L404" s="28"/>
      <c r="M404" s="148" t="s">
        <v>1</v>
      </c>
      <c r="N404" s="149" t="s">
        <v>41</v>
      </c>
      <c r="P404" s="150">
        <f t="shared" si="141"/>
        <v>0</v>
      </c>
      <c r="Q404" s="150">
        <v>2.9999999999999997E-4</v>
      </c>
      <c r="R404" s="150">
        <f t="shared" si="142"/>
        <v>0.12590999999999999</v>
      </c>
      <c r="S404" s="150">
        <v>0</v>
      </c>
      <c r="T404" s="151">
        <f t="shared" si="143"/>
        <v>0</v>
      </c>
      <c r="AR404" s="152" t="s">
        <v>267</v>
      </c>
      <c r="AT404" s="152" t="s">
        <v>206</v>
      </c>
      <c r="AU404" s="152" t="s">
        <v>88</v>
      </c>
      <c r="AY404" s="13" t="s">
        <v>204</v>
      </c>
      <c r="BE404" s="153">
        <f t="shared" si="144"/>
        <v>0</v>
      </c>
      <c r="BF404" s="153">
        <f t="shared" si="145"/>
        <v>0</v>
      </c>
      <c r="BG404" s="153">
        <f t="shared" si="146"/>
        <v>0</v>
      </c>
      <c r="BH404" s="153">
        <f t="shared" si="147"/>
        <v>0</v>
      </c>
      <c r="BI404" s="153">
        <f t="shared" si="148"/>
        <v>0</v>
      </c>
      <c r="BJ404" s="13" t="s">
        <v>88</v>
      </c>
      <c r="BK404" s="153">
        <f t="shared" si="149"/>
        <v>0</v>
      </c>
      <c r="BL404" s="13" t="s">
        <v>267</v>
      </c>
      <c r="BM404" s="152" t="s">
        <v>1168</v>
      </c>
    </row>
    <row r="405" spans="2:65" s="1" customFormat="1" ht="24.15" customHeight="1" x14ac:dyDescent="0.2">
      <c r="B405" s="139"/>
      <c r="C405" s="154" t="s">
        <v>1169</v>
      </c>
      <c r="D405" s="154" t="s">
        <v>301</v>
      </c>
      <c r="E405" s="155" t="s">
        <v>1162</v>
      </c>
      <c r="F405" s="156" t="s">
        <v>1163</v>
      </c>
      <c r="G405" s="157" t="s">
        <v>244</v>
      </c>
      <c r="H405" s="158">
        <v>432.291</v>
      </c>
      <c r="I405" s="159"/>
      <c r="J405" s="160">
        <f t="shared" si="140"/>
        <v>0</v>
      </c>
      <c r="K405" s="161"/>
      <c r="L405" s="162"/>
      <c r="M405" s="163" t="s">
        <v>1</v>
      </c>
      <c r="N405" s="164" t="s">
        <v>41</v>
      </c>
      <c r="P405" s="150">
        <f t="shared" si="141"/>
        <v>0</v>
      </c>
      <c r="Q405" s="150">
        <v>3.9500000000000004E-3</v>
      </c>
      <c r="R405" s="150">
        <f t="shared" si="142"/>
        <v>1.7075494500000001</v>
      </c>
      <c r="S405" s="150">
        <v>0</v>
      </c>
      <c r="T405" s="151">
        <f t="shared" si="143"/>
        <v>0</v>
      </c>
      <c r="AR405" s="152" t="s">
        <v>334</v>
      </c>
      <c r="AT405" s="152" t="s">
        <v>301</v>
      </c>
      <c r="AU405" s="152" t="s">
        <v>88</v>
      </c>
      <c r="AY405" s="13" t="s">
        <v>204</v>
      </c>
      <c r="BE405" s="153">
        <f t="shared" si="144"/>
        <v>0</v>
      </c>
      <c r="BF405" s="153">
        <f t="shared" si="145"/>
        <v>0</v>
      </c>
      <c r="BG405" s="153">
        <f t="shared" si="146"/>
        <v>0</v>
      </c>
      <c r="BH405" s="153">
        <f t="shared" si="147"/>
        <v>0</v>
      </c>
      <c r="BI405" s="153">
        <f t="shared" si="148"/>
        <v>0</v>
      </c>
      <c r="BJ405" s="13" t="s">
        <v>88</v>
      </c>
      <c r="BK405" s="153">
        <f t="shared" si="149"/>
        <v>0</v>
      </c>
      <c r="BL405" s="13" t="s">
        <v>267</v>
      </c>
      <c r="BM405" s="152" t="s">
        <v>1170</v>
      </c>
    </row>
    <row r="406" spans="2:65" s="1" customFormat="1" ht="21.75" customHeight="1" x14ac:dyDescent="0.2">
      <c r="B406" s="139"/>
      <c r="C406" s="140" t="s">
        <v>1171</v>
      </c>
      <c r="D406" s="140" t="s">
        <v>206</v>
      </c>
      <c r="E406" s="141" t="s">
        <v>1172</v>
      </c>
      <c r="F406" s="142" t="s">
        <v>1173</v>
      </c>
      <c r="G406" s="143" t="s">
        <v>244</v>
      </c>
      <c r="H406" s="144">
        <v>419.7</v>
      </c>
      <c r="I406" s="145"/>
      <c r="J406" s="146">
        <f t="shared" si="140"/>
        <v>0</v>
      </c>
      <c r="K406" s="147"/>
      <c r="L406" s="28"/>
      <c r="M406" s="148" t="s">
        <v>1</v>
      </c>
      <c r="N406" s="149" t="s">
        <v>41</v>
      </c>
      <c r="P406" s="150">
        <f t="shared" si="141"/>
        <v>0</v>
      </c>
      <c r="Q406" s="150">
        <v>0</v>
      </c>
      <c r="R406" s="150">
        <f t="shared" si="142"/>
        <v>0</v>
      </c>
      <c r="S406" s="150">
        <v>0</v>
      </c>
      <c r="T406" s="151">
        <f t="shared" si="143"/>
        <v>0</v>
      </c>
      <c r="AR406" s="152" t="s">
        <v>267</v>
      </c>
      <c r="AT406" s="152" t="s">
        <v>206</v>
      </c>
      <c r="AU406" s="152" t="s">
        <v>88</v>
      </c>
      <c r="AY406" s="13" t="s">
        <v>204</v>
      </c>
      <c r="BE406" s="153">
        <f t="shared" si="144"/>
        <v>0</v>
      </c>
      <c r="BF406" s="153">
        <f t="shared" si="145"/>
        <v>0</v>
      </c>
      <c r="BG406" s="153">
        <f t="shared" si="146"/>
        <v>0</v>
      </c>
      <c r="BH406" s="153">
        <f t="shared" si="147"/>
        <v>0</v>
      </c>
      <c r="BI406" s="153">
        <f t="shared" si="148"/>
        <v>0</v>
      </c>
      <c r="BJ406" s="13" t="s">
        <v>88</v>
      </c>
      <c r="BK406" s="153">
        <f t="shared" si="149"/>
        <v>0</v>
      </c>
      <c r="BL406" s="13" t="s">
        <v>267</v>
      </c>
      <c r="BM406" s="152" t="s">
        <v>1174</v>
      </c>
    </row>
    <row r="407" spans="2:65" s="1" customFormat="1" ht="24.15" customHeight="1" x14ac:dyDescent="0.2">
      <c r="B407" s="139"/>
      <c r="C407" s="140" t="s">
        <v>1175</v>
      </c>
      <c r="D407" s="140" t="s">
        <v>206</v>
      </c>
      <c r="E407" s="141" t="s">
        <v>1176</v>
      </c>
      <c r="F407" s="142" t="s">
        <v>1177</v>
      </c>
      <c r="G407" s="143" t="s">
        <v>641</v>
      </c>
      <c r="H407" s="165"/>
      <c r="I407" s="145"/>
      <c r="J407" s="146">
        <f t="shared" si="140"/>
        <v>0</v>
      </c>
      <c r="K407" s="147"/>
      <c r="L407" s="28"/>
      <c r="M407" s="148" t="s">
        <v>1</v>
      </c>
      <c r="N407" s="149" t="s">
        <v>41</v>
      </c>
      <c r="P407" s="150">
        <f t="shared" si="141"/>
        <v>0</v>
      </c>
      <c r="Q407" s="150">
        <v>0</v>
      </c>
      <c r="R407" s="150">
        <f t="shared" si="142"/>
        <v>0</v>
      </c>
      <c r="S407" s="150">
        <v>0</v>
      </c>
      <c r="T407" s="151">
        <f t="shared" si="143"/>
        <v>0</v>
      </c>
      <c r="AR407" s="152" t="s">
        <v>267</v>
      </c>
      <c r="AT407" s="152" t="s">
        <v>206</v>
      </c>
      <c r="AU407" s="152" t="s">
        <v>88</v>
      </c>
      <c r="AY407" s="13" t="s">
        <v>204</v>
      </c>
      <c r="BE407" s="153">
        <f t="shared" si="144"/>
        <v>0</v>
      </c>
      <c r="BF407" s="153">
        <f t="shared" si="145"/>
        <v>0</v>
      </c>
      <c r="BG407" s="153">
        <f t="shared" si="146"/>
        <v>0</v>
      </c>
      <c r="BH407" s="153">
        <f t="shared" si="147"/>
        <v>0</v>
      </c>
      <c r="BI407" s="153">
        <f t="shared" si="148"/>
        <v>0</v>
      </c>
      <c r="BJ407" s="13" t="s">
        <v>88</v>
      </c>
      <c r="BK407" s="153">
        <f t="shared" si="149"/>
        <v>0</v>
      </c>
      <c r="BL407" s="13" t="s">
        <v>267</v>
      </c>
      <c r="BM407" s="152" t="s">
        <v>1178</v>
      </c>
    </row>
    <row r="408" spans="2:65" s="11" customFormat="1" ht="22.8" customHeight="1" x14ac:dyDescent="0.25">
      <c r="B408" s="127"/>
      <c r="D408" s="128" t="s">
        <v>74</v>
      </c>
      <c r="E408" s="137" t="s">
        <v>1179</v>
      </c>
      <c r="F408" s="137" t="s">
        <v>1180</v>
      </c>
      <c r="I408" s="130"/>
      <c r="J408" s="138">
        <f>BK408</f>
        <v>0</v>
      </c>
      <c r="L408" s="127"/>
      <c r="M408" s="132"/>
      <c r="P408" s="133">
        <f>SUM(P409:P413)</f>
        <v>0</v>
      </c>
      <c r="R408" s="133">
        <f>SUM(R409:R413)</f>
        <v>23.550134180000001</v>
      </c>
      <c r="T408" s="134">
        <f>SUM(T409:T413)</f>
        <v>0</v>
      </c>
      <c r="AR408" s="128" t="s">
        <v>88</v>
      </c>
      <c r="AT408" s="135" t="s">
        <v>74</v>
      </c>
      <c r="AU408" s="135" t="s">
        <v>82</v>
      </c>
      <c r="AY408" s="128" t="s">
        <v>204</v>
      </c>
      <c r="BK408" s="136">
        <f>SUM(BK409:BK413)</f>
        <v>0</v>
      </c>
    </row>
    <row r="409" spans="2:65" s="1" customFormat="1" ht="24.15" customHeight="1" x14ac:dyDescent="0.2">
      <c r="B409" s="139"/>
      <c r="C409" s="140" t="s">
        <v>1181</v>
      </c>
      <c r="D409" s="140" t="s">
        <v>206</v>
      </c>
      <c r="E409" s="141" t="s">
        <v>1182</v>
      </c>
      <c r="F409" s="142" t="s">
        <v>1183</v>
      </c>
      <c r="G409" s="143" t="s">
        <v>244</v>
      </c>
      <c r="H409" s="144">
        <v>289.52699999999999</v>
      </c>
      <c r="I409" s="145"/>
      <c r="J409" s="146">
        <f>ROUND(I409*H409,2)</f>
        <v>0</v>
      </c>
      <c r="K409" s="147"/>
      <c r="L409" s="28"/>
      <c r="M409" s="148" t="s">
        <v>1</v>
      </c>
      <c r="N409" s="149" t="s">
        <v>41</v>
      </c>
      <c r="P409" s="150">
        <f>O409*H409</f>
        <v>0</v>
      </c>
      <c r="Q409" s="150">
        <v>3.3400000000000001E-3</v>
      </c>
      <c r="R409" s="150">
        <f>Q409*H409</f>
        <v>0.96702018000000001</v>
      </c>
      <c r="S409" s="150">
        <v>0</v>
      </c>
      <c r="T409" s="151">
        <f>S409*H409</f>
        <v>0</v>
      </c>
      <c r="AR409" s="152" t="s">
        <v>267</v>
      </c>
      <c r="AT409" s="152" t="s">
        <v>206</v>
      </c>
      <c r="AU409" s="152" t="s">
        <v>88</v>
      </c>
      <c r="AY409" s="13" t="s">
        <v>204</v>
      </c>
      <c r="BE409" s="153">
        <f>IF(N409="základná",J409,0)</f>
        <v>0</v>
      </c>
      <c r="BF409" s="153">
        <f>IF(N409="znížená",J409,0)</f>
        <v>0</v>
      </c>
      <c r="BG409" s="153">
        <f>IF(N409="zákl. prenesená",J409,0)</f>
        <v>0</v>
      </c>
      <c r="BH409" s="153">
        <f>IF(N409="zníž. prenesená",J409,0)</f>
        <v>0</v>
      </c>
      <c r="BI409" s="153">
        <f>IF(N409="nulová",J409,0)</f>
        <v>0</v>
      </c>
      <c r="BJ409" s="13" t="s">
        <v>88</v>
      </c>
      <c r="BK409" s="153">
        <f>ROUND(I409*H409,2)</f>
        <v>0</v>
      </c>
      <c r="BL409" s="13" t="s">
        <v>267</v>
      </c>
      <c r="BM409" s="152" t="s">
        <v>1184</v>
      </c>
    </row>
    <row r="410" spans="2:65" s="1" customFormat="1" ht="16.5" customHeight="1" x14ac:dyDescent="0.2">
      <c r="B410" s="139"/>
      <c r="C410" s="154" t="s">
        <v>1185</v>
      </c>
      <c r="D410" s="154" t="s">
        <v>301</v>
      </c>
      <c r="E410" s="155" t="s">
        <v>1186</v>
      </c>
      <c r="F410" s="156" t="s">
        <v>1187</v>
      </c>
      <c r="G410" s="157" t="s">
        <v>244</v>
      </c>
      <c r="H410" s="158">
        <v>304.00299999999999</v>
      </c>
      <c r="I410" s="159"/>
      <c r="J410" s="160">
        <f>ROUND(I410*H410,2)</f>
        <v>0</v>
      </c>
      <c r="K410" s="161"/>
      <c r="L410" s="162"/>
      <c r="M410" s="163" t="s">
        <v>1</v>
      </c>
      <c r="N410" s="164" t="s">
        <v>41</v>
      </c>
      <c r="P410" s="150">
        <f>O410*H410</f>
        <v>0</v>
      </c>
      <c r="Q410" s="150">
        <v>0</v>
      </c>
      <c r="R410" s="150">
        <f>Q410*H410</f>
        <v>0</v>
      </c>
      <c r="S410" s="150">
        <v>0</v>
      </c>
      <c r="T410" s="151">
        <f>S410*H410</f>
        <v>0</v>
      </c>
      <c r="AR410" s="152" t="s">
        <v>334</v>
      </c>
      <c r="AT410" s="152" t="s">
        <v>301</v>
      </c>
      <c r="AU410" s="152" t="s">
        <v>88</v>
      </c>
      <c r="AY410" s="13" t="s">
        <v>204</v>
      </c>
      <c r="BE410" s="153">
        <f>IF(N410="základná",J410,0)</f>
        <v>0</v>
      </c>
      <c r="BF410" s="153">
        <f>IF(N410="znížená",J410,0)</f>
        <v>0</v>
      </c>
      <c r="BG410" s="153">
        <f>IF(N410="zákl. prenesená",J410,0)</f>
        <v>0</v>
      </c>
      <c r="BH410" s="153">
        <f>IF(N410="zníž. prenesená",J410,0)</f>
        <v>0</v>
      </c>
      <c r="BI410" s="153">
        <f>IF(N410="nulová",J410,0)</f>
        <v>0</v>
      </c>
      <c r="BJ410" s="13" t="s">
        <v>88</v>
      </c>
      <c r="BK410" s="153">
        <f>ROUND(I410*H410,2)</f>
        <v>0</v>
      </c>
      <c r="BL410" s="13" t="s">
        <v>267</v>
      </c>
      <c r="BM410" s="152" t="s">
        <v>1188</v>
      </c>
    </row>
    <row r="411" spans="2:65" s="1" customFormat="1" ht="16.5" customHeight="1" x14ac:dyDescent="0.2">
      <c r="B411" s="139"/>
      <c r="C411" s="154" t="s">
        <v>1189</v>
      </c>
      <c r="D411" s="154" t="s">
        <v>301</v>
      </c>
      <c r="E411" s="155" t="s">
        <v>1190</v>
      </c>
      <c r="F411" s="156" t="s">
        <v>1145</v>
      </c>
      <c r="G411" s="157" t="s">
        <v>508</v>
      </c>
      <c r="H411" s="158">
        <v>144.76400000000001</v>
      </c>
      <c r="I411" s="159"/>
      <c r="J411" s="160">
        <f>ROUND(I411*H411,2)</f>
        <v>0</v>
      </c>
      <c r="K411" s="161"/>
      <c r="L411" s="162"/>
      <c r="M411" s="163" t="s">
        <v>1</v>
      </c>
      <c r="N411" s="164" t="s">
        <v>41</v>
      </c>
      <c r="P411" s="150">
        <f>O411*H411</f>
        <v>0</v>
      </c>
      <c r="Q411" s="150">
        <v>1E-3</v>
      </c>
      <c r="R411" s="150">
        <f>Q411*H411</f>
        <v>0.144764</v>
      </c>
      <c r="S411" s="150">
        <v>0</v>
      </c>
      <c r="T411" s="151">
        <f>S411*H411</f>
        <v>0</v>
      </c>
      <c r="AR411" s="152" t="s">
        <v>334</v>
      </c>
      <c r="AT411" s="152" t="s">
        <v>301</v>
      </c>
      <c r="AU411" s="152" t="s">
        <v>88</v>
      </c>
      <c r="AY411" s="13" t="s">
        <v>204</v>
      </c>
      <c r="BE411" s="153">
        <f>IF(N411="základná",J411,0)</f>
        <v>0</v>
      </c>
      <c r="BF411" s="153">
        <f>IF(N411="znížená",J411,0)</f>
        <v>0</v>
      </c>
      <c r="BG411" s="153">
        <f>IF(N411="zákl. prenesená",J411,0)</f>
        <v>0</v>
      </c>
      <c r="BH411" s="153">
        <f>IF(N411="zníž. prenesená",J411,0)</f>
        <v>0</v>
      </c>
      <c r="BI411" s="153">
        <f>IF(N411="nulová",J411,0)</f>
        <v>0</v>
      </c>
      <c r="BJ411" s="13" t="s">
        <v>88</v>
      </c>
      <c r="BK411" s="153">
        <f>ROUND(I411*H411,2)</f>
        <v>0</v>
      </c>
      <c r="BL411" s="13" t="s">
        <v>267</v>
      </c>
      <c r="BM411" s="152" t="s">
        <v>1191</v>
      </c>
    </row>
    <row r="412" spans="2:65" s="1" customFormat="1" ht="16.5" customHeight="1" x14ac:dyDescent="0.2">
      <c r="B412" s="139"/>
      <c r="C412" s="154" t="s">
        <v>1192</v>
      </c>
      <c r="D412" s="154" t="s">
        <v>301</v>
      </c>
      <c r="E412" s="155" t="s">
        <v>1193</v>
      </c>
      <c r="F412" s="156" t="s">
        <v>1194</v>
      </c>
      <c r="G412" s="157" t="s">
        <v>508</v>
      </c>
      <c r="H412" s="158">
        <v>897.53399999999999</v>
      </c>
      <c r="I412" s="159"/>
      <c r="J412" s="160">
        <f>ROUND(I412*H412,2)</f>
        <v>0</v>
      </c>
      <c r="K412" s="161"/>
      <c r="L412" s="162"/>
      <c r="M412" s="163" t="s">
        <v>1</v>
      </c>
      <c r="N412" s="164" t="s">
        <v>41</v>
      </c>
      <c r="P412" s="150">
        <f>O412*H412</f>
        <v>0</v>
      </c>
      <c r="Q412" s="150">
        <v>2.5000000000000001E-2</v>
      </c>
      <c r="R412" s="150">
        <f>Q412*H412</f>
        <v>22.43835</v>
      </c>
      <c r="S412" s="150">
        <v>0</v>
      </c>
      <c r="T412" s="151">
        <f>S412*H412</f>
        <v>0</v>
      </c>
      <c r="AR412" s="152" t="s">
        <v>334</v>
      </c>
      <c r="AT412" s="152" t="s">
        <v>301</v>
      </c>
      <c r="AU412" s="152" t="s">
        <v>88</v>
      </c>
      <c r="AY412" s="13" t="s">
        <v>204</v>
      </c>
      <c r="BE412" s="153">
        <f>IF(N412="základná",J412,0)</f>
        <v>0</v>
      </c>
      <c r="BF412" s="153">
        <f>IF(N412="znížená",J412,0)</f>
        <v>0</v>
      </c>
      <c r="BG412" s="153">
        <f>IF(N412="zákl. prenesená",J412,0)</f>
        <v>0</v>
      </c>
      <c r="BH412" s="153">
        <f>IF(N412="zníž. prenesená",J412,0)</f>
        <v>0</v>
      </c>
      <c r="BI412" s="153">
        <f>IF(N412="nulová",J412,0)</f>
        <v>0</v>
      </c>
      <c r="BJ412" s="13" t="s">
        <v>88</v>
      </c>
      <c r="BK412" s="153">
        <f>ROUND(I412*H412,2)</f>
        <v>0</v>
      </c>
      <c r="BL412" s="13" t="s">
        <v>267</v>
      </c>
      <c r="BM412" s="152" t="s">
        <v>1195</v>
      </c>
    </row>
    <row r="413" spans="2:65" s="1" customFormat="1" ht="24.15" customHeight="1" x14ac:dyDescent="0.2">
      <c r="B413" s="139"/>
      <c r="C413" s="140" t="s">
        <v>1196</v>
      </c>
      <c r="D413" s="140" t="s">
        <v>206</v>
      </c>
      <c r="E413" s="141" t="s">
        <v>1197</v>
      </c>
      <c r="F413" s="142" t="s">
        <v>1198</v>
      </c>
      <c r="G413" s="143" t="s">
        <v>641</v>
      </c>
      <c r="H413" s="165"/>
      <c r="I413" s="145"/>
      <c r="J413" s="146">
        <f>ROUND(I413*H413,2)</f>
        <v>0</v>
      </c>
      <c r="K413" s="147"/>
      <c r="L413" s="28"/>
      <c r="M413" s="148" t="s">
        <v>1</v>
      </c>
      <c r="N413" s="149" t="s">
        <v>41</v>
      </c>
      <c r="P413" s="150">
        <f>O413*H413</f>
        <v>0</v>
      </c>
      <c r="Q413" s="150">
        <v>0</v>
      </c>
      <c r="R413" s="150">
        <f>Q413*H413</f>
        <v>0</v>
      </c>
      <c r="S413" s="150">
        <v>0</v>
      </c>
      <c r="T413" s="151">
        <f>S413*H413</f>
        <v>0</v>
      </c>
      <c r="AR413" s="152" t="s">
        <v>267</v>
      </c>
      <c r="AT413" s="152" t="s">
        <v>206</v>
      </c>
      <c r="AU413" s="152" t="s">
        <v>88</v>
      </c>
      <c r="AY413" s="13" t="s">
        <v>204</v>
      </c>
      <c r="BE413" s="153">
        <f>IF(N413="základná",J413,0)</f>
        <v>0</v>
      </c>
      <c r="BF413" s="153">
        <f>IF(N413="znížená",J413,0)</f>
        <v>0</v>
      </c>
      <c r="BG413" s="153">
        <f>IF(N413="zákl. prenesená",J413,0)</f>
        <v>0</v>
      </c>
      <c r="BH413" s="153">
        <f>IF(N413="zníž. prenesená",J413,0)</f>
        <v>0</v>
      </c>
      <c r="BI413" s="153">
        <f>IF(N413="nulová",J413,0)</f>
        <v>0</v>
      </c>
      <c r="BJ413" s="13" t="s">
        <v>88</v>
      </c>
      <c r="BK413" s="153">
        <f>ROUND(I413*H413,2)</f>
        <v>0</v>
      </c>
      <c r="BL413" s="13" t="s">
        <v>267</v>
      </c>
      <c r="BM413" s="152" t="s">
        <v>1199</v>
      </c>
    </row>
    <row r="414" spans="2:65" s="11" customFormat="1" ht="22.8" customHeight="1" x14ac:dyDescent="0.25">
      <c r="B414" s="127"/>
      <c r="D414" s="128" t="s">
        <v>74</v>
      </c>
      <c r="E414" s="137" t="s">
        <v>1200</v>
      </c>
      <c r="F414" s="137" t="s">
        <v>1201</v>
      </c>
      <c r="I414" s="130"/>
      <c r="J414" s="138">
        <f>BK414</f>
        <v>0</v>
      </c>
      <c r="L414" s="127"/>
      <c r="M414" s="132"/>
      <c r="P414" s="133">
        <f>P415</f>
        <v>0</v>
      </c>
      <c r="R414" s="133">
        <f>R415</f>
        <v>0.2102578974</v>
      </c>
      <c r="T414" s="134">
        <f>T415</f>
        <v>0</v>
      </c>
      <c r="AR414" s="128" t="s">
        <v>88</v>
      </c>
      <c r="AT414" s="135" t="s">
        <v>74</v>
      </c>
      <c r="AU414" s="135" t="s">
        <v>82</v>
      </c>
      <c r="AY414" s="128" t="s">
        <v>204</v>
      </c>
      <c r="BK414" s="136">
        <f>BK415</f>
        <v>0</v>
      </c>
    </row>
    <row r="415" spans="2:65" s="1" customFormat="1" ht="33" customHeight="1" x14ac:dyDescent="0.2">
      <c r="B415" s="139"/>
      <c r="C415" s="140" t="s">
        <v>1202</v>
      </c>
      <c r="D415" s="140" t="s">
        <v>206</v>
      </c>
      <c r="E415" s="141" t="s">
        <v>1203</v>
      </c>
      <c r="F415" s="142" t="s">
        <v>1204</v>
      </c>
      <c r="G415" s="143" t="s">
        <v>244</v>
      </c>
      <c r="H415" s="144">
        <v>630.78</v>
      </c>
      <c r="I415" s="145"/>
      <c r="J415" s="146">
        <f>ROUND(I415*H415,2)</f>
        <v>0</v>
      </c>
      <c r="K415" s="147"/>
      <c r="L415" s="28"/>
      <c r="M415" s="148" t="s">
        <v>1</v>
      </c>
      <c r="N415" s="149" t="s">
        <v>41</v>
      </c>
      <c r="P415" s="150">
        <f>O415*H415</f>
        <v>0</v>
      </c>
      <c r="Q415" s="150">
        <v>3.3333000000000001E-4</v>
      </c>
      <c r="R415" s="150">
        <f>Q415*H415</f>
        <v>0.2102578974</v>
      </c>
      <c r="S415" s="150">
        <v>0</v>
      </c>
      <c r="T415" s="151">
        <f>S415*H415</f>
        <v>0</v>
      </c>
      <c r="AR415" s="152" t="s">
        <v>267</v>
      </c>
      <c r="AT415" s="152" t="s">
        <v>206</v>
      </c>
      <c r="AU415" s="152" t="s">
        <v>88</v>
      </c>
      <c r="AY415" s="13" t="s">
        <v>204</v>
      </c>
      <c r="BE415" s="153">
        <f>IF(N415="základná",J415,0)</f>
        <v>0</v>
      </c>
      <c r="BF415" s="153">
        <f>IF(N415="znížená",J415,0)</f>
        <v>0</v>
      </c>
      <c r="BG415" s="153">
        <f>IF(N415="zákl. prenesená",J415,0)</f>
        <v>0</v>
      </c>
      <c r="BH415" s="153">
        <f>IF(N415="zníž. prenesená",J415,0)</f>
        <v>0</v>
      </c>
      <c r="BI415" s="153">
        <f>IF(N415="nulová",J415,0)</f>
        <v>0</v>
      </c>
      <c r="BJ415" s="13" t="s">
        <v>88</v>
      </c>
      <c r="BK415" s="153">
        <f>ROUND(I415*H415,2)</f>
        <v>0</v>
      </c>
      <c r="BL415" s="13" t="s">
        <v>267</v>
      </c>
      <c r="BM415" s="152" t="s">
        <v>1205</v>
      </c>
    </row>
    <row r="416" spans="2:65" s="11" customFormat="1" ht="22.8" customHeight="1" x14ac:dyDescent="0.25">
      <c r="B416" s="127"/>
      <c r="D416" s="128" t="s">
        <v>74</v>
      </c>
      <c r="E416" s="137" t="s">
        <v>1206</v>
      </c>
      <c r="F416" s="137" t="s">
        <v>1207</v>
      </c>
      <c r="I416" s="130"/>
      <c r="J416" s="138">
        <f>BK416</f>
        <v>0</v>
      </c>
      <c r="L416" s="127"/>
      <c r="M416" s="132"/>
      <c r="P416" s="133">
        <f>SUM(P417:P421)</f>
        <v>0</v>
      </c>
      <c r="R416" s="133">
        <f>SUM(R417:R421)</f>
        <v>1.2605330270000001</v>
      </c>
      <c r="T416" s="134">
        <f>SUM(T417:T421)</f>
        <v>0</v>
      </c>
      <c r="AR416" s="128" t="s">
        <v>88</v>
      </c>
      <c r="AT416" s="135" t="s">
        <v>74</v>
      </c>
      <c r="AU416" s="135" t="s">
        <v>82</v>
      </c>
      <c r="AY416" s="128" t="s">
        <v>204</v>
      </c>
      <c r="BK416" s="136">
        <f>SUM(BK417:BK421)</f>
        <v>0</v>
      </c>
    </row>
    <row r="417" spans="2:65" s="1" customFormat="1" ht="24.15" customHeight="1" x14ac:dyDescent="0.2">
      <c r="B417" s="139"/>
      <c r="C417" s="140" t="s">
        <v>1208</v>
      </c>
      <c r="D417" s="140" t="s">
        <v>206</v>
      </c>
      <c r="E417" s="141" t="s">
        <v>1209</v>
      </c>
      <c r="F417" s="142" t="s">
        <v>1210</v>
      </c>
      <c r="G417" s="143" t="s">
        <v>244</v>
      </c>
      <c r="H417" s="144">
        <v>1521.2929999999999</v>
      </c>
      <c r="I417" s="145"/>
      <c r="J417" s="146">
        <f>ROUND(I417*H417,2)</f>
        <v>0</v>
      </c>
      <c r="K417" s="147"/>
      <c r="L417" s="28"/>
      <c r="M417" s="148" t="s">
        <v>1</v>
      </c>
      <c r="N417" s="149" t="s">
        <v>41</v>
      </c>
      <c r="P417" s="150">
        <f>O417*H417</f>
        <v>0</v>
      </c>
      <c r="Q417" s="150">
        <v>1E-4</v>
      </c>
      <c r="R417" s="150">
        <f>Q417*H417</f>
        <v>0.1521293</v>
      </c>
      <c r="S417" s="150">
        <v>0</v>
      </c>
      <c r="T417" s="151">
        <f>S417*H417</f>
        <v>0</v>
      </c>
      <c r="AR417" s="152" t="s">
        <v>267</v>
      </c>
      <c r="AT417" s="152" t="s">
        <v>206</v>
      </c>
      <c r="AU417" s="152" t="s">
        <v>88</v>
      </c>
      <c r="AY417" s="13" t="s">
        <v>204</v>
      </c>
      <c r="BE417" s="153">
        <f>IF(N417="základná",J417,0)</f>
        <v>0</v>
      </c>
      <c r="BF417" s="153">
        <f>IF(N417="znížená",J417,0)</f>
        <v>0</v>
      </c>
      <c r="BG417" s="153">
        <f>IF(N417="zákl. prenesená",J417,0)</f>
        <v>0</v>
      </c>
      <c r="BH417" s="153">
        <f>IF(N417="zníž. prenesená",J417,0)</f>
        <v>0</v>
      </c>
      <c r="BI417" s="153">
        <f>IF(N417="nulová",J417,0)</f>
        <v>0</v>
      </c>
      <c r="BJ417" s="13" t="s">
        <v>88</v>
      </c>
      <c r="BK417" s="153">
        <f>ROUND(I417*H417,2)</f>
        <v>0</v>
      </c>
      <c r="BL417" s="13" t="s">
        <v>267</v>
      </c>
      <c r="BM417" s="152" t="s">
        <v>1211</v>
      </c>
    </row>
    <row r="418" spans="2:65" s="1" customFormat="1" ht="24.15" customHeight="1" x14ac:dyDescent="0.2">
      <c r="B418" s="139"/>
      <c r="C418" s="140" t="s">
        <v>1212</v>
      </c>
      <c r="D418" s="140" t="s">
        <v>206</v>
      </c>
      <c r="E418" s="141" t="s">
        <v>1213</v>
      </c>
      <c r="F418" s="142" t="s">
        <v>1214</v>
      </c>
      <c r="G418" s="143" t="s">
        <v>244</v>
      </c>
      <c r="H418" s="144">
        <v>630.83000000000004</v>
      </c>
      <c r="I418" s="145"/>
      <c r="J418" s="146">
        <f>ROUND(I418*H418,2)</f>
        <v>0</v>
      </c>
      <c r="K418" s="147"/>
      <c r="L418" s="28"/>
      <c r="M418" s="148" t="s">
        <v>1</v>
      </c>
      <c r="N418" s="149" t="s">
        <v>41</v>
      </c>
      <c r="P418" s="150">
        <f>O418*H418</f>
        <v>0</v>
      </c>
      <c r="Q418" s="150">
        <v>0</v>
      </c>
      <c r="R418" s="150">
        <f>Q418*H418</f>
        <v>0</v>
      </c>
      <c r="S418" s="150">
        <v>0</v>
      </c>
      <c r="T418" s="151">
        <f>S418*H418</f>
        <v>0</v>
      </c>
      <c r="AR418" s="152" t="s">
        <v>267</v>
      </c>
      <c r="AT418" s="152" t="s">
        <v>206</v>
      </c>
      <c r="AU418" s="152" t="s">
        <v>88</v>
      </c>
      <c r="AY418" s="13" t="s">
        <v>204</v>
      </c>
      <c r="BE418" s="153">
        <f>IF(N418="základná",J418,0)</f>
        <v>0</v>
      </c>
      <c r="BF418" s="153">
        <f>IF(N418="znížená",J418,0)</f>
        <v>0</v>
      </c>
      <c r="BG418" s="153">
        <f>IF(N418="zákl. prenesená",J418,0)</f>
        <v>0</v>
      </c>
      <c r="BH418" s="153">
        <f>IF(N418="zníž. prenesená",J418,0)</f>
        <v>0</v>
      </c>
      <c r="BI418" s="153">
        <f>IF(N418="nulová",J418,0)</f>
        <v>0</v>
      </c>
      <c r="BJ418" s="13" t="s">
        <v>88</v>
      </c>
      <c r="BK418" s="153">
        <f>ROUND(I418*H418,2)</f>
        <v>0</v>
      </c>
      <c r="BL418" s="13" t="s">
        <v>267</v>
      </c>
      <c r="BM418" s="152" t="s">
        <v>1215</v>
      </c>
    </row>
    <row r="419" spans="2:65" s="1" customFormat="1" ht="24.15" customHeight="1" x14ac:dyDescent="0.2">
      <c r="B419" s="139"/>
      <c r="C419" s="140" t="s">
        <v>1216</v>
      </c>
      <c r="D419" s="140" t="s">
        <v>206</v>
      </c>
      <c r="E419" s="141" t="s">
        <v>1217</v>
      </c>
      <c r="F419" s="142" t="s">
        <v>1218</v>
      </c>
      <c r="G419" s="143" t="s">
        <v>495</v>
      </c>
      <c r="H419" s="144">
        <v>658.48</v>
      </c>
      <c r="I419" s="145"/>
      <c r="J419" s="146">
        <f>ROUND(I419*H419,2)</f>
        <v>0</v>
      </c>
      <c r="K419" s="147"/>
      <c r="L419" s="28"/>
      <c r="M419" s="148" t="s">
        <v>1</v>
      </c>
      <c r="N419" s="149" t="s">
        <v>41</v>
      </c>
      <c r="P419" s="150">
        <f>O419*H419</f>
        <v>0</v>
      </c>
      <c r="Q419" s="150">
        <v>9.48E-5</v>
      </c>
      <c r="R419" s="150">
        <f>Q419*H419</f>
        <v>6.2423904000000002E-2</v>
      </c>
      <c r="S419" s="150">
        <v>0</v>
      </c>
      <c r="T419" s="151">
        <f>S419*H419</f>
        <v>0</v>
      </c>
      <c r="AR419" s="152" t="s">
        <v>267</v>
      </c>
      <c r="AT419" s="152" t="s">
        <v>206</v>
      </c>
      <c r="AU419" s="152" t="s">
        <v>88</v>
      </c>
      <c r="AY419" s="13" t="s">
        <v>204</v>
      </c>
      <c r="BE419" s="153">
        <f>IF(N419="základná",J419,0)</f>
        <v>0</v>
      </c>
      <c r="BF419" s="153">
        <f>IF(N419="znížená",J419,0)</f>
        <v>0</v>
      </c>
      <c r="BG419" s="153">
        <f>IF(N419="zákl. prenesená",J419,0)</f>
        <v>0</v>
      </c>
      <c r="BH419" s="153">
        <f>IF(N419="zníž. prenesená",J419,0)</f>
        <v>0</v>
      </c>
      <c r="BI419" s="153">
        <f>IF(N419="nulová",J419,0)</f>
        <v>0</v>
      </c>
      <c r="BJ419" s="13" t="s">
        <v>88</v>
      </c>
      <c r="BK419" s="153">
        <f>ROUND(I419*H419,2)</f>
        <v>0</v>
      </c>
      <c r="BL419" s="13" t="s">
        <v>267</v>
      </c>
      <c r="BM419" s="152" t="s">
        <v>1219</v>
      </c>
    </row>
    <row r="420" spans="2:65" s="1" customFormat="1" ht="44.25" customHeight="1" x14ac:dyDescent="0.2">
      <c r="B420" s="139"/>
      <c r="C420" s="140" t="s">
        <v>1220</v>
      </c>
      <c r="D420" s="140" t="s">
        <v>206</v>
      </c>
      <c r="E420" s="141" t="s">
        <v>1221</v>
      </c>
      <c r="F420" s="142" t="s">
        <v>1222</v>
      </c>
      <c r="G420" s="143" t="s">
        <v>244</v>
      </c>
      <c r="H420" s="144">
        <v>1521.2929999999999</v>
      </c>
      <c r="I420" s="145"/>
      <c r="J420" s="146">
        <f>ROUND(I420*H420,2)</f>
        <v>0</v>
      </c>
      <c r="K420" s="147"/>
      <c r="L420" s="28"/>
      <c r="M420" s="148" t="s">
        <v>1</v>
      </c>
      <c r="N420" s="149" t="s">
        <v>41</v>
      </c>
      <c r="P420" s="150">
        <f>O420*H420</f>
        <v>0</v>
      </c>
      <c r="Q420" s="150">
        <v>3.3E-4</v>
      </c>
      <c r="R420" s="150">
        <f>Q420*H420</f>
        <v>0.50202669</v>
      </c>
      <c r="S420" s="150">
        <v>0</v>
      </c>
      <c r="T420" s="151">
        <f>S420*H420</f>
        <v>0</v>
      </c>
      <c r="AR420" s="152" t="s">
        <v>267</v>
      </c>
      <c r="AT420" s="152" t="s">
        <v>206</v>
      </c>
      <c r="AU420" s="152" t="s">
        <v>88</v>
      </c>
      <c r="AY420" s="13" t="s">
        <v>204</v>
      </c>
      <c r="BE420" s="153">
        <f>IF(N420="základná",J420,0)</f>
        <v>0</v>
      </c>
      <c r="BF420" s="153">
        <f>IF(N420="znížená",J420,0)</f>
        <v>0</v>
      </c>
      <c r="BG420" s="153">
        <f>IF(N420="zákl. prenesená",J420,0)</f>
        <v>0</v>
      </c>
      <c r="BH420" s="153">
        <f>IF(N420="zníž. prenesená",J420,0)</f>
        <v>0</v>
      </c>
      <c r="BI420" s="153">
        <f>IF(N420="nulová",J420,0)</f>
        <v>0</v>
      </c>
      <c r="BJ420" s="13" t="s">
        <v>88</v>
      </c>
      <c r="BK420" s="153">
        <f>ROUND(I420*H420,2)</f>
        <v>0</v>
      </c>
      <c r="BL420" s="13" t="s">
        <v>267</v>
      </c>
      <c r="BM420" s="152" t="s">
        <v>1223</v>
      </c>
    </row>
    <row r="421" spans="2:65" s="1" customFormat="1" ht="24.15" customHeight="1" x14ac:dyDescent="0.2">
      <c r="B421" s="139"/>
      <c r="C421" s="140" t="s">
        <v>1224</v>
      </c>
      <c r="D421" s="140" t="s">
        <v>206</v>
      </c>
      <c r="E421" s="141" t="s">
        <v>1225</v>
      </c>
      <c r="F421" s="142" t="s">
        <v>1226</v>
      </c>
      <c r="G421" s="143" t="s">
        <v>495</v>
      </c>
      <c r="H421" s="144">
        <v>1576.95</v>
      </c>
      <c r="I421" s="145"/>
      <c r="J421" s="146">
        <f>ROUND(I421*H421,2)</f>
        <v>0</v>
      </c>
      <c r="K421" s="147"/>
      <c r="L421" s="28"/>
      <c r="M421" s="148" t="s">
        <v>1</v>
      </c>
      <c r="N421" s="149" t="s">
        <v>41</v>
      </c>
      <c r="P421" s="150">
        <f>O421*H421</f>
        <v>0</v>
      </c>
      <c r="Q421" s="150">
        <v>3.4494000000000001E-4</v>
      </c>
      <c r="R421" s="150">
        <f>Q421*H421</f>
        <v>0.54395313300000003</v>
      </c>
      <c r="S421" s="150">
        <v>0</v>
      </c>
      <c r="T421" s="151">
        <f>S421*H421</f>
        <v>0</v>
      </c>
      <c r="AR421" s="152" t="s">
        <v>267</v>
      </c>
      <c r="AT421" s="152" t="s">
        <v>206</v>
      </c>
      <c r="AU421" s="152" t="s">
        <v>88</v>
      </c>
      <c r="AY421" s="13" t="s">
        <v>204</v>
      </c>
      <c r="BE421" s="153">
        <f>IF(N421="základná",J421,0)</f>
        <v>0</v>
      </c>
      <c r="BF421" s="153">
        <f>IF(N421="znížená",J421,0)</f>
        <v>0</v>
      </c>
      <c r="BG421" s="153">
        <f>IF(N421="zákl. prenesená",J421,0)</f>
        <v>0</v>
      </c>
      <c r="BH421" s="153">
        <f>IF(N421="zníž. prenesená",J421,0)</f>
        <v>0</v>
      </c>
      <c r="BI421" s="153">
        <f>IF(N421="nulová",J421,0)</f>
        <v>0</v>
      </c>
      <c r="BJ421" s="13" t="s">
        <v>88</v>
      </c>
      <c r="BK421" s="153">
        <f>ROUND(I421*H421,2)</f>
        <v>0</v>
      </c>
      <c r="BL421" s="13" t="s">
        <v>267</v>
      </c>
      <c r="BM421" s="152" t="s">
        <v>1227</v>
      </c>
    </row>
    <row r="422" spans="2:65" s="11" customFormat="1" ht="25.95" customHeight="1" x14ac:dyDescent="0.25">
      <c r="B422" s="127"/>
      <c r="D422" s="128" t="s">
        <v>74</v>
      </c>
      <c r="E422" s="129" t="s">
        <v>1228</v>
      </c>
      <c r="F422" s="129" t="s">
        <v>1229</v>
      </c>
      <c r="I422" s="130"/>
      <c r="J422" s="131">
        <f>BK422</f>
        <v>0</v>
      </c>
      <c r="L422" s="127"/>
      <c r="M422" s="132"/>
      <c r="P422" s="133">
        <f>SUM(P423:P424)</f>
        <v>0</v>
      </c>
      <c r="R422" s="133">
        <f>SUM(R423:R424)</f>
        <v>0</v>
      </c>
      <c r="T422" s="134">
        <f>SUM(T423:T424)</f>
        <v>0</v>
      </c>
      <c r="AR422" s="128" t="s">
        <v>210</v>
      </c>
      <c r="AT422" s="135" t="s">
        <v>74</v>
      </c>
      <c r="AU422" s="135" t="s">
        <v>75</v>
      </c>
      <c r="AY422" s="128" t="s">
        <v>204</v>
      </c>
      <c r="BK422" s="136">
        <f>SUM(BK423:BK424)</f>
        <v>0</v>
      </c>
    </row>
    <row r="423" spans="2:65" s="1" customFormat="1" ht="33" customHeight="1" x14ac:dyDescent="0.2">
      <c r="B423" s="139"/>
      <c r="C423" s="140" t="s">
        <v>1230</v>
      </c>
      <c r="D423" s="140" t="s">
        <v>206</v>
      </c>
      <c r="E423" s="141" t="s">
        <v>1231</v>
      </c>
      <c r="F423" s="142" t="s">
        <v>1232</v>
      </c>
      <c r="G423" s="143" t="s">
        <v>294</v>
      </c>
      <c r="H423" s="144">
        <v>1</v>
      </c>
      <c r="I423" s="145"/>
      <c r="J423" s="146">
        <f>ROUND(I423*H423,2)</f>
        <v>0</v>
      </c>
      <c r="K423" s="147"/>
      <c r="L423" s="28"/>
      <c r="M423" s="148" t="s">
        <v>1</v>
      </c>
      <c r="N423" s="149" t="s">
        <v>41</v>
      </c>
      <c r="P423" s="150">
        <f>O423*H423</f>
        <v>0</v>
      </c>
      <c r="Q423" s="150">
        <v>0</v>
      </c>
      <c r="R423" s="150">
        <f>Q423*H423</f>
        <v>0</v>
      </c>
      <c r="S423" s="150">
        <v>0</v>
      </c>
      <c r="T423" s="151">
        <f>S423*H423</f>
        <v>0</v>
      </c>
      <c r="AR423" s="152" t="s">
        <v>1233</v>
      </c>
      <c r="AT423" s="152" t="s">
        <v>206</v>
      </c>
      <c r="AU423" s="152" t="s">
        <v>82</v>
      </c>
      <c r="AY423" s="13" t="s">
        <v>204</v>
      </c>
      <c r="BE423" s="153">
        <f>IF(N423="základná",J423,0)</f>
        <v>0</v>
      </c>
      <c r="BF423" s="153">
        <f>IF(N423="znížená",J423,0)</f>
        <v>0</v>
      </c>
      <c r="BG423" s="153">
        <f>IF(N423="zákl. prenesená",J423,0)</f>
        <v>0</v>
      </c>
      <c r="BH423" s="153">
        <f>IF(N423="zníž. prenesená",J423,0)</f>
        <v>0</v>
      </c>
      <c r="BI423" s="153">
        <f>IF(N423="nulová",J423,0)</f>
        <v>0</v>
      </c>
      <c r="BJ423" s="13" t="s">
        <v>88</v>
      </c>
      <c r="BK423" s="153">
        <f>ROUND(I423*H423,2)</f>
        <v>0</v>
      </c>
      <c r="BL423" s="13" t="s">
        <v>1233</v>
      </c>
      <c r="BM423" s="152" t="s">
        <v>1234</v>
      </c>
    </row>
    <row r="424" spans="2:65" s="1" customFormat="1" ht="16.5" customHeight="1" x14ac:dyDescent="0.2">
      <c r="B424" s="139"/>
      <c r="C424" s="140" t="s">
        <v>1235</v>
      </c>
      <c r="D424" s="140" t="s">
        <v>206</v>
      </c>
      <c r="E424" s="141" t="s">
        <v>1236</v>
      </c>
      <c r="F424" s="142" t="s">
        <v>1237</v>
      </c>
      <c r="G424" s="143" t="s">
        <v>1238</v>
      </c>
      <c r="H424" s="144">
        <v>200</v>
      </c>
      <c r="I424" s="145"/>
      <c r="J424" s="146">
        <f>ROUND(I424*H424,2)</f>
        <v>0</v>
      </c>
      <c r="K424" s="147"/>
      <c r="L424" s="28"/>
      <c r="M424" s="148" t="s">
        <v>1</v>
      </c>
      <c r="N424" s="149" t="s">
        <v>41</v>
      </c>
      <c r="P424" s="150">
        <f>O424*H424</f>
        <v>0</v>
      </c>
      <c r="Q424" s="150">
        <v>0</v>
      </c>
      <c r="R424" s="150">
        <f>Q424*H424</f>
        <v>0</v>
      </c>
      <c r="S424" s="150">
        <v>0</v>
      </c>
      <c r="T424" s="151">
        <f>S424*H424</f>
        <v>0</v>
      </c>
      <c r="AR424" s="152" t="s">
        <v>1233</v>
      </c>
      <c r="AT424" s="152" t="s">
        <v>206</v>
      </c>
      <c r="AU424" s="152" t="s">
        <v>82</v>
      </c>
      <c r="AY424" s="13" t="s">
        <v>204</v>
      </c>
      <c r="BE424" s="153">
        <f>IF(N424="základná",J424,0)</f>
        <v>0</v>
      </c>
      <c r="BF424" s="153">
        <f>IF(N424="znížená",J424,0)</f>
        <v>0</v>
      </c>
      <c r="BG424" s="153">
        <f>IF(N424="zákl. prenesená",J424,0)</f>
        <v>0</v>
      </c>
      <c r="BH424" s="153">
        <f>IF(N424="zníž. prenesená",J424,0)</f>
        <v>0</v>
      </c>
      <c r="BI424" s="153">
        <f>IF(N424="nulová",J424,0)</f>
        <v>0</v>
      </c>
      <c r="BJ424" s="13" t="s">
        <v>88</v>
      </c>
      <c r="BK424" s="153">
        <f>ROUND(I424*H424,2)</f>
        <v>0</v>
      </c>
      <c r="BL424" s="13" t="s">
        <v>1233</v>
      </c>
      <c r="BM424" s="152" t="s">
        <v>1239</v>
      </c>
    </row>
    <row r="425" spans="2:65" s="11" customFormat="1" ht="25.95" customHeight="1" x14ac:dyDescent="0.25">
      <c r="B425" s="127"/>
      <c r="D425" s="128" t="s">
        <v>74</v>
      </c>
      <c r="E425" s="129" t="s">
        <v>1240</v>
      </c>
      <c r="F425" s="129" t="s">
        <v>1241</v>
      </c>
      <c r="I425" s="130"/>
      <c r="J425" s="131">
        <f>BK425</f>
        <v>0</v>
      </c>
      <c r="L425" s="127"/>
      <c r="M425" s="132"/>
      <c r="P425" s="133">
        <f>P426</f>
        <v>0</v>
      </c>
      <c r="R425" s="133">
        <f>R426</f>
        <v>0</v>
      </c>
      <c r="T425" s="134">
        <f>T426</f>
        <v>0</v>
      </c>
      <c r="AR425" s="128" t="s">
        <v>221</v>
      </c>
      <c r="AT425" s="135" t="s">
        <v>74</v>
      </c>
      <c r="AU425" s="135" t="s">
        <v>75</v>
      </c>
      <c r="AY425" s="128" t="s">
        <v>204</v>
      </c>
      <c r="BK425" s="136">
        <f>BK426</f>
        <v>0</v>
      </c>
    </row>
    <row r="426" spans="2:65" s="1" customFormat="1" ht="16.5" customHeight="1" x14ac:dyDescent="0.2">
      <c r="B426" s="139"/>
      <c r="C426" s="140" t="s">
        <v>1242</v>
      </c>
      <c r="D426" s="140" t="s">
        <v>206</v>
      </c>
      <c r="E426" s="141" t="s">
        <v>1243</v>
      </c>
      <c r="F426" s="142" t="s">
        <v>1244</v>
      </c>
      <c r="G426" s="143" t="s">
        <v>1053</v>
      </c>
      <c r="H426" s="144">
        <v>1</v>
      </c>
      <c r="I426" s="145"/>
      <c r="J426" s="146">
        <f>ROUND(I426*H426,2)</f>
        <v>0</v>
      </c>
      <c r="K426" s="147"/>
      <c r="L426" s="28"/>
      <c r="M426" s="166" t="s">
        <v>1</v>
      </c>
      <c r="N426" s="167" t="s">
        <v>41</v>
      </c>
      <c r="O426" s="168"/>
      <c r="P426" s="169">
        <f>O426*H426</f>
        <v>0</v>
      </c>
      <c r="Q426" s="169">
        <v>0</v>
      </c>
      <c r="R426" s="169">
        <f>Q426*H426</f>
        <v>0</v>
      </c>
      <c r="S426" s="169">
        <v>0</v>
      </c>
      <c r="T426" s="170">
        <f>S426*H426</f>
        <v>0</v>
      </c>
      <c r="AR426" s="152" t="s">
        <v>1245</v>
      </c>
      <c r="AT426" s="152" t="s">
        <v>206</v>
      </c>
      <c r="AU426" s="152" t="s">
        <v>82</v>
      </c>
      <c r="AY426" s="13" t="s">
        <v>204</v>
      </c>
      <c r="BE426" s="153">
        <f>IF(N426="základná",J426,0)</f>
        <v>0</v>
      </c>
      <c r="BF426" s="153">
        <f>IF(N426="znížená",J426,0)</f>
        <v>0</v>
      </c>
      <c r="BG426" s="153">
        <f>IF(N426="zákl. prenesená",J426,0)</f>
        <v>0</v>
      </c>
      <c r="BH426" s="153">
        <f>IF(N426="zníž. prenesená",J426,0)</f>
        <v>0</v>
      </c>
      <c r="BI426" s="153">
        <f>IF(N426="nulová",J426,0)</f>
        <v>0</v>
      </c>
      <c r="BJ426" s="13" t="s">
        <v>88</v>
      </c>
      <c r="BK426" s="153">
        <f>ROUND(I426*H426,2)</f>
        <v>0</v>
      </c>
      <c r="BL426" s="13" t="s">
        <v>1245</v>
      </c>
      <c r="BM426" s="152" t="s">
        <v>1246</v>
      </c>
    </row>
    <row r="427" spans="2:65" s="1" customFormat="1" ht="7.05" customHeight="1" x14ac:dyDescent="0.2">
      <c r="B427" s="43"/>
      <c r="C427" s="44"/>
      <c r="D427" s="44"/>
      <c r="E427" s="44"/>
      <c r="F427" s="44"/>
      <c r="G427" s="44"/>
      <c r="H427" s="44"/>
      <c r="I427" s="44"/>
      <c r="J427" s="44"/>
      <c r="K427" s="44"/>
      <c r="L427" s="28"/>
    </row>
  </sheetData>
  <autoFilter ref="C146:K426"/>
  <mergeCells count="12">
    <mergeCell ref="E139:H139"/>
    <mergeCell ref="L2:V2"/>
    <mergeCell ref="E85:H85"/>
    <mergeCell ref="E87:H87"/>
    <mergeCell ref="E89:H89"/>
    <mergeCell ref="E135:H135"/>
    <mergeCell ref="E137:H13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80"/>
  <sheetViews>
    <sheetView showGridLines="0" workbookViewId="0"/>
  </sheetViews>
  <sheetFormatPr defaultRowHeight="10.199999999999999" x14ac:dyDescent="0.2"/>
  <cols>
    <col min="1" max="1" width="8.28515625" customWidth="1"/>
    <col min="2" max="2" width="1.28515625" customWidth="1"/>
    <col min="3" max="3" width="4.140625" customWidth="1"/>
    <col min="4" max="4" width="4.28515625" customWidth="1"/>
    <col min="5" max="5" width="17.140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7.049999999999997" customHeight="1" x14ac:dyDescent="0.2">
      <c r="L2" s="198" t="s">
        <v>5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AT2" s="13" t="s">
        <v>92</v>
      </c>
    </row>
    <row r="3" spans="2:46" ht="7.0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.05" customHeight="1" x14ac:dyDescent="0.2">
      <c r="B4" s="16"/>
      <c r="D4" s="17" t="s">
        <v>152</v>
      </c>
      <c r="L4" s="16"/>
      <c r="M4" s="92" t="s">
        <v>9</v>
      </c>
      <c r="AT4" s="13" t="s">
        <v>3</v>
      </c>
    </row>
    <row r="5" spans="2:46" ht="7.05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16.5" customHeight="1" x14ac:dyDescent="0.2">
      <c r="B7" s="16"/>
      <c r="E7" s="234" t="str">
        <f>'Rekapitulácia stavby'!K6</f>
        <v>Výstavba novej budovy strediska DSS Doména</v>
      </c>
      <c r="F7" s="235"/>
      <c r="G7" s="235"/>
      <c r="H7" s="235"/>
      <c r="L7" s="16"/>
    </row>
    <row r="8" spans="2:46" ht="12" customHeight="1" x14ac:dyDescent="0.2">
      <c r="B8" s="16"/>
      <c r="D8" s="23" t="s">
        <v>153</v>
      </c>
      <c r="L8" s="16"/>
    </row>
    <row r="9" spans="2:46" s="1" customFormat="1" ht="16.5" customHeight="1" x14ac:dyDescent="0.2">
      <c r="B9" s="28"/>
      <c r="E9" s="234" t="s">
        <v>154</v>
      </c>
      <c r="F9" s="233"/>
      <c r="G9" s="233"/>
      <c r="H9" s="233"/>
      <c r="L9" s="28"/>
    </row>
    <row r="10" spans="2:46" s="1" customFormat="1" ht="12" customHeight="1" x14ac:dyDescent="0.2">
      <c r="B10" s="28"/>
      <c r="D10" s="23" t="s">
        <v>155</v>
      </c>
      <c r="L10" s="28"/>
    </row>
    <row r="11" spans="2:46" s="1" customFormat="1" ht="16.5" customHeight="1" x14ac:dyDescent="0.2">
      <c r="B11" s="28"/>
      <c r="E11" s="229" t="s">
        <v>1247</v>
      </c>
      <c r="F11" s="233"/>
      <c r="G11" s="233"/>
      <c r="H11" s="233"/>
      <c r="L11" s="28"/>
    </row>
    <row r="12" spans="2:46" s="1" customFormat="1" x14ac:dyDescent="0.2">
      <c r="B12" s="28"/>
      <c r="L12" s="28"/>
    </row>
    <row r="13" spans="2:46" s="1" customFormat="1" ht="12" customHeight="1" x14ac:dyDescent="0.2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 x14ac:dyDescent="0.2">
      <c r="B14" s="28"/>
      <c r="D14" s="23" t="s">
        <v>19</v>
      </c>
      <c r="F14" s="21" t="s">
        <v>20</v>
      </c>
      <c r="I14" s="23" t="s">
        <v>21</v>
      </c>
      <c r="J14" s="51" t="str">
        <f>'Rekapitulácia stavby'!AN8</f>
        <v>5. 4. 2024</v>
      </c>
      <c r="L14" s="28"/>
    </row>
    <row r="15" spans="2:46" s="1" customFormat="1" ht="10.8" customHeight="1" x14ac:dyDescent="0.2">
      <c r="B15" s="28"/>
      <c r="L15" s="28"/>
    </row>
    <row r="16" spans="2:46" s="1" customFormat="1" ht="12" customHeight="1" x14ac:dyDescent="0.2">
      <c r="B16" s="28"/>
      <c r="D16" s="23" t="s">
        <v>23</v>
      </c>
      <c r="I16" s="23" t="s">
        <v>24</v>
      </c>
      <c r="J16" s="21" t="s">
        <v>1</v>
      </c>
      <c r="L16" s="28"/>
    </row>
    <row r="17" spans="2:12" s="1" customFormat="1" ht="18" customHeight="1" x14ac:dyDescent="0.2">
      <c r="B17" s="28"/>
      <c r="E17" s="21" t="s">
        <v>25</v>
      </c>
      <c r="I17" s="23" t="s">
        <v>26</v>
      </c>
      <c r="J17" s="21" t="s">
        <v>1</v>
      </c>
      <c r="L17" s="28"/>
    </row>
    <row r="18" spans="2:12" s="1" customFormat="1" ht="7.05" customHeight="1" x14ac:dyDescent="0.2">
      <c r="B18" s="28"/>
      <c r="L18" s="28"/>
    </row>
    <row r="19" spans="2:12" s="1" customFormat="1" ht="12" customHeight="1" x14ac:dyDescent="0.2">
      <c r="B19" s="28"/>
      <c r="D19" s="23" t="s">
        <v>27</v>
      </c>
      <c r="I19" s="23" t="s">
        <v>24</v>
      </c>
      <c r="J19" s="24" t="str">
        <f>'Rekapitulácia stavby'!AN13</f>
        <v>Vyplň údaj</v>
      </c>
      <c r="L19" s="28"/>
    </row>
    <row r="20" spans="2:12" s="1" customFormat="1" ht="18" customHeight="1" x14ac:dyDescent="0.2">
      <c r="B20" s="28"/>
      <c r="E20" s="236" t="str">
        <f>'Rekapitulácia stavby'!E14</f>
        <v>Vyplň údaj</v>
      </c>
      <c r="F20" s="203"/>
      <c r="G20" s="203"/>
      <c r="H20" s="203"/>
      <c r="I20" s="23" t="s">
        <v>26</v>
      </c>
      <c r="J20" s="24" t="str">
        <f>'Rekapitulácia stavby'!AN14</f>
        <v>Vyplň údaj</v>
      </c>
      <c r="L20" s="28"/>
    </row>
    <row r="21" spans="2:12" s="1" customFormat="1" ht="7.05" customHeight="1" x14ac:dyDescent="0.2">
      <c r="B21" s="28"/>
      <c r="L21" s="28"/>
    </row>
    <row r="22" spans="2:12" s="1" customFormat="1" ht="12" customHeight="1" x14ac:dyDescent="0.2">
      <c r="B22" s="28"/>
      <c r="D22" s="23" t="s">
        <v>29</v>
      </c>
      <c r="I22" s="23" t="s">
        <v>24</v>
      </c>
      <c r="J22" s="21" t="s">
        <v>1</v>
      </c>
      <c r="L22" s="28"/>
    </row>
    <row r="23" spans="2:12" s="1" customFormat="1" ht="18" customHeight="1" x14ac:dyDescent="0.2">
      <c r="B23" s="28"/>
      <c r="E23" s="21" t="s">
        <v>30</v>
      </c>
      <c r="I23" s="23" t="s">
        <v>26</v>
      </c>
      <c r="J23" s="21" t="s">
        <v>1</v>
      </c>
      <c r="L23" s="28"/>
    </row>
    <row r="24" spans="2:12" s="1" customFormat="1" ht="7.05" customHeight="1" x14ac:dyDescent="0.2">
      <c r="B24" s="28"/>
      <c r="L24" s="28"/>
    </row>
    <row r="25" spans="2:12" s="1" customFormat="1" ht="12" customHeight="1" x14ac:dyDescent="0.2">
      <c r="B25" s="28"/>
      <c r="D25" s="23" t="s">
        <v>32</v>
      </c>
      <c r="I25" s="23" t="s">
        <v>24</v>
      </c>
      <c r="J25" s="21" t="s">
        <v>1</v>
      </c>
      <c r="L25" s="28"/>
    </row>
    <row r="26" spans="2:12" s="1" customFormat="1" ht="18" customHeight="1" x14ac:dyDescent="0.2">
      <c r="B26" s="28"/>
      <c r="E26" s="21" t="s">
        <v>1248</v>
      </c>
      <c r="I26" s="23" t="s">
        <v>26</v>
      </c>
      <c r="J26" s="21" t="s">
        <v>1</v>
      </c>
      <c r="L26" s="28"/>
    </row>
    <row r="27" spans="2:12" s="1" customFormat="1" ht="7.05" customHeight="1" x14ac:dyDescent="0.2">
      <c r="B27" s="28"/>
      <c r="L27" s="28"/>
    </row>
    <row r="28" spans="2:12" s="1" customFormat="1" ht="12" customHeight="1" x14ac:dyDescent="0.2">
      <c r="B28" s="28"/>
      <c r="D28" s="23" t="s">
        <v>34</v>
      </c>
      <c r="L28" s="28"/>
    </row>
    <row r="29" spans="2:12" s="7" customFormat="1" ht="16.5" customHeight="1" x14ac:dyDescent="0.2">
      <c r="B29" s="93"/>
      <c r="E29" s="207" t="s">
        <v>1</v>
      </c>
      <c r="F29" s="207"/>
      <c r="G29" s="207"/>
      <c r="H29" s="207"/>
      <c r="L29" s="93"/>
    </row>
    <row r="30" spans="2:12" s="1" customFormat="1" ht="7.05" customHeight="1" x14ac:dyDescent="0.2">
      <c r="B30" s="28"/>
      <c r="L30" s="28"/>
    </row>
    <row r="31" spans="2:12" s="1" customFormat="1" ht="7.0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 x14ac:dyDescent="0.2">
      <c r="B32" s="28"/>
      <c r="D32" s="94" t="s">
        <v>35</v>
      </c>
      <c r="J32" s="65">
        <f>ROUND(J128, 2)</f>
        <v>0</v>
      </c>
      <c r="L32" s="28"/>
    </row>
    <row r="33" spans="2:12" s="1" customFormat="1" ht="7.05" customHeight="1" x14ac:dyDescent="0.2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" customHeight="1" x14ac:dyDescent="0.2">
      <c r="B34" s="28"/>
      <c r="F34" s="31" t="s">
        <v>37</v>
      </c>
      <c r="I34" s="31" t="s">
        <v>36</v>
      </c>
      <c r="J34" s="31" t="s">
        <v>38</v>
      </c>
      <c r="L34" s="28"/>
    </row>
    <row r="35" spans="2:12" s="1" customFormat="1" ht="14.4" customHeight="1" x14ac:dyDescent="0.2">
      <c r="B35" s="28"/>
      <c r="D35" s="54" t="s">
        <v>39</v>
      </c>
      <c r="E35" s="33" t="s">
        <v>40</v>
      </c>
      <c r="F35" s="95">
        <f>ROUND((SUM(BE128:BE279)),  2)</f>
        <v>0</v>
      </c>
      <c r="G35" s="96"/>
      <c r="H35" s="96"/>
      <c r="I35" s="97">
        <v>0.2</v>
      </c>
      <c r="J35" s="95">
        <f>ROUND(((SUM(BE128:BE279))*I35),  2)</f>
        <v>0</v>
      </c>
      <c r="L35" s="28"/>
    </row>
    <row r="36" spans="2:12" s="1" customFormat="1" ht="14.4" customHeight="1" x14ac:dyDescent="0.2">
      <c r="B36" s="28"/>
      <c r="E36" s="33" t="s">
        <v>41</v>
      </c>
      <c r="F36" s="95">
        <f>ROUND((SUM(BF128:BF279)),  2)</f>
        <v>0</v>
      </c>
      <c r="G36" s="96"/>
      <c r="H36" s="96"/>
      <c r="I36" s="97">
        <v>0.2</v>
      </c>
      <c r="J36" s="95">
        <f>ROUND(((SUM(BF128:BF279))*I36),  2)</f>
        <v>0</v>
      </c>
      <c r="L36" s="28"/>
    </row>
    <row r="37" spans="2:12" s="1" customFormat="1" ht="14.4" hidden="1" customHeight="1" x14ac:dyDescent="0.2">
      <c r="B37" s="28"/>
      <c r="E37" s="23" t="s">
        <v>42</v>
      </c>
      <c r="F37" s="85">
        <f>ROUND((SUM(BG128:BG279)),  2)</f>
        <v>0</v>
      </c>
      <c r="I37" s="98">
        <v>0.2</v>
      </c>
      <c r="J37" s="85">
        <f>0</f>
        <v>0</v>
      </c>
      <c r="L37" s="28"/>
    </row>
    <row r="38" spans="2:12" s="1" customFormat="1" ht="14.4" hidden="1" customHeight="1" x14ac:dyDescent="0.2">
      <c r="B38" s="28"/>
      <c r="E38" s="23" t="s">
        <v>43</v>
      </c>
      <c r="F38" s="85">
        <f>ROUND((SUM(BH128:BH279)),  2)</f>
        <v>0</v>
      </c>
      <c r="I38" s="98">
        <v>0.2</v>
      </c>
      <c r="J38" s="85">
        <f>0</f>
        <v>0</v>
      </c>
      <c r="L38" s="28"/>
    </row>
    <row r="39" spans="2:12" s="1" customFormat="1" ht="14.4" hidden="1" customHeight="1" x14ac:dyDescent="0.2">
      <c r="B39" s="28"/>
      <c r="E39" s="33" t="s">
        <v>44</v>
      </c>
      <c r="F39" s="95">
        <f>ROUND((SUM(BI128:BI279)),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7.05" customHeight="1" x14ac:dyDescent="0.2">
      <c r="B40" s="28"/>
      <c r="L40" s="28"/>
    </row>
    <row r="41" spans="2:12" s="1" customFormat="1" ht="25.35" customHeight="1" x14ac:dyDescent="0.2">
      <c r="B41" s="28"/>
      <c r="C41" s="99"/>
      <c r="D41" s="100" t="s">
        <v>45</v>
      </c>
      <c r="E41" s="56"/>
      <c r="F41" s="56"/>
      <c r="G41" s="101" t="s">
        <v>46</v>
      </c>
      <c r="H41" s="102" t="s">
        <v>47</v>
      </c>
      <c r="I41" s="56"/>
      <c r="J41" s="103">
        <f>SUM(J32:J39)</f>
        <v>0</v>
      </c>
      <c r="K41" s="104"/>
      <c r="L41" s="28"/>
    </row>
    <row r="42" spans="2:12" s="1" customFormat="1" ht="14.4" customHeight="1" x14ac:dyDescent="0.2">
      <c r="B42" s="28"/>
      <c r="L42" s="28"/>
    </row>
    <row r="43" spans="2:12" ht="14.4" customHeight="1" x14ac:dyDescent="0.2">
      <c r="B43" s="16"/>
      <c r="L43" s="16"/>
    </row>
    <row r="44" spans="2:12" ht="14.4" customHeight="1" x14ac:dyDescent="0.2">
      <c r="B44" s="16"/>
      <c r="L44" s="16"/>
    </row>
    <row r="45" spans="2:12" ht="14.4" customHeight="1" x14ac:dyDescent="0.2">
      <c r="B45" s="16"/>
      <c r="L45" s="16"/>
    </row>
    <row r="46" spans="2:12" ht="14.4" customHeight="1" x14ac:dyDescent="0.2">
      <c r="B46" s="16"/>
      <c r="L46" s="16"/>
    </row>
    <row r="47" spans="2:12" ht="14.4" customHeight="1" x14ac:dyDescent="0.2">
      <c r="B47" s="16"/>
      <c r="L47" s="16"/>
    </row>
    <row r="48" spans="2:12" ht="14.4" customHeight="1" x14ac:dyDescent="0.2">
      <c r="B48" s="16"/>
      <c r="L48" s="16"/>
    </row>
    <row r="49" spans="2:12" ht="14.4" customHeight="1" x14ac:dyDescent="0.2">
      <c r="B49" s="16"/>
      <c r="L49" s="16"/>
    </row>
    <row r="50" spans="2:12" s="1" customFormat="1" ht="14.4" customHeight="1" x14ac:dyDescent="0.2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3.2" x14ac:dyDescent="0.2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.2" x14ac:dyDescent="0.2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3.2" x14ac:dyDescent="0.2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.0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.05" customHeight="1" x14ac:dyDescent="0.2">
      <c r="B82" s="28"/>
      <c r="C82" s="17" t="s">
        <v>158</v>
      </c>
      <c r="L82" s="28"/>
    </row>
    <row r="83" spans="2:12" s="1" customFormat="1" ht="7.05" customHeight="1" x14ac:dyDescent="0.2">
      <c r="B83" s="28"/>
      <c r="L83" s="28"/>
    </row>
    <row r="84" spans="2:12" s="1" customFormat="1" ht="12" customHeight="1" x14ac:dyDescent="0.2">
      <c r="B84" s="28"/>
      <c r="C84" s="23" t="s">
        <v>15</v>
      </c>
      <c r="L84" s="28"/>
    </row>
    <row r="85" spans="2:12" s="1" customFormat="1" ht="16.5" customHeight="1" x14ac:dyDescent="0.2">
      <c r="B85" s="28"/>
      <c r="E85" s="234" t="str">
        <f>E7</f>
        <v>Výstavba novej budovy strediska DSS Doména</v>
      </c>
      <c r="F85" s="235"/>
      <c r="G85" s="235"/>
      <c r="H85" s="235"/>
      <c r="L85" s="28"/>
    </row>
    <row r="86" spans="2:12" ht="12" customHeight="1" x14ac:dyDescent="0.2">
      <c r="B86" s="16"/>
      <c r="C86" s="23" t="s">
        <v>153</v>
      </c>
      <c r="L86" s="16"/>
    </row>
    <row r="87" spans="2:12" s="1" customFormat="1" ht="16.5" customHeight="1" x14ac:dyDescent="0.2">
      <c r="B87" s="28"/>
      <c r="E87" s="234" t="s">
        <v>154</v>
      </c>
      <c r="F87" s="233"/>
      <c r="G87" s="233"/>
      <c r="H87" s="233"/>
      <c r="L87" s="28"/>
    </row>
    <row r="88" spans="2:12" s="1" customFormat="1" ht="12" customHeight="1" x14ac:dyDescent="0.2">
      <c r="B88" s="28"/>
      <c r="C88" s="23" t="s">
        <v>155</v>
      </c>
      <c r="L88" s="28"/>
    </row>
    <row r="89" spans="2:12" s="1" customFormat="1" ht="16.5" customHeight="1" x14ac:dyDescent="0.2">
      <c r="B89" s="28"/>
      <c r="E89" s="229" t="str">
        <f>E11</f>
        <v>02 - Zdravotechnika</v>
      </c>
      <c r="F89" s="233"/>
      <c r="G89" s="233"/>
      <c r="H89" s="233"/>
      <c r="L89" s="28"/>
    </row>
    <row r="90" spans="2:12" s="1" customFormat="1" ht="7.05" customHeight="1" x14ac:dyDescent="0.2">
      <c r="B90" s="28"/>
      <c r="L90" s="28"/>
    </row>
    <row r="91" spans="2:12" s="1" customFormat="1" ht="12" customHeight="1" x14ac:dyDescent="0.2">
      <c r="B91" s="28"/>
      <c r="C91" s="23" t="s">
        <v>19</v>
      </c>
      <c r="F91" s="21" t="str">
        <f>F14</f>
        <v>k.ú.: Ždiar nad Hronom, č.p.:1793/3</v>
      </c>
      <c r="I91" s="23" t="s">
        <v>21</v>
      </c>
      <c r="J91" s="51" t="str">
        <f>IF(J14="","",J14)</f>
        <v>5. 4. 2024</v>
      </c>
      <c r="L91" s="28"/>
    </row>
    <row r="92" spans="2:12" s="1" customFormat="1" ht="7.05" customHeight="1" x14ac:dyDescent="0.2">
      <c r="B92" s="28"/>
      <c r="L92" s="28"/>
    </row>
    <row r="93" spans="2:12" s="1" customFormat="1" ht="15.15" customHeight="1" x14ac:dyDescent="0.2">
      <c r="B93" s="28"/>
      <c r="C93" s="23" t="s">
        <v>23</v>
      </c>
      <c r="F93" s="21" t="str">
        <f>E17</f>
        <v>Zriadenie sociálnych služieb LIPA</v>
      </c>
      <c r="I93" s="23" t="s">
        <v>29</v>
      </c>
      <c r="J93" s="26" t="str">
        <f>E23</f>
        <v>Ing. Viliam Michálek</v>
      </c>
      <c r="L93" s="28"/>
    </row>
    <row r="94" spans="2:12" s="1" customFormat="1" ht="15.15" customHeight="1" x14ac:dyDescent="0.2">
      <c r="B94" s="28"/>
      <c r="C94" s="23" t="s">
        <v>27</v>
      </c>
      <c r="F94" s="21" t="str">
        <f>IF(E20="","",E20)</f>
        <v>Vyplň údaj</v>
      </c>
      <c r="I94" s="23" t="s">
        <v>32</v>
      </c>
      <c r="J94" s="26" t="str">
        <f>E26</f>
        <v>Ing. Peter Antol</v>
      </c>
      <c r="L94" s="28"/>
    </row>
    <row r="95" spans="2:12" s="1" customFormat="1" ht="10.199999999999999" customHeight="1" x14ac:dyDescent="0.2">
      <c r="B95" s="28"/>
      <c r="L95" s="28"/>
    </row>
    <row r="96" spans="2:12" s="1" customFormat="1" ht="29.25" customHeight="1" x14ac:dyDescent="0.2">
      <c r="B96" s="28"/>
      <c r="C96" s="107" t="s">
        <v>159</v>
      </c>
      <c r="D96" s="99"/>
      <c r="E96" s="99"/>
      <c r="F96" s="99"/>
      <c r="G96" s="99"/>
      <c r="H96" s="99"/>
      <c r="I96" s="99"/>
      <c r="J96" s="108" t="s">
        <v>160</v>
      </c>
      <c r="K96" s="99"/>
      <c r="L96" s="28"/>
    </row>
    <row r="97" spans="2:47" s="1" customFormat="1" ht="10.199999999999999" customHeight="1" x14ac:dyDescent="0.2">
      <c r="B97" s="28"/>
      <c r="L97" s="28"/>
    </row>
    <row r="98" spans="2:47" s="1" customFormat="1" ht="22.8" customHeight="1" x14ac:dyDescent="0.2">
      <c r="B98" s="28"/>
      <c r="C98" s="109" t="s">
        <v>161</v>
      </c>
      <c r="J98" s="65">
        <f>J128</f>
        <v>0</v>
      </c>
      <c r="L98" s="28"/>
      <c r="AU98" s="13" t="s">
        <v>162</v>
      </c>
    </row>
    <row r="99" spans="2:47" s="8" customFormat="1" ht="25.05" customHeight="1" x14ac:dyDescent="0.2">
      <c r="B99" s="110"/>
      <c r="D99" s="111" t="s">
        <v>163</v>
      </c>
      <c r="E99" s="112"/>
      <c r="F99" s="112"/>
      <c r="G99" s="112"/>
      <c r="H99" s="112"/>
      <c r="I99" s="112"/>
      <c r="J99" s="113">
        <f>J129</f>
        <v>0</v>
      </c>
      <c r="L99" s="110"/>
    </row>
    <row r="100" spans="2:47" s="9" customFormat="1" ht="19.95" customHeight="1" x14ac:dyDescent="0.2">
      <c r="B100" s="114"/>
      <c r="D100" s="115" t="s">
        <v>169</v>
      </c>
      <c r="E100" s="116"/>
      <c r="F100" s="116"/>
      <c r="G100" s="116"/>
      <c r="H100" s="116"/>
      <c r="I100" s="116"/>
      <c r="J100" s="117">
        <f>J130</f>
        <v>0</v>
      </c>
      <c r="L100" s="114"/>
    </row>
    <row r="101" spans="2:47" s="8" customFormat="1" ht="25.05" customHeight="1" x14ac:dyDescent="0.2">
      <c r="B101" s="110"/>
      <c r="D101" s="111" t="s">
        <v>171</v>
      </c>
      <c r="E101" s="112"/>
      <c r="F101" s="112"/>
      <c r="G101" s="112"/>
      <c r="H101" s="112"/>
      <c r="I101" s="112"/>
      <c r="J101" s="113">
        <f>J143</f>
        <v>0</v>
      </c>
      <c r="L101" s="110"/>
    </row>
    <row r="102" spans="2:47" s="9" customFormat="1" ht="19.95" customHeight="1" x14ac:dyDescent="0.2">
      <c r="B102" s="114"/>
      <c r="D102" s="115" t="s">
        <v>174</v>
      </c>
      <c r="E102" s="116"/>
      <c r="F102" s="116"/>
      <c r="G102" s="116"/>
      <c r="H102" s="116"/>
      <c r="I102" s="116"/>
      <c r="J102" s="117">
        <f>J144</f>
        <v>0</v>
      </c>
      <c r="L102" s="114"/>
    </row>
    <row r="103" spans="2:47" s="9" customFormat="1" ht="19.95" customHeight="1" x14ac:dyDescent="0.2">
      <c r="B103" s="114"/>
      <c r="D103" s="115" t="s">
        <v>1249</v>
      </c>
      <c r="E103" s="116"/>
      <c r="F103" s="116"/>
      <c r="G103" s="116"/>
      <c r="H103" s="116"/>
      <c r="I103" s="116"/>
      <c r="J103" s="117">
        <f>J158</f>
        <v>0</v>
      </c>
      <c r="L103" s="114"/>
    </row>
    <row r="104" spans="2:47" s="9" customFormat="1" ht="19.95" customHeight="1" x14ac:dyDescent="0.2">
      <c r="B104" s="114"/>
      <c r="D104" s="115" t="s">
        <v>175</v>
      </c>
      <c r="E104" s="116"/>
      <c r="F104" s="116"/>
      <c r="G104" s="116"/>
      <c r="H104" s="116"/>
      <c r="I104" s="116"/>
      <c r="J104" s="117">
        <f>J178</f>
        <v>0</v>
      </c>
      <c r="L104" s="114"/>
    </row>
    <row r="105" spans="2:47" s="9" customFormat="1" ht="19.95" customHeight="1" x14ac:dyDescent="0.2">
      <c r="B105" s="114"/>
      <c r="D105" s="115" t="s">
        <v>176</v>
      </c>
      <c r="E105" s="116"/>
      <c r="F105" s="116"/>
      <c r="G105" s="116"/>
      <c r="H105" s="116"/>
      <c r="I105" s="116"/>
      <c r="J105" s="117">
        <f>J213</f>
        <v>0</v>
      </c>
      <c r="L105" s="114"/>
    </row>
    <row r="106" spans="2:47" s="8" customFormat="1" ht="25.05" customHeight="1" x14ac:dyDescent="0.2">
      <c r="B106" s="110"/>
      <c r="D106" s="111" t="s">
        <v>188</v>
      </c>
      <c r="E106" s="112"/>
      <c r="F106" s="112"/>
      <c r="G106" s="112"/>
      <c r="H106" s="112"/>
      <c r="I106" s="112"/>
      <c r="J106" s="113">
        <f>J274</f>
        <v>0</v>
      </c>
      <c r="L106" s="110"/>
    </row>
    <row r="107" spans="2:47" s="1" customFormat="1" ht="21.75" customHeight="1" x14ac:dyDescent="0.2">
      <c r="B107" s="28"/>
      <c r="L107" s="28"/>
    </row>
    <row r="108" spans="2:47" s="1" customFormat="1" ht="7.05" customHeight="1" x14ac:dyDescent="0.2"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28"/>
    </row>
    <row r="112" spans="2:47" s="1" customFormat="1" ht="7.05" customHeight="1" x14ac:dyDescent="0.2">
      <c r="B112" s="45"/>
      <c r="C112" s="46"/>
      <c r="D112" s="46"/>
      <c r="E112" s="46"/>
      <c r="F112" s="46"/>
      <c r="G112" s="46"/>
      <c r="H112" s="46"/>
      <c r="I112" s="46"/>
      <c r="J112" s="46"/>
      <c r="K112" s="46"/>
      <c r="L112" s="28"/>
    </row>
    <row r="113" spans="2:63" s="1" customFormat="1" ht="25.05" customHeight="1" x14ac:dyDescent="0.2">
      <c r="B113" s="28"/>
      <c r="C113" s="17" t="s">
        <v>190</v>
      </c>
      <c r="L113" s="28"/>
    </row>
    <row r="114" spans="2:63" s="1" customFormat="1" ht="7.05" customHeight="1" x14ac:dyDescent="0.2">
      <c r="B114" s="28"/>
      <c r="L114" s="28"/>
    </row>
    <row r="115" spans="2:63" s="1" customFormat="1" ht="12" customHeight="1" x14ac:dyDescent="0.2">
      <c r="B115" s="28"/>
      <c r="C115" s="23" t="s">
        <v>15</v>
      </c>
      <c r="L115" s="28"/>
    </row>
    <row r="116" spans="2:63" s="1" customFormat="1" ht="16.5" customHeight="1" x14ac:dyDescent="0.2">
      <c r="B116" s="28"/>
      <c r="E116" s="234" t="str">
        <f>E7</f>
        <v>Výstavba novej budovy strediska DSS Doména</v>
      </c>
      <c r="F116" s="235"/>
      <c r="G116" s="235"/>
      <c r="H116" s="235"/>
      <c r="L116" s="28"/>
    </row>
    <row r="117" spans="2:63" ht="12" customHeight="1" x14ac:dyDescent="0.2">
      <c r="B117" s="16"/>
      <c r="C117" s="23" t="s">
        <v>153</v>
      </c>
      <c r="L117" s="16"/>
    </row>
    <row r="118" spans="2:63" s="1" customFormat="1" ht="16.5" customHeight="1" x14ac:dyDescent="0.2">
      <c r="B118" s="28"/>
      <c r="E118" s="234" t="s">
        <v>154</v>
      </c>
      <c r="F118" s="233"/>
      <c r="G118" s="233"/>
      <c r="H118" s="233"/>
      <c r="L118" s="28"/>
    </row>
    <row r="119" spans="2:63" s="1" customFormat="1" ht="12" customHeight="1" x14ac:dyDescent="0.2">
      <c r="B119" s="28"/>
      <c r="C119" s="23" t="s">
        <v>155</v>
      </c>
      <c r="L119" s="28"/>
    </row>
    <row r="120" spans="2:63" s="1" customFormat="1" ht="16.5" customHeight="1" x14ac:dyDescent="0.2">
      <c r="B120" s="28"/>
      <c r="E120" s="229" t="str">
        <f>E11</f>
        <v>02 - Zdravotechnika</v>
      </c>
      <c r="F120" s="233"/>
      <c r="G120" s="233"/>
      <c r="H120" s="233"/>
      <c r="L120" s="28"/>
    </row>
    <row r="121" spans="2:63" s="1" customFormat="1" ht="7.05" customHeight="1" x14ac:dyDescent="0.2">
      <c r="B121" s="28"/>
      <c r="L121" s="28"/>
    </row>
    <row r="122" spans="2:63" s="1" customFormat="1" ht="12" customHeight="1" x14ac:dyDescent="0.2">
      <c r="B122" s="28"/>
      <c r="C122" s="23" t="s">
        <v>19</v>
      </c>
      <c r="F122" s="21" t="str">
        <f>F14</f>
        <v>k.ú.: Ždiar nad Hronom, č.p.:1793/3</v>
      </c>
      <c r="I122" s="23" t="s">
        <v>21</v>
      </c>
      <c r="J122" s="51" t="str">
        <f>IF(J14="","",J14)</f>
        <v>5. 4. 2024</v>
      </c>
      <c r="L122" s="28"/>
    </row>
    <row r="123" spans="2:63" s="1" customFormat="1" ht="7.05" customHeight="1" x14ac:dyDescent="0.2">
      <c r="B123" s="28"/>
      <c r="L123" s="28"/>
    </row>
    <row r="124" spans="2:63" s="1" customFormat="1" ht="15.15" customHeight="1" x14ac:dyDescent="0.2">
      <c r="B124" s="28"/>
      <c r="C124" s="23" t="s">
        <v>23</v>
      </c>
      <c r="F124" s="21" t="str">
        <f>E17</f>
        <v>Zriadenie sociálnych služieb LIPA</v>
      </c>
      <c r="I124" s="23" t="s">
        <v>29</v>
      </c>
      <c r="J124" s="26" t="str">
        <f>E23</f>
        <v>Ing. Viliam Michálek</v>
      </c>
      <c r="L124" s="28"/>
    </row>
    <row r="125" spans="2:63" s="1" customFormat="1" ht="15.15" customHeight="1" x14ac:dyDescent="0.2">
      <c r="B125" s="28"/>
      <c r="C125" s="23" t="s">
        <v>27</v>
      </c>
      <c r="F125" s="21" t="str">
        <f>IF(E20="","",E20)</f>
        <v>Vyplň údaj</v>
      </c>
      <c r="I125" s="23" t="s">
        <v>32</v>
      </c>
      <c r="J125" s="26" t="str">
        <f>E26</f>
        <v>Ing. Peter Antol</v>
      </c>
      <c r="L125" s="28"/>
    </row>
    <row r="126" spans="2:63" s="1" customFormat="1" ht="10.199999999999999" customHeight="1" x14ac:dyDescent="0.2">
      <c r="B126" s="28"/>
      <c r="L126" s="28"/>
    </row>
    <row r="127" spans="2:63" s="10" customFormat="1" ht="29.25" customHeight="1" x14ac:dyDescent="0.2">
      <c r="B127" s="118"/>
      <c r="C127" s="119" t="s">
        <v>191</v>
      </c>
      <c r="D127" s="120" t="s">
        <v>60</v>
      </c>
      <c r="E127" s="120" t="s">
        <v>56</v>
      </c>
      <c r="F127" s="120" t="s">
        <v>57</v>
      </c>
      <c r="G127" s="120" t="s">
        <v>192</v>
      </c>
      <c r="H127" s="120" t="s">
        <v>193</v>
      </c>
      <c r="I127" s="120" t="s">
        <v>194</v>
      </c>
      <c r="J127" s="121" t="s">
        <v>160</v>
      </c>
      <c r="K127" s="122" t="s">
        <v>195</v>
      </c>
      <c r="L127" s="118"/>
      <c r="M127" s="58" t="s">
        <v>1</v>
      </c>
      <c r="N127" s="59" t="s">
        <v>39</v>
      </c>
      <c r="O127" s="59" t="s">
        <v>196</v>
      </c>
      <c r="P127" s="59" t="s">
        <v>197</v>
      </c>
      <c r="Q127" s="59" t="s">
        <v>198</v>
      </c>
      <c r="R127" s="59" t="s">
        <v>199</v>
      </c>
      <c r="S127" s="59" t="s">
        <v>200</v>
      </c>
      <c r="T127" s="60" t="s">
        <v>201</v>
      </c>
    </row>
    <row r="128" spans="2:63" s="1" customFormat="1" ht="22.8" customHeight="1" x14ac:dyDescent="0.3">
      <c r="B128" s="28"/>
      <c r="C128" s="63" t="s">
        <v>161</v>
      </c>
      <c r="J128" s="123">
        <f>BK128</f>
        <v>0</v>
      </c>
      <c r="L128" s="28"/>
      <c r="M128" s="61"/>
      <c r="N128" s="52"/>
      <c r="O128" s="52"/>
      <c r="P128" s="124">
        <f>P129+P143+P274</f>
        <v>0</v>
      </c>
      <c r="Q128" s="52"/>
      <c r="R128" s="124">
        <f>R129+R143+R274</f>
        <v>1.3184761500000004</v>
      </c>
      <c r="S128" s="52"/>
      <c r="T128" s="125">
        <f>T129+T143+T274</f>
        <v>4.4117499999999996</v>
      </c>
      <c r="AT128" s="13" t="s">
        <v>74</v>
      </c>
      <c r="AU128" s="13" t="s">
        <v>162</v>
      </c>
      <c r="BK128" s="126">
        <f>BK129+BK143+BK274</f>
        <v>0</v>
      </c>
    </row>
    <row r="129" spans="2:65" s="11" customFormat="1" ht="25.95" customHeight="1" x14ac:dyDescent="0.25">
      <c r="B129" s="127"/>
      <c r="D129" s="128" t="s">
        <v>74</v>
      </c>
      <c r="E129" s="129" t="s">
        <v>202</v>
      </c>
      <c r="F129" s="129" t="s">
        <v>203</v>
      </c>
      <c r="I129" s="130"/>
      <c r="J129" s="131">
        <f>BK129</f>
        <v>0</v>
      </c>
      <c r="L129" s="127"/>
      <c r="M129" s="132"/>
      <c r="P129" s="133">
        <f>P130</f>
        <v>0</v>
      </c>
      <c r="R129" s="133">
        <f>R130</f>
        <v>6.1780049999999996E-2</v>
      </c>
      <c r="T129" s="134">
        <f>T130</f>
        <v>4.4117499999999996</v>
      </c>
      <c r="AR129" s="128" t="s">
        <v>82</v>
      </c>
      <c r="AT129" s="135" t="s">
        <v>74</v>
      </c>
      <c r="AU129" s="135" t="s">
        <v>75</v>
      </c>
      <c r="AY129" s="128" t="s">
        <v>204</v>
      </c>
      <c r="BK129" s="136">
        <f>BK130</f>
        <v>0</v>
      </c>
    </row>
    <row r="130" spans="2:65" s="11" customFormat="1" ht="22.8" customHeight="1" x14ac:dyDescent="0.25">
      <c r="B130" s="127"/>
      <c r="D130" s="128" t="s">
        <v>74</v>
      </c>
      <c r="E130" s="137" t="s">
        <v>237</v>
      </c>
      <c r="F130" s="137" t="s">
        <v>534</v>
      </c>
      <c r="I130" s="130"/>
      <c r="J130" s="138">
        <f>BK130</f>
        <v>0</v>
      </c>
      <c r="L130" s="127"/>
      <c r="M130" s="132"/>
      <c r="P130" s="133">
        <f>SUM(P131:P142)</f>
        <v>0</v>
      </c>
      <c r="R130" s="133">
        <f>SUM(R131:R142)</f>
        <v>6.1780049999999996E-2</v>
      </c>
      <c r="T130" s="134">
        <f>SUM(T131:T142)</f>
        <v>4.4117499999999996</v>
      </c>
      <c r="AR130" s="128" t="s">
        <v>82</v>
      </c>
      <c r="AT130" s="135" t="s">
        <v>74</v>
      </c>
      <c r="AU130" s="135" t="s">
        <v>82</v>
      </c>
      <c r="AY130" s="128" t="s">
        <v>204</v>
      </c>
      <c r="BK130" s="136">
        <f>SUM(BK131:BK142)</f>
        <v>0</v>
      </c>
    </row>
    <row r="131" spans="2:65" s="1" customFormat="1" ht="24.15" customHeight="1" x14ac:dyDescent="0.2">
      <c r="B131" s="139"/>
      <c r="C131" s="140" t="s">
        <v>82</v>
      </c>
      <c r="D131" s="140" t="s">
        <v>206</v>
      </c>
      <c r="E131" s="141" t="s">
        <v>548</v>
      </c>
      <c r="F131" s="142" t="s">
        <v>549</v>
      </c>
      <c r="G131" s="143" t="s">
        <v>244</v>
      </c>
      <c r="H131" s="144">
        <v>40</v>
      </c>
      <c r="I131" s="145"/>
      <c r="J131" s="146">
        <f t="shared" ref="J131:J142" si="0">ROUND(I131*H131,2)</f>
        <v>0</v>
      </c>
      <c r="K131" s="147"/>
      <c r="L131" s="28"/>
      <c r="M131" s="148" t="s">
        <v>1</v>
      </c>
      <c r="N131" s="149" t="s">
        <v>41</v>
      </c>
      <c r="P131" s="150">
        <f t="shared" ref="P131:P142" si="1">O131*H131</f>
        <v>0</v>
      </c>
      <c r="Q131" s="150">
        <v>1.5299999999999999E-3</v>
      </c>
      <c r="R131" s="150">
        <f t="shared" ref="R131:R142" si="2">Q131*H131</f>
        <v>6.1199999999999997E-2</v>
      </c>
      <c r="S131" s="150">
        <v>0</v>
      </c>
      <c r="T131" s="151">
        <f t="shared" ref="T131:T142" si="3">S131*H131</f>
        <v>0</v>
      </c>
      <c r="AR131" s="152" t="s">
        <v>210</v>
      </c>
      <c r="AT131" s="152" t="s">
        <v>206</v>
      </c>
      <c r="AU131" s="152" t="s">
        <v>88</v>
      </c>
      <c r="AY131" s="13" t="s">
        <v>204</v>
      </c>
      <c r="BE131" s="153">
        <f t="shared" ref="BE131:BE142" si="4">IF(N131="základná",J131,0)</f>
        <v>0</v>
      </c>
      <c r="BF131" s="153">
        <f t="shared" ref="BF131:BF142" si="5">IF(N131="znížená",J131,0)</f>
        <v>0</v>
      </c>
      <c r="BG131" s="153">
        <f t="shared" ref="BG131:BG142" si="6">IF(N131="zákl. prenesená",J131,0)</f>
        <v>0</v>
      </c>
      <c r="BH131" s="153">
        <f t="shared" ref="BH131:BH142" si="7">IF(N131="zníž. prenesená",J131,0)</f>
        <v>0</v>
      </c>
      <c r="BI131" s="153">
        <f t="shared" ref="BI131:BI142" si="8">IF(N131="nulová",J131,0)</f>
        <v>0</v>
      </c>
      <c r="BJ131" s="13" t="s">
        <v>88</v>
      </c>
      <c r="BK131" s="153">
        <f t="shared" ref="BK131:BK142" si="9">ROUND(I131*H131,2)</f>
        <v>0</v>
      </c>
      <c r="BL131" s="13" t="s">
        <v>210</v>
      </c>
      <c r="BM131" s="152" t="s">
        <v>1250</v>
      </c>
    </row>
    <row r="132" spans="2:65" s="1" customFormat="1" ht="37.799999999999997" customHeight="1" x14ac:dyDescent="0.2">
      <c r="B132" s="139"/>
      <c r="C132" s="140" t="s">
        <v>88</v>
      </c>
      <c r="D132" s="140" t="s">
        <v>206</v>
      </c>
      <c r="E132" s="141" t="s">
        <v>1251</v>
      </c>
      <c r="F132" s="142" t="s">
        <v>1252</v>
      </c>
      <c r="G132" s="143" t="s">
        <v>495</v>
      </c>
      <c r="H132" s="144">
        <v>110</v>
      </c>
      <c r="I132" s="145"/>
      <c r="J132" s="146">
        <f t="shared" si="0"/>
        <v>0</v>
      </c>
      <c r="K132" s="147"/>
      <c r="L132" s="28"/>
      <c r="M132" s="148" t="s">
        <v>1</v>
      </c>
      <c r="N132" s="149" t="s">
        <v>41</v>
      </c>
      <c r="P132" s="150">
        <f t="shared" si="1"/>
        <v>0</v>
      </c>
      <c r="Q132" s="150">
        <v>0</v>
      </c>
      <c r="R132" s="150">
        <f t="shared" si="2"/>
        <v>0</v>
      </c>
      <c r="S132" s="150">
        <v>0.04</v>
      </c>
      <c r="T132" s="151">
        <f t="shared" si="3"/>
        <v>4.4000000000000004</v>
      </c>
      <c r="AR132" s="152" t="s">
        <v>210</v>
      </c>
      <c r="AT132" s="152" t="s">
        <v>206</v>
      </c>
      <c r="AU132" s="152" t="s">
        <v>88</v>
      </c>
      <c r="AY132" s="13" t="s">
        <v>204</v>
      </c>
      <c r="BE132" s="153">
        <f t="shared" si="4"/>
        <v>0</v>
      </c>
      <c r="BF132" s="153">
        <f t="shared" si="5"/>
        <v>0</v>
      </c>
      <c r="BG132" s="153">
        <f t="shared" si="6"/>
        <v>0</v>
      </c>
      <c r="BH132" s="153">
        <f t="shared" si="7"/>
        <v>0</v>
      </c>
      <c r="BI132" s="153">
        <f t="shared" si="8"/>
        <v>0</v>
      </c>
      <c r="BJ132" s="13" t="s">
        <v>88</v>
      </c>
      <c r="BK132" s="153">
        <f t="shared" si="9"/>
        <v>0</v>
      </c>
      <c r="BL132" s="13" t="s">
        <v>210</v>
      </c>
      <c r="BM132" s="152" t="s">
        <v>1253</v>
      </c>
    </row>
    <row r="133" spans="2:65" s="1" customFormat="1" ht="24.15" customHeight="1" x14ac:dyDescent="0.2">
      <c r="B133" s="139"/>
      <c r="C133" s="140" t="s">
        <v>93</v>
      </c>
      <c r="D133" s="140" t="s">
        <v>206</v>
      </c>
      <c r="E133" s="141" t="s">
        <v>1254</v>
      </c>
      <c r="F133" s="142" t="s">
        <v>1255</v>
      </c>
      <c r="G133" s="143" t="s">
        <v>1256</v>
      </c>
      <c r="H133" s="144">
        <v>100</v>
      </c>
      <c r="I133" s="145"/>
      <c r="J133" s="146">
        <f t="shared" si="0"/>
        <v>0</v>
      </c>
      <c r="K133" s="147"/>
      <c r="L133" s="28"/>
      <c r="M133" s="148" t="s">
        <v>1</v>
      </c>
      <c r="N133" s="149" t="s">
        <v>41</v>
      </c>
      <c r="P133" s="150">
        <f t="shared" si="1"/>
        <v>0</v>
      </c>
      <c r="Q133" s="150">
        <v>7.8000000000000005E-7</v>
      </c>
      <c r="R133" s="150">
        <f t="shared" si="2"/>
        <v>7.7999999999999999E-5</v>
      </c>
      <c r="S133" s="150">
        <v>2.0000000000000002E-5</v>
      </c>
      <c r="T133" s="151">
        <f t="shared" si="3"/>
        <v>2E-3</v>
      </c>
      <c r="AR133" s="152" t="s">
        <v>210</v>
      </c>
      <c r="AT133" s="152" t="s">
        <v>206</v>
      </c>
      <c r="AU133" s="152" t="s">
        <v>88</v>
      </c>
      <c r="AY133" s="13" t="s">
        <v>204</v>
      </c>
      <c r="BE133" s="153">
        <f t="shared" si="4"/>
        <v>0</v>
      </c>
      <c r="BF133" s="153">
        <f t="shared" si="5"/>
        <v>0</v>
      </c>
      <c r="BG133" s="153">
        <f t="shared" si="6"/>
        <v>0</v>
      </c>
      <c r="BH133" s="153">
        <f t="shared" si="7"/>
        <v>0</v>
      </c>
      <c r="BI133" s="153">
        <f t="shared" si="8"/>
        <v>0</v>
      </c>
      <c r="BJ133" s="13" t="s">
        <v>88</v>
      </c>
      <c r="BK133" s="153">
        <f t="shared" si="9"/>
        <v>0</v>
      </c>
      <c r="BL133" s="13" t="s">
        <v>210</v>
      </c>
      <c r="BM133" s="152" t="s">
        <v>1257</v>
      </c>
    </row>
    <row r="134" spans="2:65" s="1" customFormat="1" ht="24.15" customHeight="1" x14ac:dyDescent="0.2">
      <c r="B134" s="139"/>
      <c r="C134" s="140" t="s">
        <v>210</v>
      </c>
      <c r="D134" s="140" t="s">
        <v>206</v>
      </c>
      <c r="E134" s="141" t="s">
        <v>1258</v>
      </c>
      <c r="F134" s="142" t="s">
        <v>1259</v>
      </c>
      <c r="G134" s="143" t="s">
        <v>1256</v>
      </c>
      <c r="H134" s="144">
        <v>135</v>
      </c>
      <c r="I134" s="145"/>
      <c r="J134" s="146">
        <f t="shared" si="0"/>
        <v>0</v>
      </c>
      <c r="K134" s="147"/>
      <c r="L134" s="28"/>
      <c r="M134" s="148" t="s">
        <v>1</v>
      </c>
      <c r="N134" s="149" t="s">
        <v>41</v>
      </c>
      <c r="P134" s="150">
        <f t="shared" si="1"/>
        <v>0</v>
      </c>
      <c r="Q134" s="150">
        <v>1.1599999999999999E-6</v>
      </c>
      <c r="R134" s="150">
        <f t="shared" si="2"/>
        <v>1.5659999999999998E-4</v>
      </c>
      <c r="S134" s="150">
        <v>2.0000000000000002E-5</v>
      </c>
      <c r="T134" s="151">
        <f t="shared" si="3"/>
        <v>2.7000000000000001E-3</v>
      </c>
      <c r="AR134" s="152" t="s">
        <v>210</v>
      </c>
      <c r="AT134" s="152" t="s">
        <v>206</v>
      </c>
      <c r="AU134" s="152" t="s">
        <v>88</v>
      </c>
      <c r="AY134" s="13" t="s">
        <v>204</v>
      </c>
      <c r="BE134" s="153">
        <f t="shared" si="4"/>
        <v>0</v>
      </c>
      <c r="BF134" s="153">
        <f t="shared" si="5"/>
        <v>0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3" t="s">
        <v>88</v>
      </c>
      <c r="BK134" s="153">
        <f t="shared" si="9"/>
        <v>0</v>
      </c>
      <c r="BL134" s="13" t="s">
        <v>210</v>
      </c>
      <c r="BM134" s="152" t="s">
        <v>1260</v>
      </c>
    </row>
    <row r="135" spans="2:65" s="1" customFormat="1" ht="24.15" customHeight="1" x14ac:dyDescent="0.2">
      <c r="B135" s="139"/>
      <c r="C135" s="140" t="s">
        <v>221</v>
      </c>
      <c r="D135" s="140" t="s">
        <v>206</v>
      </c>
      <c r="E135" s="141" t="s">
        <v>1261</v>
      </c>
      <c r="F135" s="142" t="s">
        <v>1262</v>
      </c>
      <c r="G135" s="143" t="s">
        <v>1256</v>
      </c>
      <c r="H135" s="144">
        <v>235</v>
      </c>
      <c r="I135" s="145"/>
      <c r="J135" s="146">
        <f t="shared" si="0"/>
        <v>0</v>
      </c>
      <c r="K135" s="147"/>
      <c r="L135" s="28"/>
      <c r="M135" s="148" t="s">
        <v>1</v>
      </c>
      <c r="N135" s="149" t="s">
        <v>41</v>
      </c>
      <c r="P135" s="150">
        <f t="shared" si="1"/>
        <v>0</v>
      </c>
      <c r="Q135" s="150">
        <v>1.4699999999999999E-6</v>
      </c>
      <c r="R135" s="150">
        <f t="shared" si="2"/>
        <v>3.4544999999999997E-4</v>
      </c>
      <c r="S135" s="150">
        <v>3.0000000000000001E-5</v>
      </c>
      <c r="T135" s="151">
        <f t="shared" si="3"/>
        <v>7.0499999999999998E-3</v>
      </c>
      <c r="AR135" s="152" t="s">
        <v>210</v>
      </c>
      <c r="AT135" s="152" t="s">
        <v>206</v>
      </c>
      <c r="AU135" s="152" t="s">
        <v>88</v>
      </c>
      <c r="AY135" s="13" t="s">
        <v>204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88</v>
      </c>
      <c r="BK135" s="153">
        <f t="shared" si="9"/>
        <v>0</v>
      </c>
      <c r="BL135" s="13" t="s">
        <v>210</v>
      </c>
      <c r="BM135" s="152" t="s">
        <v>1263</v>
      </c>
    </row>
    <row r="136" spans="2:65" s="1" customFormat="1" ht="21.75" customHeight="1" x14ac:dyDescent="0.2">
      <c r="B136" s="139"/>
      <c r="C136" s="140" t="s">
        <v>225</v>
      </c>
      <c r="D136" s="140" t="s">
        <v>206</v>
      </c>
      <c r="E136" s="141" t="s">
        <v>1264</v>
      </c>
      <c r="F136" s="142" t="s">
        <v>1265</v>
      </c>
      <c r="G136" s="143" t="s">
        <v>270</v>
      </c>
      <c r="H136" s="144">
        <v>4.4119999999999999</v>
      </c>
      <c r="I136" s="145"/>
      <c r="J136" s="146">
        <f t="shared" si="0"/>
        <v>0</v>
      </c>
      <c r="K136" s="147"/>
      <c r="L136" s="28"/>
      <c r="M136" s="148" t="s">
        <v>1</v>
      </c>
      <c r="N136" s="149" t="s">
        <v>41</v>
      </c>
      <c r="P136" s="150">
        <f t="shared" si="1"/>
        <v>0</v>
      </c>
      <c r="Q136" s="150">
        <v>0</v>
      </c>
      <c r="R136" s="150">
        <f t="shared" si="2"/>
        <v>0</v>
      </c>
      <c r="S136" s="150">
        <v>0</v>
      </c>
      <c r="T136" s="151">
        <f t="shared" si="3"/>
        <v>0</v>
      </c>
      <c r="AR136" s="152" t="s">
        <v>210</v>
      </c>
      <c r="AT136" s="152" t="s">
        <v>206</v>
      </c>
      <c r="AU136" s="152" t="s">
        <v>88</v>
      </c>
      <c r="AY136" s="13" t="s">
        <v>204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88</v>
      </c>
      <c r="BK136" s="153">
        <f t="shared" si="9"/>
        <v>0</v>
      </c>
      <c r="BL136" s="13" t="s">
        <v>210</v>
      </c>
      <c r="BM136" s="152" t="s">
        <v>1266</v>
      </c>
    </row>
    <row r="137" spans="2:65" s="1" customFormat="1" ht="24.15" customHeight="1" x14ac:dyDescent="0.2">
      <c r="B137" s="139"/>
      <c r="C137" s="140" t="s">
        <v>229</v>
      </c>
      <c r="D137" s="140" t="s">
        <v>206</v>
      </c>
      <c r="E137" s="141" t="s">
        <v>1267</v>
      </c>
      <c r="F137" s="142" t="s">
        <v>1268</v>
      </c>
      <c r="G137" s="143" t="s">
        <v>270</v>
      </c>
      <c r="H137" s="144">
        <v>4.4119999999999999</v>
      </c>
      <c r="I137" s="145"/>
      <c r="J137" s="146">
        <f t="shared" si="0"/>
        <v>0</v>
      </c>
      <c r="K137" s="147"/>
      <c r="L137" s="28"/>
      <c r="M137" s="148" t="s">
        <v>1</v>
      </c>
      <c r="N137" s="149" t="s">
        <v>41</v>
      </c>
      <c r="P137" s="150">
        <f t="shared" si="1"/>
        <v>0</v>
      </c>
      <c r="Q137" s="150">
        <v>0</v>
      </c>
      <c r="R137" s="150">
        <f t="shared" si="2"/>
        <v>0</v>
      </c>
      <c r="S137" s="150">
        <v>0</v>
      </c>
      <c r="T137" s="151">
        <f t="shared" si="3"/>
        <v>0</v>
      </c>
      <c r="AR137" s="152" t="s">
        <v>210</v>
      </c>
      <c r="AT137" s="152" t="s">
        <v>206</v>
      </c>
      <c r="AU137" s="152" t="s">
        <v>88</v>
      </c>
      <c r="AY137" s="13" t="s">
        <v>204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88</v>
      </c>
      <c r="BK137" s="153">
        <f t="shared" si="9"/>
        <v>0</v>
      </c>
      <c r="BL137" s="13" t="s">
        <v>210</v>
      </c>
      <c r="BM137" s="152" t="s">
        <v>1269</v>
      </c>
    </row>
    <row r="138" spans="2:65" s="1" customFormat="1" ht="24.15" customHeight="1" x14ac:dyDescent="0.2">
      <c r="B138" s="139"/>
      <c r="C138" s="140" t="s">
        <v>233</v>
      </c>
      <c r="D138" s="140" t="s">
        <v>206</v>
      </c>
      <c r="E138" s="141" t="s">
        <v>1270</v>
      </c>
      <c r="F138" s="142" t="s">
        <v>1271</v>
      </c>
      <c r="G138" s="143" t="s">
        <v>270</v>
      </c>
      <c r="H138" s="144">
        <v>4.4119999999999999</v>
      </c>
      <c r="I138" s="145"/>
      <c r="J138" s="146">
        <f t="shared" si="0"/>
        <v>0</v>
      </c>
      <c r="K138" s="147"/>
      <c r="L138" s="28"/>
      <c r="M138" s="148" t="s">
        <v>1</v>
      </c>
      <c r="N138" s="149" t="s">
        <v>41</v>
      </c>
      <c r="P138" s="150">
        <f t="shared" si="1"/>
        <v>0</v>
      </c>
      <c r="Q138" s="150">
        <v>0</v>
      </c>
      <c r="R138" s="150">
        <f t="shared" si="2"/>
        <v>0</v>
      </c>
      <c r="S138" s="150">
        <v>0</v>
      </c>
      <c r="T138" s="151">
        <f t="shared" si="3"/>
        <v>0</v>
      </c>
      <c r="AR138" s="152" t="s">
        <v>210</v>
      </c>
      <c r="AT138" s="152" t="s">
        <v>206</v>
      </c>
      <c r="AU138" s="152" t="s">
        <v>88</v>
      </c>
      <c r="AY138" s="13" t="s">
        <v>204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88</v>
      </c>
      <c r="BK138" s="153">
        <f t="shared" si="9"/>
        <v>0</v>
      </c>
      <c r="BL138" s="13" t="s">
        <v>210</v>
      </c>
      <c r="BM138" s="152" t="s">
        <v>1272</v>
      </c>
    </row>
    <row r="139" spans="2:65" s="1" customFormat="1" ht="24.15" customHeight="1" x14ac:dyDescent="0.2">
      <c r="B139" s="139"/>
      <c r="C139" s="140" t="s">
        <v>237</v>
      </c>
      <c r="D139" s="140" t="s">
        <v>206</v>
      </c>
      <c r="E139" s="141" t="s">
        <v>1273</v>
      </c>
      <c r="F139" s="142" t="s">
        <v>1274</v>
      </c>
      <c r="G139" s="143" t="s">
        <v>270</v>
      </c>
      <c r="H139" s="144">
        <v>4.4119999999999999</v>
      </c>
      <c r="I139" s="145"/>
      <c r="J139" s="146">
        <f t="shared" si="0"/>
        <v>0</v>
      </c>
      <c r="K139" s="147"/>
      <c r="L139" s="28"/>
      <c r="M139" s="148" t="s">
        <v>1</v>
      </c>
      <c r="N139" s="149" t="s">
        <v>41</v>
      </c>
      <c r="P139" s="150">
        <f t="shared" si="1"/>
        <v>0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210</v>
      </c>
      <c r="AT139" s="152" t="s">
        <v>206</v>
      </c>
      <c r="AU139" s="152" t="s">
        <v>88</v>
      </c>
      <c r="AY139" s="13" t="s">
        <v>204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88</v>
      </c>
      <c r="BK139" s="153">
        <f t="shared" si="9"/>
        <v>0</v>
      </c>
      <c r="BL139" s="13" t="s">
        <v>210</v>
      </c>
      <c r="BM139" s="152" t="s">
        <v>1275</v>
      </c>
    </row>
    <row r="140" spans="2:65" s="1" customFormat="1" ht="21.75" customHeight="1" x14ac:dyDescent="0.2">
      <c r="B140" s="139"/>
      <c r="C140" s="140" t="s">
        <v>241</v>
      </c>
      <c r="D140" s="140" t="s">
        <v>206</v>
      </c>
      <c r="E140" s="141" t="s">
        <v>1276</v>
      </c>
      <c r="F140" s="142" t="s">
        <v>1277</v>
      </c>
      <c r="G140" s="143" t="s">
        <v>270</v>
      </c>
      <c r="H140" s="144">
        <v>4.4119999999999999</v>
      </c>
      <c r="I140" s="145"/>
      <c r="J140" s="146">
        <f t="shared" si="0"/>
        <v>0</v>
      </c>
      <c r="K140" s="147"/>
      <c r="L140" s="28"/>
      <c r="M140" s="148" t="s">
        <v>1</v>
      </c>
      <c r="N140" s="149" t="s">
        <v>41</v>
      </c>
      <c r="P140" s="150">
        <f t="shared" si="1"/>
        <v>0</v>
      </c>
      <c r="Q140" s="150">
        <v>0</v>
      </c>
      <c r="R140" s="150">
        <f t="shared" si="2"/>
        <v>0</v>
      </c>
      <c r="S140" s="150">
        <v>0</v>
      </c>
      <c r="T140" s="151">
        <f t="shared" si="3"/>
        <v>0</v>
      </c>
      <c r="AR140" s="152" t="s">
        <v>210</v>
      </c>
      <c r="AT140" s="152" t="s">
        <v>206</v>
      </c>
      <c r="AU140" s="152" t="s">
        <v>88</v>
      </c>
      <c r="AY140" s="13" t="s">
        <v>204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88</v>
      </c>
      <c r="BK140" s="153">
        <f t="shared" si="9"/>
        <v>0</v>
      </c>
      <c r="BL140" s="13" t="s">
        <v>210</v>
      </c>
      <c r="BM140" s="152" t="s">
        <v>1278</v>
      </c>
    </row>
    <row r="141" spans="2:65" s="1" customFormat="1" ht="24.15" customHeight="1" x14ac:dyDescent="0.2">
      <c r="B141" s="139"/>
      <c r="C141" s="140" t="s">
        <v>247</v>
      </c>
      <c r="D141" s="140" t="s">
        <v>206</v>
      </c>
      <c r="E141" s="141" t="s">
        <v>1279</v>
      </c>
      <c r="F141" s="142" t="s">
        <v>1280</v>
      </c>
      <c r="G141" s="143" t="s">
        <v>270</v>
      </c>
      <c r="H141" s="144">
        <v>88.24</v>
      </c>
      <c r="I141" s="145"/>
      <c r="J141" s="146">
        <f t="shared" si="0"/>
        <v>0</v>
      </c>
      <c r="K141" s="147"/>
      <c r="L141" s="28"/>
      <c r="M141" s="148" t="s">
        <v>1</v>
      </c>
      <c r="N141" s="149" t="s">
        <v>41</v>
      </c>
      <c r="P141" s="150">
        <f t="shared" si="1"/>
        <v>0</v>
      </c>
      <c r="Q141" s="150">
        <v>0</v>
      </c>
      <c r="R141" s="150">
        <f t="shared" si="2"/>
        <v>0</v>
      </c>
      <c r="S141" s="150">
        <v>0</v>
      </c>
      <c r="T141" s="151">
        <f t="shared" si="3"/>
        <v>0</v>
      </c>
      <c r="AR141" s="152" t="s">
        <v>210</v>
      </c>
      <c r="AT141" s="152" t="s">
        <v>206</v>
      </c>
      <c r="AU141" s="152" t="s">
        <v>88</v>
      </c>
      <c r="AY141" s="13" t="s">
        <v>204</v>
      </c>
      <c r="BE141" s="153">
        <f t="shared" si="4"/>
        <v>0</v>
      </c>
      <c r="BF141" s="153">
        <f t="shared" si="5"/>
        <v>0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88</v>
      </c>
      <c r="BK141" s="153">
        <f t="shared" si="9"/>
        <v>0</v>
      </c>
      <c r="BL141" s="13" t="s">
        <v>210</v>
      </c>
      <c r="BM141" s="152" t="s">
        <v>1281</v>
      </c>
    </row>
    <row r="142" spans="2:65" s="1" customFormat="1" ht="21.75" customHeight="1" x14ac:dyDescent="0.2">
      <c r="B142" s="139"/>
      <c r="C142" s="140" t="s">
        <v>251</v>
      </c>
      <c r="D142" s="140" t="s">
        <v>206</v>
      </c>
      <c r="E142" s="141" t="s">
        <v>1282</v>
      </c>
      <c r="F142" s="142" t="s">
        <v>1283</v>
      </c>
      <c r="G142" s="143" t="s">
        <v>270</v>
      </c>
      <c r="H142" s="144">
        <v>4.4119999999999999</v>
      </c>
      <c r="I142" s="145"/>
      <c r="J142" s="146">
        <f t="shared" si="0"/>
        <v>0</v>
      </c>
      <c r="K142" s="147"/>
      <c r="L142" s="28"/>
      <c r="M142" s="148" t="s">
        <v>1</v>
      </c>
      <c r="N142" s="149" t="s">
        <v>41</v>
      </c>
      <c r="P142" s="150">
        <f t="shared" si="1"/>
        <v>0</v>
      </c>
      <c r="Q142" s="150">
        <v>0</v>
      </c>
      <c r="R142" s="150">
        <f t="shared" si="2"/>
        <v>0</v>
      </c>
      <c r="S142" s="150">
        <v>0</v>
      </c>
      <c r="T142" s="151">
        <f t="shared" si="3"/>
        <v>0</v>
      </c>
      <c r="AR142" s="152" t="s">
        <v>210</v>
      </c>
      <c r="AT142" s="152" t="s">
        <v>206</v>
      </c>
      <c r="AU142" s="152" t="s">
        <v>88</v>
      </c>
      <c r="AY142" s="13" t="s">
        <v>204</v>
      </c>
      <c r="BE142" s="153">
        <f t="shared" si="4"/>
        <v>0</v>
      </c>
      <c r="BF142" s="153">
        <f t="shared" si="5"/>
        <v>0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88</v>
      </c>
      <c r="BK142" s="153">
        <f t="shared" si="9"/>
        <v>0</v>
      </c>
      <c r="BL142" s="13" t="s">
        <v>210</v>
      </c>
      <c r="BM142" s="152" t="s">
        <v>1284</v>
      </c>
    </row>
    <row r="143" spans="2:65" s="11" customFormat="1" ht="25.95" customHeight="1" x14ac:dyDescent="0.25">
      <c r="B143" s="127"/>
      <c r="D143" s="128" t="s">
        <v>74</v>
      </c>
      <c r="E143" s="129" t="s">
        <v>577</v>
      </c>
      <c r="F143" s="129" t="s">
        <v>578</v>
      </c>
      <c r="I143" s="130"/>
      <c r="J143" s="131">
        <f>BK143</f>
        <v>0</v>
      </c>
      <c r="L143" s="127"/>
      <c r="M143" s="132"/>
      <c r="P143" s="133">
        <f>P144+P158+P178+P213</f>
        <v>0</v>
      </c>
      <c r="R143" s="133">
        <f>R144+R158+R178+R213</f>
        <v>1.2566961000000003</v>
      </c>
      <c r="T143" s="134">
        <f>T144+T158+T178+T213</f>
        <v>0</v>
      </c>
      <c r="AR143" s="128" t="s">
        <v>88</v>
      </c>
      <c r="AT143" s="135" t="s">
        <v>74</v>
      </c>
      <c r="AU143" s="135" t="s">
        <v>75</v>
      </c>
      <c r="AY143" s="128" t="s">
        <v>204</v>
      </c>
      <c r="BK143" s="136">
        <f>BK144+BK158+BK178+BK213</f>
        <v>0</v>
      </c>
    </row>
    <row r="144" spans="2:65" s="11" customFormat="1" ht="22.8" customHeight="1" x14ac:dyDescent="0.25">
      <c r="B144" s="127"/>
      <c r="D144" s="128" t="s">
        <v>74</v>
      </c>
      <c r="E144" s="137" t="s">
        <v>689</v>
      </c>
      <c r="F144" s="137" t="s">
        <v>690</v>
      </c>
      <c r="I144" s="130"/>
      <c r="J144" s="138">
        <f>BK144</f>
        <v>0</v>
      </c>
      <c r="L144" s="127"/>
      <c r="M144" s="132"/>
      <c r="P144" s="133">
        <f>SUM(P145:P157)</f>
        <v>0</v>
      </c>
      <c r="R144" s="133">
        <f>SUM(R145:R157)</f>
        <v>4.7216999999999995E-2</v>
      </c>
      <c r="T144" s="134">
        <f>SUM(T145:T157)</f>
        <v>0</v>
      </c>
      <c r="AR144" s="128" t="s">
        <v>88</v>
      </c>
      <c r="AT144" s="135" t="s">
        <v>74</v>
      </c>
      <c r="AU144" s="135" t="s">
        <v>82</v>
      </c>
      <c r="AY144" s="128" t="s">
        <v>204</v>
      </c>
      <c r="BK144" s="136">
        <f>SUM(BK145:BK157)</f>
        <v>0</v>
      </c>
    </row>
    <row r="145" spans="2:65" s="1" customFormat="1" ht="21.75" customHeight="1" x14ac:dyDescent="0.2">
      <c r="B145" s="139"/>
      <c r="C145" s="140" t="s">
        <v>255</v>
      </c>
      <c r="D145" s="140" t="s">
        <v>206</v>
      </c>
      <c r="E145" s="141" t="s">
        <v>1285</v>
      </c>
      <c r="F145" s="142" t="s">
        <v>1286</v>
      </c>
      <c r="G145" s="143" t="s">
        <v>495</v>
      </c>
      <c r="H145" s="144">
        <v>292</v>
      </c>
      <c r="I145" s="145"/>
      <c r="J145" s="146">
        <f t="shared" ref="J145:J157" si="10">ROUND(I145*H145,2)</f>
        <v>0</v>
      </c>
      <c r="K145" s="147"/>
      <c r="L145" s="28"/>
      <c r="M145" s="148" t="s">
        <v>1</v>
      </c>
      <c r="N145" s="149" t="s">
        <v>41</v>
      </c>
      <c r="P145" s="150">
        <f t="shared" ref="P145:P157" si="11">O145*H145</f>
        <v>0</v>
      </c>
      <c r="Q145" s="150">
        <v>3.3000000000000003E-5</v>
      </c>
      <c r="R145" s="150">
        <f t="shared" ref="R145:R157" si="12">Q145*H145</f>
        <v>9.6360000000000005E-3</v>
      </c>
      <c r="S145" s="150">
        <v>0</v>
      </c>
      <c r="T145" s="151">
        <f t="shared" ref="T145:T157" si="13">S145*H145</f>
        <v>0</v>
      </c>
      <c r="AR145" s="152" t="s">
        <v>267</v>
      </c>
      <c r="AT145" s="152" t="s">
        <v>206</v>
      </c>
      <c r="AU145" s="152" t="s">
        <v>88</v>
      </c>
      <c r="AY145" s="13" t="s">
        <v>204</v>
      </c>
      <c r="BE145" s="153">
        <f t="shared" ref="BE145:BE157" si="14">IF(N145="základná",J145,0)</f>
        <v>0</v>
      </c>
      <c r="BF145" s="153">
        <f t="shared" ref="BF145:BF157" si="15">IF(N145="znížená",J145,0)</f>
        <v>0</v>
      </c>
      <c r="BG145" s="153">
        <f t="shared" ref="BG145:BG157" si="16">IF(N145="zákl. prenesená",J145,0)</f>
        <v>0</v>
      </c>
      <c r="BH145" s="153">
        <f t="shared" ref="BH145:BH157" si="17">IF(N145="zníž. prenesená",J145,0)</f>
        <v>0</v>
      </c>
      <c r="BI145" s="153">
        <f t="shared" ref="BI145:BI157" si="18">IF(N145="nulová",J145,0)</f>
        <v>0</v>
      </c>
      <c r="BJ145" s="13" t="s">
        <v>88</v>
      </c>
      <c r="BK145" s="153">
        <f t="shared" ref="BK145:BK157" si="19">ROUND(I145*H145,2)</f>
        <v>0</v>
      </c>
      <c r="BL145" s="13" t="s">
        <v>267</v>
      </c>
      <c r="BM145" s="152" t="s">
        <v>1287</v>
      </c>
    </row>
    <row r="146" spans="2:65" s="1" customFormat="1" ht="33" customHeight="1" x14ac:dyDescent="0.2">
      <c r="B146" s="139"/>
      <c r="C146" s="154" t="s">
        <v>259</v>
      </c>
      <c r="D146" s="154" t="s">
        <v>301</v>
      </c>
      <c r="E146" s="155" t="s">
        <v>1288</v>
      </c>
      <c r="F146" s="156" t="s">
        <v>1289</v>
      </c>
      <c r="G146" s="157" t="s">
        <v>495</v>
      </c>
      <c r="H146" s="158">
        <v>130</v>
      </c>
      <c r="I146" s="159"/>
      <c r="J146" s="160">
        <f t="shared" si="10"/>
        <v>0</v>
      </c>
      <c r="K146" s="161"/>
      <c r="L146" s="162"/>
      <c r="M146" s="163" t="s">
        <v>1</v>
      </c>
      <c r="N146" s="164" t="s">
        <v>41</v>
      </c>
      <c r="P146" s="150">
        <f t="shared" si="11"/>
        <v>0</v>
      </c>
      <c r="Q146" s="150">
        <v>3.0000000000000001E-5</v>
      </c>
      <c r="R146" s="150">
        <f t="shared" si="12"/>
        <v>3.9000000000000003E-3</v>
      </c>
      <c r="S146" s="150">
        <v>0</v>
      </c>
      <c r="T146" s="151">
        <f t="shared" si="13"/>
        <v>0</v>
      </c>
      <c r="AR146" s="152" t="s">
        <v>334</v>
      </c>
      <c r="AT146" s="152" t="s">
        <v>301</v>
      </c>
      <c r="AU146" s="152" t="s">
        <v>88</v>
      </c>
      <c r="AY146" s="13" t="s">
        <v>204</v>
      </c>
      <c r="BE146" s="153">
        <f t="shared" si="14"/>
        <v>0</v>
      </c>
      <c r="BF146" s="153">
        <f t="shared" si="15"/>
        <v>0</v>
      </c>
      <c r="BG146" s="153">
        <f t="shared" si="16"/>
        <v>0</v>
      </c>
      <c r="BH146" s="153">
        <f t="shared" si="17"/>
        <v>0</v>
      </c>
      <c r="BI146" s="153">
        <f t="shared" si="18"/>
        <v>0</v>
      </c>
      <c r="BJ146" s="13" t="s">
        <v>88</v>
      </c>
      <c r="BK146" s="153">
        <f t="shared" si="19"/>
        <v>0</v>
      </c>
      <c r="BL146" s="13" t="s">
        <v>267</v>
      </c>
      <c r="BM146" s="152" t="s">
        <v>1290</v>
      </c>
    </row>
    <row r="147" spans="2:65" s="1" customFormat="1" ht="33" customHeight="1" x14ac:dyDescent="0.2">
      <c r="B147" s="139"/>
      <c r="C147" s="154" t="s">
        <v>263</v>
      </c>
      <c r="D147" s="154" t="s">
        <v>301</v>
      </c>
      <c r="E147" s="155" t="s">
        <v>1291</v>
      </c>
      <c r="F147" s="156" t="s">
        <v>1292</v>
      </c>
      <c r="G147" s="157" t="s">
        <v>495</v>
      </c>
      <c r="H147" s="158">
        <v>90</v>
      </c>
      <c r="I147" s="159"/>
      <c r="J147" s="160">
        <f t="shared" si="10"/>
        <v>0</v>
      </c>
      <c r="K147" s="161"/>
      <c r="L147" s="162"/>
      <c r="M147" s="163" t="s">
        <v>1</v>
      </c>
      <c r="N147" s="164" t="s">
        <v>41</v>
      </c>
      <c r="P147" s="150">
        <f t="shared" si="11"/>
        <v>0</v>
      </c>
      <c r="Q147" s="150">
        <v>6.0000000000000002E-5</v>
      </c>
      <c r="R147" s="150">
        <f t="shared" si="12"/>
        <v>5.4000000000000003E-3</v>
      </c>
      <c r="S147" s="150">
        <v>0</v>
      </c>
      <c r="T147" s="151">
        <f t="shared" si="13"/>
        <v>0</v>
      </c>
      <c r="AR147" s="152" t="s">
        <v>334</v>
      </c>
      <c r="AT147" s="152" t="s">
        <v>301</v>
      </c>
      <c r="AU147" s="152" t="s">
        <v>88</v>
      </c>
      <c r="AY147" s="13" t="s">
        <v>204</v>
      </c>
      <c r="BE147" s="153">
        <f t="shared" si="14"/>
        <v>0</v>
      </c>
      <c r="BF147" s="153">
        <f t="shared" si="15"/>
        <v>0</v>
      </c>
      <c r="BG147" s="153">
        <f t="shared" si="16"/>
        <v>0</v>
      </c>
      <c r="BH147" s="153">
        <f t="shared" si="17"/>
        <v>0</v>
      </c>
      <c r="BI147" s="153">
        <f t="shared" si="18"/>
        <v>0</v>
      </c>
      <c r="BJ147" s="13" t="s">
        <v>88</v>
      </c>
      <c r="BK147" s="153">
        <f t="shared" si="19"/>
        <v>0</v>
      </c>
      <c r="BL147" s="13" t="s">
        <v>267</v>
      </c>
      <c r="BM147" s="152" t="s">
        <v>1293</v>
      </c>
    </row>
    <row r="148" spans="2:65" s="1" customFormat="1" ht="33" customHeight="1" x14ac:dyDescent="0.2">
      <c r="B148" s="139"/>
      <c r="C148" s="154" t="s">
        <v>267</v>
      </c>
      <c r="D148" s="154" t="s">
        <v>301</v>
      </c>
      <c r="E148" s="155" t="s">
        <v>1294</v>
      </c>
      <c r="F148" s="156" t="s">
        <v>1295</v>
      </c>
      <c r="G148" s="157" t="s">
        <v>495</v>
      </c>
      <c r="H148" s="158">
        <v>72</v>
      </c>
      <c r="I148" s="159"/>
      <c r="J148" s="160">
        <f t="shared" si="10"/>
        <v>0</v>
      </c>
      <c r="K148" s="161"/>
      <c r="L148" s="162"/>
      <c r="M148" s="163" t="s">
        <v>1</v>
      </c>
      <c r="N148" s="164" t="s">
        <v>41</v>
      </c>
      <c r="P148" s="150">
        <f t="shared" si="11"/>
        <v>0</v>
      </c>
      <c r="Q148" s="150">
        <v>4.0000000000000003E-5</v>
      </c>
      <c r="R148" s="150">
        <f t="shared" si="12"/>
        <v>2.8800000000000002E-3</v>
      </c>
      <c r="S148" s="150">
        <v>0</v>
      </c>
      <c r="T148" s="151">
        <f t="shared" si="13"/>
        <v>0</v>
      </c>
      <c r="AR148" s="152" t="s">
        <v>334</v>
      </c>
      <c r="AT148" s="152" t="s">
        <v>301</v>
      </c>
      <c r="AU148" s="152" t="s">
        <v>88</v>
      </c>
      <c r="AY148" s="13" t="s">
        <v>204</v>
      </c>
      <c r="BE148" s="153">
        <f t="shared" si="14"/>
        <v>0</v>
      </c>
      <c r="BF148" s="153">
        <f t="shared" si="15"/>
        <v>0</v>
      </c>
      <c r="BG148" s="153">
        <f t="shared" si="16"/>
        <v>0</v>
      </c>
      <c r="BH148" s="153">
        <f t="shared" si="17"/>
        <v>0</v>
      </c>
      <c r="BI148" s="153">
        <f t="shared" si="18"/>
        <v>0</v>
      </c>
      <c r="BJ148" s="13" t="s">
        <v>88</v>
      </c>
      <c r="BK148" s="153">
        <f t="shared" si="19"/>
        <v>0</v>
      </c>
      <c r="BL148" s="13" t="s">
        <v>267</v>
      </c>
      <c r="BM148" s="152" t="s">
        <v>1296</v>
      </c>
    </row>
    <row r="149" spans="2:65" s="1" customFormat="1" ht="21.75" customHeight="1" x14ac:dyDescent="0.2">
      <c r="B149" s="139"/>
      <c r="C149" s="140" t="s">
        <v>272</v>
      </c>
      <c r="D149" s="140" t="s">
        <v>206</v>
      </c>
      <c r="E149" s="141" t="s">
        <v>1297</v>
      </c>
      <c r="F149" s="142" t="s">
        <v>1298</v>
      </c>
      <c r="G149" s="143" t="s">
        <v>495</v>
      </c>
      <c r="H149" s="144">
        <v>97</v>
      </c>
      <c r="I149" s="145"/>
      <c r="J149" s="146">
        <f t="shared" si="10"/>
        <v>0</v>
      </c>
      <c r="K149" s="147"/>
      <c r="L149" s="28"/>
      <c r="M149" s="148" t="s">
        <v>1</v>
      </c>
      <c r="N149" s="149" t="s">
        <v>41</v>
      </c>
      <c r="P149" s="150">
        <f t="shared" si="11"/>
        <v>0</v>
      </c>
      <c r="Q149" s="150">
        <v>3.3000000000000003E-5</v>
      </c>
      <c r="R149" s="150">
        <f t="shared" si="12"/>
        <v>3.2010000000000003E-3</v>
      </c>
      <c r="S149" s="150">
        <v>0</v>
      </c>
      <c r="T149" s="151">
        <f t="shared" si="13"/>
        <v>0</v>
      </c>
      <c r="AR149" s="152" t="s">
        <v>267</v>
      </c>
      <c r="AT149" s="152" t="s">
        <v>206</v>
      </c>
      <c r="AU149" s="152" t="s">
        <v>88</v>
      </c>
      <c r="AY149" s="13" t="s">
        <v>204</v>
      </c>
      <c r="BE149" s="153">
        <f t="shared" si="14"/>
        <v>0</v>
      </c>
      <c r="BF149" s="153">
        <f t="shared" si="15"/>
        <v>0</v>
      </c>
      <c r="BG149" s="153">
        <f t="shared" si="16"/>
        <v>0</v>
      </c>
      <c r="BH149" s="153">
        <f t="shared" si="17"/>
        <v>0</v>
      </c>
      <c r="BI149" s="153">
        <f t="shared" si="18"/>
        <v>0</v>
      </c>
      <c r="BJ149" s="13" t="s">
        <v>88</v>
      </c>
      <c r="BK149" s="153">
        <f t="shared" si="19"/>
        <v>0</v>
      </c>
      <c r="BL149" s="13" t="s">
        <v>267</v>
      </c>
      <c r="BM149" s="152" t="s">
        <v>1299</v>
      </c>
    </row>
    <row r="150" spans="2:65" s="1" customFormat="1" ht="33" customHeight="1" x14ac:dyDescent="0.2">
      <c r="B150" s="139"/>
      <c r="C150" s="154" t="s">
        <v>276</v>
      </c>
      <c r="D150" s="154" t="s">
        <v>301</v>
      </c>
      <c r="E150" s="155" t="s">
        <v>1300</v>
      </c>
      <c r="F150" s="156" t="s">
        <v>1301</v>
      </c>
      <c r="G150" s="157" t="s">
        <v>495</v>
      </c>
      <c r="H150" s="158">
        <v>67</v>
      </c>
      <c r="I150" s="159"/>
      <c r="J150" s="160">
        <f t="shared" si="10"/>
        <v>0</v>
      </c>
      <c r="K150" s="161"/>
      <c r="L150" s="162"/>
      <c r="M150" s="163" t="s">
        <v>1</v>
      </c>
      <c r="N150" s="164" t="s">
        <v>41</v>
      </c>
      <c r="P150" s="150">
        <f t="shared" si="11"/>
        <v>0</v>
      </c>
      <c r="Q150" s="150">
        <v>1.8000000000000001E-4</v>
      </c>
      <c r="R150" s="150">
        <f t="shared" si="12"/>
        <v>1.2060000000000001E-2</v>
      </c>
      <c r="S150" s="150">
        <v>0</v>
      </c>
      <c r="T150" s="151">
        <f t="shared" si="13"/>
        <v>0</v>
      </c>
      <c r="AR150" s="152" t="s">
        <v>334</v>
      </c>
      <c r="AT150" s="152" t="s">
        <v>301</v>
      </c>
      <c r="AU150" s="152" t="s">
        <v>88</v>
      </c>
      <c r="AY150" s="13" t="s">
        <v>204</v>
      </c>
      <c r="BE150" s="153">
        <f t="shared" si="14"/>
        <v>0</v>
      </c>
      <c r="BF150" s="153">
        <f t="shared" si="15"/>
        <v>0</v>
      </c>
      <c r="BG150" s="153">
        <f t="shared" si="16"/>
        <v>0</v>
      </c>
      <c r="BH150" s="153">
        <f t="shared" si="17"/>
        <v>0</v>
      </c>
      <c r="BI150" s="153">
        <f t="shared" si="18"/>
        <v>0</v>
      </c>
      <c r="BJ150" s="13" t="s">
        <v>88</v>
      </c>
      <c r="BK150" s="153">
        <f t="shared" si="19"/>
        <v>0</v>
      </c>
      <c r="BL150" s="13" t="s">
        <v>267</v>
      </c>
      <c r="BM150" s="152" t="s">
        <v>1302</v>
      </c>
    </row>
    <row r="151" spans="2:65" s="1" customFormat="1" ht="33" customHeight="1" x14ac:dyDescent="0.2">
      <c r="B151" s="139"/>
      <c r="C151" s="154" t="s">
        <v>280</v>
      </c>
      <c r="D151" s="154" t="s">
        <v>301</v>
      </c>
      <c r="E151" s="155" t="s">
        <v>1303</v>
      </c>
      <c r="F151" s="156" t="s">
        <v>1304</v>
      </c>
      <c r="G151" s="157" t="s">
        <v>495</v>
      </c>
      <c r="H151" s="158">
        <v>30</v>
      </c>
      <c r="I151" s="159"/>
      <c r="J151" s="160">
        <f t="shared" si="10"/>
        <v>0</v>
      </c>
      <c r="K151" s="161"/>
      <c r="L151" s="162"/>
      <c r="M151" s="163" t="s">
        <v>1</v>
      </c>
      <c r="N151" s="164" t="s">
        <v>41</v>
      </c>
      <c r="P151" s="150">
        <f t="shared" si="11"/>
        <v>0</v>
      </c>
      <c r="Q151" s="150">
        <v>2.5000000000000001E-4</v>
      </c>
      <c r="R151" s="150">
        <f t="shared" si="12"/>
        <v>7.4999999999999997E-3</v>
      </c>
      <c r="S151" s="150">
        <v>0</v>
      </c>
      <c r="T151" s="151">
        <f t="shared" si="13"/>
        <v>0</v>
      </c>
      <c r="AR151" s="152" t="s">
        <v>334</v>
      </c>
      <c r="AT151" s="152" t="s">
        <v>301</v>
      </c>
      <c r="AU151" s="152" t="s">
        <v>88</v>
      </c>
      <c r="AY151" s="13" t="s">
        <v>204</v>
      </c>
      <c r="BE151" s="153">
        <f t="shared" si="14"/>
        <v>0</v>
      </c>
      <c r="BF151" s="153">
        <f t="shared" si="15"/>
        <v>0</v>
      </c>
      <c r="BG151" s="153">
        <f t="shared" si="16"/>
        <v>0</v>
      </c>
      <c r="BH151" s="153">
        <f t="shared" si="17"/>
        <v>0</v>
      </c>
      <c r="BI151" s="153">
        <f t="shared" si="18"/>
        <v>0</v>
      </c>
      <c r="BJ151" s="13" t="s">
        <v>88</v>
      </c>
      <c r="BK151" s="153">
        <f t="shared" si="19"/>
        <v>0</v>
      </c>
      <c r="BL151" s="13" t="s">
        <v>267</v>
      </c>
      <c r="BM151" s="152" t="s">
        <v>1305</v>
      </c>
    </row>
    <row r="152" spans="2:65" s="1" customFormat="1" ht="37.799999999999997" customHeight="1" x14ac:dyDescent="0.2">
      <c r="B152" s="139"/>
      <c r="C152" s="140" t="s">
        <v>7</v>
      </c>
      <c r="D152" s="140" t="s">
        <v>206</v>
      </c>
      <c r="E152" s="141" t="s">
        <v>1306</v>
      </c>
      <c r="F152" s="142" t="s">
        <v>1307</v>
      </c>
      <c r="G152" s="143" t="s">
        <v>294</v>
      </c>
      <c r="H152" s="144">
        <v>5</v>
      </c>
      <c r="I152" s="145"/>
      <c r="J152" s="146">
        <f t="shared" si="10"/>
        <v>0</v>
      </c>
      <c r="K152" s="147"/>
      <c r="L152" s="28"/>
      <c r="M152" s="148" t="s">
        <v>1</v>
      </c>
      <c r="N152" s="149" t="s">
        <v>41</v>
      </c>
      <c r="P152" s="150">
        <f t="shared" si="11"/>
        <v>0</v>
      </c>
      <c r="Q152" s="150">
        <v>3.3E-4</v>
      </c>
      <c r="R152" s="150">
        <f t="shared" si="12"/>
        <v>1.65E-3</v>
      </c>
      <c r="S152" s="150">
        <v>0</v>
      </c>
      <c r="T152" s="151">
        <f t="shared" si="13"/>
        <v>0</v>
      </c>
      <c r="AR152" s="152" t="s">
        <v>267</v>
      </c>
      <c r="AT152" s="152" t="s">
        <v>206</v>
      </c>
      <c r="AU152" s="152" t="s">
        <v>88</v>
      </c>
      <c r="AY152" s="13" t="s">
        <v>204</v>
      </c>
      <c r="BE152" s="153">
        <f t="shared" si="14"/>
        <v>0</v>
      </c>
      <c r="BF152" s="153">
        <f t="shared" si="15"/>
        <v>0</v>
      </c>
      <c r="BG152" s="153">
        <f t="shared" si="16"/>
        <v>0</v>
      </c>
      <c r="BH152" s="153">
        <f t="shared" si="17"/>
        <v>0</v>
      </c>
      <c r="BI152" s="153">
        <f t="shared" si="18"/>
        <v>0</v>
      </c>
      <c r="BJ152" s="13" t="s">
        <v>88</v>
      </c>
      <c r="BK152" s="153">
        <f t="shared" si="19"/>
        <v>0</v>
      </c>
      <c r="BL152" s="13" t="s">
        <v>267</v>
      </c>
      <c r="BM152" s="152" t="s">
        <v>1308</v>
      </c>
    </row>
    <row r="153" spans="2:65" s="1" customFormat="1" ht="21.75" customHeight="1" x14ac:dyDescent="0.2">
      <c r="B153" s="139"/>
      <c r="C153" s="154" t="s">
        <v>287</v>
      </c>
      <c r="D153" s="154" t="s">
        <v>301</v>
      </c>
      <c r="E153" s="155" t="s">
        <v>1309</v>
      </c>
      <c r="F153" s="156" t="s">
        <v>1310</v>
      </c>
      <c r="G153" s="157" t="s">
        <v>294</v>
      </c>
      <c r="H153" s="158">
        <v>1</v>
      </c>
      <c r="I153" s="159"/>
      <c r="J153" s="160">
        <f t="shared" si="10"/>
        <v>0</v>
      </c>
      <c r="K153" s="161"/>
      <c r="L153" s="162"/>
      <c r="M153" s="163" t="s">
        <v>1</v>
      </c>
      <c r="N153" s="164" t="s">
        <v>41</v>
      </c>
      <c r="P153" s="150">
        <f t="shared" si="11"/>
        <v>0</v>
      </c>
      <c r="Q153" s="150">
        <v>4.8999999999999998E-4</v>
      </c>
      <c r="R153" s="150">
        <f t="shared" si="12"/>
        <v>4.8999999999999998E-4</v>
      </c>
      <c r="S153" s="150">
        <v>0</v>
      </c>
      <c r="T153" s="151">
        <f t="shared" si="13"/>
        <v>0</v>
      </c>
      <c r="AR153" s="152" t="s">
        <v>334</v>
      </c>
      <c r="AT153" s="152" t="s">
        <v>301</v>
      </c>
      <c r="AU153" s="152" t="s">
        <v>88</v>
      </c>
      <c r="AY153" s="13" t="s">
        <v>204</v>
      </c>
      <c r="BE153" s="153">
        <f t="shared" si="14"/>
        <v>0</v>
      </c>
      <c r="BF153" s="153">
        <f t="shared" si="15"/>
        <v>0</v>
      </c>
      <c r="BG153" s="153">
        <f t="shared" si="16"/>
        <v>0</v>
      </c>
      <c r="BH153" s="153">
        <f t="shared" si="17"/>
        <v>0</v>
      </c>
      <c r="BI153" s="153">
        <f t="shared" si="18"/>
        <v>0</v>
      </c>
      <c r="BJ153" s="13" t="s">
        <v>88</v>
      </c>
      <c r="BK153" s="153">
        <f t="shared" si="19"/>
        <v>0</v>
      </c>
      <c r="BL153" s="13" t="s">
        <v>267</v>
      </c>
      <c r="BM153" s="152" t="s">
        <v>1311</v>
      </c>
    </row>
    <row r="154" spans="2:65" s="1" customFormat="1" ht="24.15" customHeight="1" x14ac:dyDescent="0.2">
      <c r="B154" s="139"/>
      <c r="C154" s="154" t="s">
        <v>291</v>
      </c>
      <c r="D154" s="154" t="s">
        <v>301</v>
      </c>
      <c r="E154" s="155" t="s">
        <v>1312</v>
      </c>
      <c r="F154" s="156" t="s">
        <v>1313</v>
      </c>
      <c r="G154" s="157" t="s">
        <v>294</v>
      </c>
      <c r="H154" s="158">
        <v>5</v>
      </c>
      <c r="I154" s="159"/>
      <c r="J154" s="160">
        <f t="shared" si="10"/>
        <v>0</v>
      </c>
      <c r="K154" s="161"/>
      <c r="L154" s="162"/>
      <c r="M154" s="163" t="s">
        <v>1</v>
      </c>
      <c r="N154" s="164" t="s">
        <v>41</v>
      </c>
      <c r="P154" s="150">
        <f t="shared" si="11"/>
        <v>0</v>
      </c>
      <c r="Q154" s="150">
        <v>1E-4</v>
      </c>
      <c r="R154" s="150">
        <f t="shared" si="12"/>
        <v>5.0000000000000001E-4</v>
      </c>
      <c r="S154" s="150">
        <v>0</v>
      </c>
      <c r="T154" s="151">
        <f t="shared" si="13"/>
        <v>0</v>
      </c>
      <c r="AR154" s="152" t="s">
        <v>334</v>
      </c>
      <c r="AT154" s="152" t="s">
        <v>301</v>
      </c>
      <c r="AU154" s="152" t="s">
        <v>88</v>
      </c>
      <c r="AY154" s="13" t="s">
        <v>204</v>
      </c>
      <c r="BE154" s="153">
        <f t="shared" si="14"/>
        <v>0</v>
      </c>
      <c r="BF154" s="153">
        <f t="shared" si="15"/>
        <v>0</v>
      </c>
      <c r="BG154" s="153">
        <f t="shared" si="16"/>
        <v>0</v>
      </c>
      <c r="BH154" s="153">
        <f t="shared" si="17"/>
        <v>0</v>
      </c>
      <c r="BI154" s="153">
        <f t="shared" si="18"/>
        <v>0</v>
      </c>
      <c r="BJ154" s="13" t="s">
        <v>88</v>
      </c>
      <c r="BK154" s="153">
        <f t="shared" si="19"/>
        <v>0</v>
      </c>
      <c r="BL154" s="13" t="s">
        <v>267</v>
      </c>
      <c r="BM154" s="152" t="s">
        <v>1314</v>
      </c>
    </row>
    <row r="155" spans="2:65" s="1" customFormat="1" ht="24.15" customHeight="1" x14ac:dyDescent="0.2">
      <c r="B155" s="139"/>
      <c r="C155" s="140" t="s">
        <v>296</v>
      </c>
      <c r="D155" s="140" t="s">
        <v>206</v>
      </c>
      <c r="E155" s="141" t="s">
        <v>720</v>
      </c>
      <c r="F155" s="142" t="s">
        <v>721</v>
      </c>
      <c r="G155" s="143" t="s">
        <v>641</v>
      </c>
      <c r="H155" s="165"/>
      <c r="I155" s="145"/>
      <c r="J155" s="146">
        <f t="shared" si="10"/>
        <v>0</v>
      </c>
      <c r="K155" s="147"/>
      <c r="L155" s="28"/>
      <c r="M155" s="148" t="s">
        <v>1</v>
      </c>
      <c r="N155" s="149" t="s">
        <v>41</v>
      </c>
      <c r="P155" s="150">
        <f t="shared" si="11"/>
        <v>0</v>
      </c>
      <c r="Q155" s="150">
        <v>0</v>
      </c>
      <c r="R155" s="150">
        <f t="shared" si="12"/>
        <v>0</v>
      </c>
      <c r="S155" s="150">
        <v>0</v>
      </c>
      <c r="T155" s="151">
        <f t="shared" si="13"/>
        <v>0</v>
      </c>
      <c r="AR155" s="152" t="s">
        <v>267</v>
      </c>
      <c r="AT155" s="152" t="s">
        <v>206</v>
      </c>
      <c r="AU155" s="152" t="s">
        <v>88</v>
      </c>
      <c r="AY155" s="13" t="s">
        <v>204</v>
      </c>
      <c r="BE155" s="153">
        <f t="shared" si="14"/>
        <v>0</v>
      </c>
      <c r="BF155" s="153">
        <f t="shared" si="15"/>
        <v>0</v>
      </c>
      <c r="BG155" s="153">
        <f t="shared" si="16"/>
        <v>0</v>
      </c>
      <c r="BH155" s="153">
        <f t="shared" si="17"/>
        <v>0</v>
      </c>
      <c r="BI155" s="153">
        <f t="shared" si="18"/>
        <v>0</v>
      </c>
      <c r="BJ155" s="13" t="s">
        <v>88</v>
      </c>
      <c r="BK155" s="153">
        <f t="shared" si="19"/>
        <v>0</v>
      </c>
      <c r="BL155" s="13" t="s">
        <v>267</v>
      </c>
      <c r="BM155" s="152" t="s">
        <v>1315</v>
      </c>
    </row>
    <row r="156" spans="2:65" s="1" customFormat="1" ht="24.15" customHeight="1" x14ac:dyDescent="0.2">
      <c r="B156" s="139"/>
      <c r="C156" s="140" t="s">
        <v>300</v>
      </c>
      <c r="D156" s="140" t="s">
        <v>206</v>
      </c>
      <c r="E156" s="141" t="s">
        <v>1316</v>
      </c>
      <c r="F156" s="142" t="s">
        <v>1317</v>
      </c>
      <c r="G156" s="143" t="s">
        <v>641</v>
      </c>
      <c r="H156" s="165"/>
      <c r="I156" s="145"/>
      <c r="J156" s="146">
        <f t="shared" si="10"/>
        <v>0</v>
      </c>
      <c r="K156" s="147"/>
      <c r="L156" s="28"/>
      <c r="M156" s="148" t="s">
        <v>1</v>
      </c>
      <c r="N156" s="149" t="s">
        <v>41</v>
      </c>
      <c r="P156" s="150">
        <f t="shared" si="11"/>
        <v>0</v>
      </c>
      <c r="Q156" s="150">
        <v>0</v>
      </c>
      <c r="R156" s="150">
        <f t="shared" si="12"/>
        <v>0</v>
      </c>
      <c r="S156" s="150">
        <v>0</v>
      </c>
      <c r="T156" s="151">
        <f t="shared" si="13"/>
        <v>0</v>
      </c>
      <c r="AR156" s="152" t="s">
        <v>267</v>
      </c>
      <c r="AT156" s="152" t="s">
        <v>206</v>
      </c>
      <c r="AU156" s="152" t="s">
        <v>88</v>
      </c>
      <c r="AY156" s="13" t="s">
        <v>204</v>
      </c>
      <c r="BE156" s="153">
        <f t="shared" si="14"/>
        <v>0</v>
      </c>
      <c r="BF156" s="153">
        <f t="shared" si="15"/>
        <v>0</v>
      </c>
      <c r="BG156" s="153">
        <f t="shared" si="16"/>
        <v>0</v>
      </c>
      <c r="BH156" s="153">
        <f t="shared" si="17"/>
        <v>0</v>
      </c>
      <c r="BI156" s="153">
        <f t="shared" si="18"/>
        <v>0</v>
      </c>
      <c r="BJ156" s="13" t="s">
        <v>88</v>
      </c>
      <c r="BK156" s="153">
        <f t="shared" si="19"/>
        <v>0</v>
      </c>
      <c r="BL156" s="13" t="s">
        <v>267</v>
      </c>
      <c r="BM156" s="152" t="s">
        <v>1318</v>
      </c>
    </row>
    <row r="157" spans="2:65" s="1" customFormat="1" ht="24.15" customHeight="1" x14ac:dyDescent="0.2">
      <c r="B157" s="139"/>
      <c r="C157" s="140" t="s">
        <v>306</v>
      </c>
      <c r="D157" s="140" t="s">
        <v>206</v>
      </c>
      <c r="E157" s="141" t="s">
        <v>1319</v>
      </c>
      <c r="F157" s="142" t="s">
        <v>1320</v>
      </c>
      <c r="G157" s="143" t="s">
        <v>641</v>
      </c>
      <c r="H157" s="165"/>
      <c r="I157" s="145"/>
      <c r="J157" s="146">
        <f t="shared" si="10"/>
        <v>0</v>
      </c>
      <c r="K157" s="147"/>
      <c r="L157" s="28"/>
      <c r="M157" s="148" t="s">
        <v>1</v>
      </c>
      <c r="N157" s="149" t="s">
        <v>41</v>
      </c>
      <c r="P157" s="150">
        <f t="shared" si="11"/>
        <v>0</v>
      </c>
      <c r="Q157" s="150">
        <v>0</v>
      </c>
      <c r="R157" s="150">
        <f t="shared" si="12"/>
        <v>0</v>
      </c>
      <c r="S157" s="150">
        <v>0</v>
      </c>
      <c r="T157" s="151">
        <f t="shared" si="13"/>
        <v>0</v>
      </c>
      <c r="AR157" s="152" t="s">
        <v>267</v>
      </c>
      <c r="AT157" s="152" t="s">
        <v>206</v>
      </c>
      <c r="AU157" s="152" t="s">
        <v>88</v>
      </c>
      <c r="AY157" s="13" t="s">
        <v>204</v>
      </c>
      <c r="BE157" s="153">
        <f t="shared" si="14"/>
        <v>0</v>
      </c>
      <c r="BF157" s="153">
        <f t="shared" si="15"/>
        <v>0</v>
      </c>
      <c r="BG157" s="153">
        <f t="shared" si="16"/>
        <v>0</v>
      </c>
      <c r="BH157" s="153">
        <f t="shared" si="17"/>
        <v>0</v>
      </c>
      <c r="BI157" s="153">
        <f t="shared" si="18"/>
        <v>0</v>
      </c>
      <c r="BJ157" s="13" t="s">
        <v>88</v>
      </c>
      <c r="BK157" s="153">
        <f t="shared" si="19"/>
        <v>0</v>
      </c>
      <c r="BL157" s="13" t="s">
        <v>267</v>
      </c>
      <c r="BM157" s="152" t="s">
        <v>1321</v>
      </c>
    </row>
    <row r="158" spans="2:65" s="11" customFormat="1" ht="22.8" customHeight="1" x14ac:dyDescent="0.25">
      <c r="B158" s="127"/>
      <c r="D158" s="128" t="s">
        <v>74</v>
      </c>
      <c r="E158" s="137" t="s">
        <v>1322</v>
      </c>
      <c r="F158" s="137" t="s">
        <v>1323</v>
      </c>
      <c r="I158" s="130"/>
      <c r="J158" s="138">
        <f>BK158</f>
        <v>0</v>
      </c>
      <c r="L158" s="127"/>
      <c r="M158" s="132"/>
      <c r="P158" s="133">
        <f>SUM(P159:P177)</f>
        <v>0</v>
      </c>
      <c r="R158" s="133">
        <f>SUM(R159:R177)</f>
        <v>5.2336199999999999E-2</v>
      </c>
      <c r="T158" s="134">
        <f>SUM(T159:T177)</f>
        <v>0</v>
      </c>
      <c r="AR158" s="128" t="s">
        <v>88</v>
      </c>
      <c r="AT158" s="135" t="s">
        <v>74</v>
      </c>
      <c r="AU158" s="135" t="s">
        <v>82</v>
      </c>
      <c r="AY158" s="128" t="s">
        <v>204</v>
      </c>
      <c r="BK158" s="136">
        <f>SUM(BK159:BK177)</f>
        <v>0</v>
      </c>
    </row>
    <row r="159" spans="2:65" s="1" customFormat="1" ht="24.15" customHeight="1" x14ac:dyDescent="0.2">
      <c r="B159" s="139"/>
      <c r="C159" s="140" t="s">
        <v>310</v>
      </c>
      <c r="D159" s="140" t="s">
        <v>206</v>
      </c>
      <c r="E159" s="141" t="s">
        <v>1324</v>
      </c>
      <c r="F159" s="142" t="s">
        <v>1325</v>
      </c>
      <c r="G159" s="143" t="s">
        <v>495</v>
      </c>
      <c r="H159" s="144">
        <v>10</v>
      </c>
      <c r="I159" s="145"/>
      <c r="J159" s="146">
        <f t="shared" ref="J159:J177" si="20">ROUND(I159*H159,2)</f>
        <v>0</v>
      </c>
      <c r="K159" s="147"/>
      <c r="L159" s="28"/>
      <c r="M159" s="148" t="s">
        <v>1</v>
      </c>
      <c r="N159" s="149" t="s">
        <v>41</v>
      </c>
      <c r="P159" s="150">
        <f t="shared" ref="P159:P177" si="21">O159*H159</f>
        <v>0</v>
      </c>
      <c r="Q159" s="150">
        <v>2.1809999999999999E-4</v>
      </c>
      <c r="R159" s="150">
        <f t="shared" ref="R159:R177" si="22">Q159*H159</f>
        <v>2.1809999999999998E-3</v>
      </c>
      <c r="S159" s="150">
        <v>0</v>
      </c>
      <c r="T159" s="151">
        <f t="shared" ref="T159:T177" si="23">S159*H159</f>
        <v>0</v>
      </c>
      <c r="AR159" s="152" t="s">
        <v>267</v>
      </c>
      <c r="AT159" s="152" t="s">
        <v>206</v>
      </c>
      <c r="AU159" s="152" t="s">
        <v>88</v>
      </c>
      <c r="AY159" s="13" t="s">
        <v>204</v>
      </c>
      <c r="BE159" s="153">
        <f t="shared" ref="BE159:BE177" si="24">IF(N159="základná",J159,0)</f>
        <v>0</v>
      </c>
      <c r="BF159" s="153">
        <f t="shared" ref="BF159:BF177" si="25">IF(N159="znížená",J159,0)</f>
        <v>0</v>
      </c>
      <c r="BG159" s="153">
        <f t="shared" ref="BG159:BG177" si="26">IF(N159="zákl. prenesená",J159,0)</f>
        <v>0</v>
      </c>
      <c r="BH159" s="153">
        <f t="shared" ref="BH159:BH177" si="27">IF(N159="zníž. prenesená",J159,0)</f>
        <v>0</v>
      </c>
      <c r="BI159" s="153">
        <f t="shared" ref="BI159:BI177" si="28">IF(N159="nulová",J159,0)</f>
        <v>0</v>
      </c>
      <c r="BJ159" s="13" t="s">
        <v>88</v>
      </c>
      <c r="BK159" s="153">
        <f t="shared" ref="BK159:BK177" si="29">ROUND(I159*H159,2)</f>
        <v>0</v>
      </c>
      <c r="BL159" s="13" t="s">
        <v>267</v>
      </c>
      <c r="BM159" s="152" t="s">
        <v>1326</v>
      </c>
    </row>
    <row r="160" spans="2:65" s="1" customFormat="1" ht="24.15" customHeight="1" x14ac:dyDescent="0.2">
      <c r="B160" s="139"/>
      <c r="C160" s="140" t="s">
        <v>314</v>
      </c>
      <c r="D160" s="140" t="s">
        <v>206</v>
      </c>
      <c r="E160" s="141" t="s">
        <v>1327</v>
      </c>
      <c r="F160" s="142" t="s">
        <v>1328</v>
      </c>
      <c r="G160" s="143" t="s">
        <v>495</v>
      </c>
      <c r="H160" s="144">
        <v>25</v>
      </c>
      <c r="I160" s="145"/>
      <c r="J160" s="146">
        <f t="shared" si="20"/>
        <v>0</v>
      </c>
      <c r="K160" s="147"/>
      <c r="L160" s="28"/>
      <c r="M160" s="148" t="s">
        <v>1</v>
      </c>
      <c r="N160" s="149" t="s">
        <v>41</v>
      </c>
      <c r="P160" s="150">
        <f t="shared" si="21"/>
        <v>0</v>
      </c>
      <c r="Q160" s="150">
        <v>4.3350000000000002E-4</v>
      </c>
      <c r="R160" s="150">
        <f t="shared" si="22"/>
        <v>1.08375E-2</v>
      </c>
      <c r="S160" s="150">
        <v>0</v>
      </c>
      <c r="T160" s="151">
        <f t="shared" si="23"/>
        <v>0</v>
      </c>
      <c r="AR160" s="152" t="s">
        <v>267</v>
      </c>
      <c r="AT160" s="152" t="s">
        <v>206</v>
      </c>
      <c r="AU160" s="152" t="s">
        <v>88</v>
      </c>
      <c r="AY160" s="13" t="s">
        <v>204</v>
      </c>
      <c r="BE160" s="153">
        <f t="shared" si="24"/>
        <v>0</v>
      </c>
      <c r="BF160" s="153">
        <f t="shared" si="25"/>
        <v>0</v>
      </c>
      <c r="BG160" s="153">
        <f t="shared" si="26"/>
        <v>0</v>
      </c>
      <c r="BH160" s="153">
        <f t="shared" si="27"/>
        <v>0</v>
      </c>
      <c r="BI160" s="153">
        <f t="shared" si="28"/>
        <v>0</v>
      </c>
      <c r="BJ160" s="13" t="s">
        <v>88</v>
      </c>
      <c r="BK160" s="153">
        <f t="shared" si="29"/>
        <v>0</v>
      </c>
      <c r="BL160" s="13" t="s">
        <v>267</v>
      </c>
      <c r="BM160" s="152" t="s">
        <v>1329</v>
      </c>
    </row>
    <row r="161" spans="2:65" s="1" customFormat="1" ht="24.15" customHeight="1" x14ac:dyDescent="0.2">
      <c r="B161" s="139"/>
      <c r="C161" s="140" t="s">
        <v>318</v>
      </c>
      <c r="D161" s="140" t="s">
        <v>206</v>
      </c>
      <c r="E161" s="141" t="s">
        <v>1330</v>
      </c>
      <c r="F161" s="142" t="s">
        <v>1331</v>
      </c>
      <c r="G161" s="143" t="s">
        <v>495</v>
      </c>
      <c r="H161" s="144">
        <v>10</v>
      </c>
      <c r="I161" s="145"/>
      <c r="J161" s="146">
        <f t="shared" si="20"/>
        <v>0</v>
      </c>
      <c r="K161" s="147"/>
      <c r="L161" s="28"/>
      <c r="M161" s="148" t="s">
        <v>1</v>
      </c>
      <c r="N161" s="149" t="s">
        <v>41</v>
      </c>
      <c r="P161" s="150">
        <f t="shared" si="21"/>
        <v>0</v>
      </c>
      <c r="Q161" s="150">
        <v>9.7316000000000004E-4</v>
      </c>
      <c r="R161" s="150">
        <f t="shared" si="22"/>
        <v>9.7316E-3</v>
      </c>
      <c r="S161" s="150">
        <v>0</v>
      </c>
      <c r="T161" s="151">
        <f t="shared" si="23"/>
        <v>0</v>
      </c>
      <c r="AR161" s="152" t="s">
        <v>267</v>
      </c>
      <c r="AT161" s="152" t="s">
        <v>206</v>
      </c>
      <c r="AU161" s="152" t="s">
        <v>88</v>
      </c>
      <c r="AY161" s="13" t="s">
        <v>204</v>
      </c>
      <c r="BE161" s="153">
        <f t="shared" si="24"/>
        <v>0</v>
      </c>
      <c r="BF161" s="153">
        <f t="shared" si="25"/>
        <v>0</v>
      </c>
      <c r="BG161" s="153">
        <f t="shared" si="26"/>
        <v>0</v>
      </c>
      <c r="BH161" s="153">
        <f t="shared" si="27"/>
        <v>0</v>
      </c>
      <c r="BI161" s="153">
        <f t="shared" si="28"/>
        <v>0</v>
      </c>
      <c r="BJ161" s="13" t="s">
        <v>88</v>
      </c>
      <c r="BK161" s="153">
        <f t="shared" si="29"/>
        <v>0</v>
      </c>
      <c r="BL161" s="13" t="s">
        <v>267</v>
      </c>
      <c r="BM161" s="152" t="s">
        <v>1332</v>
      </c>
    </row>
    <row r="162" spans="2:65" s="1" customFormat="1" ht="24.15" customHeight="1" x14ac:dyDescent="0.2">
      <c r="B162" s="139"/>
      <c r="C162" s="140" t="s">
        <v>322</v>
      </c>
      <c r="D162" s="140" t="s">
        <v>206</v>
      </c>
      <c r="E162" s="141" t="s">
        <v>1333</v>
      </c>
      <c r="F162" s="142" t="s">
        <v>1334</v>
      </c>
      <c r="G162" s="143" t="s">
        <v>495</v>
      </c>
      <c r="H162" s="144">
        <v>10</v>
      </c>
      <c r="I162" s="145"/>
      <c r="J162" s="146">
        <f t="shared" si="20"/>
        <v>0</v>
      </c>
      <c r="K162" s="147"/>
      <c r="L162" s="28"/>
      <c r="M162" s="148" t="s">
        <v>1</v>
      </c>
      <c r="N162" s="149" t="s">
        <v>41</v>
      </c>
      <c r="P162" s="150">
        <f t="shared" si="21"/>
        <v>0</v>
      </c>
      <c r="Q162" s="150">
        <v>2.0938100000000002E-3</v>
      </c>
      <c r="R162" s="150">
        <f t="shared" si="22"/>
        <v>2.0938100000000001E-2</v>
      </c>
      <c r="S162" s="150">
        <v>0</v>
      </c>
      <c r="T162" s="151">
        <f t="shared" si="23"/>
        <v>0</v>
      </c>
      <c r="AR162" s="152" t="s">
        <v>267</v>
      </c>
      <c r="AT162" s="152" t="s">
        <v>206</v>
      </c>
      <c r="AU162" s="152" t="s">
        <v>88</v>
      </c>
      <c r="AY162" s="13" t="s">
        <v>204</v>
      </c>
      <c r="BE162" s="153">
        <f t="shared" si="24"/>
        <v>0</v>
      </c>
      <c r="BF162" s="153">
        <f t="shared" si="25"/>
        <v>0</v>
      </c>
      <c r="BG162" s="153">
        <f t="shared" si="26"/>
        <v>0</v>
      </c>
      <c r="BH162" s="153">
        <f t="shared" si="27"/>
        <v>0</v>
      </c>
      <c r="BI162" s="153">
        <f t="shared" si="28"/>
        <v>0</v>
      </c>
      <c r="BJ162" s="13" t="s">
        <v>88</v>
      </c>
      <c r="BK162" s="153">
        <f t="shared" si="29"/>
        <v>0</v>
      </c>
      <c r="BL162" s="13" t="s">
        <v>267</v>
      </c>
      <c r="BM162" s="152" t="s">
        <v>1335</v>
      </c>
    </row>
    <row r="163" spans="2:65" s="1" customFormat="1" ht="24.15" customHeight="1" x14ac:dyDescent="0.2">
      <c r="B163" s="139"/>
      <c r="C163" s="140" t="s">
        <v>326</v>
      </c>
      <c r="D163" s="140" t="s">
        <v>206</v>
      </c>
      <c r="E163" s="141" t="s">
        <v>1336</v>
      </c>
      <c r="F163" s="142" t="s">
        <v>1337</v>
      </c>
      <c r="G163" s="143" t="s">
        <v>294</v>
      </c>
      <c r="H163" s="144">
        <v>5</v>
      </c>
      <c r="I163" s="145"/>
      <c r="J163" s="146">
        <f t="shared" si="20"/>
        <v>0</v>
      </c>
      <c r="K163" s="147"/>
      <c r="L163" s="28"/>
      <c r="M163" s="148" t="s">
        <v>1</v>
      </c>
      <c r="N163" s="149" t="s">
        <v>41</v>
      </c>
      <c r="P163" s="150">
        <f t="shared" si="21"/>
        <v>0</v>
      </c>
      <c r="Q163" s="150">
        <v>1.0000000000000001E-5</v>
      </c>
      <c r="R163" s="150">
        <f t="shared" si="22"/>
        <v>5.0000000000000002E-5</v>
      </c>
      <c r="S163" s="150">
        <v>0</v>
      </c>
      <c r="T163" s="151">
        <f t="shared" si="23"/>
        <v>0</v>
      </c>
      <c r="AR163" s="152" t="s">
        <v>267</v>
      </c>
      <c r="AT163" s="152" t="s">
        <v>206</v>
      </c>
      <c r="AU163" s="152" t="s">
        <v>88</v>
      </c>
      <c r="AY163" s="13" t="s">
        <v>204</v>
      </c>
      <c r="BE163" s="153">
        <f t="shared" si="24"/>
        <v>0</v>
      </c>
      <c r="BF163" s="153">
        <f t="shared" si="25"/>
        <v>0</v>
      </c>
      <c r="BG163" s="153">
        <f t="shared" si="26"/>
        <v>0</v>
      </c>
      <c r="BH163" s="153">
        <f t="shared" si="27"/>
        <v>0</v>
      </c>
      <c r="BI163" s="153">
        <f t="shared" si="28"/>
        <v>0</v>
      </c>
      <c r="BJ163" s="13" t="s">
        <v>88</v>
      </c>
      <c r="BK163" s="153">
        <f t="shared" si="29"/>
        <v>0</v>
      </c>
      <c r="BL163" s="13" t="s">
        <v>267</v>
      </c>
      <c r="BM163" s="152" t="s">
        <v>1338</v>
      </c>
    </row>
    <row r="164" spans="2:65" s="1" customFormat="1" ht="24.15" customHeight="1" x14ac:dyDescent="0.2">
      <c r="B164" s="139"/>
      <c r="C164" s="154" t="s">
        <v>330</v>
      </c>
      <c r="D164" s="154" t="s">
        <v>301</v>
      </c>
      <c r="E164" s="155" t="s">
        <v>1339</v>
      </c>
      <c r="F164" s="156" t="s">
        <v>1340</v>
      </c>
      <c r="G164" s="157" t="s">
        <v>294</v>
      </c>
      <c r="H164" s="158">
        <v>5</v>
      </c>
      <c r="I164" s="159"/>
      <c r="J164" s="160">
        <f t="shared" si="20"/>
        <v>0</v>
      </c>
      <c r="K164" s="161"/>
      <c r="L164" s="162"/>
      <c r="M164" s="163" t="s">
        <v>1</v>
      </c>
      <c r="N164" s="164" t="s">
        <v>41</v>
      </c>
      <c r="P164" s="150">
        <f t="shared" si="21"/>
        <v>0</v>
      </c>
      <c r="Q164" s="150">
        <v>4.8000000000000001E-4</v>
      </c>
      <c r="R164" s="150">
        <f t="shared" si="22"/>
        <v>2.4000000000000002E-3</v>
      </c>
      <c r="S164" s="150">
        <v>0</v>
      </c>
      <c r="T164" s="151">
        <f t="shared" si="23"/>
        <v>0</v>
      </c>
      <c r="AR164" s="152" t="s">
        <v>334</v>
      </c>
      <c r="AT164" s="152" t="s">
        <v>301</v>
      </c>
      <c r="AU164" s="152" t="s">
        <v>88</v>
      </c>
      <c r="AY164" s="13" t="s">
        <v>204</v>
      </c>
      <c r="BE164" s="153">
        <f t="shared" si="24"/>
        <v>0</v>
      </c>
      <c r="BF164" s="153">
        <f t="shared" si="25"/>
        <v>0</v>
      </c>
      <c r="BG164" s="153">
        <f t="shared" si="26"/>
        <v>0</v>
      </c>
      <c r="BH164" s="153">
        <f t="shared" si="27"/>
        <v>0</v>
      </c>
      <c r="BI164" s="153">
        <f t="shared" si="28"/>
        <v>0</v>
      </c>
      <c r="BJ164" s="13" t="s">
        <v>88</v>
      </c>
      <c r="BK164" s="153">
        <f t="shared" si="29"/>
        <v>0</v>
      </c>
      <c r="BL164" s="13" t="s">
        <v>267</v>
      </c>
      <c r="BM164" s="152" t="s">
        <v>1341</v>
      </c>
    </row>
    <row r="165" spans="2:65" s="1" customFormat="1" ht="24.15" customHeight="1" x14ac:dyDescent="0.2">
      <c r="B165" s="139"/>
      <c r="C165" s="140" t="s">
        <v>334</v>
      </c>
      <c r="D165" s="140" t="s">
        <v>206</v>
      </c>
      <c r="E165" s="141" t="s">
        <v>1342</v>
      </c>
      <c r="F165" s="142" t="s">
        <v>1343</v>
      </c>
      <c r="G165" s="143" t="s">
        <v>294</v>
      </c>
      <c r="H165" s="144">
        <v>7</v>
      </c>
      <c r="I165" s="145"/>
      <c r="J165" s="146">
        <f t="shared" si="20"/>
        <v>0</v>
      </c>
      <c r="K165" s="147"/>
      <c r="L165" s="28"/>
      <c r="M165" s="148" t="s">
        <v>1</v>
      </c>
      <c r="N165" s="149" t="s">
        <v>41</v>
      </c>
      <c r="P165" s="150">
        <f t="shared" si="21"/>
        <v>0</v>
      </c>
      <c r="Q165" s="150">
        <v>0</v>
      </c>
      <c r="R165" s="150">
        <f t="shared" si="22"/>
        <v>0</v>
      </c>
      <c r="S165" s="150">
        <v>0</v>
      </c>
      <c r="T165" s="151">
        <f t="shared" si="23"/>
        <v>0</v>
      </c>
      <c r="AR165" s="152" t="s">
        <v>267</v>
      </c>
      <c r="AT165" s="152" t="s">
        <v>206</v>
      </c>
      <c r="AU165" s="152" t="s">
        <v>88</v>
      </c>
      <c r="AY165" s="13" t="s">
        <v>204</v>
      </c>
      <c r="BE165" s="153">
        <f t="shared" si="24"/>
        <v>0</v>
      </c>
      <c r="BF165" s="153">
        <f t="shared" si="25"/>
        <v>0</v>
      </c>
      <c r="BG165" s="153">
        <f t="shared" si="26"/>
        <v>0</v>
      </c>
      <c r="BH165" s="153">
        <f t="shared" si="27"/>
        <v>0</v>
      </c>
      <c r="BI165" s="153">
        <f t="shared" si="28"/>
        <v>0</v>
      </c>
      <c r="BJ165" s="13" t="s">
        <v>88</v>
      </c>
      <c r="BK165" s="153">
        <f t="shared" si="29"/>
        <v>0</v>
      </c>
      <c r="BL165" s="13" t="s">
        <v>267</v>
      </c>
      <c r="BM165" s="152" t="s">
        <v>1344</v>
      </c>
    </row>
    <row r="166" spans="2:65" s="1" customFormat="1" ht="24.15" customHeight="1" x14ac:dyDescent="0.2">
      <c r="B166" s="139"/>
      <c r="C166" s="154" t="s">
        <v>338</v>
      </c>
      <c r="D166" s="154" t="s">
        <v>301</v>
      </c>
      <c r="E166" s="155" t="s">
        <v>1345</v>
      </c>
      <c r="F166" s="156" t="s">
        <v>1346</v>
      </c>
      <c r="G166" s="157" t="s">
        <v>294</v>
      </c>
      <c r="H166" s="158">
        <v>7</v>
      </c>
      <c r="I166" s="159"/>
      <c r="J166" s="160">
        <f t="shared" si="20"/>
        <v>0</v>
      </c>
      <c r="K166" s="161"/>
      <c r="L166" s="162"/>
      <c r="M166" s="163" t="s">
        <v>1</v>
      </c>
      <c r="N166" s="164" t="s">
        <v>41</v>
      </c>
      <c r="P166" s="150">
        <f t="shared" si="21"/>
        <v>0</v>
      </c>
      <c r="Q166" s="150">
        <v>7.1000000000000002E-4</v>
      </c>
      <c r="R166" s="150">
        <f t="shared" si="22"/>
        <v>4.9700000000000005E-3</v>
      </c>
      <c r="S166" s="150">
        <v>0</v>
      </c>
      <c r="T166" s="151">
        <f t="shared" si="23"/>
        <v>0</v>
      </c>
      <c r="AR166" s="152" t="s">
        <v>334</v>
      </c>
      <c r="AT166" s="152" t="s">
        <v>301</v>
      </c>
      <c r="AU166" s="152" t="s">
        <v>88</v>
      </c>
      <c r="AY166" s="13" t="s">
        <v>204</v>
      </c>
      <c r="BE166" s="153">
        <f t="shared" si="24"/>
        <v>0</v>
      </c>
      <c r="BF166" s="153">
        <f t="shared" si="25"/>
        <v>0</v>
      </c>
      <c r="BG166" s="153">
        <f t="shared" si="26"/>
        <v>0</v>
      </c>
      <c r="BH166" s="153">
        <f t="shared" si="27"/>
        <v>0</v>
      </c>
      <c r="BI166" s="153">
        <f t="shared" si="28"/>
        <v>0</v>
      </c>
      <c r="BJ166" s="13" t="s">
        <v>88</v>
      </c>
      <c r="BK166" s="153">
        <f t="shared" si="29"/>
        <v>0</v>
      </c>
      <c r="BL166" s="13" t="s">
        <v>267</v>
      </c>
      <c r="BM166" s="152" t="s">
        <v>1347</v>
      </c>
    </row>
    <row r="167" spans="2:65" s="1" customFormat="1" ht="16.5" customHeight="1" x14ac:dyDescent="0.2">
      <c r="B167" s="139"/>
      <c r="C167" s="140" t="s">
        <v>342</v>
      </c>
      <c r="D167" s="140" t="s">
        <v>206</v>
      </c>
      <c r="E167" s="141" t="s">
        <v>1348</v>
      </c>
      <c r="F167" s="142" t="s">
        <v>1349</v>
      </c>
      <c r="G167" s="143" t="s">
        <v>294</v>
      </c>
      <c r="H167" s="144">
        <v>2</v>
      </c>
      <c r="I167" s="145"/>
      <c r="J167" s="146">
        <f t="shared" si="20"/>
        <v>0</v>
      </c>
      <c r="K167" s="147"/>
      <c r="L167" s="28"/>
      <c r="M167" s="148" t="s">
        <v>1</v>
      </c>
      <c r="N167" s="149" t="s">
        <v>41</v>
      </c>
      <c r="P167" s="150">
        <f t="shared" si="21"/>
        <v>0</v>
      </c>
      <c r="Q167" s="150">
        <v>3.9999999999999998E-6</v>
      </c>
      <c r="R167" s="150">
        <f t="shared" si="22"/>
        <v>7.9999999999999996E-6</v>
      </c>
      <c r="S167" s="150">
        <v>0</v>
      </c>
      <c r="T167" s="151">
        <f t="shared" si="23"/>
        <v>0</v>
      </c>
      <c r="AR167" s="152" t="s">
        <v>267</v>
      </c>
      <c r="AT167" s="152" t="s">
        <v>206</v>
      </c>
      <c r="AU167" s="152" t="s">
        <v>88</v>
      </c>
      <c r="AY167" s="13" t="s">
        <v>204</v>
      </c>
      <c r="BE167" s="153">
        <f t="shared" si="24"/>
        <v>0</v>
      </c>
      <c r="BF167" s="153">
        <f t="shared" si="25"/>
        <v>0</v>
      </c>
      <c r="BG167" s="153">
        <f t="shared" si="26"/>
        <v>0</v>
      </c>
      <c r="BH167" s="153">
        <f t="shared" si="27"/>
        <v>0</v>
      </c>
      <c r="BI167" s="153">
        <f t="shared" si="28"/>
        <v>0</v>
      </c>
      <c r="BJ167" s="13" t="s">
        <v>88</v>
      </c>
      <c r="BK167" s="153">
        <f t="shared" si="29"/>
        <v>0</v>
      </c>
      <c r="BL167" s="13" t="s">
        <v>267</v>
      </c>
      <c r="BM167" s="152" t="s">
        <v>1350</v>
      </c>
    </row>
    <row r="168" spans="2:65" s="1" customFormat="1" ht="24.15" customHeight="1" x14ac:dyDescent="0.2">
      <c r="B168" s="139"/>
      <c r="C168" s="154" t="s">
        <v>346</v>
      </c>
      <c r="D168" s="154" t="s">
        <v>301</v>
      </c>
      <c r="E168" s="155" t="s">
        <v>1351</v>
      </c>
      <c r="F168" s="156" t="s">
        <v>1352</v>
      </c>
      <c r="G168" s="157" t="s">
        <v>294</v>
      </c>
      <c r="H168" s="158">
        <v>2</v>
      </c>
      <c r="I168" s="159"/>
      <c r="J168" s="160">
        <f t="shared" si="20"/>
        <v>0</v>
      </c>
      <c r="K168" s="161"/>
      <c r="L168" s="162"/>
      <c r="M168" s="163" t="s">
        <v>1</v>
      </c>
      <c r="N168" s="164" t="s">
        <v>41</v>
      </c>
      <c r="P168" s="150">
        <f t="shared" si="21"/>
        <v>0</v>
      </c>
      <c r="Q168" s="150">
        <v>6.0999999999999997E-4</v>
      </c>
      <c r="R168" s="150">
        <f t="shared" si="22"/>
        <v>1.2199999999999999E-3</v>
      </c>
      <c r="S168" s="150">
        <v>0</v>
      </c>
      <c r="T168" s="151">
        <f t="shared" si="23"/>
        <v>0</v>
      </c>
      <c r="AR168" s="152" t="s">
        <v>334</v>
      </c>
      <c r="AT168" s="152" t="s">
        <v>301</v>
      </c>
      <c r="AU168" s="152" t="s">
        <v>88</v>
      </c>
      <c r="AY168" s="13" t="s">
        <v>204</v>
      </c>
      <c r="BE168" s="153">
        <f t="shared" si="24"/>
        <v>0</v>
      </c>
      <c r="BF168" s="153">
        <f t="shared" si="25"/>
        <v>0</v>
      </c>
      <c r="BG168" s="153">
        <f t="shared" si="26"/>
        <v>0</v>
      </c>
      <c r="BH168" s="153">
        <f t="shared" si="27"/>
        <v>0</v>
      </c>
      <c r="BI168" s="153">
        <f t="shared" si="28"/>
        <v>0</v>
      </c>
      <c r="BJ168" s="13" t="s">
        <v>88</v>
      </c>
      <c r="BK168" s="153">
        <f t="shared" si="29"/>
        <v>0</v>
      </c>
      <c r="BL168" s="13" t="s">
        <v>267</v>
      </c>
      <c r="BM168" s="152" t="s">
        <v>1353</v>
      </c>
    </row>
    <row r="169" spans="2:65" s="1" customFormat="1" ht="24.15" customHeight="1" x14ac:dyDescent="0.2">
      <c r="B169" s="139"/>
      <c r="C169" s="140" t="s">
        <v>350</v>
      </c>
      <c r="D169" s="140" t="s">
        <v>206</v>
      </c>
      <c r="E169" s="141" t="s">
        <v>1354</v>
      </c>
      <c r="F169" s="142" t="s">
        <v>1355</v>
      </c>
      <c r="G169" s="143" t="s">
        <v>294</v>
      </c>
      <c r="H169" s="144">
        <v>7</v>
      </c>
      <c r="I169" s="145"/>
      <c r="J169" s="146">
        <f t="shared" si="20"/>
        <v>0</v>
      </c>
      <c r="K169" s="147"/>
      <c r="L169" s="28"/>
      <c r="M169" s="148" t="s">
        <v>1</v>
      </c>
      <c r="N169" s="149" t="s">
        <v>41</v>
      </c>
      <c r="P169" s="150">
        <f t="shared" si="21"/>
        <v>0</v>
      </c>
      <c r="Q169" s="150">
        <v>0</v>
      </c>
      <c r="R169" s="150">
        <f t="shared" si="22"/>
        <v>0</v>
      </c>
      <c r="S169" s="150">
        <v>0</v>
      </c>
      <c r="T169" s="151">
        <f t="shared" si="23"/>
        <v>0</v>
      </c>
      <c r="AR169" s="152" t="s">
        <v>267</v>
      </c>
      <c r="AT169" s="152" t="s">
        <v>206</v>
      </c>
      <c r="AU169" s="152" t="s">
        <v>88</v>
      </c>
      <c r="AY169" s="13" t="s">
        <v>204</v>
      </c>
      <c r="BE169" s="153">
        <f t="shared" si="24"/>
        <v>0</v>
      </c>
      <c r="BF169" s="153">
        <f t="shared" si="25"/>
        <v>0</v>
      </c>
      <c r="BG169" s="153">
        <f t="shared" si="26"/>
        <v>0</v>
      </c>
      <c r="BH169" s="153">
        <f t="shared" si="27"/>
        <v>0</v>
      </c>
      <c r="BI169" s="153">
        <f t="shared" si="28"/>
        <v>0</v>
      </c>
      <c r="BJ169" s="13" t="s">
        <v>88</v>
      </c>
      <c r="BK169" s="153">
        <f t="shared" si="29"/>
        <v>0</v>
      </c>
      <c r="BL169" s="13" t="s">
        <v>267</v>
      </c>
      <c r="BM169" s="152" t="s">
        <v>1356</v>
      </c>
    </row>
    <row r="170" spans="2:65" s="1" customFormat="1" ht="24.15" customHeight="1" x14ac:dyDescent="0.2">
      <c r="B170" s="139"/>
      <c r="C170" s="140" t="s">
        <v>354</v>
      </c>
      <c r="D170" s="140" t="s">
        <v>206</v>
      </c>
      <c r="E170" s="141" t="s">
        <v>1357</v>
      </c>
      <c r="F170" s="142" t="s">
        <v>1358</v>
      </c>
      <c r="G170" s="143" t="s">
        <v>294</v>
      </c>
      <c r="H170" s="144">
        <v>27</v>
      </c>
      <c r="I170" s="145"/>
      <c r="J170" s="146">
        <f t="shared" si="20"/>
        <v>0</v>
      </c>
      <c r="K170" s="147"/>
      <c r="L170" s="28"/>
      <c r="M170" s="148" t="s">
        <v>1</v>
      </c>
      <c r="N170" s="149" t="s">
        <v>41</v>
      </c>
      <c r="P170" s="150">
        <f t="shared" si="21"/>
        <v>0</v>
      </c>
      <c r="Q170" s="150">
        <v>0</v>
      </c>
      <c r="R170" s="150">
        <f t="shared" si="22"/>
        <v>0</v>
      </c>
      <c r="S170" s="150">
        <v>0</v>
      </c>
      <c r="T170" s="151">
        <f t="shared" si="23"/>
        <v>0</v>
      </c>
      <c r="AR170" s="152" t="s">
        <v>267</v>
      </c>
      <c r="AT170" s="152" t="s">
        <v>206</v>
      </c>
      <c r="AU170" s="152" t="s">
        <v>88</v>
      </c>
      <c r="AY170" s="13" t="s">
        <v>204</v>
      </c>
      <c r="BE170" s="153">
        <f t="shared" si="24"/>
        <v>0</v>
      </c>
      <c r="BF170" s="153">
        <f t="shared" si="25"/>
        <v>0</v>
      </c>
      <c r="BG170" s="153">
        <f t="shared" si="26"/>
        <v>0</v>
      </c>
      <c r="BH170" s="153">
        <f t="shared" si="27"/>
        <v>0</v>
      </c>
      <c r="BI170" s="153">
        <f t="shared" si="28"/>
        <v>0</v>
      </c>
      <c r="BJ170" s="13" t="s">
        <v>88</v>
      </c>
      <c r="BK170" s="153">
        <f t="shared" si="29"/>
        <v>0</v>
      </c>
      <c r="BL170" s="13" t="s">
        <v>267</v>
      </c>
      <c r="BM170" s="152" t="s">
        <v>1359</v>
      </c>
    </row>
    <row r="171" spans="2:65" s="1" customFormat="1" ht="24.15" customHeight="1" x14ac:dyDescent="0.2">
      <c r="B171" s="139"/>
      <c r="C171" s="140" t="s">
        <v>358</v>
      </c>
      <c r="D171" s="140" t="s">
        <v>206</v>
      </c>
      <c r="E171" s="141" t="s">
        <v>1360</v>
      </c>
      <c r="F171" s="142" t="s">
        <v>1361</v>
      </c>
      <c r="G171" s="143" t="s">
        <v>294</v>
      </c>
      <c r="H171" s="144">
        <v>1</v>
      </c>
      <c r="I171" s="145"/>
      <c r="J171" s="146">
        <f t="shared" si="20"/>
        <v>0</v>
      </c>
      <c r="K171" s="147"/>
      <c r="L171" s="28"/>
      <c r="M171" s="148" t="s">
        <v>1</v>
      </c>
      <c r="N171" s="149" t="s">
        <v>41</v>
      </c>
      <c r="P171" s="150">
        <f t="shared" si="21"/>
        <v>0</v>
      </c>
      <c r="Q171" s="150">
        <v>0</v>
      </c>
      <c r="R171" s="150">
        <f t="shared" si="22"/>
        <v>0</v>
      </c>
      <c r="S171" s="150">
        <v>0</v>
      </c>
      <c r="T171" s="151">
        <f t="shared" si="23"/>
        <v>0</v>
      </c>
      <c r="AR171" s="152" t="s">
        <v>267</v>
      </c>
      <c r="AT171" s="152" t="s">
        <v>206</v>
      </c>
      <c r="AU171" s="152" t="s">
        <v>88</v>
      </c>
      <c r="AY171" s="13" t="s">
        <v>204</v>
      </c>
      <c r="BE171" s="153">
        <f t="shared" si="24"/>
        <v>0</v>
      </c>
      <c r="BF171" s="153">
        <f t="shared" si="25"/>
        <v>0</v>
      </c>
      <c r="BG171" s="153">
        <f t="shared" si="26"/>
        <v>0</v>
      </c>
      <c r="BH171" s="153">
        <f t="shared" si="27"/>
        <v>0</v>
      </c>
      <c r="BI171" s="153">
        <f t="shared" si="28"/>
        <v>0</v>
      </c>
      <c r="BJ171" s="13" t="s">
        <v>88</v>
      </c>
      <c r="BK171" s="153">
        <f t="shared" si="29"/>
        <v>0</v>
      </c>
      <c r="BL171" s="13" t="s">
        <v>267</v>
      </c>
      <c r="BM171" s="152" t="s">
        <v>1362</v>
      </c>
    </row>
    <row r="172" spans="2:65" s="1" customFormat="1" ht="24.15" customHeight="1" x14ac:dyDescent="0.2">
      <c r="B172" s="139"/>
      <c r="C172" s="140" t="s">
        <v>362</v>
      </c>
      <c r="D172" s="140" t="s">
        <v>206</v>
      </c>
      <c r="E172" s="141" t="s">
        <v>1363</v>
      </c>
      <c r="F172" s="142" t="s">
        <v>1364</v>
      </c>
      <c r="G172" s="143" t="s">
        <v>294</v>
      </c>
      <c r="H172" s="144">
        <v>12</v>
      </c>
      <c r="I172" s="145"/>
      <c r="J172" s="146">
        <f t="shared" si="20"/>
        <v>0</v>
      </c>
      <c r="K172" s="147"/>
      <c r="L172" s="28"/>
      <c r="M172" s="148" t="s">
        <v>1</v>
      </c>
      <c r="N172" s="149" t="s">
        <v>41</v>
      </c>
      <c r="P172" s="150">
        <f t="shared" si="21"/>
        <v>0</v>
      </c>
      <c r="Q172" s="150">
        <v>0</v>
      </c>
      <c r="R172" s="150">
        <f t="shared" si="22"/>
        <v>0</v>
      </c>
      <c r="S172" s="150">
        <v>0</v>
      </c>
      <c r="T172" s="151">
        <f t="shared" si="23"/>
        <v>0</v>
      </c>
      <c r="AR172" s="152" t="s">
        <v>267</v>
      </c>
      <c r="AT172" s="152" t="s">
        <v>206</v>
      </c>
      <c r="AU172" s="152" t="s">
        <v>88</v>
      </c>
      <c r="AY172" s="13" t="s">
        <v>204</v>
      </c>
      <c r="BE172" s="153">
        <f t="shared" si="24"/>
        <v>0</v>
      </c>
      <c r="BF172" s="153">
        <f t="shared" si="25"/>
        <v>0</v>
      </c>
      <c r="BG172" s="153">
        <f t="shared" si="26"/>
        <v>0</v>
      </c>
      <c r="BH172" s="153">
        <f t="shared" si="27"/>
        <v>0</v>
      </c>
      <c r="BI172" s="153">
        <f t="shared" si="28"/>
        <v>0</v>
      </c>
      <c r="BJ172" s="13" t="s">
        <v>88</v>
      </c>
      <c r="BK172" s="153">
        <f t="shared" si="29"/>
        <v>0</v>
      </c>
      <c r="BL172" s="13" t="s">
        <v>267</v>
      </c>
      <c r="BM172" s="152" t="s">
        <v>1365</v>
      </c>
    </row>
    <row r="173" spans="2:65" s="1" customFormat="1" ht="24.15" customHeight="1" x14ac:dyDescent="0.2">
      <c r="B173" s="139"/>
      <c r="C173" s="140" t="s">
        <v>366</v>
      </c>
      <c r="D173" s="140" t="s">
        <v>206</v>
      </c>
      <c r="E173" s="141" t="s">
        <v>1366</v>
      </c>
      <c r="F173" s="142" t="s">
        <v>1367</v>
      </c>
      <c r="G173" s="143" t="s">
        <v>495</v>
      </c>
      <c r="H173" s="144">
        <v>55</v>
      </c>
      <c r="I173" s="145"/>
      <c r="J173" s="146">
        <f t="shared" si="20"/>
        <v>0</v>
      </c>
      <c r="K173" s="147"/>
      <c r="L173" s="28"/>
      <c r="M173" s="148" t="s">
        <v>1</v>
      </c>
      <c r="N173" s="149" t="s">
        <v>41</v>
      </c>
      <c r="P173" s="150">
        <f t="shared" si="21"/>
        <v>0</v>
      </c>
      <c r="Q173" s="150">
        <v>0</v>
      </c>
      <c r="R173" s="150">
        <f t="shared" si="22"/>
        <v>0</v>
      </c>
      <c r="S173" s="150">
        <v>0</v>
      </c>
      <c r="T173" s="151">
        <f t="shared" si="23"/>
        <v>0</v>
      </c>
      <c r="AR173" s="152" t="s">
        <v>267</v>
      </c>
      <c r="AT173" s="152" t="s">
        <v>206</v>
      </c>
      <c r="AU173" s="152" t="s">
        <v>88</v>
      </c>
      <c r="AY173" s="13" t="s">
        <v>204</v>
      </c>
      <c r="BE173" s="153">
        <f t="shared" si="24"/>
        <v>0</v>
      </c>
      <c r="BF173" s="153">
        <f t="shared" si="25"/>
        <v>0</v>
      </c>
      <c r="BG173" s="153">
        <f t="shared" si="26"/>
        <v>0</v>
      </c>
      <c r="BH173" s="153">
        <f t="shared" si="27"/>
        <v>0</v>
      </c>
      <c r="BI173" s="153">
        <f t="shared" si="28"/>
        <v>0</v>
      </c>
      <c r="BJ173" s="13" t="s">
        <v>88</v>
      </c>
      <c r="BK173" s="153">
        <f t="shared" si="29"/>
        <v>0</v>
      </c>
      <c r="BL173" s="13" t="s">
        <v>267</v>
      </c>
      <c r="BM173" s="152" t="s">
        <v>1368</v>
      </c>
    </row>
    <row r="174" spans="2:65" s="1" customFormat="1" ht="16.5" customHeight="1" x14ac:dyDescent="0.2">
      <c r="B174" s="139"/>
      <c r="C174" s="140" t="s">
        <v>370</v>
      </c>
      <c r="D174" s="140" t="s">
        <v>206</v>
      </c>
      <c r="E174" s="141" t="s">
        <v>1369</v>
      </c>
      <c r="F174" s="142" t="s">
        <v>1370</v>
      </c>
      <c r="G174" s="143" t="s">
        <v>641</v>
      </c>
      <c r="H174" s="165"/>
      <c r="I174" s="145"/>
      <c r="J174" s="146">
        <f t="shared" si="20"/>
        <v>0</v>
      </c>
      <c r="K174" s="147"/>
      <c r="L174" s="28"/>
      <c r="M174" s="148" t="s">
        <v>1</v>
      </c>
      <c r="N174" s="149" t="s">
        <v>41</v>
      </c>
      <c r="P174" s="150">
        <f t="shared" si="21"/>
        <v>0</v>
      </c>
      <c r="Q174" s="150">
        <v>0</v>
      </c>
      <c r="R174" s="150">
        <f t="shared" si="22"/>
        <v>0</v>
      </c>
      <c r="S174" s="150">
        <v>0</v>
      </c>
      <c r="T174" s="151">
        <f t="shared" si="23"/>
        <v>0</v>
      </c>
      <c r="AR174" s="152" t="s">
        <v>267</v>
      </c>
      <c r="AT174" s="152" t="s">
        <v>206</v>
      </c>
      <c r="AU174" s="152" t="s">
        <v>88</v>
      </c>
      <c r="AY174" s="13" t="s">
        <v>204</v>
      </c>
      <c r="BE174" s="153">
        <f t="shared" si="24"/>
        <v>0</v>
      </c>
      <c r="BF174" s="153">
        <f t="shared" si="25"/>
        <v>0</v>
      </c>
      <c r="BG174" s="153">
        <f t="shared" si="26"/>
        <v>0</v>
      </c>
      <c r="BH174" s="153">
        <f t="shared" si="27"/>
        <v>0</v>
      </c>
      <c r="BI174" s="153">
        <f t="shared" si="28"/>
        <v>0</v>
      </c>
      <c r="BJ174" s="13" t="s">
        <v>88</v>
      </c>
      <c r="BK174" s="153">
        <f t="shared" si="29"/>
        <v>0</v>
      </c>
      <c r="BL174" s="13" t="s">
        <v>267</v>
      </c>
      <c r="BM174" s="152" t="s">
        <v>1371</v>
      </c>
    </row>
    <row r="175" spans="2:65" s="1" customFormat="1" ht="24.15" customHeight="1" x14ac:dyDescent="0.2">
      <c r="B175" s="139"/>
      <c r="C175" s="140" t="s">
        <v>374</v>
      </c>
      <c r="D175" s="140" t="s">
        <v>206</v>
      </c>
      <c r="E175" s="141" t="s">
        <v>1372</v>
      </c>
      <c r="F175" s="142" t="s">
        <v>1373</v>
      </c>
      <c r="G175" s="143" t="s">
        <v>641</v>
      </c>
      <c r="H175" s="165"/>
      <c r="I175" s="145"/>
      <c r="J175" s="146">
        <f t="shared" si="20"/>
        <v>0</v>
      </c>
      <c r="K175" s="147"/>
      <c r="L175" s="28"/>
      <c r="M175" s="148" t="s">
        <v>1</v>
      </c>
      <c r="N175" s="149" t="s">
        <v>41</v>
      </c>
      <c r="P175" s="150">
        <f t="shared" si="21"/>
        <v>0</v>
      </c>
      <c r="Q175" s="150">
        <v>0</v>
      </c>
      <c r="R175" s="150">
        <f t="shared" si="22"/>
        <v>0</v>
      </c>
      <c r="S175" s="150">
        <v>0</v>
      </c>
      <c r="T175" s="151">
        <f t="shared" si="23"/>
        <v>0</v>
      </c>
      <c r="AR175" s="152" t="s">
        <v>267</v>
      </c>
      <c r="AT175" s="152" t="s">
        <v>206</v>
      </c>
      <c r="AU175" s="152" t="s">
        <v>88</v>
      </c>
      <c r="AY175" s="13" t="s">
        <v>204</v>
      </c>
      <c r="BE175" s="153">
        <f t="shared" si="24"/>
        <v>0</v>
      </c>
      <c r="BF175" s="153">
        <f t="shared" si="25"/>
        <v>0</v>
      </c>
      <c r="BG175" s="153">
        <f t="shared" si="26"/>
        <v>0</v>
      </c>
      <c r="BH175" s="153">
        <f t="shared" si="27"/>
        <v>0</v>
      </c>
      <c r="BI175" s="153">
        <f t="shared" si="28"/>
        <v>0</v>
      </c>
      <c r="BJ175" s="13" t="s">
        <v>88</v>
      </c>
      <c r="BK175" s="153">
        <f t="shared" si="29"/>
        <v>0</v>
      </c>
      <c r="BL175" s="13" t="s">
        <v>267</v>
      </c>
      <c r="BM175" s="152" t="s">
        <v>1374</v>
      </c>
    </row>
    <row r="176" spans="2:65" s="1" customFormat="1" ht="24.15" customHeight="1" x14ac:dyDescent="0.2">
      <c r="B176" s="139"/>
      <c r="C176" s="140" t="s">
        <v>378</v>
      </c>
      <c r="D176" s="140" t="s">
        <v>206</v>
      </c>
      <c r="E176" s="141" t="s">
        <v>1375</v>
      </c>
      <c r="F176" s="142" t="s">
        <v>1376</v>
      </c>
      <c r="G176" s="143" t="s">
        <v>641</v>
      </c>
      <c r="H176" s="165"/>
      <c r="I176" s="145"/>
      <c r="J176" s="146">
        <f t="shared" si="20"/>
        <v>0</v>
      </c>
      <c r="K176" s="147"/>
      <c r="L176" s="28"/>
      <c r="M176" s="148" t="s">
        <v>1</v>
      </c>
      <c r="N176" s="149" t="s">
        <v>41</v>
      </c>
      <c r="P176" s="150">
        <f t="shared" si="21"/>
        <v>0</v>
      </c>
      <c r="Q176" s="150">
        <v>0</v>
      </c>
      <c r="R176" s="150">
        <f t="shared" si="22"/>
        <v>0</v>
      </c>
      <c r="S176" s="150">
        <v>0</v>
      </c>
      <c r="T176" s="151">
        <f t="shared" si="23"/>
        <v>0</v>
      </c>
      <c r="AR176" s="152" t="s">
        <v>267</v>
      </c>
      <c r="AT176" s="152" t="s">
        <v>206</v>
      </c>
      <c r="AU176" s="152" t="s">
        <v>88</v>
      </c>
      <c r="AY176" s="13" t="s">
        <v>204</v>
      </c>
      <c r="BE176" s="153">
        <f t="shared" si="24"/>
        <v>0</v>
      </c>
      <c r="BF176" s="153">
        <f t="shared" si="25"/>
        <v>0</v>
      </c>
      <c r="BG176" s="153">
        <f t="shared" si="26"/>
        <v>0</v>
      </c>
      <c r="BH176" s="153">
        <f t="shared" si="27"/>
        <v>0</v>
      </c>
      <c r="BI176" s="153">
        <f t="shared" si="28"/>
        <v>0</v>
      </c>
      <c r="BJ176" s="13" t="s">
        <v>88</v>
      </c>
      <c r="BK176" s="153">
        <f t="shared" si="29"/>
        <v>0</v>
      </c>
      <c r="BL176" s="13" t="s">
        <v>267</v>
      </c>
      <c r="BM176" s="152" t="s">
        <v>1377</v>
      </c>
    </row>
    <row r="177" spans="2:65" s="1" customFormat="1" ht="24.15" customHeight="1" x14ac:dyDescent="0.2">
      <c r="B177" s="139"/>
      <c r="C177" s="140" t="s">
        <v>382</v>
      </c>
      <c r="D177" s="140" t="s">
        <v>206</v>
      </c>
      <c r="E177" s="141" t="s">
        <v>1378</v>
      </c>
      <c r="F177" s="142" t="s">
        <v>1379</v>
      </c>
      <c r="G177" s="143" t="s">
        <v>641</v>
      </c>
      <c r="H177" s="165"/>
      <c r="I177" s="145"/>
      <c r="J177" s="146">
        <f t="shared" si="20"/>
        <v>0</v>
      </c>
      <c r="K177" s="147"/>
      <c r="L177" s="28"/>
      <c r="M177" s="148" t="s">
        <v>1</v>
      </c>
      <c r="N177" s="149" t="s">
        <v>41</v>
      </c>
      <c r="P177" s="150">
        <f t="shared" si="21"/>
        <v>0</v>
      </c>
      <c r="Q177" s="150">
        <v>0</v>
      </c>
      <c r="R177" s="150">
        <f t="shared" si="22"/>
        <v>0</v>
      </c>
      <c r="S177" s="150">
        <v>0</v>
      </c>
      <c r="T177" s="151">
        <f t="shared" si="23"/>
        <v>0</v>
      </c>
      <c r="AR177" s="152" t="s">
        <v>267</v>
      </c>
      <c r="AT177" s="152" t="s">
        <v>206</v>
      </c>
      <c r="AU177" s="152" t="s">
        <v>88</v>
      </c>
      <c r="AY177" s="13" t="s">
        <v>204</v>
      </c>
      <c r="BE177" s="153">
        <f t="shared" si="24"/>
        <v>0</v>
      </c>
      <c r="BF177" s="153">
        <f t="shared" si="25"/>
        <v>0</v>
      </c>
      <c r="BG177" s="153">
        <f t="shared" si="26"/>
        <v>0</v>
      </c>
      <c r="BH177" s="153">
        <f t="shared" si="27"/>
        <v>0</v>
      </c>
      <c r="BI177" s="153">
        <f t="shared" si="28"/>
        <v>0</v>
      </c>
      <c r="BJ177" s="13" t="s">
        <v>88</v>
      </c>
      <c r="BK177" s="153">
        <f t="shared" si="29"/>
        <v>0</v>
      </c>
      <c r="BL177" s="13" t="s">
        <v>267</v>
      </c>
      <c r="BM177" s="152" t="s">
        <v>1380</v>
      </c>
    </row>
    <row r="178" spans="2:65" s="11" customFormat="1" ht="22.8" customHeight="1" x14ac:dyDescent="0.25">
      <c r="B178" s="127"/>
      <c r="D178" s="128" t="s">
        <v>74</v>
      </c>
      <c r="E178" s="137" t="s">
        <v>723</v>
      </c>
      <c r="F178" s="137" t="s">
        <v>724</v>
      </c>
      <c r="I178" s="130"/>
      <c r="J178" s="138">
        <f>BK178</f>
        <v>0</v>
      </c>
      <c r="L178" s="127"/>
      <c r="M178" s="132"/>
      <c r="P178" s="133">
        <f>SUM(P179:P212)</f>
        <v>0</v>
      </c>
      <c r="R178" s="133">
        <f>SUM(R179:R212)</f>
        <v>0.57851039000000015</v>
      </c>
      <c r="T178" s="134">
        <f>SUM(T179:T212)</f>
        <v>0</v>
      </c>
      <c r="AR178" s="128" t="s">
        <v>88</v>
      </c>
      <c r="AT178" s="135" t="s">
        <v>74</v>
      </c>
      <c r="AU178" s="135" t="s">
        <v>82</v>
      </c>
      <c r="AY178" s="128" t="s">
        <v>204</v>
      </c>
      <c r="BK178" s="136">
        <f>SUM(BK179:BK212)</f>
        <v>0</v>
      </c>
    </row>
    <row r="179" spans="2:65" s="1" customFormat="1" ht="24.15" customHeight="1" x14ac:dyDescent="0.2">
      <c r="B179" s="139"/>
      <c r="C179" s="140" t="s">
        <v>386</v>
      </c>
      <c r="D179" s="140" t="s">
        <v>206</v>
      </c>
      <c r="E179" s="141" t="s">
        <v>1381</v>
      </c>
      <c r="F179" s="142" t="s">
        <v>1382</v>
      </c>
      <c r="G179" s="143" t="s">
        <v>495</v>
      </c>
      <c r="H179" s="144">
        <v>130</v>
      </c>
      <c r="I179" s="145"/>
      <c r="J179" s="146">
        <f t="shared" ref="J179:J212" si="30">ROUND(I179*H179,2)</f>
        <v>0</v>
      </c>
      <c r="K179" s="147"/>
      <c r="L179" s="28"/>
      <c r="M179" s="148" t="s">
        <v>1</v>
      </c>
      <c r="N179" s="149" t="s">
        <v>41</v>
      </c>
      <c r="P179" s="150">
        <f t="shared" ref="P179:P212" si="31">O179*H179</f>
        <v>0</v>
      </c>
      <c r="Q179" s="150">
        <v>4.3110000000000002E-4</v>
      </c>
      <c r="R179" s="150">
        <f t="shared" ref="R179:R212" si="32">Q179*H179</f>
        <v>5.6043000000000003E-2</v>
      </c>
      <c r="S179" s="150">
        <v>0</v>
      </c>
      <c r="T179" s="151">
        <f t="shared" ref="T179:T212" si="33">S179*H179</f>
        <v>0</v>
      </c>
      <c r="AR179" s="152" t="s">
        <v>267</v>
      </c>
      <c r="AT179" s="152" t="s">
        <v>206</v>
      </c>
      <c r="AU179" s="152" t="s">
        <v>88</v>
      </c>
      <c r="AY179" s="13" t="s">
        <v>204</v>
      </c>
      <c r="BE179" s="153">
        <f t="shared" ref="BE179:BE212" si="34">IF(N179="základná",J179,0)</f>
        <v>0</v>
      </c>
      <c r="BF179" s="153">
        <f t="shared" ref="BF179:BF212" si="35">IF(N179="znížená",J179,0)</f>
        <v>0</v>
      </c>
      <c r="BG179" s="153">
        <f t="shared" ref="BG179:BG212" si="36">IF(N179="zákl. prenesená",J179,0)</f>
        <v>0</v>
      </c>
      <c r="BH179" s="153">
        <f t="shared" ref="BH179:BH212" si="37">IF(N179="zníž. prenesená",J179,0)</f>
        <v>0</v>
      </c>
      <c r="BI179" s="153">
        <f t="shared" ref="BI179:BI212" si="38">IF(N179="nulová",J179,0)</f>
        <v>0</v>
      </c>
      <c r="BJ179" s="13" t="s">
        <v>88</v>
      </c>
      <c r="BK179" s="153">
        <f t="shared" ref="BK179:BK212" si="39">ROUND(I179*H179,2)</f>
        <v>0</v>
      </c>
      <c r="BL179" s="13" t="s">
        <v>267</v>
      </c>
      <c r="BM179" s="152" t="s">
        <v>1383</v>
      </c>
    </row>
    <row r="180" spans="2:65" s="1" customFormat="1" ht="24.15" customHeight="1" x14ac:dyDescent="0.2">
      <c r="B180" s="139"/>
      <c r="C180" s="140" t="s">
        <v>390</v>
      </c>
      <c r="D180" s="140" t="s">
        <v>206</v>
      </c>
      <c r="E180" s="141" t="s">
        <v>1384</v>
      </c>
      <c r="F180" s="142" t="s">
        <v>1385</v>
      </c>
      <c r="G180" s="143" t="s">
        <v>495</v>
      </c>
      <c r="H180" s="144">
        <v>85</v>
      </c>
      <c r="I180" s="145"/>
      <c r="J180" s="146">
        <f t="shared" si="30"/>
        <v>0</v>
      </c>
      <c r="K180" s="147"/>
      <c r="L180" s="28"/>
      <c r="M180" s="148" t="s">
        <v>1</v>
      </c>
      <c r="N180" s="149" t="s">
        <v>41</v>
      </c>
      <c r="P180" s="150">
        <f t="shared" si="31"/>
        <v>0</v>
      </c>
      <c r="Q180" s="150">
        <v>5.5957000000000001E-4</v>
      </c>
      <c r="R180" s="150">
        <f t="shared" si="32"/>
        <v>4.756345E-2</v>
      </c>
      <c r="S180" s="150">
        <v>0</v>
      </c>
      <c r="T180" s="151">
        <f t="shared" si="33"/>
        <v>0</v>
      </c>
      <c r="AR180" s="152" t="s">
        <v>267</v>
      </c>
      <c r="AT180" s="152" t="s">
        <v>206</v>
      </c>
      <c r="AU180" s="152" t="s">
        <v>88</v>
      </c>
      <c r="AY180" s="13" t="s">
        <v>204</v>
      </c>
      <c r="BE180" s="153">
        <f t="shared" si="34"/>
        <v>0</v>
      </c>
      <c r="BF180" s="153">
        <f t="shared" si="35"/>
        <v>0</v>
      </c>
      <c r="BG180" s="153">
        <f t="shared" si="36"/>
        <v>0</v>
      </c>
      <c r="BH180" s="153">
        <f t="shared" si="37"/>
        <v>0</v>
      </c>
      <c r="BI180" s="153">
        <f t="shared" si="38"/>
        <v>0</v>
      </c>
      <c r="BJ180" s="13" t="s">
        <v>88</v>
      </c>
      <c r="BK180" s="153">
        <f t="shared" si="39"/>
        <v>0</v>
      </c>
      <c r="BL180" s="13" t="s">
        <v>267</v>
      </c>
      <c r="BM180" s="152" t="s">
        <v>1386</v>
      </c>
    </row>
    <row r="181" spans="2:65" s="1" customFormat="1" ht="24.15" customHeight="1" x14ac:dyDescent="0.2">
      <c r="B181" s="139"/>
      <c r="C181" s="140" t="s">
        <v>395</v>
      </c>
      <c r="D181" s="140" t="s">
        <v>206</v>
      </c>
      <c r="E181" s="141" t="s">
        <v>1387</v>
      </c>
      <c r="F181" s="142" t="s">
        <v>1388</v>
      </c>
      <c r="G181" s="143" t="s">
        <v>495</v>
      </c>
      <c r="H181" s="144">
        <v>40</v>
      </c>
      <c r="I181" s="145"/>
      <c r="J181" s="146">
        <f t="shared" si="30"/>
        <v>0</v>
      </c>
      <c r="K181" s="147"/>
      <c r="L181" s="28"/>
      <c r="M181" s="148" t="s">
        <v>1</v>
      </c>
      <c r="N181" s="149" t="s">
        <v>41</v>
      </c>
      <c r="P181" s="150">
        <f t="shared" si="31"/>
        <v>0</v>
      </c>
      <c r="Q181" s="150">
        <v>7.1131999999999999E-4</v>
      </c>
      <c r="R181" s="150">
        <f t="shared" si="32"/>
        <v>2.84528E-2</v>
      </c>
      <c r="S181" s="150">
        <v>0</v>
      </c>
      <c r="T181" s="151">
        <f t="shared" si="33"/>
        <v>0</v>
      </c>
      <c r="AR181" s="152" t="s">
        <v>267</v>
      </c>
      <c r="AT181" s="152" t="s">
        <v>206</v>
      </c>
      <c r="AU181" s="152" t="s">
        <v>88</v>
      </c>
      <c r="AY181" s="13" t="s">
        <v>204</v>
      </c>
      <c r="BE181" s="153">
        <f t="shared" si="34"/>
        <v>0</v>
      </c>
      <c r="BF181" s="153">
        <f t="shared" si="35"/>
        <v>0</v>
      </c>
      <c r="BG181" s="153">
        <f t="shared" si="36"/>
        <v>0</v>
      </c>
      <c r="BH181" s="153">
        <f t="shared" si="37"/>
        <v>0</v>
      </c>
      <c r="BI181" s="153">
        <f t="shared" si="38"/>
        <v>0</v>
      </c>
      <c r="BJ181" s="13" t="s">
        <v>88</v>
      </c>
      <c r="BK181" s="153">
        <f t="shared" si="39"/>
        <v>0</v>
      </c>
      <c r="BL181" s="13" t="s">
        <v>267</v>
      </c>
      <c r="BM181" s="152" t="s">
        <v>1389</v>
      </c>
    </row>
    <row r="182" spans="2:65" s="1" customFormat="1" ht="24.15" customHeight="1" x14ac:dyDescent="0.2">
      <c r="B182" s="139"/>
      <c r="C182" s="140" t="s">
        <v>399</v>
      </c>
      <c r="D182" s="140" t="s">
        <v>206</v>
      </c>
      <c r="E182" s="141" t="s">
        <v>1390</v>
      </c>
      <c r="F182" s="142" t="s">
        <v>1391</v>
      </c>
      <c r="G182" s="143" t="s">
        <v>495</v>
      </c>
      <c r="H182" s="144">
        <v>55</v>
      </c>
      <c r="I182" s="145"/>
      <c r="J182" s="146">
        <f t="shared" si="30"/>
        <v>0</v>
      </c>
      <c r="K182" s="147"/>
      <c r="L182" s="28"/>
      <c r="M182" s="148" t="s">
        <v>1</v>
      </c>
      <c r="N182" s="149" t="s">
        <v>41</v>
      </c>
      <c r="P182" s="150">
        <f t="shared" si="31"/>
        <v>0</v>
      </c>
      <c r="Q182" s="150">
        <v>1.08508E-3</v>
      </c>
      <c r="R182" s="150">
        <f t="shared" si="32"/>
        <v>5.9679400000000001E-2</v>
      </c>
      <c r="S182" s="150">
        <v>0</v>
      </c>
      <c r="T182" s="151">
        <f t="shared" si="33"/>
        <v>0</v>
      </c>
      <c r="AR182" s="152" t="s">
        <v>267</v>
      </c>
      <c r="AT182" s="152" t="s">
        <v>206</v>
      </c>
      <c r="AU182" s="152" t="s">
        <v>88</v>
      </c>
      <c r="AY182" s="13" t="s">
        <v>204</v>
      </c>
      <c r="BE182" s="153">
        <f t="shared" si="34"/>
        <v>0</v>
      </c>
      <c r="BF182" s="153">
        <f t="shared" si="35"/>
        <v>0</v>
      </c>
      <c r="BG182" s="153">
        <f t="shared" si="36"/>
        <v>0</v>
      </c>
      <c r="BH182" s="153">
        <f t="shared" si="37"/>
        <v>0</v>
      </c>
      <c r="BI182" s="153">
        <f t="shared" si="38"/>
        <v>0</v>
      </c>
      <c r="BJ182" s="13" t="s">
        <v>88</v>
      </c>
      <c r="BK182" s="153">
        <f t="shared" si="39"/>
        <v>0</v>
      </c>
      <c r="BL182" s="13" t="s">
        <v>267</v>
      </c>
      <c r="BM182" s="152" t="s">
        <v>1392</v>
      </c>
    </row>
    <row r="183" spans="2:65" s="1" customFormat="1" ht="24.15" customHeight="1" x14ac:dyDescent="0.2">
      <c r="B183" s="139"/>
      <c r="C183" s="140" t="s">
        <v>403</v>
      </c>
      <c r="D183" s="140" t="s">
        <v>206</v>
      </c>
      <c r="E183" s="141" t="s">
        <v>1393</v>
      </c>
      <c r="F183" s="142" t="s">
        <v>1394</v>
      </c>
      <c r="G183" s="143" t="s">
        <v>495</v>
      </c>
      <c r="H183" s="144">
        <v>30</v>
      </c>
      <c r="I183" s="145"/>
      <c r="J183" s="146">
        <f t="shared" si="30"/>
        <v>0</v>
      </c>
      <c r="K183" s="147"/>
      <c r="L183" s="28"/>
      <c r="M183" s="148" t="s">
        <v>1</v>
      </c>
      <c r="N183" s="149" t="s">
        <v>41</v>
      </c>
      <c r="P183" s="150">
        <f t="shared" si="31"/>
        <v>0</v>
      </c>
      <c r="Q183" s="150">
        <v>1.3635800000000001E-3</v>
      </c>
      <c r="R183" s="150">
        <f t="shared" si="32"/>
        <v>4.0907400000000003E-2</v>
      </c>
      <c r="S183" s="150">
        <v>0</v>
      </c>
      <c r="T183" s="151">
        <f t="shared" si="33"/>
        <v>0</v>
      </c>
      <c r="AR183" s="152" t="s">
        <v>267</v>
      </c>
      <c r="AT183" s="152" t="s">
        <v>206</v>
      </c>
      <c r="AU183" s="152" t="s">
        <v>88</v>
      </c>
      <c r="AY183" s="13" t="s">
        <v>204</v>
      </c>
      <c r="BE183" s="153">
        <f t="shared" si="34"/>
        <v>0</v>
      </c>
      <c r="BF183" s="153">
        <f t="shared" si="35"/>
        <v>0</v>
      </c>
      <c r="BG183" s="153">
        <f t="shared" si="36"/>
        <v>0</v>
      </c>
      <c r="BH183" s="153">
        <f t="shared" si="37"/>
        <v>0</v>
      </c>
      <c r="BI183" s="153">
        <f t="shared" si="38"/>
        <v>0</v>
      </c>
      <c r="BJ183" s="13" t="s">
        <v>88</v>
      </c>
      <c r="BK183" s="153">
        <f t="shared" si="39"/>
        <v>0</v>
      </c>
      <c r="BL183" s="13" t="s">
        <v>267</v>
      </c>
      <c r="BM183" s="152" t="s">
        <v>1395</v>
      </c>
    </row>
    <row r="184" spans="2:65" s="1" customFormat="1" ht="37.799999999999997" customHeight="1" x14ac:dyDescent="0.2">
      <c r="B184" s="139"/>
      <c r="C184" s="140" t="s">
        <v>407</v>
      </c>
      <c r="D184" s="140" t="s">
        <v>206</v>
      </c>
      <c r="E184" s="141" t="s">
        <v>1396</v>
      </c>
      <c r="F184" s="142" t="s">
        <v>1397</v>
      </c>
      <c r="G184" s="143" t="s">
        <v>495</v>
      </c>
      <c r="H184" s="144">
        <v>5</v>
      </c>
      <c r="I184" s="145"/>
      <c r="J184" s="146">
        <f t="shared" si="30"/>
        <v>0</v>
      </c>
      <c r="K184" s="147"/>
      <c r="L184" s="28"/>
      <c r="M184" s="148" t="s">
        <v>1</v>
      </c>
      <c r="N184" s="149" t="s">
        <v>41</v>
      </c>
      <c r="P184" s="150">
        <f t="shared" si="31"/>
        <v>0</v>
      </c>
      <c r="Q184" s="150">
        <v>4.3189700000000001E-3</v>
      </c>
      <c r="R184" s="150">
        <f t="shared" si="32"/>
        <v>2.1594849999999999E-2</v>
      </c>
      <c r="S184" s="150">
        <v>0</v>
      </c>
      <c r="T184" s="151">
        <f t="shared" si="33"/>
        <v>0</v>
      </c>
      <c r="AR184" s="152" t="s">
        <v>267</v>
      </c>
      <c r="AT184" s="152" t="s">
        <v>206</v>
      </c>
      <c r="AU184" s="152" t="s">
        <v>88</v>
      </c>
      <c r="AY184" s="13" t="s">
        <v>204</v>
      </c>
      <c r="BE184" s="153">
        <f t="shared" si="34"/>
        <v>0</v>
      </c>
      <c r="BF184" s="153">
        <f t="shared" si="35"/>
        <v>0</v>
      </c>
      <c r="BG184" s="153">
        <f t="shared" si="36"/>
        <v>0</v>
      </c>
      <c r="BH184" s="153">
        <f t="shared" si="37"/>
        <v>0</v>
      </c>
      <c r="BI184" s="153">
        <f t="shared" si="38"/>
        <v>0</v>
      </c>
      <c r="BJ184" s="13" t="s">
        <v>88</v>
      </c>
      <c r="BK184" s="153">
        <f t="shared" si="39"/>
        <v>0</v>
      </c>
      <c r="BL184" s="13" t="s">
        <v>267</v>
      </c>
      <c r="BM184" s="152" t="s">
        <v>1398</v>
      </c>
    </row>
    <row r="185" spans="2:65" s="1" customFormat="1" ht="37.799999999999997" customHeight="1" x14ac:dyDescent="0.2">
      <c r="B185" s="139"/>
      <c r="C185" s="140" t="s">
        <v>412</v>
      </c>
      <c r="D185" s="140" t="s">
        <v>206</v>
      </c>
      <c r="E185" s="141" t="s">
        <v>1399</v>
      </c>
      <c r="F185" s="142" t="s">
        <v>1400</v>
      </c>
      <c r="G185" s="143" t="s">
        <v>495</v>
      </c>
      <c r="H185" s="144">
        <v>32</v>
      </c>
      <c r="I185" s="145"/>
      <c r="J185" s="146">
        <f t="shared" si="30"/>
        <v>0</v>
      </c>
      <c r="K185" s="147"/>
      <c r="L185" s="28"/>
      <c r="M185" s="148" t="s">
        <v>1</v>
      </c>
      <c r="N185" s="149" t="s">
        <v>41</v>
      </c>
      <c r="P185" s="150">
        <f t="shared" si="31"/>
        <v>0</v>
      </c>
      <c r="Q185" s="150">
        <v>4.7636500000000003E-3</v>
      </c>
      <c r="R185" s="150">
        <f t="shared" si="32"/>
        <v>0.15243680000000001</v>
      </c>
      <c r="S185" s="150">
        <v>0</v>
      </c>
      <c r="T185" s="151">
        <f t="shared" si="33"/>
        <v>0</v>
      </c>
      <c r="AR185" s="152" t="s">
        <v>267</v>
      </c>
      <c r="AT185" s="152" t="s">
        <v>206</v>
      </c>
      <c r="AU185" s="152" t="s">
        <v>88</v>
      </c>
      <c r="AY185" s="13" t="s">
        <v>204</v>
      </c>
      <c r="BE185" s="153">
        <f t="shared" si="34"/>
        <v>0</v>
      </c>
      <c r="BF185" s="153">
        <f t="shared" si="35"/>
        <v>0</v>
      </c>
      <c r="BG185" s="153">
        <f t="shared" si="36"/>
        <v>0</v>
      </c>
      <c r="BH185" s="153">
        <f t="shared" si="37"/>
        <v>0</v>
      </c>
      <c r="BI185" s="153">
        <f t="shared" si="38"/>
        <v>0</v>
      </c>
      <c r="BJ185" s="13" t="s">
        <v>88</v>
      </c>
      <c r="BK185" s="153">
        <f t="shared" si="39"/>
        <v>0</v>
      </c>
      <c r="BL185" s="13" t="s">
        <v>267</v>
      </c>
      <c r="BM185" s="152" t="s">
        <v>1401</v>
      </c>
    </row>
    <row r="186" spans="2:65" s="1" customFormat="1" ht="37.799999999999997" customHeight="1" x14ac:dyDescent="0.2">
      <c r="B186" s="139"/>
      <c r="C186" s="140" t="s">
        <v>416</v>
      </c>
      <c r="D186" s="140" t="s">
        <v>206</v>
      </c>
      <c r="E186" s="141" t="s">
        <v>1402</v>
      </c>
      <c r="F186" s="142" t="s">
        <v>1403</v>
      </c>
      <c r="G186" s="143" t="s">
        <v>495</v>
      </c>
      <c r="H186" s="144">
        <v>12</v>
      </c>
      <c r="I186" s="145"/>
      <c r="J186" s="146">
        <f t="shared" si="30"/>
        <v>0</v>
      </c>
      <c r="K186" s="147"/>
      <c r="L186" s="28"/>
      <c r="M186" s="148" t="s">
        <v>1</v>
      </c>
      <c r="N186" s="149" t="s">
        <v>41</v>
      </c>
      <c r="P186" s="150">
        <f t="shared" si="31"/>
        <v>0</v>
      </c>
      <c r="Q186" s="150">
        <v>5.15294E-3</v>
      </c>
      <c r="R186" s="150">
        <f t="shared" si="32"/>
        <v>6.1835279999999999E-2</v>
      </c>
      <c r="S186" s="150">
        <v>0</v>
      </c>
      <c r="T186" s="151">
        <f t="shared" si="33"/>
        <v>0</v>
      </c>
      <c r="AR186" s="152" t="s">
        <v>267</v>
      </c>
      <c r="AT186" s="152" t="s">
        <v>206</v>
      </c>
      <c r="AU186" s="152" t="s">
        <v>88</v>
      </c>
      <c r="AY186" s="13" t="s">
        <v>204</v>
      </c>
      <c r="BE186" s="153">
        <f t="shared" si="34"/>
        <v>0</v>
      </c>
      <c r="BF186" s="153">
        <f t="shared" si="35"/>
        <v>0</v>
      </c>
      <c r="BG186" s="153">
        <f t="shared" si="36"/>
        <v>0</v>
      </c>
      <c r="BH186" s="153">
        <f t="shared" si="37"/>
        <v>0</v>
      </c>
      <c r="BI186" s="153">
        <f t="shared" si="38"/>
        <v>0</v>
      </c>
      <c r="BJ186" s="13" t="s">
        <v>88</v>
      </c>
      <c r="BK186" s="153">
        <f t="shared" si="39"/>
        <v>0</v>
      </c>
      <c r="BL186" s="13" t="s">
        <v>267</v>
      </c>
      <c r="BM186" s="152" t="s">
        <v>1404</v>
      </c>
    </row>
    <row r="187" spans="2:65" s="1" customFormat="1" ht="24.15" customHeight="1" x14ac:dyDescent="0.2">
      <c r="B187" s="139"/>
      <c r="C187" s="140" t="s">
        <v>420</v>
      </c>
      <c r="D187" s="140" t="s">
        <v>206</v>
      </c>
      <c r="E187" s="141" t="s">
        <v>1405</v>
      </c>
      <c r="F187" s="142" t="s">
        <v>1406</v>
      </c>
      <c r="G187" s="143" t="s">
        <v>1024</v>
      </c>
      <c r="H187" s="144">
        <v>2</v>
      </c>
      <c r="I187" s="145"/>
      <c r="J187" s="146">
        <f t="shared" si="30"/>
        <v>0</v>
      </c>
      <c r="K187" s="147"/>
      <c r="L187" s="28"/>
      <c r="M187" s="148" t="s">
        <v>1</v>
      </c>
      <c r="N187" s="149" t="s">
        <v>41</v>
      </c>
      <c r="P187" s="150">
        <f t="shared" si="31"/>
        <v>0</v>
      </c>
      <c r="Q187" s="150">
        <v>0</v>
      </c>
      <c r="R187" s="150">
        <f t="shared" si="32"/>
        <v>0</v>
      </c>
      <c r="S187" s="150">
        <v>0</v>
      </c>
      <c r="T187" s="151">
        <f t="shared" si="33"/>
        <v>0</v>
      </c>
      <c r="AR187" s="152" t="s">
        <v>267</v>
      </c>
      <c r="AT187" s="152" t="s">
        <v>206</v>
      </c>
      <c r="AU187" s="152" t="s">
        <v>88</v>
      </c>
      <c r="AY187" s="13" t="s">
        <v>204</v>
      </c>
      <c r="BE187" s="153">
        <f t="shared" si="34"/>
        <v>0</v>
      </c>
      <c r="BF187" s="153">
        <f t="shared" si="35"/>
        <v>0</v>
      </c>
      <c r="BG187" s="153">
        <f t="shared" si="36"/>
        <v>0</v>
      </c>
      <c r="BH187" s="153">
        <f t="shared" si="37"/>
        <v>0</v>
      </c>
      <c r="BI187" s="153">
        <f t="shared" si="38"/>
        <v>0</v>
      </c>
      <c r="BJ187" s="13" t="s">
        <v>88</v>
      </c>
      <c r="BK187" s="153">
        <f t="shared" si="39"/>
        <v>0</v>
      </c>
      <c r="BL187" s="13" t="s">
        <v>267</v>
      </c>
      <c r="BM187" s="152" t="s">
        <v>1407</v>
      </c>
    </row>
    <row r="188" spans="2:65" s="1" customFormat="1" ht="21.75" customHeight="1" x14ac:dyDescent="0.2">
      <c r="B188" s="139"/>
      <c r="C188" s="154" t="s">
        <v>424</v>
      </c>
      <c r="D188" s="154" t="s">
        <v>301</v>
      </c>
      <c r="E188" s="155" t="s">
        <v>1408</v>
      </c>
      <c r="F188" s="156" t="s">
        <v>1409</v>
      </c>
      <c r="G188" s="157" t="s">
        <v>294</v>
      </c>
      <c r="H188" s="158">
        <v>2</v>
      </c>
      <c r="I188" s="159"/>
      <c r="J188" s="160">
        <f t="shared" si="30"/>
        <v>0</v>
      </c>
      <c r="K188" s="161"/>
      <c r="L188" s="162"/>
      <c r="M188" s="163" t="s">
        <v>1</v>
      </c>
      <c r="N188" s="164" t="s">
        <v>41</v>
      </c>
      <c r="P188" s="150">
        <f t="shared" si="31"/>
        <v>0</v>
      </c>
      <c r="Q188" s="150">
        <v>1.8499999999999999E-2</v>
      </c>
      <c r="R188" s="150">
        <f t="shared" si="32"/>
        <v>3.6999999999999998E-2</v>
      </c>
      <c r="S188" s="150">
        <v>0</v>
      </c>
      <c r="T188" s="151">
        <f t="shared" si="33"/>
        <v>0</v>
      </c>
      <c r="AR188" s="152" t="s">
        <v>334</v>
      </c>
      <c r="AT188" s="152" t="s">
        <v>301</v>
      </c>
      <c r="AU188" s="152" t="s">
        <v>88</v>
      </c>
      <c r="AY188" s="13" t="s">
        <v>204</v>
      </c>
      <c r="BE188" s="153">
        <f t="shared" si="34"/>
        <v>0</v>
      </c>
      <c r="BF188" s="153">
        <f t="shared" si="35"/>
        <v>0</v>
      </c>
      <c r="BG188" s="153">
        <f t="shared" si="36"/>
        <v>0</v>
      </c>
      <c r="BH188" s="153">
        <f t="shared" si="37"/>
        <v>0</v>
      </c>
      <c r="BI188" s="153">
        <f t="shared" si="38"/>
        <v>0</v>
      </c>
      <c r="BJ188" s="13" t="s">
        <v>88</v>
      </c>
      <c r="BK188" s="153">
        <f t="shared" si="39"/>
        <v>0</v>
      </c>
      <c r="BL188" s="13" t="s">
        <v>267</v>
      </c>
      <c r="BM188" s="152" t="s">
        <v>1410</v>
      </c>
    </row>
    <row r="189" spans="2:65" s="1" customFormat="1" ht="24.15" customHeight="1" x14ac:dyDescent="0.2">
      <c r="B189" s="139"/>
      <c r="C189" s="140" t="s">
        <v>428</v>
      </c>
      <c r="D189" s="140" t="s">
        <v>206</v>
      </c>
      <c r="E189" s="141" t="s">
        <v>1411</v>
      </c>
      <c r="F189" s="142" t="s">
        <v>1412</v>
      </c>
      <c r="G189" s="143" t="s">
        <v>294</v>
      </c>
      <c r="H189" s="144">
        <v>65</v>
      </c>
      <c r="I189" s="145"/>
      <c r="J189" s="146">
        <f t="shared" si="30"/>
        <v>0</v>
      </c>
      <c r="K189" s="147"/>
      <c r="L189" s="28"/>
      <c r="M189" s="148" t="s">
        <v>1</v>
      </c>
      <c r="N189" s="149" t="s">
        <v>41</v>
      </c>
      <c r="P189" s="150">
        <f t="shared" si="31"/>
        <v>0</v>
      </c>
      <c r="Q189" s="150">
        <v>3.7039999999999998E-5</v>
      </c>
      <c r="R189" s="150">
        <f t="shared" si="32"/>
        <v>2.4075999999999998E-3</v>
      </c>
      <c r="S189" s="150">
        <v>0</v>
      </c>
      <c r="T189" s="151">
        <f t="shared" si="33"/>
        <v>0</v>
      </c>
      <c r="AR189" s="152" t="s">
        <v>267</v>
      </c>
      <c r="AT189" s="152" t="s">
        <v>206</v>
      </c>
      <c r="AU189" s="152" t="s">
        <v>88</v>
      </c>
      <c r="AY189" s="13" t="s">
        <v>204</v>
      </c>
      <c r="BE189" s="153">
        <f t="shared" si="34"/>
        <v>0</v>
      </c>
      <c r="BF189" s="153">
        <f t="shared" si="35"/>
        <v>0</v>
      </c>
      <c r="BG189" s="153">
        <f t="shared" si="36"/>
        <v>0</v>
      </c>
      <c r="BH189" s="153">
        <f t="shared" si="37"/>
        <v>0</v>
      </c>
      <c r="BI189" s="153">
        <f t="shared" si="38"/>
        <v>0</v>
      </c>
      <c r="BJ189" s="13" t="s">
        <v>88</v>
      </c>
      <c r="BK189" s="153">
        <f t="shared" si="39"/>
        <v>0</v>
      </c>
      <c r="BL189" s="13" t="s">
        <v>267</v>
      </c>
      <c r="BM189" s="152" t="s">
        <v>1413</v>
      </c>
    </row>
    <row r="190" spans="2:65" s="1" customFormat="1" ht="33" customHeight="1" x14ac:dyDescent="0.2">
      <c r="B190" s="139"/>
      <c r="C190" s="154" t="s">
        <v>432</v>
      </c>
      <c r="D190" s="154" t="s">
        <v>301</v>
      </c>
      <c r="E190" s="155" t="s">
        <v>1414</v>
      </c>
      <c r="F190" s="156" t="s">
        <v>1415</v>
      </c>
      <c r="G190" s="157" t="s">
        <v>294</v>
      </c>
      <c r="H190" s="158">
        <v>65</v>
      </c>
      <c r="I190" s="159"/>
      <c r="J190" s="160">
        <f t="shared" si="30"/>
        <v>0</v>
      </c>
      <c r="K190" s="161"/>
      <c r="L190" s="162"/>
      <c r="M190" s="163" t="s">
        <v>1</v>
      </c>
      <c r="N190" s="164" t="s">
        <v>41</v>
      </c>
      <c r="P190" s="150">
        <f t="shared" si="31"/>
        <v>0</v>
      </c>
      <c r="Q190" s="150">
        <v>2.5999999999999998E-4</v>
      </c>
      <c r="R190" s="150">
        <f t="shared" si="32"/>
        <v>1.6899999999999998E-2</v>
      </c>
      <c r="S190" s="150">
        <v>0</v>
      </c>
      <c r="T190" s="151">
        <f t="shared" si="33"/>
        <v>0</v>
      </c>
      <c r="AR190" s="152" t="s">
        <v>334</v>
      </c>
      <c r="AT190" s="152" t="s">
        <v>301</v>
      </c>
      <c r="AU190" s="152" t="s">
        <v>88</v>
      </c>
      <c r="AY190" s="13" t="s">
        <v>204</v>
      </c>
      <c r="BE190" s="153">
        <f t="shared" si="34"/>
        <v>0</v>
      </c>
      <c r="BF190" s="153">
        <f t="shared" si="35"/>
        <v>0</v>
      </c>
      <c r="BG190" s="153">
        <f t="shared" si="36"/>
        <v>0</v>
      </c>
      <c r="BH190" s="153">
        <f t="shared" si="37"/>
        <v>0</v>
      </c>
      <c r="BI190" s="153">
        <f t="shared" si="38"/>
        <v>0</v>
      </c>
      <c r="BJ190" s="13" t="s">
        <v>88</v>
      </c>
      <c r="BK190" s="153">
        <f t="shared" si="39"/>
        <v>0</v>
      </c>
      <c r="BL190" s="13" t="s">
        <v>267</v>
      </c>
      <c r="BM190" s="152" t="s">
        <v>1416</v>
      </c>
    </row>
    <row r="191" spans="2:65" s="1" customFormat="1" ht="24.15" customHeight="1" x14ac:dyDescent="0.2">
      <c r="B191" s="139"/>
      <c r="C191" s="140" t="s">
        <v>436</v>
      </c>
      <c r="D191" s="140" t="s">
        <v>206</v>
      </c>
      <c r="E191" s="141" t="s">
        <v>1417</v>
      </c>
      <c r="F191" s="142" t="s">
        <v>1418</v>
      </c>
      <c r="G191" s="143" t="s">
        <v>294</v>
      </c>
      <c r="H191" s="144">
        <v>65</v>
      </c>
      <c r="I191" s="145"/>
      <c r="J191" s="146">
        <f t="shared" si="30"/>
        <v>0</v>
      </c>
      <c r="K191" s="147"/>
      <c r="L191" s="28"/>
      <c r="M191" s="148" t="s">
        <v>1</v>
      </c>
      <c r="N191" s="149" t="s">
        <v>41</v>
      </c>
      <c r="P191" s="150">
        <f t="shared" si="31"/>
        <v>0</v>
      </c>
      <c r="Q191" s="150">
        <v>4.0000000000000003E-5</v>
      </c>
      <c r="R191" s="150">
        <f t="shared" si="32"/>
        <v>2.6000000000000003E-3</v>
      </c>
      <c r="S191" s="150">
        <v>0</v>
      </c>
      <c r="T191" s="151">
        <f t="shared" si="33"/>
        <v>0</v>
      </c>
      <c r="AR191" s="152" t="s">
        <v>267</v>
      </c>
      <c r="AT191" s="152" t="s">
        <v>206</v>
      </c>
      <c r="AU191" s="152" t="s">
        <v>88</v>
      </c>
      <c r="AY191" s="13" t="s">
        <v>204</v>
      </c>
      <c r="BE191" s="153">
        <f t="shared" si="34"/>
        <v>0</v>
      </c>
      <c r="BF191" s="153">
        <f t="shared" si="35"/>
        <v>0</v>
      </c>
      <c r="BG191" s="153">
        <f t="shared" si="36"/>
        <v>0</v>
      </c>
      <c r="BH191" s="153">
        <f t="shared" si="37"/>
        <v>0</v>
      </c>
      <c r="BI191" s="153">
        <f t="shared" si="38"/>
        <v>0</v>
      </c>
      <c r="BJ191" s="13" t="s">
        <v>88</v>
      </c>
      <c r="BK191" s="153">
        <f t="shared" si="39"/>
        <v>0</v>
      </c>
      <c r="BL191" s="13" t="s">
        <v>267</v>
      </c>
      <c r="BM191" s="152" t="s">
        <v>1419</v>
      </c>
    </row>
    <row r="192" spans="2:65" s="1" customFormat="1" ht="21.75" customHeight="1" x14ac:dyDescent="0.2">
      <c r="B192" s="139"/>
      <c r="C192" s="154" t="s">
        <v>440</v>
      </c>
      <c r="D192" s="154" t="s">
        <v>301</v>
      </c>
      <c r="E192" s="155" t="s">
        <v>1420</v>
      </c>
      <c r="F192" s="156" t="s">
        <v>1421</v>
      </c>
      <c r="G192" s="157" t="s">
        <v>294</v>
      </c>
      <c r="H192" s="158">
        <v>65</v>
      </c>
      <c r="I192" s="159"/>
      <c r="J192" s="160">
        <f t="shared" si="30"/>
        <v>0</v>
      </c>
      <c r="K192" s="161"/>
      <c r="L192" s="162"/>
      <c r="M192" s="163" t="s">
        <v>1</v>
      </c>
      <c r="N192" s="164" t="s">
        <v>41</v>
      </c>
      <c r="P192" s="150">
        <f t="shared" si="31"/>
        <v>0</v>
      </c>
      <c r="Q192" s="150">
        <v>4.6000000000000001E-4</v>
      </c>
      <c r="R192" s="150">
        <f t="shared" si="32"/>
        <v>2.9899999999999999E-2</v>
      </c>
      <c r="S192" s="150">
        <v>0</v>
      </c>
      <c r="T192" s="151">
        <f t="shared" si="33"/>
        <v>0</v>
      </c>
      <c r="AR192" s="152" t="s">
        <v>334</v>
      </c>
      <c r="AT192" s="152" t="s">
        <v>301</v>
      </c>
      <c r="AU192" s="152" t="s">
        <v>88</v>
      </c>
      <c r="AY192" s="13" t="s">
        <v>204</v>
      </c>
      <c r="BE192" s="153">
        <f t="shared" si="34"/>
        <v>0</v>
      </c>
      <c r="BF192" s="153">
        <f t="shared" si="35"/>
        <v>0</v>
      </c>
      <c r="BG192" s="153">
        <f t="shared" si="36"/>
        <v>0</v>
      </c>
      <c r="BH192" s="153">
        <f t="shared" si="37"/>
        <v>0</v>
      </c>
      <c r="BI192" s="153">
        <f t="shared" si="38"/>
        <v>0</v>
      </c>
      <c r="BJ192" s="13" t="s">
        <v>88</v>
      </c>
      <c r="BK192" s="153">
        <f t="shared" si="39"/>
        <v>0</v>
      </c>
      <c r="BL192" s="13" t="s">
        <v>267</v>
      </c>
      <c r="BM192" s="152" t="s">
        <v>1422</v>
      </c>
    </row>
    <row r="193" spans="2:65" s="1" customFormat="1" ht="24.15" customHeight="1" x14ac:dyDescent="0.2">
      <c r="B193" s="139"/>
      <c r="C193" s="140" t="s">
        <v>444</v>
      </c>
      <c r="D193" s="140" t="s">
        <v>206</v>
      </c>
      <c r="E193" s="141" t="s">
        <v>1423</v>
      </c>
      <c r="F193" s="142" t="s">
        <v>1424</v>
      </c>
      <c r="G193" s="143" t="s">
        <v>294</v>
      </c>
      <c r="H193" s="144">
        <v>1</v>
      </c>
      <c r="I193" s="145"/>
      <c r="J193" s="146">
        <f t="shared" si="30"/>
        <v>0</v>
      </c>
      <c r="K193" s="147"/>
      <c r="L193" s="28"/>
      <c r="M193" s="148" t="s">
        <v>1</v>
      </c>
      <c r="N193" s="149" t="s">
        <v>41</v>
      </c>
      <c r="P193" s="150">
        <f t="shared" si="31"/>
        <v>0</v>
      </c>
      <c r="Q193" s="150">
        <v>6.9129999999999997E-5</v>
      </c>
      <c r="R193" s="150">
        <f t="shared" si="32"/>
        <v>6.9129999999999997E-5</v>
      </c>
      <c r="S193" s="150">
        <v>0</v>
      </c>
      <c r="T193" s="151">
        <f t="shared" si="33"/>
        <v>0</v>
      </c>
      <c r="AR193" s="152" t="s">
        <v>464</v>
      </c>
      <c r="AT193" s="152" t="s">
        <v>206</v>
      </c>
      <c r="AU193" s="152" t="s">
        <v>88</v>
      </c>
      <c r="AY193" s="13" t="s">
        <v>204</v>
      </c>
      <c r="BE193" s="153">
        <f t="shared" si="34"/>
        <v>0</v>
      </c>
      <c r="BF193" s="153">
        <f t="shared" si="35"/>
        <v>0</v>
      </c>
      <c r="BG193" s="153">
        <f t="shared" si="36"/>
        <v>0</v>
      </c>
      <c r="BH193" s="153">
        <f t="shared" si="37"/>
        <v>0</v>
      </c>
      <c r="BI193" s="153">
        <f t="shared" si="38"/>
        <v>0</v>
      </c>
      <c r="BJ193" s="13" t="s">
        <v>88</v>
      </c>
      <c r="BK193" s="153">
        <f t="shared" si="39"/>
        <v>0</v>
      </c>
      <c r="BL193" s="13" t="s">
        <v>464</v>
      </c>
      <c r="BM193" s="152" t="s">
        <v>1425</v>
      </c>
    </row>
    <row r="194" spans="2:65" s="1" customFormat="1" ht="21.75" customHeight="1" x14ac:dyDescent="0.2">
      <c r="B194" s="139"/>
      <c r="C194" s="154" t="s">
        <v>448</v>
      </c>
      <c r="D194" s="154" t="s">
        <v>301</v>
      </c>
      <c r="E194" s="155" t="s">
        <v>1426</v>
      </c>
      <c r="F194" s="156" t="s">
        <v>1427</v>
      </c>
      <c r="G194" s="157" t="s">
        <v>294</v>
      </c>
      <c r="H194" s="158">
        <v>1</v>
      </c>
      <c r="I194" s="159"/>
      <c r="J194" s="160">
        <f t="shared" si="30"/>
        <v>0</v>
      </c>
      <c r="K194" s="161"/>
      <c r="L194" s="162"/>
      <c r="M194" s="163" t="s">
        <v>1</v>
      </c>
      <c r="N194" s="164" t="s">
        <v>41</v>
      </c>
      <c r="P194" s="150">
        <f t="shared" si="31"/>
        <v>0</v>
      </c>
      <c r="Q194" s="150">
        <v>2.0999999999999999E-3</v>
      </c>
      <c r="R194" s="150">
        <f t="shared" si="32"/>
        <v>2.0999999999999999E-3</v>
      </c>
      <c r="S194" s="150">
        <v>0</v>
      </c>
      <c r="T194" s="151">
        <f t="shared" si="33"/>
        <v>0</v>
      </c>
      <c r="AR194" s="152" t="s">
        <v>725</v>
      </c>
      <c r="AT194" s="152" t="s">
        <v>301</v>
      </c>
      <c r="AU194" s="152" t="s">
        <v>88</v>
      </c>
      <c r="AY194" s="13" t="s">
        <v>204</v>
      </c>
      <c r="BE194" s="153">
        <f t="shared" si="34"/>
        <v>0</v>
      </c>
      <c r="BF194" s="153">
        <f t="shared" si="35"/>
        <v>0</v>
      </c>
      <c r="BG194" s="153">
        <f t="shared" si="36"/>
        <v>0</v>
      </c>
      <c r="BH194" s="153">
        <f t="shared" si="37"/>
        <v>0</v>
      </c>
      <c r="BI194" s="153">
        <f t="shared" si="38"/>
        <v>0</v>
      </c>
      <c r="BJ194" s="13" t="s">
        <v>88</v>
      </c>
      <c r="BK194" s="153">
        <f t="shared" si="39"/>
        <v>0</v>
      </c>
      <c r="BL194" s="13" t="s">
        <v>725</v>
      </c>
      <c r="BM194" s="152" t="s">
        <v>1428</v>
      </c>
    </row>
    <row r="195" spans="2:65" s="1" customFormat="1" ht="16.5" customHeight="1" x14ac:dyDescent="0.2">
      <c r="B195" s="139"/>
      <c r="C195" s="140" t="s">
        <v>452</v>
      </c>
      <c r="D195" s="140" t="s">
        <v>206</v>
      </c>
      <c r="E195" s="141" t="s">
        <v>1429</v>
      </c>
      <c r="F195" s="142" t="s">
        <v>1430</v>
      </c>
      <c r="G195" s="143" t="s">
        <v>294</v>
      </c>
      <c r="H195" s="144">
        <v>2</v>
      </c>
      <c r="I195" s="145"/>
      <c r="J195" s="146">
        <f t="shared" si="30"/>
        <v>0</v>
      </c>
      <c r="K195" s="147"/>
      <c r="L195" s="28"/>
      <c r="M195" s="148" t="s">
        <v>1</v>
      </c>
      <c r="N195" s="149" t="s">
        <v>41</v>
      </c>
      <c r="P195" s="150">
        <f t="shared" si="31"/>
        <v>0</v>
      </c>
      <c r="Q195" s="150">
        <v>7.9000000000000006E-6</v>
      </c>
      <c r="R195" s="150">
        <f t="shared" si="32"/>
        <v>1.5800000000000001E-5</v>
      </c>
      <c r="S195" s="150">
        <v>0</v>
      </c>
      <c r="T195" s="151">
        <f t="shared" si="33"/>
        <v>0</v>
      </c>
      <c r="AR195" s="152" t="s">
        <v>267</v>
      </c>
      <c r="AT195" s="152" t="s">
        <v>206</v>
      </c>
      <c r="AU195" s="152" t="s">
        <v>88</v>
      </c>
      <c r="AY195" s="13" t="s">
        <v>204</v>
      </c>
      <c r="BE195" s="153">
        <f t="shared" si="34"/>
        <v>0</v>
      </c>
      <c r="BF195" s="153">
        <f t="shared" si="35"/>
        <v>0</v>
      </c>
      <c r="BG195" s="153">
        <f t="shared" si="36"/>
        <v>0</v>
      </c>
      <c r="BH195" s="153">
        <f t="shared" si="37"/>
        <v>0</v>
      </c>
      <c r="BI195" s="153">
        <f t="shared" si="38"/>
        <v>0</v>
      </c>
      <c r="BJ195" s="13" t="s">
        <v>88</v>
      </c>
      <c r="BK195" s="153">
        <f t="shared" si="39"/>
        <v>0</v>
      </c>
      <c r="BL195" s="13" t="s">
        <v>267</v>
      </c>
      <c r="BM195" s="152" t="s">
        <v>1431</v>
      </c>
    </row>
    <row r="196" spans="2:65" s="1" customFormat="1" ht="16.5" customHeight="1" x14ac:dyDescent="0.2">
      <c r="B196" s="139"/>
      <c r="C196" s="154" t="s">
        <v>456</v>
      </c>
      <c r="D196" s="154" t="s">
        <v>301</v>
      </c>
      <c r="E196" s="155" t="s">
        <v>1432</v>
      </c>
      <c r="F196" s="156" t="s">
        <v>1433</v>
      </c>
      <c r="G196" s="157" t="s">
        <v>294</v>
      </c>
      <c r="H196" s="158">
        <v>2</v>
      </c>
      <c r="I196" s="159"/>
      <c r="J196" s="160">
        <f t="shared" si="30"/>
        <v>0</v>
      </c>
      <c r="K196" s="161"/>
      <c r="L196" s="162"/>
      <c r="M196" s="163" t="s">
        <v>1</v>
      </c>
      <c r="N196" s="164" t="s">
        <v>41</v>
      </c>
      <c r="P196" s="150">
        <f t="shared" si="31"/>
        <v>0</v>
      </c>
      <c r="Q196" s="150">
        <v>4.4999999999999999E-4</v>
      </c>
      <c r="R196" s="150">
        <f t="shared" si="32"/>
        <v>8.9999999999999998E-4</v>
      </c>
      <c r="S196" s="150">
        <v>0</v>
      </c>
      <c r="T196" s="151">
        <f t="shared" si="33"/>
        <v>0</v>
      </c>
      <c r="AR196" s="152" t="s">
        <v>334</v>
      </c>
      <c r="AT196" s="152" t="s">
        <v>301</v>
      </c>
      <c r="AU196" s="152" t="s">
        <v>88</v>
      </c>
      <c r="AY196" s="13" t="s">
        <v>204</v>
      </c>
      <c r="BE196" s="153">
        <f t="shared" si="34"/>
        <v>0</v>
      </c>
      <c r="BF196" s="153">
        <f t="shared" si="35"/>
        <v>0</v>
      </c>
      <c r="BG196" s="153">
        <f t="shared" si="36"/>
        <v>0</v>
      </c>
      <c r="BH196" s="153">
        <f t="shared" si="37"/>
        <v>0</v>
      </c>
      <c r="BI196" s="153">
        <f t="shared" si="38"/>
        <v>0</v>
      </c>
      <c r="BJ196" s="13" t="s">
        <v>88</v>
      </c>
      <c r="BK196" s="153">
        <f t="shared" si="39"/>
        <v>0</v>
      </c>
      <c r="BL196" s="13" t="s">
        <v>267</v>
      </c>
      <c r="BM196" s="152" t="s">
        <v>1434</v>
      </c>
    </row>
    <row r="197" spans="2:65" s="1" customFormat="1" ht="16.5" customHeight="1" x14ac:dyDescent="0.2">
      <c r="B197" s="139"/>
      <c r="C197" s="140" t="s">
        <v>460</v>
      </c>
      <c r="D197" s="140" t="s">
        <v>206</v>
      </c>
      <c r="E197" s="141" t="s">
        <v>1435</v>
      </c>
      <c r="F197" s="142" t="s">
        <v>1436</v>
      </c>
      <c r="G197" s="143" t="s">
        <v>294</v>
      </c>
      <c r="H197" s="144">
        <v>4</v>
      </c>
      <c r="I197" s="145"/>
      <c r="J197" s="146">
        <f t="shared" si="30"/>
        <v>0</v>
      </c>
      <c r="K197" s="147"/>
      <c r="L197" s="28"/>
      <c r="M197" s="148" t="s">
        <v>1</v>
      </c>
      <c r="N197" s="149" t="s">
        <v>41</v>
      </c>
      <c r="P197" s="150">
        <f t="shared" si="31"/>
        <v>0</v>
      </c>
      <c r="Q197" s="150">
        <v>1.2999999999999999E-5</v>
      </c>
      <c r="R197" s="150">
        <f t="shared" si="32"/>
        <v>5.1999999999999997E-5</v>
      </c>
      <c r="S197" s="150">
        <v>0</v>
      </c>
      <c r="T197" s="151">
        <f t="shared" si="33"/>
        <v>0</v>
      </c>
      <c r="AR197" s="152" t="s">
        <v>267</v>
      </c>
      <c r="AT197" s="152" t="s">
        <v>206</v>
      </c>
      <c r="AU197" s="152" t="s">
        <v>88</v>
      </c>
      <c r="AY197" s="13" t="s">
        <v>204</v>
      </c>
      <c r="BE197" s="153">
        <f t="shared" si="34"/>
        <v>0</v>
      </c>
      <c r="BF197" s="153">
        <f t="shared" si="35"/>
        <v>0</v>
      </c>
      <c r="BG197" s="153">
        <f t="shared" si="36"/>
        <v>0</v>
      </c>
      <c r="BH197" s="153">
        <f t="shared" si="37"/>
        <v>0</v>
      </c>
      <c r="BI197" s="153">
        <f t="shared" si="38"/>
        <v>0</v>
      </c>
      <c r="BJ197" s="13" t="s">
        <v>88</v>
      </c>
      <c r="BK197" s="153">
        <f t="shared" si="39"/>
        <v>0</v>
      </c>
      <c r="BL197" s="13" t="s">
        <v>267</v>
      </c>
      <c r="BM197" s="152" t="s">
        <v>1437</v>
      </c>
    </row>
    <row r="198" spans="2:65" s="1" customFormat="1" ht="16.5" customHeight="1" x14ac:dyDescent="0.2">
      <c r="B198" s="139"/>
      <c r="C198" s="154" t="s">
        <v>464</v>
      </c>
      <c r="D198" s="154" t="s">
        <v>301</v>
      </c>
      <c r="E198" s="155" t="s">
        <v>1438</v>
      </c>
      <c r="F198" s="156" t="s">
        <v>1439</v>
      </c>
      <c r="G198" s="157" t="s">
        <v>294</v>
      </c>
      <c r="H198" s="158">
        <v>4</v>
      </c>
      <c r="I198" s="159"/>
      <c r="J198" s="160">
        <f t="shared" si="30"/>
        <v>0</v>
      </c>
      <c r="K198" s="161"/>
      <c r="L198" s="162"/>
      <c r="M198" s="163" t="s">
        <v>1</v>
      </c>
      <c r="N198" s="164" t="s">
        <v>41</v>
      </c>
      <c r="P198" s="150">
        <f t="shared" si="31"/>
        <v>0</v>
      </c>
      <c r="Q198" s="150">
        <v>1.01E-3</v>
      </c>
      <c r="R198" s="150">
        <f t="shared" si="32"/>
        <v>4.0400000000000002E-3</v>
      </c>
      <c r="S198" s="150">
        <v>0</v>
      </c>
      <c r="T198" s="151">
        <f t="shared" si="33"/>
        <v>0</v>
      </c>
      <c r="AR198" s="152" t="s">
        <v>334</v>
      </c>
      <c r="AT198" s="152" t="s">
        <v>301</v>
      </c>
      <c r="AU198" s="152" t="s">
        <v>88</v>
      </c>
      <c r="AY198" s="13" t="s">
        <v>204</v>
      </c>
      <c r="BE198" s="153">
        <f t="shared" si="34"/>
        <v>0</v>
      </c>
      <c r="BF198" s="153">
        <f t="shared" si="35"/>
        <v>0</v>
      </c>
      <c r="BG198" s="153">
        <f t="shared" si="36"/>
        <v>0</v>
      </c>
      <c r="BH198" s="153">
        <f t="shared" si="37"/>
        <v>0</v>
      </c>
      <c r="BI198" s="153">
        <f t="shared" si="38"/>
        <v>0</v>
      </c>
      <c r="BJ198" s="13" t="s">
        <v>88</v>
      </c>
      <c r="BK198" s="153">
        <f t="shared" si="39"/>
        <v>0</v>
      </c>
      <c r="BL198" s="13" t="s">
        <v>267</v>
      </c>
      <c r="BM198" s="152" t="s">
        <v>1440</v>
      </c>
    </row>
    <row r="199" spans="2:65" s="1" customFormat="1" ht="16.5" customHeight="1" x14ac:dyDescent="0.2">
      <c r="B199" s="139"/>
      <c r="C199" s="140" t="s">
        <v>468</v>
      </c>
      <c r="D199" s="140" t="s">
        <v>206</v>
      </c>
      <c r="E199" s="141" t="s">
        <v>1441</v>
      </c>
      <c r="F199" s="142" t="s">
        <v>1442</v>
      </c>
      <c r="G199" s="143" t="s">
        <v>294</v>
      </c>
      <c r="H199" s="144">
        <v>1</v>
      </c>
      <c r="I199" s="145"/>
      <c r="J199" s="146">
        <f t="shared" si="30"/>
        <v>0</v>
      </c>
      <c r="K199" s="147"/>
      <c r="L199" s="28"/>
      <c r="M199" s="148" t="s">
        <v>1</v>
      </c>
      <c r="N199" s="149" t="s">
        <v>41</v>
      </c>
      <c r="P199" s="150">
        <f t="shared" si="31"/>
        <v>0</v>
      </c>
      <c r="Q199" s="150">
        <v>6.3670000000000005E-5</v>
      </c>
      <c r="R199" s="150">
        <f t="shared" si="32"/>
        <v>6.3670000000000005E-5</v>
      </c>
      <c r="S199" s="150">
        <v>0</v>
      </c>
      <c r="T199" s="151">
        <f t="shared" si="33"/>
        <v>0</v>
      </c>
      <c r="AR199" s="152" t="s">
        <v>267</v>
      </c>
      <c r="AT199" s="152" t="s">
        <v>206</v>
      </c>
      <c r="AU199" s="152" t="s">
        <v>88</v>
      </c>
      <c r="AY199" s="13" t="s">
        <v>204</v>
      </c>
      <c r="BE199" s="153">
        <f t="shared" si="34"/>
        <v>0</v>
      </c>
      <c r="BF199" s="153">
        <f t="shared" si="35"/>
        <v>0</v>
      </c>
      <c r="BG199" s="153">
        <f t="shared" si="36"/>
        <v>0</v>
      </c>
      <c r="BH199" s="153">
        <f t="shared" si="37"/>
        <v>0</v>
      </c>
      <c r="BI199" s="153">
        <f t="shared" si="38"/>
        <v>0</v>
      </c>
      <c r="BJ199" s="13" t="s">
        <v>88</v>
      </c>
      <c r="BK199" s="153">
        <f t="shared" si="39"/>
        <v>0</v>
      </c>
      <c r="BL199" s="13" t="s">
        <v>267</v>
      </c>
      <c r="BM199" s="152" t="s">
        <v>1443</v>
      </c>
    </row>
    <row r="200" spans="2:65" s="1" customFormat="1" ht="24.15" customHeight="1" x14ac:dyDescent="0.2">
      <c r="B200" s="139"/>
      <c r="C200" s="154" t="s">
        <v>472</v>
      </c>
      <c r="D200" s="154" t="s">
        <v>301</v>
      </c>
      <c r="E200" s="155" t="s">
        <v>1444</v>
      </c>
      <c r="F200" s="156" t="s">
        <v>1445</v>
      </c>
      <c r="G200" s="157" t="s">
        <v>294</v>
      </c>
      <c r="H200" s="158">
        <v>1</v>
      </c>
      <c r="I200" s="159"/>
      <c r="J200" s="160">
        <f t="shared" si="30"/>
        <v>0</v>
      </c>
      <c r="K200" s="161"/>
      <c r="L200" s="162"/>
      <c r="M200" s="163" t="s">
        <v>1</v>
      </c>
      <c r="N200" s="164" t="s">
        <v>41</v>
      </c>
      <c r="P200" s="150">
        <f t="shared" si="31"/>
        <v>0</v>
      </c>
      <c r="Q200" s="150">
        <v>2.0400000000000001E-3</v>
      </c>
      <c r="R200" s="150">
        <f t="shared" si="32"/>
        <v>2.0400000000000001E-3</v>
      </c>
      <c r="S200" s="150">
        <v>0</v>
      </c>
      <c r="T200" s="151">
        <f t="shared" si="33"/>
        <v>0</v>
      </c>
      <c r="AR200" s="152" t="s">
        <v>334</v>
      </c>
      <c r="AT200" s="152" t="s">
        <v>301</v>
      </c>
      <c r="AU200" s="152" t="s">
        <v>88</v>
      </c>
      <c r="AY200" s="13" t="s">
        <v>204</v>
      </c>
      <c r="BE200" s="153">
        <f t="shared" si="34"/>
        <v>0</v>
      </c>
      <c r="BF200" s="153">
        <f t="shared" si="35"/>
        <v>0</v>
      </c>
      <c r="BG200" s="153">
        <f t="shared" si="36"/>
        <v>0</v>
      </c>
      <c r="BH200" s="153">
        <f t="shared" si="37"/>
        <v>0</v>
      </c>
      <c r="BI200" s="153">
        <f t="shared" si="38"/>
        <v>0</v>
      </c>
      <c r="BJ200" s="13" t="s">
        <v>88</v>
      </c>
      <c r="BK200" s="153">
        <f t="shared" si="39"/>
        <v>0</v>
      </c>
      <c r="BL200" s="13" t="s">
        <v>267</v>
      </c>
      <c r="BM200" s="152" t="s">
        <v>1446</v>
      </c>
    </row>
    <row r="201" spans="2:65" s="1" customFormat="1" ht="16.5" customHeight="1" x14ac:dyDescent="0.2">
      <c r="B201" s="139"/>
      <c r="C201" s="140" t="s">
        <v>476</v>
      </c>
      <c r="D201" s="140" t="s">
        <v>206</v>
      </c>
      <c r="E201" s="141" t="s">
        <v>1447</v>
      </c>
      <c r="F201" s="142" t="s">
        <v>1448</v>
      </c>
      <c r="G201" s="143" t="s">
        <v>294</v>
      </c>
      <c r="H201" s="144">
        <v>1</v>
      </c>
      <c r="I201" s="145"/>
      <c r="J201" s="146">
        <f t="shared" si="30"/>
        <v>0</v>
      </c>
      <c r="K201" s="147"/>
      <c r="L201" s="28"/>
      <c r="M201" s="148" t="s">
        <v>1</v>
      </c>
      <c r="N201" s="149" t="s">
        <v>41</v>
      </c>
      <c r="P201" s="150">
        <f t="shared" si="31"/>
        <v>0</v>
      </c>
      <c r="Q201" s="150">
        <v>6.3670000000000005E-5</v>
      </c>
      <c r="R201" s="150">
        <f t="shared" si="32"/>
        <v>6.3670000000000005E-5</v>
      </c>
      <c r="S201" s="150">
        <v>0</v>
      </c>
      <c r="T201" s="151">
        <f t="shared" si="33"/>
        <v>0</v>
      </c>
      <c r="AR201" s="152" t="s">
        <v>267</v>
      </c>
      <c r="AT201" s="152" t="s">
        <v>206</v>
      </c>
      <c r="AU201" s="152" t="s">
        <v>88</v>
      </c>
      <c r="AY201" s="13" t="s">
        <v>204</v>
      </c>
      <c r="BE201" s="153">
        <f t="shared" si="34"/>
        <v>0</v>
      </c>
      <c r="BF201" s="153">
        <f t="shared" si="35"/>
        <v>0</v>
      </c>
      <c r="BG201" s="153">
        <f t="shared" si="36"/>
        <v>0</v>
      </c>
      <c r="BH201" s="153">
        <f t="shared" si="37"/>
        <v>0</v>
      </c>
      <c r="BI201" s="153">
        <f t="shared" si="38"/>
        <v>0</v>
      </c>
      <c r="BJ201" s="13" t="s">
        <v>88</v>
      </c>
      <c r="BK201" s="153">
        <f t="shared" si="39"/>
        <v>0</v>
      </c>
      <c r="BL201" s="13" t="s">
        <v>267</v>
      </c>
      <c r="BM201" s="152" t="s">
        <v>1449</v>
      </c>
    </row>
    <row r="202" spans="2:65" s="1" customFormat="1" ht="16.5" customHeight="1" x14ac:dyDescent="0.2">
      <c r="B202" s="139"/>
      <c r="C202" s="154" t="s">
        <v>480</v>
      </c>
      <c r="D202" s="154" t="s">
        <v>301</v>
      </c>
      <c r="E202" s="155" t="s">
        <v>1450</v>
      </c>
      <c r="F202" s="156" t="s">
        <v>1451</v>
      </c>
      <c r="G202" s="157" t="s">
        <v>294</v>
      </c>
      <c r="H202" s="158">
        <v>1</v>
      </c>
      <c r="I202" s="159"/>
      <c r="J202" s="160">
        <f t="shared" si="30"/>
        <v>0</v>
      </c>
      <c r="K202" s="161"/>
      <c r="L202" s="162"/>
      <c r="M202" s="163" t="s">
        <v>1</v>
      </c>
      <c r="N202" s="164" t="s">
        <v>41</v>
      </c>
      <c r="P202" s="150">
        <f t="shared" si="31"/>
        <v>0</v>
      </c>
      <c r="Q202" s="150">
        <v>1.3500000000000001E-3</v>
      </c>
      <c r="R202" s="150">
        <f t="shared" si="32"/>
        <v>1.3500000000000001E-3</v>
      </c>
      <c r="S202" s="150">
        <v>0</v>
      </c>
      <c r="T202" s="151">
        <f t="shared" si="33"/>
        <v>0</v>
      </c>
      <c r="AR202" s="152" t="s">
        <v>334</v>
      </c>
      <c r="AT202" s="152" t="s">
        <v>301</v>
      </c>
      <c r="AU202" s="152" t="s">
        <v>88</v>
      </c>
      <c r="AY202" s="13" t="s">
        <v>204</v>
      </c>
      <c r="BE202" s="153">
        <f t="shared" si="34"/>
        <v>0</v>
      </c>
      <c r="BF202" s="153">
        <f t="shared" si="35"/>
        <v>0</v>
      </c>
      <c r="BG202" s="153">
        <f t="shared" si="36"/>
        <v>0</v>
      </c>
      <c r="BH202" s="153">
        <f t="shared" si="37"/>
        <v>0</v>
      </c>
      <c r="BI202" s="153">
        <f t="shared" si="38"/>
        <v>0</v>
      </c>
      <c r="BJ202" s="13" t="s">
        <v>88</v>
      </c>
      <c r="BK202" s="153">
        <f t="shared" si="39"/>
        <v>0</v>
      </c>
      <c r="BL202" s="13" t="s">
        <v>267</v>
      </c>
      <c r="BM202" s="152" t="s">
        <v>1452</v>
      </c>
    </row>
    <row r="203" spans="2:65" s="1" customFormat="1" ht="16.5" customHeight="1" x14ac:dyDescent="0.2">
      <c r="B203" s="139"/>
      <c r="C203" s="140" t="s">
        <v>484</v>
      </c>
      <c r="D203" s="140" t="s">
        <v>206</v>
      </c>
      <c r="E203" s="141" t="s">
        <v>1453</v>
      </c>
      <c r="F203" s="142" t="s">
        <v>1454</v>
      </c>
      <c r="G203" s="143" t="s">
        <v>294</v>
      </c>
      <c r="H203" s="144">
        <v>1</v>
      </c>
      <c r="I203" s="145"/>
      <c r="J203" s="146">
        <f t="shared" si="30"/>
        <v>0</v>
      </c>
      <c r="K203" s="147"/>
      <c r="L203" s="28"/>
      <c r="M203" s="148" t="s">
        <v>1</v>
      </c>
      <c r="N203" s="149" t="s">
        <v>41</v>
      </c>
      <c r="P203" s="150">
        <f t="shared" si="31"/>
        <v>0</v>
      </c>
      <c r="Q203" s="150">
        <v>7.6500000000000003E-5</v>
      </c>
      <c r="R203" s="150">
        <f t="shared" si="32"/>
        <v>7.6500000000000003E-5</v>
      </c>
      <c r="S203" s="150">
        <v>0</v>
      </c>
      <c r="T203" s="151">
        <f t="shared" si="33"/>
        <v>0</v>
      </c>
      <c r="AR203" s="152" t="s">
        <v>267</v>
      </c>
      <c r="AT203" s="152" t="s">
        <v>206</v>
      </c>
      <c r="AU203" s="152" t="s">
        <v>88</v>
      </c>
      <c r="AY203" s="13" t="s">
        <v>204</v>
      </c>
      <c r="BE203" s="153">
        <f t="shared" si="34"/>
        <v>0</v>
      </c>
      <c r="BF203" s="153">
        <f t="shared" si="35"/>
        <v>0</v>
      </c>
      <c r="BG203" s="153">
        <f t="shared" si="36"/>
        <v>0</v>
      </c>
      <c r="BH203" s="153">
        <f t="shared" si="37"/>
        <v>0</v>
      </c>
      <c r="BI203" s="153">
        <f t="shared" si="38"/>
        <v>0</v>
      </c>
      <c r="BJ203" s="13" t="s">
        <v>88</v>
      </c>
      <c r="BK203" s="153">
        <f t="shared" si="39"/>
        <v>0</v>
      </c>
      <c r="BL203" s="13" t="s">
        <v>267</v>
      </c>
      <c r="BM203" s="152" t="s">
        <v>1455</v>
      </c>
    </row>
    <row r="204" spans="2:65" s="1" customFormat="1" ht="24.15" customHeight="1" x14ac:dyDescent="0.2">
      <c r="B204" s="139"/>
      <c r="C204" s="154" t="s">
        <v>488</v>
      </c>
      <c r="D204" s="154" t="s">
        <v>301</v>
      </c>
      <c r="E204" s="155" t="s">
        <v>1456</v>
      </c>
      <c r="F204" s="156" t="s">
        <v>1457</v>
      </c>
      <c r="G204" s="157" t="s">
        <v>294</v>
      </c>
      <c r="H204" s="158">
        <v>1</v>
      </c>
      <c r="I204" s="159"/>
      <c r="J204" s="160">
        <f t="shared" si="30"/>
        <v>0</v>
      </c>
      <c r="K204" s="161"/>
      <c r="L204" s="162"/>
      <c r="M204" s="163" t="s">
        <v>1</v>
      </c>
      <c r="N204" s="164" t="s">
        <v>41</v>
      </c>
      <c r="P204" s="150">
        <f t="shared" si="31"/>
        <v>0</v>
      </c>
      <c r="Q204" s="150">
        <v>7.2000000000000005E-4</v>
      </c>
      <c r="R204" s="150">
        <f t="shared" si="32"/>
        <v>7.2000000000000005E-4</v>
      </c>
      <c r="S204" s="150">
        <v>0</v>
      </c>
      <c r="T204" s="151">
        <f t="shared" si="33"/>
        <v>0</v>
      </c>
      <c r="AR204" s="152" t="s">
        <v>334</v>
      </c>
      <c r="AT204" s="152" t="s">
        <v>301</v>
      </c>
      <c r="AU204" s="152" t="s">
        <v>88</v>
      </c>
      <c r="AY204" s="13" t="s">
        <v>204</v>
      </c>
      <c r="BE204" s="153">
        <f t="shared" si="34"/>
        <v>0</v>
      </c>
      <c r="BF204" s="153">
        <f t="shared" si="35"/>
        <v>0</v>
      </c>
      <c r="BG204" s="153">
        <f t="shared" si="36"/>
        <v>0</v>
      </c>
      <c r="BH204" s="153">
        <f t="shared" si="37"/>
        <v>0</v>
      </c>
      <c r="BI204" s="153">
        <f t="shared" si="38"/>
        <v>0</v>
      </c>
      <c r="BJ204" s="13" t="s">
        <v>88</v>
      </c>
      <c r="BK204" s="153">
        <f t="shared" si="39"/>
        <v>0</v>
      </c>
      <c r="BL204" s="13" t="s">
        <v>267</v>
      </c>
      <c r="BM204" s="152" t="s">
        <v>1458</v>
      </c>
    </row>
    <row r="205" spans="2:65" s="1" customFormat="1" ht="16.5" customHeight="1" x14ac:dyDescent="0.2">
      <c r="B205" s="139"/>
      <c r="C205" s="140" t="s">
        <v>492</v>
      </c>
      <c r="D205" s="140" t="s">
        <v>206</v>
      </c>
      <c r="E205" s="141" t="s">
        <v>1459</v>
      </c>
      <c r="F205" s="142" t="s">
        <v>1460</v>
      </c>
      <c r="G205" s="143" t="s">
        <v>495</v>
      </c>
      <c r="H205" s="144">
        <v>255</v>
      </c>
      <c r="I205" s="145"/>
      <c r="J205" s="146">
        <f t="shared" si="30"/>
        <v>0</v>
      </c>
      <c r="K205" s="147"/>
      <c r="L205" s="28"/>
      <c r="M205" s="148" t="s">
        <v>1</v>
      </c>
      <c r="N205" s="149" t="s">
        <v>41</v>
      </c>
      <c r="P205" s="150">
        <f t="shared" si="31"/>
        <v>0</v>
      </c>
      <c r="Q205" s="150">
        <v>0</v>
      </c>
      <c r="R205" s="150">
        <f t="shared" si="32"/>
        <v>0</v>
      </c>
      <c r="S205" s="150">
        <v>0</v>
      </c>
      <c r="T205" s="151">
        <f t="shared" si="33"/>
        <v>0</v>
      </c>
      <c r="AR205" s="152" t="s">
        <v>267</v>
      </c>
      <c r="AT205" s="152" t="s">
        <v>206</v>
      </c>
      <c r="AU205" s="152" t="s">
        <v>88</v>
      </c>
      <c r="AY205" s="13" t="s">
        <v>204</v>
      </c>
      <c r="BE205" s="153">
        <f t="shared" si="34"/>
        <v>0</v>
      </c>
      <c r="BF205" s="153">
        <f t="shared" si="35"/>
        <v>0</v>
      </c>
      <c r="BG205" s="153">
        <f t="shared" si="36"/>
        <v>0</v>
      </c>
      <c r="BH205" s="153">
        <f t="shared" si="37"/>
        <v>0</v>
      </c>
      <c r="BI205" s="153">
        <f t="shared" si="38"/>
        <v>0</v>
      </c>
      <c r="BJ205" s="13" t="s">
        <v>88</v>
      </c>
      <c r="BK205" s="153">
        <f t="shared" si="39"/>
        <v>0</v>
      </c>
      <c r="BL205" s="13" t="s">
        <v>267</v>
      </c>
      <c r="BM205" s="152" t="s">
        <v>1461</v>
      </c>
    </row>
    <row r="206" spans="2:65" s="1" customFormat="1" ht="21.75" customHeight="1" x14ac:dyDescent="0.2">
      <c r="B206" s="139"/>
      <c r="C206" s="140" t="s">
        <v>497</v>
      </c>
      <c r="D206" s="140" t="s">
        <v>206</v>
      </c>
      <c r="E206" s="141" t="s">
        <v>1462</v>
      </c>
      <c r="F206" s="142" t="s">
        <v>1463</v>
      </c>
      <c r="G206" s="143" t="s">
        <v>495</v>
      </c>
      <c r="H206" s="144">
        <v>85</v>
      </c>
      <c r="I206" s="145"/>
      <c r="J206" s="146">
        <f t="shared" si="30"/>
        <v>0</v>
      </c>
      <c r="K206" s="147"/>
      <c r="L206" s="28"/>
      <c r="M206" s="148" t="s">
        <v>1</v>
      </c>
      <c r="N206" s="149" t="s">
        <v>41</v>
      </c>
      <c r="P206" s="150">
        <f t="shared" si="31"/>
        <v>0</v>
      </c>
      <c r="Q206" s="150">
        <v>0</v>
      </c>
      <c r="R206" s="150">
        <f t="shared" si="32"/>
        <v>0</v>
      </c>
      <c r="S206" s="150">
        <v>0</v>
      </c>
      <c r="T206" s="151">
        <f t="shared" si="33"/>
        <v>0</v>
      </c>
      <c r="AR206" s="152" t="s">
        <v>267</v>
      </c>
      <c r="AT206" s="152" t="s">
        <v>206</v>
      </c>
      <c r="AU206" s="152" t="s">
        <v>88</v>
      </c>
      <c r="AY206" s="13" t="s">
        <v>204</v>
      </c>
      <c r="BE206" s="153">
        <f t="shared" si="34"/>
        <v>0</v>
      </c>
      <c r="BF206" s="153">
        <f t="shared" si="35"/>
        <v>0</v>
      </c>
      <c r="BG206" s="153">
        <f t="shared" si="36"/>
        <v>0</v>
      </c>
      <c r="BH206" s="153">
        <f t="shared" si="37"/>
        <v>0</v>
      </c>
      <c r="BI206" s="153">
        <f t="shared" si="38"/>
        <v>0</v>
      </c>
      <c r="BJ206" s="13" t="s">
        <v>88</v>
      </c>
      <c r="BK206" s="153">
        <f t="shared" si="39"/>
        <v>0</v>
      </c>
      <c r="BL206" s="13" t="s">
        <v>267</v>
      </c>
      <c r="BM206" s="152" t="s">
        <v>1464</v>
      </c>
    </row>
    <row r="207" spans="2:65" s="1" customFormat="1" ht="24.15" customHeight="1" x14ac:dyDescent="0.2">
      <c r="B207" s="139"/>
      <c r="C207" s="140" t="s">
        <v>501</v>
      </c>
      <c r="D207" s="140" t="s">
        <v>206</v>
      </c>
      <c r="E207" s="141" t="s">
        <v>1465</v>
      </c>
      <c r="F207" s="142" t="s">
        <v>1466</v>
      </c>
      <c r="G207" s="143" t="s">
        <v>495</v>
      </c>
      <c r="H207" s="144">
        <v>52</v>
      </c>
      <c r="I207" s="145"/>
      <c r="J207" s="146">
        <f t="shared" si="30"/>
        <v>0</v>
      </c>
      <c r="K207" s="147"/>
      <c r="L207" s="28"/>
      <c r="M207" s="148" t="s">
        <v>1</v>
      </c>
      <c r="N207" s="149" t="s">
        <v>41</v>
      </c>
      <c r="P207" s="150">
        <f t="shared" si="31"/>
        <v>0</v>
      </c>
      <c r="Q207" s="150">
        <v>1.8652E-4</v>
      </c>
      <c r="R207" s="150">
        <f t="shared" si="32"/>
        <v>9.6990399999999991E-3</v>
      </c>
      <c r="S207" s="150">
        <v>0</v>
      </c>
      <c r="T207" s="151">
        <f t="shared" si="33"/>
        <v>0</v>
      </c>
      <c r="AR207" s="152" t="s">
        <v>267</v>
      </c>
      <c r="AT207" s="152" t="s">
        <v>206</v>
      </c>
      <c r="AU207" s="152" t="s">
        <v>88</v>
      </c>
      <c r="AY207" s="13" t="s">
        <v>204</v>
      </c>
      <c r="BE207" s="153">
        <f t="shared" si="34"/>
        <v>0</v>
      </c>
      <c r="BF207" s="153">
        <f t="shared" si="35"/>
        <v>0</v>
      </c>
      <c r="BG207" s="153">
        <f t="shared" si="36"/>
        <v>0</v>
      </c>
      <c r="BH207" s="153">
        <f t="shared" si="37"/>
        <v>0</v>
      </c>
      <c r="BI207" s="153">
        <f t="shared" si="38"/>
        <v>0</v>
      </c>
      <c r="BJ207" s="13" t="s">
        <v>88</v>
      </c>
      <c r="BK207" s="153">
        <f t="shared" si="39"/>
        <v>0</v>
      </c>
      <c r="BL207" s="13" t="s">
        <v>267</v>
      </c>
      <c r="BM207" s="152" t="s">
        <v>1467</v>
      </c>
    </row>
    <row r="208" spans="2:65" s="1" customFormat="1" ht="24.15" customHeight="1" x14ac:dyDescent="0.2">
      <c r="B208" s="139"/>
      <c r="C208" s="140" t="s">
        <v>505</v>
      </c>
      <c r="D208" s="140" t="s">
        <v>206</v>
      </c>
      <c r="E208" s="141" t="s">
        <v>1468</v>
      </c>
      <c r="F208" s="142" t="s">
        <v>1469</v>
      </c>
      <c r="G208" s="143" t="s">
        <v>495</v>
      </c>
      <c r="H208" s="144">
        <v>330</v>
      </c>
      <c r="I208" s="145"/>
      <c r="J208" s="146">
        <f t="shared" si="30"/>
        <v>0</v>
      </c>
      <c r="K208" s="147"/>
      <c r="L208" s="28"/>
      <c r="M208" s="148" t="s">
        <v>1</v>
      </c>
      <c r="N208" s="149" t="s">
        <v>41</v>
      </c>
      <c r="P208" s="150">
        <f t="shared" si="31"/>
        <v>0</v>
      </c>
      <c r="Q208" s="150">
        <v>0</v>
      </c>
      <c r="R208" s="150">
        <f t="shared" si="32"/>
        <v>0</v>
      </c>
      <c r="S208" s="150">
        <v>0</v>
      </c>
      <c r="T208" s="151">
        <f t="shared" si="33"/>
        <v>0</v>
      </c>
      <c r="AR208" s="152" t="s">
        <v>267</v>
      </c>
      <c r="AT208" s="152" t="s">
        <v>206</v>
      </c>
      <c r="AU208" s="152" t="s">
        <v>88</v>
      </c>
      <c r="AY208" s="13" t="s">
        <v>204</v>
      </c>
      <c r="BE208" s="153">
        <f t="shared" si="34"/>
        <v>0</v>
      </c>
      <c r="BF208" s="153">
        <f t="shared" si="35"/>
        <v>0</v>
      </c>
      <c r="BG208" s="153">
        <f t="shared" si="36"/>
        <v>0</v>
      </c>
      <c r="BH208" s="153">
        <f t="shared" si="37"/>
        <v>0</v>
      </c>
      <c r="BI208" s="153">
        <f t="shared" si="38"/>
        <v>0</v>
      </c>
      <c r="BJ208" s="13" t="s">
        <v>88</v>
      </c>
      <c r="BK208" s="153">
        <f t="shared" si="39"/>
        <v>0</v>
      </c>
      <c r="BL208" s="13" t="s">
        <v>267</v>
      </c>
      <c r="BM208" s="152" t="s">
        <v>1470</v>
      </c>
    </row>
    <row r="209" spans="2:65" s="1" customFormat="1" ht="16.5" customHeight="1" x14ac:dyDescent="0.2">
      <c r="B209" s="139"/>
      <c r="C209" s="140" t="s">
        <v>510</v>
      </c>
      <c r="D209" s="140" t="s">
        <v>206</v>
      </c>
      <c r="E209" s="141" t="s">
        <v>1471</v>
      </c>
      <c r="F209" s="142" t="s">
        <v>1370</v>
      </c>
      <c r="G209" s="143" t="s">
        <v>641</v>
      </c>
      <c r="H209" s="165"/>
      <c r="I209" s="145"/>
      <c r="J209" s="146">
        <f t="shared" si="30"/>
        <v>0</v>
      </c>
      <c r="K209" s="147"/>
      <c r="L209" s="28"/>
      <c r="M209" s="148" t="s">
        <v>1</v>
      </c>
      <c r="N209" s="149" t="s">
        <v>41</v>
      </c>
      <c r="P209" s="150">
        <f t="shared" si="31"/>
        <v>0</v>
      </c>
      <c r="Q209" s="150">
        <v>0</v>
      </c>
      <c r="R209" s="150">
        <f t="shared" si="32"/>
        <v>0</v>
      </c>
      <c r="S209" s="150">
        <v>0</v>
      </c>
      <c r="T209" s="151">
        <f t="shared" si="33"/>
        <v>0</v>
      </c>
      <c r="AR209" s="152" t="s">
        <v>267</v>
      </c>
      <c r="AT209" s="152" t="s">
        <v>206</v>
      </c>
      <c r="AU209" s="152" t="s">
        <v>88</v>
      </c>
      <c r="AY209" s="13" t="s">
        <v>204</v>
      </c>
      <c r="BE209" s="153">
        <f t="shared" si="34"/>
        <v>0</v>
      </c>
      <c r="BF209" s="153">
        <f t="shared" si="35"/>
        <v>0</v>
      </c>
      <c r="BG209" s="153">
        <f t="shared" si="36"/>
        <v>0</v>
      </c>
      <c r="BH209" s="153">
        <f t="shared" si="37"/>
        <v>0</v>
      </c>
      <c r="BI209" s="153">
        <f t="shared" si="38"/>
        <v>0</v>
      </c>
      <c r="BJ209" s="13" t="s">
        <v>88</v>
      </c>
      <c r="BK209" s="153">
        <f t="shared" si="39"/>
        <v>0</v>
      </c>
      <c r="BL209" s="13" t="s">
        <v>267</v>
      </c>
      <c r="BM209" s="152" t="s">
        <v>1472</v>
      </c>
    </row>
    <row r="210" spans="2:65" s="1" customFormat="1" ht="24.15" customHeight="1" x14ac:dyDescent="0.2">
      <c r="B210" s="139"/>
      <c r="C210" s="140" t="s">
        <v>514</v>
      </c>
      <c r="D210" s="140" t="s">
        <v>206</v>
      </c>
      <c r="E210" s="141" t="s">
        <v>734</v>
      </c>
      <c r="F210" s="142" t="s">
        <v>735</v>
      </c>
      <c r="G210" s="143" t="s">
        <v>641</v>
      </c>
      <c r="H210" s="165"/>
      <c r="I210" s="145"/>
      <c r="J210" s="146">
        <f t="shared" si="30"/>
        <v>0</v>
      </c>
      <c r="K210" s="147"/>
      <c r="L210" s="28"/>
      <c r="M210" s="148" t="s">
        <v>1</v>
      </c>
      <c r="N210" s="149" t="s">
        <v>41</v>
      </c>
      <c r="P210" s="150">
        <f t="shared" si="31"/>
        <v>0</v>
      </c>
      <c r="Q210" s="150">
        <v>0</v>
      </c>
      <c r="R210" s="150">
        <f t="shared" si="32"/>
        <v>0</v>
      </c>
      <c r="S210" s="150">
        <v>0</v>
      </c>
      <c r="T210" s="151">
        <f t="shared" si="33"/>
        <v>0</v>
      </c>
      <c r="AR210" s="152" t="s">
        <v>267</v>
      </c>
      <c r="AT210" s="152" t="s">
        <v>206</v>
      </c>
      <c r="AU210" s="152" t="s">
        <v>88</v>
      </c>
      <c r="AY210" s="13" t="s">
        <v>204</v>
      </c>
      <c r="BE210" s="153">
        <f t="shared" si="34"/>
        <v>0</v>
      </c>
      <c r="BF210" s="153">
        <f t="shared" si="35"/>
        <v>0</v>
      </c>
      <c r="BG210" s="153">
        <f t="shared" si="36"/>
        <v>0</v>
      </c>
      <c r="BH210" s="153">
        <f t="shared" si="37"/>
        <v>0</v>
      </c>
      <c r="BI210" s="153">
        <f t="shared" si="38"/>
        <v>0</v>
      </c>
      <c r="BJ210" s="13" t="s">
        <v>88</v>
      </c>
      <c r="BK210" s="153">
        <f t="shared" si="39"/>
        <v>0</v>
      </c>
      <c r="BL210" s="13" t="s">
        <v>267</v>
      </c>
      <c r="BM210" s="152" t="s">
        <v>1473</v>
      </c>
    </row>
    <row r="211" spans="2:65" s="1" customFormat="1" ht="24.15" customHeight="1" x14ac:dyDescent="0.2">
      <c r="B211" s="139"/>
      <c r="C211" s="140" t="s">
        <v>518</v>
      </c>
      <c r="D211" s="140" t="s">
        <v>206</v>
      </c>
      <c r="E211" s="141" t="s">
        <v>1474</v>
      </c>
      <c r="F211" s="142" t="s">
        <v>1475</v>
      </c>
      <c r="G211" s="143" t="s">
        <v>641</v>
      </c>
      <c r="H211" s="165"/>
      <c r="I211" s="145"/>
      <c r="J211" s="146">
        <f t="shared" si="30"/>
        <v>0</v>
      </c>
      <c r="K211" s="147"/>
      <c r="L211" s="28"/>
      <c r="M211" s="148" t="s">
        <v>1</v>
      </c>
      <c r="N211" s="149" t="s">
        <v>41</v>
      </c>
      <c r="P211" s="150">
        <f t="shared" si="31"/>
        <v>0</v>
      </c>
      <c r="Q211" s="150">
        <v>0</v>
      </c>
      <c r="R211" s="150">
        <f t="shared" si="32"/>
        <v>0</v>
      </c>
      <c r="S211" s="150">
        <v>0</v>
      </c>
      <c r="T211" s="151">
        <f t="shared" si="33"/>
        <v>0</v>
      </c>
      <c r="AR211" s="152" t="s">
        <v>267</v>
      </c>
      <c r="AT211" s="152" t="s">
        <v>206</v>
      </c>
      <c r="AU211" s="152" t="s">
        <v>88</v>
      </c>
      <c r="AY211" s="13" t="s">
        <v>204</v>
      </c>
      <c r="BE211" s="153">
        <f t="shared" si="34"/>
        <v>0</v>
      </c>
      <c r="BF211" s="153">
        <f t="shared" si="35"/>
        <v>0</v>
      </c>
      <c r="BG211" s="153">
        <f t="shared" si="36"/>
        <v>0</v>
      </c>
      <c r="BH211" s="153">
        <f t="shared" si="37"/>
        <v>0</v>
      </c>
      <c r="BI211" s="153">
        <f t="shared" si="38"/>
        <v>0</v>
      </c>
      <c r="BJ211" s="13" t="s">
        <v>88</v>
      </c>
      <c r="BK211" s="153">
        <f t="shared" si="39"/>
        <v>0</v>
      </c>
      <c r="BL211" s="13" t="s">
        <v>267</v>
      </c>
      <c r="BM211" s="152" t="s">
        <v>1476</v>
      </c>
    </row>
    <row r="212" spans="2:65" s="1" customFormat="1" ht="24.15" customHeight="1" x14ac:dyDescent="0.2">
      <c r="B212" s="139"/>
      <c r="C212" s="140" t="s">
        <v>522</v>
      </c>
      <c r="D212" s="140" t="s">
        <v>206</v>
      </c>
      <c r="E212" s="141" t="s">
        <v>1477</v>
      </c>
      <c r="F212" s="142" t="s">
        <v>1478</v>
      </c>
      <c r="G212" s="143" t="s">
        <v>641</v>
      </c>
      <c r="H212" s="165"/>
      <c r="I212" s="145"/>
      <c r="J212" s="146">
        <f t="shared" si="30"/>
        <v>0</v>
      </c>
      <c r="K212" s="147"/>
      <c r="L212" s="28"/>
      <c r="M212" s="148" t="s">
        <v>1</v>
      </c>
      <c r="N212" s="149" t="s">
        <v>41</v>
      </c>
      <c r="P212" s="150">
        <f t="shared" si="31"/>
        <v>0</v>
      </c>
      <c r="Q212" s="150">
        <v>0</v>
      </c>
      <c r="R212" s="150">
        <f t="shared" si="32"/>
        <v>0</v>
      </c>
      <c r="S212" s="150">
        <v>0</v>
      </c>
      <c r="T212" s="151">
        <f t="shared" si="33"/>
        <v>0</v>
      </c>
      <c r="AR212" s="152" t="s">
        <v>267</v>
      </c>
      <c r="AT212" s="152" t="s">
        <v>206</v>
      </c>
      <c r="AU212" s="152" t="s">
        <v>88</v>
      </c>
      <c r="AY212" s="13" t="s">
        <v>204</v>
      </c>
      <c r="BE212" s="153">
        <f t="shared" si="34"/>
        <v>0</v>
      </c>
      <c r="BF212" s="153">
        <f t="shared" si="35"/>
        <v>0</v>
      </c>
      <c r="BG212" s="153">
        <f t="shared" si="36"/>
        <v>0</v>
      </c>
      <c r="BH212" s="153">
        <f t="shared" si="37"/>
        <v>0</v>
      </c>
      <c r="BI212" s="153">
        <f t="shared" si="38"/>
        <v>0</v>
      </c>
      <c r="BJ212" s="13" t="s">
        <v>88</v>
      </c>
      <c r="BK212" s="153">
        <f t="shared" si="39"/>
        <v>0</v>
      </c>
      <c r="BL212" s="13" t="s">
        <v>267</v>
      </c>
      <c r="BM212" s="152" t="s">
        <v>1479</v>
      </c>
    </row>
    <row r="213" spans="2:65" s="11" customFormat="1" ht="22.8" customHeight="1" x14ac:dyDescent="0.25">
      <c r="B213" s="127"/>
      <c r="D213" s="128" t="s">
        <v>74</v>
      </c>
      <c r="E213" s="137" t="s">
        <v>737</v>
      </c>
      <c r="F213" s="137" t="s">
        <v>738</v>
      </c>
      <c r="I213" s="130"/>
      <c r="J213" s="138">
        <f>BK213</f>
        <v>0</v>
      </c>
      <c r="L213" s="127"/>
      <c r="M213" s="132"/>
      <c r="P213" s="133">
        <f>SUM(P214:P273)</f>
        <v>0</v>
      </c>
      <c r="R213" s="133">
        <f>SUM(R214:R273)</f>
        <v>0.57863251000000016</v>
      </c>
      <c r="T213" s="134">
        <f>SUM(T214:T273)</f>
        <v>0</v>
      </c>
      <c r="AR213" s="128" t="s">
        <v>88</v>
      </c>
      <c r="AT213" s="135" t="s">
        <v>74</v>
      </c>
      <c r="AU213" s="135" t="s">
        <v>82</v>
      </c>
      <c r="AY213" s="128" t="s">
        <v>204</v>
      </c>
      <c r="BK213" s="136">
        <f>SUM(BK214:BK273)</f>
        <v>0</v>
      </c>
    </row>
    <row r="214" spans="2:65" s="1" customFormat="1" ht="21.75" customHeight="1" x14ac:dyDescent="0.2">
      <c r="B214" s="139"/>
      <c r="C214" s="140" t="s">
        <v>526</v>
      </c>
      <c r="D214" s="140" t="s">
        <v>206</v>
      </c>
      <c r="E214" s="141" t="s">
        <v>748</v>
      </c>
      <c r="F214" s="142" t="s">
        <v>749</v>
      </c>
      <c r="G214" s="143" t="s">
        <v>294</v>
      </c>
      <c r="H214" s="144">
        <v>24</v>
      </c>
      <c r="I214" s="145"/>
      <c r="J214" s="146">
        <f t="shared" ref="J214:J245" si="40">ROUND(I214*H214,2)</f>
        <v>0</v>
      </c>
      <c r="K214" s="147"/>
      <c r="L214" s="28"/>
      <c r="M214" s="148" t="s">
        <v>1</v>
      </c>
      <c r="N214" s="149" t="s">
        <v>41</v>
      </c>
      <c r="P214" s="150">
        <f t="shared" ref="P214:P245" si="41">O214*H214</f>
        <v>0</v>
      </c>
      <c r="Q214" s="150">
        <v>0</v>
      </c>
      <c r="R214" s="150">
        <f t="shared" ref="R214:R245" si="42">Q214*H214</f>
        <v>0</v>
      </c>
      <c r="S214" s="150">
        <v>0</v>
      </c>
      <c r="T214" s="151">
        <f t="shared" ref="T214:T245" si="43">S214*H214</f>
        <v>0</v>
      </c>
      <c r="AR214" s="152" t="s">
        <v>267</v>
      </c>
      <c r="AT214" s="152" t="s">
        <v>206</v>
      </c>
      <c r="AU214" s="152" t="s">
        <v>88</v>
      </c>
      <c r="AY214" s="13" t="s">
        <v>204</v>
      </c>
      <c r="BE214" s="153">
        <f t="shared" ref="BE214:BE245" si="44">IF(N214="základná",J214,0)</f>
        <v>0</v>
      </c>
      <c r="BF214" s="153">
        <f t="shared" ref="BF214:BF245" si="45">IF(N214="znížená",J214,0)</f>
        <v>0</v>
      </c>
      <c r="BG214" s="153">
        <f t="shared" ref="BG214:BG245" si="46">IF(N214="zákl. prenesená",J214,0)</f>
        <v>0</v>
      </c>
      <c r="BH214" s="153">
        <f t="shared" ref="BH214:BH245" si="47">IF(N214="zníž. prenesená",J214,0)</f>
        <v>0</v>
      </c>
      <c r="BI214" s="153">
        <f t="shared" ref="BI214:BI245" si="48">IF(N214="nulová",J214,0)</f>
        <v>0</v>
      </c>
      <c r="BJ214" s="13" t="s">
        <v>88</v>
      </c>
      <c r="BK214" s="153">
        <f t="shared" ref="BK214:BK245" si="49">ROUND(I214*H214,2)</f>
        <v>0</v>
      </c>
      <c r="BL214" s="13" t="s">
        <v>267</v>
      </c>
      <c r="BM214" s="152" t="s">
        <v>1480</v>
      </c>
    </row>
    <row r="215" spans="2:65" s="1" customFormat="1" ht="16.5" customHeight="1" x14ac:dyDescent="0.2">
      <c r="B215" s="139"/>
      <c r="C215" s="154" t="s">
        <v>530</v>
      </c>
      <c r="D215" s="154" t="s">
        <v>301</v>
      </c>
      <c r="E215" s="155" t="s">
        <v>1481</v>
      </c>
      <c r="F215" s="156" t="s">
        <v>1482</v>
      </c>
      <c r="G215" s="157" t="s">
        <v>294</v>
      </c>
      <c r="H215" s="158">
        <v>12</v>
      </c>
      <c r="I215" s="159"/>
      <c r="J215" s="160">
        <f t="shared" si="40"/>
        <v>0</v>
      </c>
      <c r="K215" s="161"/>
      <c r="L215" s="162"/>
      <c r="M215" s="163" t="s">
        <v>1</v>
      </c>
      <c r="N215" s="164" t="s">
        <v>41</v>
      </c>
      <c r="P215" s="150">
        <f t="shared" si="41"/>
        <v>0</v>
      </c>
      <c r="Q215" s="150">
        <v>0</v>
      </c>
      <c r="R215" s="150">
        <f t="shared" si="42"/>
        <v>0</v>
      </c>
      <c r="S215" s="150">
        <v>0</v>
      </c>
      <c r="T215" s="151">
        <f t="shared" si="43"/>
        <v>0</v>
      </c>
      <c r="AR215" s="152" t="s">
        <v>334</v>
      </c>
      <c r="AT215" s="152" t="s">
        <v>301</v>
      </c>
      <c r="AU215" s="152" t="s">
        <v>88</v>
      </c>
      <c r="AY215" s="13" t="s">
        <v>204</v>
      </c>
      <c r="BE215" s="153">
        <f t="shared" si="44"/>
        <v>0</v>
      </c>
      <c r="BF215" s="153">
        <f t="shared" si="45"/>
        <v>0</v>
      </c>
      <c r="BG215" s="153">
        <f t="shared" si="46"/>
        <v>0</v>
      </c>
      <c r="BH215" s="153">
        <f t="shared" si="47"/>
        <v>0</v>
      </c>
      <c r="BI215" s="153">
        <f t="shared" si="48"/>
        <v>0</v>
      </c>
      <c r="BJ215" s="13" t="s">
        <v>88</v>
      </c>
      <c r="BK215" s="153">
        <f t="shared" si="49"/>
        <v>0</v>
      </c>
      <c r="BL215" s="13" t="s">
        <v>267</v>
      </c>
      <c r="BM215" s="152" t="s">
        <v>1483</v>
      </c>
    </row>
    <row r="216" spans="2:65" s="1" customFormat="1" ht="16.5" customHeight="1" x14ac:dyDescent="0.2">
      <c r="B216" s="139"/>
      <c r="C216" s="154" t="s">
        <v>535</v>
      </c>
      <c r="D216" s="154" t="s">
        <v>301</v>
      </c>
      <c r="E216" s="155" t="s">
        <v>1484</v>
      </c>
      <c r="F216" s="156" t="s">
        <v>1485</v>
      </c>
      <c r="G216" s="157" t="s">
        <v>294</v>
      </c>
      <c r="H216" s="158">
        <v>12</v>
      </c>
      <c r="I216" s="159"/>
      <c r="J216" s="160">
        <f t="shared" si="40"/>
        <v>0</v>
      </c>
      <c r="K216" s="161"/>
      <c r="L216" s="162"/>
      <c r="M216" s="163" t="s">
        <v>1</v>
      </c>
      <c r="N216" s="164" t="s">
        <v>41</v>
      </c>
      <c r="P216" s="150">
        <f t="shared" si="41"/>
        <v>0</v>
      </c>
      <c r="Q216" s="150">
        <v>0</v>
      </c>
      <c r="R216" s="150">
        <f t="shared" si="42"/>
        <v>0</v>
      </c>
      <c r="S216" s="150">
        <v>0</v>
      </c>
      <c r="T216" s="151">
        <f t="shared" si="43"/>
        <v>0</v>
      </c>
      <c r="AR216" s="152" t="s">
        <v>334</v>
      </c>
      <c r="AT216" s="152" t="s">
        <v>301</v>
      </c>
      <c r="AU216" s="152" t="s">
        <v>88</v>
      </c>
      <c r="AY216" s="13" t="s">
        <v>204</v>
      </c>
      <c r="BE216" s="153">
        <f t="shared" si="44"/>
        <v>0</v>
      </c>
      <c r="BF216" s="153">
        <f t="shared" si="45"/>
        <v>0</v>
      </c>
      <c r="BG216" s="153">
        <f t="shared" si="46"/>
        <v>0</v>
      </c>
      <c r="BH216" s="153">
        <f t="shared" si="47"/>
        <v>0</v>
      </c>
      <c r="BI216" s="153">
        <f t="shared" si="48"/>
        <v>0</v>
      </c>
      <c r="BJ216" s="13" t="s">
        <v>88</v>
      </c>
      <c r="BK216" s="153">
        <f t="shared" si="49"/>
        <v>0</v>
      </c>
      <c r="BL216" s="13" t="s">
        <v>267</v>
      </c>
      <c r="BM216" s="152" t="s">
        <v>1486</v>
      </c>
    </row>
    <row r="217" spans="2:65" s="1" customFormat="1" ht="24.15" customHeight="1" x14ac:dyDescent="0.2">
      <c r="B217" s="139"/>
      <c r="C217" s="140" t="s">
        <v>539</v>
      </c>
      <c r="D217" s="140" t="s">
        <v>206</v>
      </c>
      <c r="E217" s="141" t="s">
        <v>1487</v>
      </c>
      <c r="F217" s="142" t="s">
        <v>1488</v>
      </c>
      <c r="G217" s="143" t="s">
        <v>294</v>
      </c>
      <c r="H217" s="144">
        <v>4</v>
      </c>
      <c r="I217" s="145"/>
      <c r="J217" s="146">
        <f t="shared" si="40"/>
        <v>0</v>
      </c>
      <c r="K217" s="147"/>
      <c r="L217" s="28"/>
      <c r="M217" s="148" t="s">
        <v>1</v>
      </c>
      <c r="N217" s="149" t="s">
        <v>41</v>
      </c>
      <c r="P217" s="150">
        <f t="shared" si="41"/>
        <v>0</v>
      </c>
      <c r="Q217" s="150">
        <v>0</v>
      </c>
      <c r="R217" s="150">
        <f t="shared" si="42"/>
        <v>0</v>
      </c>
      <c r="S217" s="150">
        <v>0</v>
      </c>
      <c r="T217" s="151">
        <f t="shared" si="43"/>
        <v>0</v>
      </c>
      <c r="AR217" s="152" t="s">
        <v>267</v>
      </c>
      <c r="AT217" s="152" t="s">
        <v>206</v>
      </c>
      <c r="AU217" s="152" t="s">
        <v>88</v>
      </c>
      <c r="AY217" s="13" t="s">
        <v>204</v>
      </c>
      <c r="BE217" s="153">
        <f t="shared" si="44"/>
        <v>0</v>
      </c>
      <c r="BF217" s="153">
        <f t="shared" si="45"/>
        <v>0</v>
      </c>
      <c r="BG217" s="153">
        <f t="shared" si="46"/>
        <v>0</v>
      </c>
      <c r="BH217" s="153">
        <f t="shared" si="47"/>
        <v>0</v>
      </c>
      <c r="BI217" s="153">
        <f t="shared" si="48"/>
        <v>0</v>
      </c>
      <c r="BJ217" s="13" t="s">
        <v>88</v>
      </c>
      <c r="BK217" s="153">
        <f t="shared" si="49"/>
        <v>0</v>
      </c>
      <c r="BL217" s="13" t="s">
        <v>267</v>
      </c>
      <c r="BM217" s="152" t="s">
        <v>1489</v>
      </c>
    </row>
    <row r="218" spans="2:65" s="1" customFormat="1" ht="37.799999999999997" customHeight="1" x14ac:dyDescent="0.2">
      <c r="B218" s="139"/>
      <c r="C218" s="154" t="s">
        <v>543</v>
      </c>
      <c r="D218" s="154" t="s">
        <v>301</v>
      </c>
      <c r="E218" s="155" t="s">
        <v>1490</v>
      </c>
      <c r="F218" s="156" t="s">
        <v>1491</v>
      </c>
      <c r="G218" s="157" t="s">
        <v>294</v>
      </c>
      <c r="H218" s="158">
        <v>4</v>
      </c>
      <c r="I218" s="159"/>
      <c r="J218" s="160">
        <f t="shared" si="40"/>
        <v>0</v>
      </c>
      <c r="K218" s="161"/>
      <c r="L218" s="162"/>
      <c r="M218" s="163" t="s">
        <v>1</v>
      </c>
      <c r="N218" s="164" t="s">
        <v>41</v>
      </c>
      <c r="P218" s="150">
        <f t="shared" si="41"/>
        <v>0</v>
      </c>
      <c r="Q218" s="150">
        <v>1.6049999999999998E-2</v>
      </c>
      <c r="R218" s="150">
        <f t="shared" si="42"/>
        <v>6.4199999999999993E-2</v>
      </c>
      <c r="S218" s="150">
        <v>0</v>
      </c>
      <c r="T218" s="151">
        <f t="shared" si="43"/>
        <v>0</v>
      </c>
      <c r="AR218" s="152" t="s">
        <v>334</v>
      </c>
      <c r="AT218" s="152" t="s">
        <v>301</v>
      </c>
      <c r="AU218" s="152" t="s">
        <v>88</v>
      </c>
      <c r="AY218" s="13" t="s">
        <v>204</v>
      </c>
      <c r="BE218" s="153">
        <f t="shared" si="44"/>
        <v>0</v>
      </c>
      <c r="BF218" s="153">
        <f t="shared" si="45"/>
        <v>0</v>
      </c>
      <c r="BG218" s="153">
        <f t="shared" si="46"/>
        <v>0</v>
      </c>
      <c r="BH218" s="153">
        <f t="shared" si="47"/>
        <v>0</v>
      </c>
      <c r="BI218" s="153">
        <f t="shared" si="48"/>
        <v>0</v>
      </c>
      <c r="BJ218" s="13" t="s">
        <v>88</v>
      </c>
      <c r="BK218" s="153">
        <f t="shared" si="49"/>
        <v>0</v>
      </c>
      <c r="BL218" s="13" t="s">
        <v>267</v>
      </c>
      <c r="BM218" s="152" t="s">
        <v>1492</v>
      </c>
    </row>
    <row r="219" spans="2:65" s="1" customFormat="1" ht="24.15" customHeight="1" x14ac:dyDescent="0.2">
      <c r="B219" s="139"/>
      <c r="C219" s="140" t="s">
        <v>547</v>
      </c>
      <c r="D219" s="140" t="s">
        <v>206</v>
      </c>
      <c r="E219" s="141" t="s">
        <v>1493</v>
      </c>
      <c r="F219" s="142" t="s">
        <v>1494</v>
      </c>
      <c r="G219" s="143" t="s">
        <v>294</v>
      </c>
      <c r="H219" s="144">
        <v>4</v>
      </c>
      <c r="I219" s="145"/>
      <c r="J219" s="146">
        <f t="shared" si="40"/>
        <v>0</v>
      </c>
      <c r="K219" s="147"/>
      <c r="L219" s="28"/>
      <c r="M219" s="148" t="s">
        <v>1</v>
      </c>
      <c r="N219" s="149" t="s">
        <v>41</v>
      </c>
      <c r="P219" s="150">
        <f t="shared" si="41"/>
        <v>0</v>
      </c>
      <c r="Q219" s="150">
        <v>1.7000000000000001E-4</v>
      </c>
      <c r="R219" s="150">
        <f t="shared" si="42"/>
        <v>6.8000000000000005E-4</v>
      </c>
      <c r="S219" s="150">
        <v>0</v>
      </c>
      <c r="T219" s="151">
        <f t="shared" si="43"/>
        <v>0</v>
      </c>
      <c r="AR219" s="152" t="s">
        <v>267</v>
      </c>
      <c r="AT219" s="152" t="s">
        <v>206</v>
      </c>
      <c r="AU219" s="152" t="s">
        <v>88</v>
      </c>
      <c r="AY219" s="13" t="s">
        <v>204</v>
      </c>
      <c r="BE219" s="153">
        <f t="shared" si="44"/>
        <v>0</v>
      </c>
      <c r="BF219" s="153">
        <f t="shared" si="45"/>
        <v>0</v>
      </c>
      <c r="BG219" s="153">
        <f t="shared" si="46"/>
        <v>0</v>
      </c>
      <c r="BH219" s="153">
        <f t="shared" si="47"/>
        <v>0</v>
      </c>
      <c r="BI219" s="153">
        <f t="shared" si="48"/>
        <v>0</v>
      </c>
      <c r="BJ219" s="13" t="s">
        <v>88</v>
      </c>
      <c r="BK219" s="153">
        <f t="shared" si="49"/>
        <v>0</v>
      </c>
      <c r="BL219" s="13" t="s">
        <v>267</v>
      </c>
      <c r="BM219" s="152" t="s">
        <v>1495</v>
      </c>
    </row>
    <row r="220" spans="2:65" s="1" customFormat="1" ht="24.15" customHeight="1" x14ac:dyDescent="0.2">
      <c r="B220" s="139"/>
      <c r="C220" s="154" t="s">
        <v>551</v>
      </c>
      <c r="D220" s="154" t="s">
        <v>301</v>
      </c>
      <c r="E220" s="155" t="s">
        <v>1496</v>
      </c>
      <c r="F220" s="156" t="s">
        <v>1497</v>
      </c>
      <c r="G220" s="157" t="s">
        <v>294</v>
      </c>
      <c r="H220" s="158">
        <v>4</v>
      </c>
      <c r="I220" s="159"/>
      <c r="J220" s="160">
        <f t="shared" si="40"/>
        <v>0</v>
      </c>
      <c r="K220" s="161"/>
      <c r="L220" s="162"/>
      <c r="M220" s="163" t="s">
        <v>1</v>
      </c>
      <c r="N220" s="164" t="s">
        <v>41</v>
      </c>
      <c r="P220" s="150">
        <f t="shared" si="41"/>
        <v>0</v>
      </c>
      <c r="Q220" s="150">
        <v>1.35E-2</v>
      </c>
      <c r="R220" s="150">
        <f t="shared" si="42"/>
        <v>5.3999999999999999E-2</v>
      </c>
      <c r="S220" s="150">
        <v>0</v>
      </c>
      <c r="T220" s="151">
        <f t="shared" si="43"/>
        <v>0</v>
      </c>
      <c r="AR220" s="152" t="s">
        <v>334</v>
      </c>
      <c r="AT220" s="152" t="s">
        <v>301</v>
      </c>
      <c r="AU220" s="152" t="s">
        <v>88</v>
      </c>
      <c r="AY220" s="13" t="s">
        <v>204</v>
      </c>
      <c r="BE220" s="153">
        <f t="shared" si="44"/>
        <v>0</v>
      </c>
      <c r="BF220" s="153">
        <f t="shared" si="45"/>
        <v>0</v>
      </c>
      <c r="BG220" s="153">
        <f t="shared" si="46"/>
        <v>0</v>
      </c>
      <c r="BH220" s="153">
        <f t="shared" si="47"/>
        <v>0</v>
      </c>
      <c r="BI220" s="153">
        <f t="shared" si="48"/>
        <v>0</v>
      </c>
      <c r="BJ220" s="13" t="s">
        <v>88</v>
      </c>
      <c r="BK220" s="153">
        <f t="shared" si="49"/>
        <v>0</v>
      </c>
      <c r="BL220" s="13" t="s">
        <v>267</v>
      </c>
      <c r="BM220" s="152" t="s">
        <v>1498</v>
      </c>
    </row>
    <row r="221" spans="2:65" s="1" customFormat="1" ht="33" customHeight="1" x14ac:dyDescent="0.2">
      <c r="B221" s="139"/>
      <c r="C221" s="140" t="s">
        <v>555</v>
      </c>
      <c r="D221" s="140" t="s">
        <v>206</v>
      </c>
      <c r="E221" s="141" t="s">
        <v>1499</v>
      </c>
      <c r="F221" s="142" t="s">
        <v>1500</v>
      </c>
      <c r="G221" s="143" t="s">
        <v>294</v>
      </c>
      <c r="H221" s="144">
        <v>6</v>
      </c>
      <c r="I221" s="145"/>
      <c r="J221" s="146">
        <f t="shared" si="40"/>
        <v>0</v>
      </c>
      <c r="K221" s="147"/>
      <c r="L221" s="28"/>
      <c r="M221" s="148" t="s">
        <v>1</v>
      </c>
      <c r="N221" s="149" t="s">
        <v>41</v>
      </c>
      <c r="P221" s="150">
        <f t="shared" si="41"/>
        <v>0</v>
      </c>
      <c r="Q221" s="150">
        <v>0</v>
      </c>
      <c r="R221" s="150">
        <f t="shared" si="42"/>
        <v>0</v>
      </c>
      <c r="S221" s="150">
        <v>0</v>
      </c>
      <c r="T221" s="151">
        <f t="shared" si="43"/>
        <v>0</v>
      </c>
      <c r="AR221" s="152" t="s">
        <v>267</v>
      </c>
      <c r="AT221" s="152" t="s">
        <v>206</v>
      </c>
      <c r="AU221" s="152" t="s">
        <v>88</v>
      </c>
      <c r="AY221" s="13" t="s">
        <v>204</v>
      </c>
      <c r="BE221" s="153">
        <f t="shared" si="44"/>
        <v>0</v>
      </c>
      <c r="BF221" s="153">
        <f t="shared" si="45"/>
        <v>0</v>
      </c>
      <c r="BG221" s="153">
        <f t="shared" si="46"/>
        <v>0</v>
      </c>
      <c r="BH221" s="153">
        <f t="shared" si="47"/>
        <v>0</v>
      </c>
      <c r="BI221" s="153">
        <f t="shared" si="48"/>
        <v>0</v>
      </c>
      <c r="BJ221" s="13" t="s">
        <v>88</v>
      </c>
      <c r="BK221" s="153">
        <f t="shared" si="49"/>
        <v>0</v>
      </c>
      <c r="BL221" s="13" t="s">
        <v>267</v>
      </c>
      <c r="BM221" s="152" t="s">
        <v>1501</v>
      </c>
    </row>
    <row r="222" spans="2:65" s="1" customFormat="1" ht="37.799999999999997" customHeight="1" x14ac:dyDescent="0.2">
      <c r="B222" s="139"/>
      <c r="C222" s="154" t="s">
        <v>559</v>
      </c>
      <c r="D222" s="154" t="s">
        <v>301</v>
      </c>
      <c r="E222" s="155" t="s">
        <v>1502</v>
      </c>
      <c r="F222" s="156" t="s">
        <v>1503</v>
      </c>
      <c r="G222" s="157" t="s">
        <v>294</v>
      </c>
      <c r="H222" s="158">
        <v>6</v>
      </c>
      <c r="I222" s="159"/>
      <c r="J222" s="160">
        <f t="shared" si="40"/>
        <v>0</v>
      </c>
      <c r="K222" s="161"/>
      <c r="L222" s="162"/>
      <c r="M222" s="163" t="s">
        <v>1</v>
      </c>
      <c r="N222" s="164" t="s">
        <v>41</v>
      </c>
      <c r="P222" s="150">
        <f t="shared" si="41"/>
        <v>0</v>
      </c>
      <c r="Q222" s="150">
        <v>1.6049999999999998E-2</v>
      </c>
      <c r="R222" s="150">
        <f t="shared" si="42"/>
        <v>9.6299999999999997E-2</v>
      </c>
      <c r="S222" s="150">
        <v>0</v>
      </c>
      <c r="T222" s="151">
        <f t="shared" si="43"/>
        <v>0</v>
      </c>
      <c r="AR222" s="152" t="s">
        <v>334</v>
      </c>
      <c r="AT222" s="152" t="s">
        <v>301</v>
      </c>
      <c r="AU222" s="152" t="s">
        <v>88</v>
      </c>
      <c r="AY222" s="13" t="s">
        <v>204</v>
      </c>
      <c r="BE222" s="153">
        <f t="shared" si="44"/>
        <v>0</v>
      </c>
      <c r="BF222" s="153">
        <f t="shared" si="45"/>
        <v>0</v>
      </c>
      <c r="BG222" s="153">
        <f t="shared" si="46"/>
        <v>0</v>
      </c>
      <c r="BH222" s="153">
        <f t="shared" si="47"/>
        <v>0</v>
      </c>
      <c r="BI222" s="153">
        <f t="shared" si="48"/>
        <v>0</v>
      </c>
      <c r="BJ222" s="13" t="s">
        <v>88</v>
      </c>
      <c r="BK222" s="153">
        <f t="shared" si="49"/>
        <v>0</v>
      </c>
      <c r="BL222" s="13" t="s">
        <v>267</v>
      </c>
      <c r="BM222" s="152" t="s">
        <v>1504</v>
      </c>
    </row>
    <row r="223" spans="2:65" s="1" customFormat="1" ht="24.15" customHeight="1" x14ac:dyDescent="0.2">
      <c r="B223" s="139"/>
      <c r="C223" s="140" t="s">
        <v>563</v>
      </c>
      <c r="D223" s="140" t="s">
        <v>206</v>
      </c>
      <c r="E223" s="141" t="s">
        <v>1505</v>
      </c>
      <c r="F223" s="142" t="s">
        <v>1506</v>
      </c>
      <c r="G223" s="143" t="s">
        <v>294</v>
      </c>
      <c r="H223" s="144">
        <v>6</v>
      </c>
      <c r="I223" s="145"/>
      <c r="J223" s="146">
        <f t="shared" si="40"/>
        <v>0</v>
      </c>
      <c r="K223" s="147"/>
      <c r="L223" s="28"/>
      <c r="M223" s="148" t="s">
        <v>1</v>
      </c>
      <c r="N223" s="149" t="s">
        <v>41</v>
      </c>
      <c r="P223" s="150">
        <f t="shared" si="41"/>
        <v>0</v>
      </c>
      <c r="Q223" s="150">
        <v>1.7000000000000001E-4</v>
      </c>
      <c r="R223" s="150">
        <f t="shared" si="42"/>
        <v>1.0200000000000001E-3</v>
      </c>
      <c r="S223" s="150">
        <v>0</v>
      </c>
      <c r="T223" s="151">
        <f t="shared" si="43"/>
        <v>0</v>
      </c>
      <c r="AR223" s="152" t="s">
        <v>267</v>
      </c>
      <c r="AT223" s="152" t="s">
        <v>206</v>
      </c>
      <c r="AU223" s="152" t="s">
        <v>88</v>
      </c>
      <c r="AY223" s="13" t="s">
        <v>204</v>
      </c>
      <c r="BE223" s="153">
        <f t="shared" si="44"/>
        <v>0</v>
      </c>
      <c r="BF223" s="153">
        <f t="shared" si="45"/>
        <v>0</v>
      </c>
      <c r="BG223" s="153">
        <f t="shared" si="46"/>
        <v>0</v>
      </c>
      <c r="BH223" s="153">
        <f t="shared" si="47"/>
        <v>0</v>
      </c>
      <c r="BI223" s="153">
        <f t="shared" si="48"/>
        <v>0</v>
      </c>
      <c r="BJ223" s="13" t="s">
        <v>88</v>
      </c>
      <c r="BK223" s="153">
        <f t="shared" si="49"/>
        <v>0</v>
      </c>
      <c r="BL223" s="13" t="s">
        <v>267</v>
      </c>
      <c r="BM223" s="152" t="s">
        <v>1507</v>
      </c>
    </row>
    <row r="224" spans="2:65" s="1" customFormat="1" ht="24.15" customHeight="1" x14ac:dyDescent="0.2">
      <c r="B224" s="139"/>
      <c r="C224" s="154" t="s">
        <v>567</v>
      </c>
      <c r="D224" s="154" t="s">
        <v>301</v>
      </c>
      <c r="E224" s="155" t="s">
        <v>1508</v>
      </c>
      <c r="F224" s="156" t="s">
        <v>1509</v>
      </c>
      <c r="G224" s="157" t="s">
        <v>294</v>
      </c>
      <c r="H224" s="158">
        <v>6</v>
      </c>
      <c r="I224" s="159"/>
      <c r="J224" s="160">
        <f t="shared" si="40"/>
        <v>0</v>
      </c>
      <c r="K224" s="161"/>
      <c r="L224" s="162"/>
      <c r="M224" s="163" t="s">
        <v>1</v>
      </c>
      <c r="N224" s="164" t="s">
        <v>41</v>
      </c>
      <c r="P224" s="150">
        <f t="shared" si="41"/>
        <v>0</v>
      </c>
      <c r="Q224" s="150">
        <v>1.35E-2</v>
      </c>
      <c r="R224" s="150">
        <f t="shared" si="42"/>
        <v>8.1000000000000003E-2</v>
      </c>
      <c r="S224" s="150">
        <v>0</v>
      </c>
      <c r="T224" s="151">
        <f t="shared" si="43"/>
        <v>0</v>
      </c>
      <c r="AR224" s="152" t="s">
        <v>334</v>
      </c>
      <c r="AT224" s="152" t="s">
        <v>301</v>
      </c>
      <c r="AU224" s="152" t="s">
        <v>88</v>
      </c>
      <c r="AY224" s="13" t="s">
        <v>204</v>
      </c>
      <c r="BE224" s="153">
        <f t="shared" si="44"/>
        <v>0</v>
      </c>
      <c r="BF224" s="153">
        <f t="shared" si="45"/>
        <v>0</v>
      </c>
      <c r="BG224" s="153">
        <f t="shared" si="46"/>
        <v>0</v>
      </c>
      <c r="BH224" s="153">
        <f t="shared" si="47"/>
        <v>0</v>
      </c>
      <c r="BI224" s="153">
        <f t="shared" si="48"/>
        <v>0</v>
      </c>
      <c r="BJ224" s="13" t="s">
        <v>88</v>
      </c>
      <c r="BK224" s="153">
        <f t="shared" si="49"/>
        <v>0</v>
      </c>
      <c r="BL224" s="13" t="s">
        <v>267</v>
      </c>
      <c r="BM224" s="152" t="s">
        <v>1510</v>
      </c>
    </row>
    <row r="225" spans="2:65" s="1" customFormat="1" ht="16.5" customHeight="1" x14ac:dyDescent="0.2">
      <c r="B225" s="139"/>
      <c r="C225" s="140" t="s">
        <v>573</v>
      </c>
      <c r="D225" s="140" t="s">
        <v>206</v>
      </c>
      <c r="E225" s="141" t="s">
        <v>1511</v>
      </c>
      <c r="F225" s="142" t="s">
        <v>1512</v>
      </c>
      <c r="G225" s="143" t="s">
        <v>294</v>
      </c>
      <c r="H225" s="144">
        <v>10</v>
      </c>
      <c r="I225" s="145"/>
      <c r="J225" s="146">
        <f t="shared" si="40"/>
        <v>0</v>
      </c>
      <c r="K225" s="147"/>
      <c r="L225" s="28"/>
      <c r="M225" s="148" t="s">
        <v>1</v>
      </c>
      <c r="N225" s="149" t="s">
        <v>41</v>
      </c>
      <c r="P225" s="150">
        <f t="shared" si="41"/>
        <v>0</v>
      </c>
      <c r="Q225" s="150">
        <v>0</v>
      </c>
      <c r="R225" s="150">
        <f t="shared" si="42"/>
        <v>0</v>
      </c>
      <c r="S225" s="150">
        <v>0</v>
      </c>
      <c r="T225" s="151">
        <f t="shared" si="43"/>
        <v>0</v>
      </c>
      <c r="AR225" s="152" t="s">
        <v>267</v>
      </c>
      <c r="AT225" s="152" t="s">
        <v>206</v>
      </c>
      <c r="AU225" s="152" t="s">
        <v>88</v>
      </c>
      <c r="AY225" s="13" t="s">
        <v>204</v>
      </c>
      <c r="BE225" s="153">
        <f t="shared" si="44"/>
        <v>0</v>
      </c>
      <c r="BF225" s="153">
        <f t="shared" si="45"/>
        <v>0</v>
      </c>
      <c r="BG225" s="153">
        <f t="shared" si="46"/>
        <v>0</v>
      </c>
      <c r="BH225" s="153">
        <f t="shared" si="47"/>
        <v>0</v>
      </c>
      <c r="BI225" s="153">
        <f t="shared" si="48"/>
        <v>0</v>
      </c>
      <c r="BJ225" s="13" t="s">
        <v>88</v>
      </c>
      <c r="BK225" s="153">
        <f t="shared" si="49"/>
        <v>0</v>
      </c>
      <c r="BL225" s="13" t="s">
        <v>267</v>
      </c>
      <c r="BM225" s="152" t="s">
        <v>1513</v>
      </c>
    </row>
    <row r="226" spans="2:65" s="1" customFormat="1" ht="24.15" customHeight="1" x14ac:dyDescent="0.2">
      <c r="B226" s="139"/>
      <c r="C226" s="154" t="s">
        <v>581</v>
      </c>
      <c r="D226" s="154" t="s">
        <v>301</v>
      </c>
      <c r="E226" s="155" t="s">
        <v>1514</v>
      </c>
      <c r="F226" s="156" t="s">
        <v>1515</v>
      </c>
      <c r="G226" s="157" t="s">
        <v>294</v>
      </c>
      <c r="H226" s="158">
        <v>4</v>
      </c>
      <c r="I226" s="159"/>
      <c r="J226" s="160">
        <f t="shared" si="40"/>
        <v>0</v>
      </c>
      <c r="K226" s="161"/>
      <c r="L226" s="162"/>
      <c r="M226" s="163" t="s">
        <v>1</v>
      </c>
      <c r="N226" s="164" t="s">
        <v>41</v>
      </c>
      <c r="P226" s="150">
        <f t="shared" si="41"/>
        <v>0</v>
      </c>
      <c r="Q226" s="150">
        <v>2.5000000000000001E-3</v>
      </c>
      <c r="R226" s="150">
        <f t="shared" si="42"/>
        <v>0.01</v>
      </c>
      <c r="S226" s="150">
        <v>0</v>
      </c>
      <c r="T226" s="151">
        <f t="shared" si="43"/>
        <v>0</v>
      </c>
      <c r="AR226" s="152" t="s">
        <v>334</v>
      </c>
      <c r="AT226" s="152" t="s">
        <v>301</v>
      </c>
      <c r="AU226" s="152" t="s">
        <v>88</v>
      </c>
      <c r="AY226" s="13" t="s">
        <v>204</v>
      </c>
      <c r="BE226" s="153">
        <f t="shared" si="44"/>
        <v>0</v>
      </c>
      <c r="BF226" s="153">
        <f t="shared" si="45"/>
        <v>0</v>
      </c>
      <c r="BG226" s="153">
        <f t="shared" si="46"/>
        <v>0</v>
      </c>
      <c r="BH226" s="153">
        <f t="shared" si="47"/>
        <v>0</v>
      </c>
      <c r="BI226" s="153">
        <f t="shared" si="48"/>
        <v>0</v>
      </c>
      <c r="BJ226" s="13" t="s">
        <v>88</v>
      </c>
      <c r="BK226" s="153">
        <f t="shared" si="49"/>
        <v>0</v>
      </c>
      <c r="BL226" s="13" t="s">
        <v>267</v>
      </c>
      <c r="BM226" s="152" t="s">
        <v>1516</v>
      </c>
    </row>
    <row r="227" spans="2:65" s="1" customFormat="1" ht="16.5" customHeight="1" x14ac:dyDescent="0.2">
      <c r="B227" s="139"/>
      <c r="C227" s="154" t="s">
        <v>585</v>
      </c>
      <c r="D227" s="154" t="s">
        <v>301</v>
      </c>
      <c r="E227" s="155" t="s">
        <v>1517</v>
      </c>
      <c r="F227" s="156" t="s">
        <v>1518</v>
      </c>
      <c r="G227" s="157" t="s">
        <v>294</v>
      </c>
      <c r="H227" s="158">
        <v>6</v>
      </c>
      <c r="I227" s="159"/>
      <c r="J227" s="160">
        <f t="shared" si="40"/>
        <v>0</v>
      </c>
      <c r="K227" s="161"/>
      <c r="L227" s="162"/>
      <c r="M227" s="163" t="s">
        <v>1</v>
      </c>
      <c r="N227" s="164" t="s">
        <v>41</v>
      </c>
      <c r="P227" s="150">
        <f t="shared" si="41"/>
        <v>0</v>
      </c>
      <c r="Q227" s="150">
        <v>1.4E-3</v>
      </c>
      <c r="R227" s="150">
        <f t="shared" si="42"/>
        <v>8.3999999999999995E-3</v>
      </c>
      <c r="S227" s="150">
        <v>0</v>
      </c>
      <c r="T227" s="151">
        <f t="shared" si="43"/>
        <v>0</v>
      </c>
      <c r="AR227" s="152" t="s">
        <v>334</v>
      </c>
      <c r="AT227" s="152" t="s">
        <v>301</v>
      </c>
      <c r="AU227" s="152" t="s">
        <v>88</v>
      </c>
      <c r="AY227" s="13" t="s">
        <v>204</v>
      </c>
      <c r="BE227" s="153">
        <f t="shared" si="44"/>
        <v>0</v>
      </c>
      <c r="BF227" s="153">
        <f t="shared" si="45"/>
        <v>0</v>
      </c>
      <c r="BG227" s="153">
        <f t="shared" si="46"/>
        <v>0</v>
      </c>
      <c r="BH227" s="153">
        <f t="shared" si="47"/>
        <v>0</v>
      </c>
      <c r="BI227" s="153">
        <f t="shared" si="48"/>
        <v>0</v>
      </c>
      <c r="BJ227" s="13" t="s">
        <v>88</v>
      </c>
      <c r="BK227" s="153">
        <f t="shared" si="49"/>
        <v>0</v>
      </c>
      <c r="BL227" s="13" t="s">
        <v>267</v>
      </c>
      <c r="BM227" s="152" t="s">
        <v>1519</v>
      </c>
    </row>
    <row r="228" spans="2:65" s="1" customFormat="1" ht="16.5" customHeight="1" x14ac:dyDescent="0.2">
      <c r="B228" s="139"/>
      <c r="C228" s="140" t="s">
        <v>589</v>
      </c>
      <c r="D228" s="140" t="s">
        <v>206</v>
      </c>
      <c r="E228" s="141" t="s">
        <v>1520</v>
      </c>
      <c r="F228" s="142" t="s">
        <v>1521</v>
      </c>
      <c r="G228" s="143" t="s">
        <v>294</v>
      </c>
      <c r="H228" s="144">
        <v>10</v>
      </c>
      <c r="I228" s="145"/>
      <c r="J228" s="146">
        <f t="shared" si="40"/>
        <v>0</v>
      </c>
      <c r="K228" s="147"/>
      <c r="L228" s="28"/>
      <c r="M228" s="148" t="s">
        <v>1</v>
      </c>
      <c r="N228" s="149" t="s">
        <v>41</v>
      </c>
      <c r="P228" s="150">
        <f t="shared" si="41"/>
        <v>0</v>
      </c>
      <c r="Q228" s="150">
        <v>0</v>
      </c>
      <c r="R228" s="150">
        <f t="shared" si="42"/>
        <v>0</v>
      </c>
      <c r="S228" s="150">
        <v>0</v>
      </c>
      <c r="T228" s="151">
        <f t="shared" si="43"/>
        <v>0</v>
      </c>
      <c r="AR228" s="152" t="s">
        <v>267</v>
      </c>
      <c r="AT228" s="152" t="s">
        <v>206</v>
      </c>
      <c r="AU228" s="152" t="s">
        <v>88</v>
      </c>
      <c r="AY228" s="13" t="s">
        <v>204</v>
      </c>
      <c r="BE228" s="153">
        <f t="shared" si="44"/>
        <v>0</v>
      </c>
      <c r="BF228" s="153">
        <f t="shared" si="45"/>
        <v>0</v>
      </c>
      <c r="BG228" s="153">
        <f t="shared" si="46"/>
        <v>0</v>
      </c>
      <c r="BH228" s="153">
        <f t="shared" si="47"/>
        <v>0</v>
      </c>
      <c r="BI228" s="153">
        <f t="shared" si="48"/>
        <v>0</v>
      </c>
      <c r="BJ228" s="13" t="s">
        <v>88</v>
      </c>
      <c r="BK228" s="153">
        <f t="shared" si="49"/>
        <v>0</v>
      </c>
      <c r="BL228" s="13" t="s">
        <v>267</v>
      </c>
      <c r="BM228" s="152" t="s">
        <v>1522</v>
      </c>
    </row>
    <row r="229" spans="2:65" s="1" customFormat="1" ht="24.15" customHeight="1" x14ac:dyDescent="0.2">
      <c r="B229" s="139"/>
      <c r="C229" s="154" t="s">
        <v>593</v>
      </c>
      <c r="D229" s="154" t="s">
        <v>301</v>
      </c>
      <c r="E229" s="155" t="s">
        <v>1523</v>
      </c>
      <c r="F229" s="156" t="s">
        <v>1524</v>
      </c>
      <c r="G229" s="157" t="s">
        <v>294</v>
      </c>
      <c r="H229" s="158">
        <v>10</v>
      </c>
      <c r="I229" s="159"/>
      <c r="J229" s="160">
        <f t="shared" si="40"/>
        <v>0</v>
      </c>
      <c r="K229" s="161"/>
      <c r="L229" s="162"/>
      <c r="M229" s="163" t="s">
        <v>1</v>
      </c>
      <c r="N229" s="164" t="s">
        <v>41</v>
      </c>
      <c r="P229" s="150">
        <f t="shared" si="41"/>
        <v>0</v>
      </c>
      <c r="Q229" s="150">
        <v>0</v>
      </c>
      <c r="R229" s="150">
        <f t="shared" si="42"/>
        <v>0</v>
      </c>
      <c r="S229" s="150">
        <v>0</v>
      </c>
      <c r="T229" s="151">
        <f t="shared" si="43"/>
        <v>0</v>
      </c>
      <c r="AR229" s="152" t="s">
        <v>334</v>
      </c>
      <c r="AT229" s="152" t="s">
        <v>301</v>
      </c>
      <c r="AU229" s="152" t="s">
        <v>88</v>
      </c>
      <c r="AY229" s="13" t="s">
        <v>204</v>
      </c>
      <c r="BE229" s="153">
        <f t="shared" si="44"/>
        <v>0</v>
      </c>
      <c r="BF229" s="153">
        <f t="shared" si="45"/>
        <v>0</v>
      </c>
      <c r="BG229" s="153">
        <f t="shared" si="46"/>
        <v>0</v>
      </c>
      <c r="BH229" s="153">
        <f t="shared" si="47"/>
        <v>0</v>
      </c>
      <c r="BI229" s="153">
        <f t="shared" si="48"/>
        <v>0</v>
      </c>
      <c r="BJ229" s="13" t="s">
        <v>88</v>
      </c>
      <c r="BK229" s="153">
        <f t="shared" si="49"/>
        <v>0</v>
      </c>
      <c r="BL229" s="13" t="s">
        <v>267</v>
      </c>
      <c r="BM229" s="152" t="s">
        <v>1525</v>
      </c>
    </row>
    <row r="230" spans="2:65" s="1" customFormat="1" ht="24.15" customHeight="1" x14ac:dyDescent="0.2">
      <c r="B230" s="139"/>
      <c r="C230" s="140" t="s">
        <v>595</v>
      </c>
      <c r="D230" s="140" t="s">
        <v>206</v>
      </c>
      <c r="E230" s="141" t="s">
        <v>1526</v>
      </c>
      <c r="F230" s="142" t="s">
        <v>1527</v>
      </c>
      <c r="G230" s="143" t="s">
        <v>294</v>
      </c>
      <c r="H230" s="144">
        <v>2</v>
      </c>
      <c r="I230" s="145"/>
      <c r="J230" s="146">
        <f t="shared" si="40"/>
        <v>0</v>
      </c>
      <c r="K230" s="147"/>
      <c r="L230" s="28"/>
      <c r="M230" s="148" t="s">
        <v>1</v>
      </c>
      <c r="N230" s="149" t="s">
        <v>41</v>
      </c>
      <c r="P230" s="150">
        <f t="shared" si="41"/>
        <v>0</v>
      </c>
      <c r="Q230" s="150">
        <v>7.2999999999999996E-4</v>
      </c>
      <c r="R230" s="150">
        <f t="shared" si="42"/>
        <v>1.4599999999999999E-3</v>
      </c>
      <c r="S230" s="150">
        <v>0</v>
      </c>
      <c r="T230" s="151">
        <f t="shared" si="43"/>
        <v>0</v>
      </c>
      <c r="AR230" s="152" t="s">
        <v>267</v>
      </c>
      <c r="AT230" s="152" t="s">
        <v>206</v>
      </c>
      <c r="AU230" s="152" t="s">
        <v>88</v>
      </c>
      <c r="AY230" s="13" t="s">
        <v>204</v>
      </c>
      <c r="BE230" s="153">
        <f t="shared" si="44"/>
        <v>0</v>
      </c>
      <c r="BF230" s="153">
        <f t="shared" si="45"/>
        <v>0</v>
      </c>
      <c r="BG230" s="153">
        <f t="shared" si="46"/>
        <v>0</v>
      </c>
      <c r="BH230" s="153">
        <f t="shared" si="47"/>
        <v>0</v>
      </c>
      <c r="BI230" s="153">
        <f t="shared" si="48"/>
        <v>0</v>
      </c>
      <c r="BJ230" s="13" t="s">
        <v>88</v>
      </c>
      <c r="BK230" s="153">
        <f t="shared" si="49"/>
        <v>0</v>
      </c>
      <c r="BL230" s="13" t="s">
        <v>267</v>
      </c>
      <c r="BM230" s="152" t="s">
        <v>1528</v>
      </c>
    </row>
    <row r="231" spans="2:65" s="1" customFormat="1" ht="16.5" customHeight="1" x14ac:dyDescent="0.2">
      <c r="B231" s="139"/>
      <c r="C231" s="154" t="s">
        <v>599</v>
      </c>
      <c r="D231" s="154" t="s">
        <v>301</v>
      </c>
      <c r="E231" s="155" t="s">
        <v>1529</v>
      </c>
      <c r="F231" s="156" t="s">
        <v>1530</v>
      </c>
      <c r="G231" s="157" t="s">
        <v>294</v>
      </c>
      <c r="H231" s="158">
        <v>2</v>
      </c>
      <c r="I231" s="159"/>
      <c r="J231" s="160">
        <f t="shared" si="40"/>
        <v>0</v>
      </c>
      <c r="K231" s="161"/>
      <c r="L231" s="162"/>
      <c r="M231" s="163" t="s">
        <v>1</v>
      </c>
      <c r="N231" s="164" t="s">
        <v>41</v>
      </c>
      <c r="P231" s="150">
        <f t="shared" si="41"/>
        <v>0</v>
      </c>
      <c r="Q231" s="150">
        <v>1.8499999999999999E-2</v>
      </c>
      <c r="R231" s="150">
        <f t="shared" si="42"/>
        <v>3.6999999999999998E-2</v>
      </c>
      <c r="S231" s="150">
        <v>0</v>
      </c>
      <c r="T231" s="151">
        <f t="shared" si="43"/>
        <v>0</v>
      </c>
      <c r="AR231" s="152" t="s">
        <v>334</v>
      </c>
      <c r="AT231" s="152" t="s">
        <v>301</v>
      </c>
      <c r="AU231" s="152" t="s">
        <v>88</v>
      </c>
      <c r="AY231" s="13" t="s">
        <v>204</v>
      </c>
      <c r="BE231" s="153">
        <f t="shared" si="44"/>
        <v>0</v>
      </c>
      <c r="BF231" s="153">
        <f t="shared" si="45"/>
        <v>0</v>
      </c>
      <c r="BG231" s="153">
        <f t="shared" si="46"/>
        <v>0</v>
      </c>
      <c r="BH231" s="153">
        <f t="shared" si="47"/>
        <v>0</v>
      </c>
      <c r="BI231" s="153">
        <f t="shared" si="48"/>
        <v>0</v>
      </c>
      <c r="BJ231" s="13" t="s">
        <v>88</v>
      </c>
      <c r="BK231" s="153">
        <f t="shared" si="49"/>
        <v>0</v>
      </c>
      <c r="BL231" s="13" t="s">
        <v>267</v>
      </c>
      <c r="BM231" s="152" t="s">
        <v>1531</v>
      </c>
    </row>
    <row r="232" spans="2:65" s="1" customFormat="1" ht="24.15" customHeight="1" x14ac:dyDescent="0.2">
      <c r="B232" s="139"/>
      <c r="C232" s="140" t="s">
        <v>603</v>
      </c>
      <c r="D232" s="140" t="s">
        <v>206</v>
      </c>
      <c r="E232" s="141" t="s">
        <v>1532</v>
      </c>
      <c r="F232" s="142" t="s">
        <v>1533</v>
      </c>
      <c r="G232" s="143" t="s">
        <v>294</v>
      </c>
      <c r="H232" s="144">
        <v>20</v>
      </c>
      <c r="I232" s="145"/>
      <c r="J232" s="146">
        <f t="shared" si="40"/>
        <v>0</v>
      </c>
      <c r="K232" s="147"/>
      <c r="L232" s="28"/>
      <c r="M232" s="148" t="s">
        <v>1</v>
      </c>
      <c r="N232" s="149" t="s">
        <v>41</v>
      </c>
      <c r="P232" s="150">
        <f t="shared" si="41"/>
        <v>0</v>
      </c>
      <c r="Q232" s="150">
        <v>0</v>
      </c>
      <c r="R232" s="150">
        <f t="shared" si="42"/>
        <v>0</v>
      </c>
      <c r="S232" s="150">
        <v>0</v>
      </c>
      <c r="T232" s="151">
        <f t="shared" si="43"/>
        <v>0</v>
      </c>
      <c r="AR232" s="152" t="s">
        <v>267</v>
      </c>
      <c r="AT232" s="152" t="s">
        <v>206</v>
      </c>
      <c r="AU232" s="152" t="s">
        <v>88</v>
      </c>
      <c r="AY232" s="13" t="s">
        <v>204</v>
      </c>
      <c r="BE232" s="153">
        <f t="shared" si="44"/>
        <v>0</v>
      </c>
      <c r="BF232" s="153">
        <f t="shared" si="45"/>
        <v>0</v>
      </c>
      <c r="BG232" s="153">
        <f t="shared" si="46"/>
        <v>0</v>
      </c>
      <c r="BH232" s="153">
        <f t="shared" si="47"/>
        <v>0</v>
      </c>
      <c r="BI232" s="153">
        <f t="shared" si="48"/>
        <v>0</v>
      </c>
      <c r="BJ232" s="13" t="s">
        <v>88</v>
      </c>
      <c r="BK232" s="153">
        <f t="shared" si="49"/>
        <v>0</v>
      </c>
      <c r="BL232" s="13" t="s">
        <v>267</v>
      </c>
      <c r="BM232" s="152" t="s">
        <v>1534</v>
      </c>
    </row>
    <row r="233" spans="2:65" s="1" customFormat="1" ht="16.5" customHeight="1" x14ac:dyDescent="0.2">
      <c r="B233" s="139"/>
      <c r="C233" s="154" t="s">
        <v>607</v>
      </c>
      <c r="D233" s="154" t="s">
        <v>301</v>
      </c>
      <c r="E233" s="155" t="s">
        <v>1535</v>
      </c>
      <c r="F233" s="156" t="s">
        <v>1536</v>
      </c>
      <c r="G233" s="157" t="s">
        <v>294</v>
      </c>
      <c r="H233" s="158">
        <v>8</v>
      </c>
      <c r="I233" s="159"/>
      <c r="J233" s="160">
        <f t="shared" si="40"/>
        <v>0</v>
      </c>
      <c r="K233" s="161"/>
      <c r="L233" s="162"/>
      <c r="M233" s="163" t="s">
        <v>1</v>
      </c>
      <c r="N233" s="164" t="s">
        <v>41</v>
      </c>
      <c r="P233" s="150">
        <f t="shared" si="41"/>
        <v>0</v>
      </c>
      <c r="Q233" s="150">
        <v>6.1999999999999998E-3</v>
      </c>
      <c r="R233" s="150">
        <f t="shared" si="42"/>
        <v>4.9599999999999998E-2</v>
      </c>
      <c r="S233" s="150">
        <v>0</v>
      </c>
      <c r="T233" s="151">
        <f t="shared" si="43"/>
        <v>0</v>
      </c>
      <c r="AR233" s="152" t="s">
        <v>334</v>
      </c>
      <c r="AT233" s="152" t="s">
        <v>301</v>
      </c>
      <c r="AU233" s="152" t="s">
        <v>88</v>
      </c>
      <c r="AY233" s="13" t="s">
        <v>204</v>
      </c>
      <c r="BE233" s="153">
        <f t="shared" si="44"/>
        <v>0</v>
      </c>
      <c r="BF233" s="153">
        <f t="shared" si="45"/>
        <v>0</v>
      </c>
      <c r="BG233" s="153">
        <f t="shared" si="46"/>
        <v>0</v>
      </c>
      <c r="BH233" s="153">
        <f t="shared" si="47"/>
        <v>0</v>
      </c>
      <c r="BI233" s="153">
        <f t="shared" si="48"/>
        <v>0</v>
      </c>
      <c r="BJ233" s="13" t="s">
        <v>88</v>
      </c>
      <c r="BK233" s="153">
        <f t="shared" si="49"/>
        <v>0</v>
      </c>
      <c r="BL233" s="13" t="s">
        <v>267</v>
      </c>
      <c r="BM233" s="152" t="s">
        <v>1537</v>
      </c>
    </row>
    <row r="234" spans="2:65" s="1" customFormat="1" ht="16.5" customHeight="1" x14ac:dyDescent="0.2">
      <c r="B234" s="139"/>
      <c r="C234" s="154" t="s">
        <v>571</v>
      </c>
      <c r="D234" s="154" t="s">
        <v>301</v>
      </c>
      <c r="E234" s="155" t="s">
        <v>1538</v>
      </c>
      <c r="F234" s="156" t="s">
        <v>1539</v>
      </c>
      <c r="G234" s="157" t="s">
        <v>294</v>
      </c>
      <c r="H234" s="158">
        <v>4</v>
      </c>
      <c r="I234" s="159"/>
      <c r="J234" s="160">
        <f t="shared" si="40"/>
        <v>0</v>
      </c>
      <c r="K234" s="161"/>
      <c r="L234" s="162"/>
      <c r="M234" s="163" t="s">
        <v>1</v>
      </c>
      <c r="N234" s="164" t="s">
        <v>41</v>
      </c>
      <c r="P234" s="150">
        <f t="shared" si="41"/>
        <v>0</v>
      </c>
      <c r="Q234" s="150">
        <v>6.7000000000000002E-3</v>
      </c>
      <c r="R234" s="150">
        <f t="shared" si="42"/>
        <v>2.6800000000000001E-2</v>
      </c>
      <c r="S234" s="150">
        <v>0</v>
      </c>
      <c r="T234" s="151">
        <f t="shared" si="43"/>
        <v>0</v>
      </c>
      <c r="AR234" s="152" t="s">
        <v>334</v>
      </c>
      <c r="AT234" s="152" t="s">
        <v>301</v>
      </c>
      <c r="AU234" s="152" t="s">
        <v>88</v>
      </c>
      <c r="AY234" s="13" t="s">
        <v>204</v>
      </c>
      <c r="BE234" s="153">
        <f t="shared" si="44"/>
        <v>0</v>
      </c>
      <c r="BF234" s="153">
        <f t="shared" si="45"/>
        <v>0</v>
      </c>
      <c r="BG234" s="153">
        <f t="shared" si="46"/>
        <v>0</v>
      </c>
      <c r="BH234" s="153">
        <f t="shared" si="47"/>
        <v>0</v>
      </c>
      <c r="BI234" s="153">
        <f t="shared" si="48"/>
        <v>0</v>
      </c>
      <c r="BJ234" s="13" t="s">
        <v>88</v>
      </c>
      <c r="BK234" s="153">
        <f t="shared" si="49"/>
        <v>0</v>
      </c>
      <c r="BL234" s="13" t="s">
        <v>267</v>
      </c>
      <c r="BM234" s="152" t="s">
        <v>1540</v>
      </c>
    </row>
    <row r="235" spans="2:65" s="1" customFormat="1" ht="16.5" customHeight="1" x14ac:dyDescent="0.2">
      <c r="B235" s="139"/>
      <c r="C235" s="154" t="s">
        <v>614</v>
      </c>
      <c r="D235" s="154" t="s">
        <v>301</v>
      </c>
      <c r="E235" s="155" t="s">
        <v>1541</v>
      </c>
      <c r="F235" s="156" t="s">
        <v>1542</v>
      </c>
      <c r="G235" s="157" t="s">
        <v>294</v>
      </c>
      <c r="H235" s="158">
        <v>8</v>
      </c>
      <c r="I235" s="159"/>
      <c r="J235" s="160">
        <f t="shared" si="40"/>
        <v>0</v>
      </c>
      <c r="K235" s="161"/>
      <c r="L235" s="162"/>
      <c r="M235" s="163" t="s">
        <v>1</v>
      </c>
      <c r="N235" s="164" t="s">
        <v>41</v>
      </c>
      <c r="P235" s="150">
        <f t="shared" si="41"/>
        <v>0</v>
      </c>
      <c r="Q235" s="150">
        <v>0</v>
      </c>
      <c r="R235" s="150">
        <f t="shared" si="42"/>
        <v>0</v>
      </c>
      <c r="S235" s="150">
        <v>0</v>
      </c>
      <c r="T235" s="151">
        <f t="shared" si="43"/>
        <v>0</v>
      </c>
      <c r="AR235" s="152" t="s">
        <v>334</v>
      </c>
      <c r="AT235" s="152" t="s">
        <v>301</v>
      </c>
      <c r="AU235" s="152" t="s">
        <v>88</v>
      </c>
      <c r="AY235" s="13" t="s">
        <v>204</v>
      </c>
      <c r="BE235" s="153">
        <f t="shared" si="44"/>
        <v>0</v>
      </c>
      <c r="BF235" s="153">
        <f t="shared" si="45"/>
        <v>0</v>
      </c>
      <c r="BG235" s="153">
        <f t="shared" si="46"/>
        <v>0</v>
      </c>
      <c r="BH235" s="153">
        <f t="shared" si="47"/>
        <v>0</v>
      </c>
      <c r="BI235" s="153">
        <f t="shared" si="48"/>
        <v>0</v>
      </c>
      <c r="BJ235" s="13" t="s">
        <v>88</v>
      </c>
      <c r="BK235" s="153">
        <f t="shared" si="49"/>
        <v>0</v>
      </c>
      <c r="BL235" s="13" t="s">
        <v>267</v>
      </c>
      <c r="BM235" s="152" t="s">
        <v>1543</v>
      </c>
    </row>
    <row r="236" spans="2:65" s="1" customFormat="1" ht="33" customHeight="1" x14ac:dyDescent="0.2">
      <c r="B236" s="139"/>
      <c r="C236" s="140" t="s">
        <v>618</v>
      </c>
      <c r="D236" s="140" t="s">
        <v>206</v>
      </c>
      <c r="E236" s="141" t="s">
        <v>1544</v>
      </c>
      <c r="F236" s="142" t="s">
        <v>1545</v>
      </c>
      <c r="G236" s="143" t="s">
        <v>294</v>
      </c>
      <c r="H236" s="144">
        <v>1</v>
      </c>
      <c r="I236" s="145"/>
      <c r="J236" s="146">
        <f t="shared" si="40"/>
        <v>0</v>
      </c>
      <c r="K236" s="147"/>
      <c r="L236" s="28"/>
      <c r="M236" s="148" t="s">
        <v>1</v>
      </c>
      <c r="N236" s="149" t="s">
        <v>41</v>
      </c>
      <c r="P236" s="150">
        <f t="shared" si="41"/>
        <v>0</v>
      </c>
      <c r="Q236" s="150">
        <v>6.3139999999999995E-4</v>
      </c>
      <c r="R236" s="150">
        <f t="shared" si="42"/>
        <v>6.3139999999999995E-4</v>
      </c>
      <c r="S236" s="150">
        <v>0</v>
      </c>
      <c r="T236" s="151">
        <f t="shared" si="43"/>
        <v>0</v>
      </c>
      <c r="AR236" s="152" t="s">
        <v>267</v>
      </c>
      <c r="AT236" s="152" t="s">
        <v>206</v>
      </c>
      <c r="AU236" s="152" t="s">
        <v>88</v>
      </c>
      <c r="AY236" s="13" t="s">
        <v>204</v>
      </c>
      <c r="BE236" s="153">
        <f t="shared" si="44"/>
        <v>0</v>
      </c>
      <c r="BF236" s="153">
        <f t="shared" si="45"/>
        <v>0</v>
      </c>
      <c r="BG236" s="153">
        <f t="shared" si="46"/>
        <v>0</v>
      </c>
      <c r="BH236" s="153">
        <f t="shared" si="47"/>
        <v>0</v>
      </c>
      <c r="BI236" s="153">
        <f t="shared" si="48"/>
        <v>0</v>
      </c>
      <c r="BJ236" s="13" t="s">
        <v>88</v>
      </c>
      <c r="BK236" s="153">
        <f t="shared" si="49"/>
        <v>0</v>
      </c>
      <c r="BL236" s="13" t="s">
        <v>267</v>
      </c>
      <c r="BM236" s="152" t="s">
        <v>1546</v>
      </c>
    </row>
    <row r="237" spans="2:65" s="1" customFormat="1" ht="24.15" customHeight="1" x14ac:dyDescent="0.2">
      <c r="B237" s="139"/>
      <c r="C237" s="154" t="s">
        <v>622</v>
      </c>
      <c r="D237" s="154" t="s">
        <v>301</v>
      </c>
      <c r="E237" s="155" t="s">
        <v>1547</v>
      </c>
      <c r="F237" s="156" t="s">
        <v>1548</v>
      </c>
      <c r="G237" s="157" t="s">
        <v>294</v>
      </c>
      <c r="H237" s="158">
        <v>1</v>
      </c>
      <c r="I237" s="159"/>
      <c r="J237" s="160">
        <f t="shared" si="40"/>
        <v>0</v>
      </c>
      <c r="K237" s="161"/>
      <c r="L237" s="162"/>
      <c r="M237" s="163" t="s">
        <v>1</v>
      </c>
      <c r="N237" s="164" t="s">
        <v>41</v>
      </c>
      <c r="P237" s="150">
        <f t="shared" si="41"/>
        <v>0</v>
      </c>
      <c r="Q237" s="150">
        <v>8.6499999999999997E-3</v>
      </c>
      <c r="R237" s="150">
        <f t="shared" si="42"/>
        <v>8.6499999999999997E-3</v>
      </c>
      <c r="S237" s="150">
        <v>0</v>
      </c>
      <c r="T237" s="151">
        <f t="shared" si="43"/>
        <v>0</v>
      </c>
      <c r="AR237" s="152" t="s">
        <v>334</v>
      </c>
      <c r="AT237" s="152" t="s">
        <v>301</v>
      </c>
      <c r="AU237" s="152" t="s">
        <v>88</v>
      </c>
      <c r="AY237" s="13" t="s">
        <v>204</v>
      </c>
      <c r="BE237" s="153">
        <f t="shared" si="44"/>
        <v>0</v>
      </c>
      <c r="BF237" s="153">
        <f t="shared" si="45"/>
        <v>0</v>
      </c>
      <c r="BG237" s="153">
        <f t="shared" si="46"/>
        <v>0</v>
      </c>
      <c r="BH237" s="153">
        <f t="shared" si="47"/>
        <v>0</v>
      </c>
      <c r="BI237" s="153">
        <f t="shared" si="48"/>
        <v>0</v>
      </c>
      <c r="BJ237" s="13" t="s">
        <v>88</v>
      </c>
      <c r="BK237" s="153">
        <f t="shared" si="49"/>
        <v>0</v>
      </c>
      <c r="BL237" s="13" t="s">
        <v>267</v>
      </c>
      <c r="BM237" s="152" t="s">
        <v>1549</v>
      </c>
    </row>
    <row r="238" spans="2:65" s="1" customFormat="1" ht="33" customHeight="1" x14ac:dyDescent="0.2">
      <c r="B238" s="139"/>
      <c r="C238" s="140" t="s">
        <v>624</v>
      </c>
      <c r="D238" s="140" t="s">
        <v>206</v>
      </c>
      <c r="E238" s="141" t="s">
        <v>1550</v>
      </c>
      <c r="F238" s="142" t="s">
        <v>1551</v>
      </c>
      <c r="G238" s="143" t="s">
        <v>294</v>
      </c>
      <c r="H238" s="144">
        <v>1</v>
      </c>
      <c r="I238" s="145"/>
      <c r="J238" s="146">
        <f t="shared" si="40"/>
        <v>0</v>
      </c>
      <c r="K238" s="147"/>
      <c r="L238" s="28"/>
      <c r="M238" s="148" t="s">
        <v>1</v>
      </c>
      <c r="N238" s="149" t="s">
        <v>41</v>
      </c>
      <c r="P238" s="150">
        <f t="shared" si="41"/>
        <v>0</v>
      </c>
      <c r="Q238" s="150">
        <v>6.5773000000000003E-4</v>
      </c>
      <c r="R238" s="150">
        <f t="shared" si="42"/>
        <v>6.5773000000000003E-4</v>
      </c>
      <c r="S238" s="150">
        <v>0</v>
      </c>
      <c r="T238" s="151">
        <f t="shared" si="43"/>
        <v>0</v>
      </c>
      <c r="AR238" s="152" t="s">
        <v>267</v>
      </c>
      <c r="AT238" s="152" t="s">
        <v>206</v>
      </c>
      <c r="AU238" s="152" t="s">
        <v>88</v>
      </c>
      <c r="AY238" s="13" t="s">
        <v>204</v>
      </c>
      <c r="BE238" s="153">
        <f t="shared" si="44"/>
        <v>0</v>
      </c>
      <c r="BF238" s="153">
        <f t="shared" si="45"/>
        <v>0</v>
      </c>
      <c r="BG238" s="153">
        <f t="shared" si="46"/>
        <v>0</v>
      </c>
      <c r="BH238" s="153">
        <f t="shared" si="47"/>
        <v>0</v>
      </c>
      <c r="BI238" s="153">
        <f t="shared" si="48"/>
        <v>0</v>
      </c>
      <c r="BJ238" s="13" t="s">
        <v>88</v>
      </c>
      <c r="BK238" s="153">
        <f t="shared" si="49"/>
        <v>0</v>
      </c>
      <c r="BL238" s="13" t="s">
        <v>267</v>
      </c>
      <c r="BM238" s="152" t="s">
        <v>1552</v>
      </c>
    </row>
    <row r="239" spans="2:65" s="1" customFormat="1" ht="24.15" customHeight="1" x14ac:dyDescent="0.2">
      <c r="B239" s="139"/>
      <c r="C239" s="154" t="s">
        <v>628</v>
      </c>
      <c r="D239" s="154" t="s">
        <v>301</v>
      </c>
      <c r="E239" s="155" t="s">
        <v>1553</v>
      </c>
      <c r="F239" s="156" t="s">
        <v>1554</v>
      </c>
      <c r="G239" s="157" t="s">
        <v>294</v>
      </c>
      <c r="H239" s="158">
        <v>1</v>
      </c>
      <c r="I239" s="159"/>
      <c r="J239" s="160">
        <f t="shared" si="40"/>
        <v>0</v>
      </c>
      <c r="K239" s="161"/>
      <c r="L239" s="162"/>
      <c r="M239" s="163" t="s">
        <v>1</v>
      </c>
      <c r="N239" s="164" t="s">
        <v>41</v>
      </c>
      <c r="P239" s="150">
        <f t="shared" si="41"/>
        <v>0</v>
      </c>
      <c r="Q239" s="150">
        <v>4.3499999999999997E-3</v>
      </c>
      <c r="R239" s="150">
        <f t="shared" si="42"/>
        <v>4.3499999999999997E-3</v>
      </c>
      <c r="S239" s="150">
        <v>0</v>
      </c>
      <c r="T239" s="151">
        <f t="shared" si="43"/>
        <v>0</v>
      </c>
      <c r="AR239" s="152" t="s">
        <v>334</v>
      </c>
      <c r="AT239" s="152" t="s">
        <v>301</v>
      </c>
      <c r="AU239" s="152" t="s">
        <v>88</v>
      </c>
      <c r="AY239" s="13" t="s">
        <v>204</v>
      </c>
      <c r="BE239" s="153">
        <f t="shared" si="44"/>
        <v>0</v>
      </c>
      <c r="BF239" s="153">
        <f t="shared" si="45"/>
        <v>0</v>
      </c>
      <c r="BG239" s="153">
        <f t="shared" si="46"/>
        <v>0</v>
      </c>
      <c r="BH239" s="153">
        <f t="shared" si="47"/>
        <v>0</v>
      </c>
      <c r="BI239" s="153">
        <f t="shared" si="48"/>
        <v>0</v>
      </c>
      <c r="BJ239" s="13" t="s">
        <v>88</v>
      </c>
      <c r="BK239" s="153">
        <f t="shared" si="49"/>
        <v>0</v>
      </c>
      <c r="BL239" s="13" t="s">
        <v>267</v>
      </c>
      <c r="BM239" s="152" t="s">
        <v>1555</v>
      </c>
    </row>
    <row r="240" spans="2:65" s="1" customFormat="1" ht="24.15" customHeight="1" x14ac:dyDescent="0.2">
      <c r="B240" s="139"/>
      <c r="C240" s="140" t="s">
        <v>632</v>
      </c>
      <c r="D240" s="140" t="s">
        <v>206</v>
      </c>
      <c r="E240" s="141" t="s">
        <v>1556</v>
      </c>
      <c r="F240" s="142" t="s">
        <v>1557</v>
      </c>
      <c r="G240" s="143" t="s">
        <v>294</v>
      </c>
      <c r="H240" s="144">
        <v>1</v>
      </c>
      <c r="I240" s="145"/>
      <c r="J240" s="146">
        <f t="shared" si="40"/>
        <v>0</v>
      </c>
      <c r="K240" s="147"/>
      <c r="L240" s="28"/>
      <c r="M240" s="148" t="s">
        <v>1</v>
      </c>
      <c r="N240" s="149" t="s">
        <v>41</v>
      </c>
      <c r="P240" s="150">
        <f t="shared" si="41"/>
        <v>0</v>
      </c>
      <c r="Q240" s="150">
        <v>1.165E-3</v>
      </c>
      <c r="R240" s="150">
        <f t="shared" si="42"/>
        <v>1.165E-3</v>
      </c>
      <c r="S240" s="150">
        <v>0</v>
      </c>
      <c r="T240" s="151">
        <f t="shared" si="43"/>
        <v>0</v>
      </c>
      <c r="AR240" s="152" t="s">
        <v>267</v>
      </c>
      <c r="AT240" s="152" t="s">
        <v>206</v>
      </c>
      <c r="AU240" s="152" t="s">
        <v>88</v>
      </c>
      <c r="AY240" s="13" t="s">
        <v>204</v>
      </c>
      <c r="BE240" s="153">
        <f t="shared" si="44"/>
        <v>0</v>
      </c>
      <c r="BF240" s="153">
        <f t="shared" si="45"/>
        <v>0</v>
      </c>
      <c r="BG240" s="153">
        <f t="shared" si="46"/>
        <v>0</v>
      </c>
      <c r="BH240" s="153">
        <f t="shared" si="47"/>
        <v>0</v>
      </c>
      <c r="BI240" s="153">
        <f t="shared" si="48"/>
        <v>0</v>
      </c>
      <c r="BJ240" s="13" t="s">
        <v>88</v>
      </c>
      <c r="BK240" s="153">
        <f t="shared" si="49"/>
        <v>0</v>
      </c>
      <c r="BL240" s="13" t="s">
        <v>267</v>
      </c>
      <c r="BM240" s="152" t="s">
        <v>1558</v>
      </c>
    </row>
    <row r="241" spans="2:65" s="1" customFormat="1" ht="24.15" customHeight="1" x14ac:dyDescent="0.2">
      <c r="B241" s="139"/>
      <c r="C241" s="154" t="s">
        <v>636</v>
      </c>
      <c r="D241" s="154" t="s">
        <v>301</v>
      </c>
      <c r="E241" s="155" t="s">
        <v>1559</v>
      </c>
      <c r="F241" s="156" t="s">
        <v>1560</v>
      </c>
      <c r="G241" s="157" t="s">
        <v>294</v>
      </c>
      <c r="H241" s="158">
        <v>1</v>
      </c>
      <c r="I241" s="159"/>
      <c r="J241" s="160">
        <f t="shared" si="40"/>
        <v>0</v>
      </c>
      <c r="K241" s="161"/>
      <c r="L241" s="162"/>
      <c r="M241" s="163" t="s">
        <v>1</v>
      </c>
      <c r="N241" s="164" t="s">
        <v>41</v>
      </c>
      <c r="P241" s="150">
        <f t="shared" si="41"/>
        <v>0</v>
      </c>
      <c r="Q241" s="150">
        <v>3.2499999999999999E-3</v>
      </c>
      <c r="R241" s="150">
        <f t="shared" si="42"/>
        <v>3.2499999999999999E-3</v>
      </c>
      <c r="S241" s="150">
        <v>0</v>
      </c>
      <c r="T241" s="151">
        <f t="shared" si="43"/>
        <v>0</v>
      </c>
      <c r="AR241" s="152" t="s">
        <v>334</v>
      </c>
      <c r="AT241" s="152" t="s">
        <v>301</v>
      </c>
      <c r="AU241" s="152" t="s">
        <v>88</v>
      </c>
      <c r="AY241" s="13" t="s">
        <v>204</v>
      </c>
      <c r="BE241" s="153">
        <f t="shared" si="44"/>
        <v>0</v>
      </c>
      <c r="BF241" s="153">
        <f t="shared" si="45"/>
        <v>0</v>
      </c>
      <c r="BG241" s="153">
        <f t="shared" si="46"/>
        <v>0</v>
      </c>
      <c r="BH241" s="153">
        <f t="shared" si="47"/>
        <v>0</v>
      </c>
      <c r="BI241" s="153">
        <f t="shared" si="48"/>
        <v>0</v>
      </c>
      <c r="BJ241" s="13" t="s">
        <v>88</v>
      </c>
      <c r="BK241" s="153">
        <f t="shared" si="49"/>
        <v>0</v>
      </c>
      <c r="BL241" s="13" t="s">
        <v>267</v>
      </c>
      <c r="BM241" s="152" t="s">
        <v>1561</v>
      </c>
    </row>
    <row r="242" spans="2:65" s="1" customFormat="1" ht="24.15" customHeight="1" x14ac:dyDescent="0.2">
      <c r="B242" s="139"/>
      <c r="C242" s="140" t="s">
        <v>638</v>
      </c>
      <c r="D242" s="140" t="s">
        <v>206</v>
      </c>
      <c r="E242" s="141" t="s">
        <v>1562</v>
      </c>
      <c r="F242" s="142" t="s">
        <v>1563</v>
      </c>
      <c r="G242" s="143" t="s">
        <v>294</v>
      </c>
      <c r="H242" s="144">
        <v>1</v>
      </c>
      <c r="I242" s="145"/>
      <c r="J242" s="146">
        <f t="shared" si="40"/>
        <v>0</v>
      </c>
      <c r="K242" s="147"/>
      <c r="L242" s="28"/>
      <c r="M242" s="148" t="s">
        <v>1</v>
      </c>
      <c r="N242" s="149" t="s">
        <v>41</v>
      </c>
      <c r="P242" s="150">
        <f t="shared" si="41"/>
        <v>0</v>
      </c>
      <c r="Q242" s="150">
        <v>4.7600000000000002E-4</v>
      </c>
      <c r="R242" s="150">
        <f t="shared" si="42"/>
        <v>4.7600000000000002E-4</v>
      </c>
      <c r="S242" s="150">
        <v>0</v>
      </c>
      <c r="T242" s="151">
        <f t="shared" si="43"/>
        <v>0</v>
      </c>
      <c r="AR242" s="152" t="s">
        <v>267</v>
      </c>
      <c r="AT242" s="152" t="s">
        <v>206</v>
      </c>
      <c r="AU242" s="152" t="s">
        <v>88</v>
      </c>
      <c r="AY242" s="13" t="s">
        <v>204</v>
      </c>
      <c r="BE242" s="153">
        <f t="shared" si="44"/>
        <v>0</v>
      </c>
      <c r="BF242" s="153">
        <f t="shared" si="45"/>
        <v>0</v>
      </c>
      <c r="BG242" s="153">
        <f t="shared" si="46"/>
        <v>0</v>
      </c>
      <c r="BH242" s="153">
        <f t="shared" si="47"/>
        <v>0</v>
      </c>
      <c r="BI242" s="153">
        <f t="shared" si="48"/>
        <v>0</v>
      </c>
      <c r="BJ242" s="13" t="s">
        <v>88</v>
      </c>
      <c r="BK242" s="153">
        <f t="shared" si="49"/>
        <v>0</v>
      </c>
      <c r="BL242" s="13" t="s">
        <v>267</v>
      </c>
      <c r="BM242" s="152" t="s">
        <v>1564</v>
      </c>
    </row>
    <row r="243" spans="2:65" s="1" customFormat="1" ht="24.15" customHeight="1" x14ac:dyDescent="0.2">
      <c r="B243" s="139"/>
      <c r="C243" s="154" t="s">
        <v>645</v>
      </c>
      <c r="D243" s="154" t="s">
        <v>301</v>
      </c>
      <c r="E243" s="155" t="s">
        <v>1565</v>
      </c>
      <c r="F243" s="156" t="s">
        <v>1566</v>
      </c>
      <c r="G243" s="157" t="s">
        <v>294</v>
      </c>
      <c r="H243" s="158">
        <v>1</v>
      </c>
      <c r="I243" s="159"/>
      <c r="J243" s="160">
        <f t="shared" si="40"/>
        <v>0</v>
      </c>
      <c r="K243" s="161"/>
      <c r="L243" s="162"/>
      <c r="M243" s="163" t="s">
        <v>1</v>
      </c>
      <c r="N243" s="164" t="s">
        <v>41</v>
      </c>
      <c r="P243" s="150">
        <f t="shared" si="41"/>
        <v>0</v>
      </c>
      <c r="Q243" s="150">
        <v>1.2E-2</v>
      </c>
      <c r="R243" s="150">
        <f t="shared" si="42"/>
        <v>1.2E-2</v>
      </c>
      <c r="S243" s="150">
        <v>0</v>
      </c>
      <c r="T243" s="151">
        <f t="shared" si="43"/>
        <v>0</v>
      </c>
      <c r="AR243" s="152" t="s">
        <v>334</v>
      </c>
      <c r="AT243" s="152" t="s">
        <v>301</v>
      </c>
      <c r="AU243" s="152" t="s">
        <v>88</v>
      </c>
      <c r="AY243" s="13" t="s">
        <v>204</v>
      </c>
      <c r="BE243" s="153">
        <f t="shared" si="44"/>
        <v>0</v>
      </c>
      <c r="BF243" s="153">
        <f t="shared" si="45"/>
        <v>0</v>
      </c>
      <c r="BG243" s="153">
        <f t="shared" si="46"/>
        <v>0</v>
      </c>
      <c r="BH243" s="153">
        <f t="shared" si="47"/>
        <v>0</v>
      </c>
      <c r="BI243" s="153">
        <f t="shared" si="48"/>
        <v>0</v>
      </c>
      <c r="BJ243" s="13" t="s">
        <v>88</v>
      </c>
      <c r="BK243" s="153">
        <f t="shared" si="49"/>
        <v>0</v>
      </c>
      <c r="BL243" s="13" t="s">
        <v>267</v>
      </c>
      <c r="BM243" s="152" t="s">
        <v>1567</v>
      </c>
    </row>
    <row r="244" spans="2:65" s="1" customFormat="1" ht="37.799999999999997" customHeight="1" x14ac:dyDescent="0.2">
      <c r="B244" s="139"/>
      <c r="C244" s="140" t="s">
        <v>649</v>
      </c>
      <c r="D244" s="140" t="s">
        <v>206</v>
      </c>
      <c r="E244" s="141" t="s">
        <v>1568</v>
      </c>
      <c r="F244" s="142" t="s">
        <v>1569</v>
      </c>
      <c r="G244" s="143" t="s">
        <v>294</v>
      </c>
      <c r="H244" s="144">
        <v>1</v>
      </c>
      <c r="I244" s="145"/>
      <c r="J244" s="146">
        <f t="shared" si="40"/>
        <v>0</v>
      </c>
      <c r="K244" s="147"/>
      <c r="L244" s="28"/>
      <c r="M244" s="148" t="s">
        <v>1</v>
      </c>
      <c r="N244" s="149" t="s">
        <v>41</v>
      </c>
      <c r="P244" s="150">
        <f t="shared" si="41"/>
        <v>0</v>
      </c>
      <c r="Q244" s="150">
        <v>7.9900000000000001E-4</v>
      </c>
      <c r="R244" s="150">
        <f t="shared" si="42"/>
        <v>7.9900000000000001E-4</v>
      </c>
      <c r="S244" s="150">
        <v>0</v>
      </c>
      <c r="T244" s="151">
        <f t="shared" si="43"/>
        <v>0</v>
      </c>
      <c r="AR244" s="152" t="s">
        <v>267</v>
      </c>
      <c r="AT244" s="152" t="s">
        <v>206</v>
      </c>
      <c r="AU244" s="152" t="s">
        <v>88</v>
      </c>
      <c r="AY244" s="13" t="s">
        <v>204</v>
      </c>
      <c r="BE244" s="153">
        <f t="shared" si="44"/>
        <v>0</v>
      </c>
      <c r="BF244" s="153">
        <f t="shared" si="45"/>
        <v>0</v>
      </c>
      <c r="BG244" s="153">
        <f t="shared" si="46"/>
        <v>0</v>
      </c>
      <c r="BH244" s="153">
        <f t="shared" si="47"/>
        <v>0</v>
      </c>
      <c r="BI244" s="153">
        <f t="shared" si="48"/>
        <v>0</v>
      </c>
      <c r="BJ244" s="13" t="s">
        <v>88</v>
      </c>
      <c r="BK244" s="153">
        <f t="shared" si="49"/>
        <v>0</v>
      </c>
      <c r="BL244" s="13" t="s">
        <v>267</v>
      </c>
      <c r="BM244" s="152" t="s">
        <v>1570</v>
      </c>
    </row>
    <row r="245" spans="2:65" s="1" customFormat="1" ht="24.15" customHeight="1" x14ac:dyDescent="0.2">
      <c r="B245" s="139"/>
      <c r="C245" s="154" t="s">
        <v>653</v>
      </c>
      <c r="D245" s="154" t="s">
        <v>301</v>
      </c>
      <c r="E245" s="155" t="s">
        <v>1571</v>
      </c>
      <c r="F245" s="156" t="s">
        <v>1572</v>
      </c>
      <c r="G245" s="157" t="s">
        <v>294</v>
      </c>
      <c r="H245" s="158">
        <v>1</v>
      </c>
      <c r="I245" s="159"/>
      <c r="J245" s="160">
        <f t="shared" si="40"/>
        <v>0</v>
      </c>
      <c r="K245" s="161"/>
      <c r="L245" s="162"/>
      <c r="M245" s="163" t="s">
        <v>1</v>
      </c>
      <c r="N245" s="164" t="s">
        <v>41</v>
      </c>
      <c r="P245" s="150">
        <f t="shared" si="41"/>
        <v>0</v>
      </c>
      <c r="Q245" s="150">
        <v>3.1E-2</v>
      </c>
      <c r="R245" s="150">
        <f t="shared" si="42"/>
        <v>3.1E-2</v>
      </c>
      <c r="S245" s="150">
        <v>0</v>
      </c>
      <c r="T245" s="151">
        <f t="shared" si="43"/>
        <v>0</v>
      </c>
      <c r="AR245" s="152" t="s">
        <v>334</v>
      </c>
      <c r="AT245" s="152" t="s">
        <v>301</v>
      </c>
      <c r="AU245" s="152" t="s">
        <v>88</v>
      </c>
      <c r="AY245" s="13" t="s">
        <v>204</v>
      </c>
      <c r="BE245" s="153">
        <f t="shared" si="44"/>
        <v>0</v>
      </c>
      <c r="BF245" s="153">
        <f t="shared" si="45"/>
        <v>0</v>
      </c>
      <c r="BG245" s="153">
        <f t="shared" si="46"/>
        <v>0</v>
      </c>
      <c r="BH245" s="153">
        <f t="shared" si="47"/>
        <v>0</v>
      </c>
      <c r="BI245" s="153">
        <f t="shared" si="48"/>
        <v>0</v>
      </c>
      <c r="BJ245" s="13" t="s">
        <v>88</v>
      </c>
      <c r="BK245" s="153">
        <f t="shared" si="49"/>
        <v>0</v>
      </c>
      <c r="BL245" s="13" t="s">
        <v>267</v>
      </c>
      <c r="BM245" s="152" t="s">
        <v>1573</v>
      </c>
    </row>
    <row r="246" spans="2:65" s="1" customFormat="1" ht="37.799999999999997" customHeight="1" x14ac:dyDescent="0.2">
      <c r="B246" s="139"/>
      <c r="C246" s="140" t="s">
        <v>657</v>
      </c>
      <c r="D246" s="140" t="s">
        <v>206</v>
      </c>
      <c r="E246" s="141" t="s">
        <v>1574</v>
      </c>
      <c r="F246" s="142" t="s">
        <v>1575</v>
      </c>
      <c r="G246" s="143" t="s">
        <v>294</v>
      </c>
      <c r="H246" s="144">
        <v>3</v>
      </c>
      <c r="I246" s="145"/>
      <c r="J246" s="146">
        <f t="shared" ref="J246:J273" si="50">ROUND(I246*H246,2)</f>
        <v>0</v>
      </c>
      <c r="K246" s="147"/>
      <c r="L246" s="28"/>
      <c r="M246" s="148" t="s">
        <v>1</v>
      </c>
      <c r="N246" s="149" t="s">
        <v>41</v>
      </c>
      <c r="P246" s="150">
        <f t="shared" ref="P246:P273" si="51">O246*H246</f>
        <v>0</v>
      </c>
      <c r="Q246" s="150">
        <v>4.1999999999999996E-6</v>
      </c>
      <c r="R246" s="150">
        <f t="shared" ref="R246:R273" si="52">Q246*H246</f>
        <v>1.2599999999999998E-5</v>
      </c>
      <c r="S246" s="150">
        <v>0</v>
      </c>
      <c r="T246" s="151">
        <f t="shared" ref="T246:T273" si="53">S246*H246</f>
        <v>0</v>
      </c>
      <c r="AR246" s="152" t="s">
        <v>267</v>
      </c>
      <c r="AT246" s="152" t="s">
        <v>206</v>
      </c>
      <c r="AU246" s="152" t="s">
        <v>88</v>
      </c>
      <c r="AY246" s="13" t="s">
        <v>204</v>
      </c>
      <c r="BE246" s="153">
        <f t="shared" ref="BE246:BE273" si="54">IF(N246="základná",J246,0)</f>
        <v>0</v>
      </c>
      <c r="BF246" s="153">
        <f t="shared" ref="BF246:BF273" si="55">IF(N246="znížená",J246,0)</f>
        <v>0</v>
      </c>
      <c r="BG246" s="153">
        <f t="shared" ref="BG246:BG273" si="56">IF(N246="zákl. prenesená",J246,0)</f>
        <v>0</v>
      </c>
      <c r="BH246" s="153">
        <f t="shared" ref="BH246:BH273" si="57">IF(N246="zníž. prenesená",J246,0)</f>
        <v>0</v>
      </c>
      <c r="BI246" s="153">
        <f t="shared" ref="BI246:BI273" si="58">IF(N246="nulová",J246,0)</f>
        <v>0</v>
      </c>
      <c r="BJ246" s="13" t="s">
        <v>88</v>
      </c>
      <c r="BK246" s="153">
        <f t="shared" ref="BK246:BK273" si="59">ROUND(I246*H246,2)</f>
        <v>0</v>
      </c>
      <c r="BL246" s="13" t="s">
        <v>267</v>
      </c>
      <c r="BM246" s="152" t="s">
        <v>1576</v>
      </c>
    </row>
    <row r="247" spans="2:65" s="1" customFormat="1" ht="24.15" customHeight="1" x14ac:dyDescent="0.2">
      <c r="B247" s="139"/>
      <c r="C247" s="154" t="s">
        <v>661</v>
      </c>
      <c r="D247" s="154" t="s">
        <v>301</v>
      </c>
      <c r="E247" s="155" t="s">
        <v>1577</v>
      </c>
      <c r="F247" s="156" t="s">
        <v>1578</v>
      </c>
      <c r="G247" s="157" t="s">
        <v>294</v>
      </c>
      <c r="H247" s="158">
        <v>3</v>
      </c>
      <c r="I247" s="159"/>
      <c r="J247" s="160">
        <f t="shared" si="50"/>
        <v>0</v>
      </c>
      <c r="K247" s="161"/>
      <c r="L247" s="162"/>
      <c r="M247" s="163" t="s">
        <v>1</v>
      </c>
      <c r="N247" s="164" t="s">
        <v>41</v>
      </c>
      <c r="P247" s="150">
        <f t="shared" si="51"/>
        <v>0</v>
      </c>
      <c r="Q247" s="150">
        <v>1.49E-3</v>
      </c>
      <c r="R247" s="150">
        <f t="shared" si="52"/>
        <v>4.47E-3</v>
      </c>
      <c r="S247" s="150">
        <v>0</v>
      </c>
      <c r="T247" s="151">
        <f t="shared" si="53"/>
        <v>0</v>
      </c>
      <c r="AR247" s="152" t="s">
        <v>334</v>
      </c>
      <c r="AT247" s="152" t="s">
        <v>301</v>
      </c>
      <c r="AU247" s="152" t="s">
        <v>88</v>
      </c>
      <c r="AY247" s="13" t="s">
        <v>204</v>
      </c>
      <c r="BE247" s="153">
        <f t="shared" si="54"/>
        <v>0</v>
      </c>
      <c r="BF247" s="153">
        <f t="shared" si="55"/>
        <v>0</v>
      </c>
      <c r="BG247" s="153">
        <f t="shared" si="56"/>
        <v>0</v>
      </c>
      <c r="BH247" s="153">
        <f t="shared" si="57"/>
        <v>0</v>
      </c>
      <c r="BI247" s="153">
        <f t="shared" si="58"/>
        <v>0</v>
      </c>
      <c r="BJ247" s="13" t="s">
        <v>88</v>
      </c>
      <c r="BK247" s="153">
        <f t="shared" si="59"/>
        <v>0</v>
      </c>
      <c r="BL247" s="13" t="s">
        <v>267</v>
      </c>
      <c r="BM247" s="152" t="s">
        <v>1579</v>
      </c>
    </row>
    <row r="248" spans="2:65" s="1" customFormat="1" ht="33" customHeight="1" x14ac:dyDescent="0.2">
      <c r="B248" s="139"/>
      <c r="C248" s="140" t="s">
        <v>665</v>
      </c>
      <c r="D248" s="140" t="s">
        <v>206</v>
      </c>
      <c r="E248" s="141" t="s">
        <v>1580</v>
      </c>
      <c r="F248" s="142" t="s">
        <v>1581</v>
      </c>
      <c r="G248" s="143" t="s">
        <v>294</v>
      </c>
      <c r="H248" s="144">
        <v>22</v>
      </c>
      <c r="I248" s="145"/>
      <c r="J248" s="146">
        <f t="shared" si="50"/>
        <v>0</v>
      </c>
      <c r="K248" s="147"/>
      <c r="L248" s="28"/>
      <c r="M248" s="148" t="s">
        <v>1</v>
      </c>
      <c r="N248" s="149" t="s">
        <v>41</v>
      </c>
      <c r="P248" s="150">
        <f t="shared" si="51"/>
        <v>0</v>
      </c>
      <c r="Q248" s="150">
        <v>1E-4</v>
      </c>
      <c r="R248" s="150">
        <f t="shared" si="52"/>
        <v>2.2000000000000001E-3</v>
      </c>
      <c r="S248" s="150">
        <v>0</v>
      </c>
      <c r="T248" s="151">
        <f t="shared" si="53"/>
        <v>0</v>
      </c>
      <c r="AR248" s="152" t="s">
        <v>267</v>
      </c>
      <c r="AT248" s="152" t="s">
        <v>206</v>
      </c>
      <c r="AU248" s="152" t="s">
        <v>88</v>
      </c>
      <c r="AY248" s="13" t="s">
        <v>204</v>
      </c>
      <c r="BE248" s="153">
        <f t="shared" si="54"/>
        <v>0</v>
      </c>
      <c r="BF248" s="153">
        <f t="shared" si="55"/>
        <v>0</v>
      </c>
      <c r="BG248" s="153">
        <f t="shared" si="56"/>
        <v>0</v>
      </c>
      <c r="BH248" s="153">
        <f t="shared" si="57"/>
        <v>0</v>
      </c>
      <c r="BI248" s="153">
        <f t="shared" si="58"/>
        <v>0</v>
      </c>
      <c r="BJ248" s="13" t="s">
        <v>88</v>
      </c>
      <c r="BK248" s="153">
        <f t="shared" si="59"/>
        <v>0</v>
      </c>
      <c r="BL248" s="13" t="s">
        <v>267</v>
      </c>
      <c r="BM248" s="152" t="s">
        <v>1582</v>
      </c>
    </row>
    <row r="249" spans="2:65" s="1" customFormat="1" ht="16.5" customHeight="1" x14ac:dyDescent="0.2">
      <c r="B249" s="139"/>
      <c r="C249" s="154" t="s">
        <v>669</v>
      </c>
      <c r="D249" s="154" t="s">
        <v>301</v>
      </c>
      <c r="E249" s="155" t="s">
        <v>1583</v>
      </c>
      <c r="F249" s="156" t="s">
        <v>1584</v>
      </c>
      <c r="G249" s="157" t="s">
        <v>294</v>
      </c>
      <c r="H249" s="158">
        <v>20</v>
      </c>
      <c r="I249" s="159"/>
      <c r="J249" s="160">
        <f t="shared" si="50"/>
        <v>0</v>
      </c>
      <c r="K249" s="161"/>
      <c r="L249" s="162"/>
      <c r="M249" s="163" t="s">
        <v>1</v>
      </c>
      <c r="N249" s="164" t="s">
        <v>41</v>
      </c>
      <c r="P249" s="150">
        <f t="shared" si="51"/>
        <v>0</v>
      </c>
      <c r="Q249" s="150">
        <v>2E-3</v>
      </c>
      <c r="R249" s="150">
        <f t="shared" si="52"/>
        <v>0.04</v>
      </c>
      <c r="S249" s="150">
        <v>0</v>
      </c>
      <c r="T249" s="151">
        <f t="shared" si="53"/>
        <v>0</v>
      </c>
      <c r="AR249" s="152" t="s">
        <v>334</v>
      </c>
      <c r="AT249" s="152" t="s">
        <v>301</v>
      </c>
      <c r="AU249" s="152" t="s">
        <v>88</v>
      </c>
      <c r="AY249" s="13" t="s">
        <v>204</v>
      </c>
      <c r="BE249" s="153">
        <f t="shared" si="54"/>
        <v>0</v>
      </c>
      <c r="BF249" s="153">
        <f t="shared" si="55"/>
        <v>0</v>
      </c>
      <c r="BG249" s="153">
        <f t="shared" si="56"/>
        <v>0</v>
      </c>
      <c r="BH249" s="153">
        <f t="shared" si="57"/>
        <v>0</v>
      </c>
      <c r="BI249" s="153">
        <f t="shared" si="58"/>
        <v>0</v>
      </c>
      <c r="BJ249" s="13" t="s">
        <v>88</v>
      </c>
      <c r="BK249" s="153">
        <f t="shared" si="59"/>
        <v>0</v>
      </c>
      <c r="BL249" s="13" t="s">
        <v>267</v>
      </c>
      <c r="BM249" s="152" t="s">
        <v>1585</v>
      </c>
    </row>
    <row r="250" spans="2:65" s="1" customFormat="1" ht="16.5" customHeight="1" x14ac:dyDescent="0.2">
      <c r="B250" s="139"/>
      <c r="C250" s="154" t="s">
        <v>671</v>
      </c>
      <c r="D250" s="154" t="s">
        <v>301</v>
      </c>
      <c r="E250" s="155" t="s">
        <v>1586</v>
      </c>
      <c r="F250" s="156" t="s">
        <v>1587</v>
      </c>
      <c r="G250" s="157" t="s">
        <v>294</v>
      </c>
      <c r="H250" s="158">
        <v>2</v>
      </c>
      <c r="I250" s="159"/>
      <c r="J250" s="160">
        <f t="shared" si="50"/>
        <v>0</v>
      </c>
      <c r="K250" s="161"/>
      <c r="L250" s="162"/>
      <c r="M250" s="163" t="s">
        <v>1</v>
      </c>
      <c r="N250" s="164" t="s">
        <v>41</v>
      </c>
      <c r="P250" s="150">
        <f t="shared" si="51"/>
        <v>0</v>
      </c>
      <c r="Q250" s="150">
        <v>1.2999999999999999E-3</v>
      </c>
      <c r="R250" s="150">
        <f t="shared" si="52"/>
        <v>2.5999999999999999E-3</v>
      </c>
      <c r="S250" s="150">
        <v>0</v>
      </c>
      <c r="T250" s="151">
        <f t="shared" si="53"/>
        <v>0</v>
      </c>
      <c r="AR250" s="152" t="s">
        <v>334</v>
      </c>
      <c r="AT250" s="152" t="s">
        <v>301</v>
      </c>
      <c r="AU250" s="152" t="s">
        <v>88</v>
      </c>
      <c r="AY250" s="13" t="s">
        <v>204</v>
      </c>
      <c r="BE250" s="153">
        <f t="shared" si="54"/>
        <v>0</v>
      </c>
      <c r="BF250" s="153">
        <f t="shared" si="55"/>
        <v>0</v>
      </c>
      <c r="BG250" s="153">
        <f t="shared" si="56"/>
        <v>0</v>
      </c>
      <c r="BH250" s="153">
        <f t="shared" si="57"/>
        <v>0</v>
      </c>
      <c r="BI250" s="153">
        <f t="shared" si="58"/>
        <v>0</v>
      </c>
      <c r="BJ250" s="13" t="s">
        <v>88</v>
      </c>
      <c r="BK250" s="153">
        <f t="shared" si="59"/>
        <v>0</v>
      </c>
      <c r="BL250" s="13" t="s">
        <v>267</v>
      </c>
      <c r="BM250" s="152" t="s">
        <v>1588</v>
      </c>
    </row>
    <row r="251" spans="2:65" s="1" customFormat="1" ht="21.75" customHeight="1" x14ac:dyDescent="0.2">
      <c r="B251" s="139"/>
      <c r="C251" s="140" t="s">
        <v>675</v>
      </c>
      <c r="D251" s="140" t="s">
        <v>206</v>
      </c>
      <c r="E251" s="141" t="s">
        <v>1589</v>
      </c>
      <c r="F251" s="142" t="s">
        <v>1590</v>
      </c>
      <c r="G251" s="143" t="s">
        <v>294</v>
      </c>
      <c r="H251" s="144">
        <v>2</v>
      </c>
      <c r="I251" s="145"/>
      <c r="J251" s="146">
        <f t="shared" si="50"/>
        <v>0</v>
      </c>
      <c r="K251" s="147"/>
      <c r="L251" s="28"/>
      <c r="M251" s="148" t="s">
        <v>1</v>
      </c>
      <c r="N251" s="149" t="s">
        <v>41</v>
      </c>
      <c r="P251" s="150">
        <f t="shared" si="51"/>
        <v>0</v>
      </c>
      <c r="Q251" s="150">
        <v>4.1999999999999996E-6</v>
      </c>
      <c r="R251" s="150">
        <f t="shared" si="52"/>
        <v>8.3999999999999992E-6</v>
      </c>
      <c r="S251" s="150">
        <v>0</v>
      </c>
      <c r="T251" s="151">
        <f t="shared" si="53"/>
        <v>0</v>
      </c>
      <c r="AR251" s="152" t="s">
        <v>267</v>
      </c>
      <c r="AT251" s="152" t="s">
        <v>206</v>
      </c>
      <c r="AU251" s="152" t="s">
        <v>88</v>
      </c>
      <c r="AY251" s="13" t="s">
        <v>204</v>
      </c>
      <c r="BE251" s="153">
        <f t="shared" si="54"/>
        <v>0</v>
      </c>
      <c r="BF251" s="153">
        <f t="shared" si="55"/>
        <v>0</v>
      </c>
      <c r="BG251" s="153">
        <f t="shared" si="56"/>
        <v>0</v>
      </c>
      <c r="BH251" s="153">
        <f t="shared" si="57"/>
        <v>0</v>
      </c>
      <c r="BI251" s="153">
        <f t="shared" si="58"/>
        <v>0</v>
      </c>
      <c r="BJ251" s="13" t="s">
        <v>88</v>
      </c>
      <c r="BK251" s="153">
        <f t="shared" si="59"/>
        <v>0</v>
      </c>
      <c r="BL251" s="13" t="s">
        <v>267</v>
      </c>
      <c r="BM251" s="152" t="s">
        <v>1591</v>
      </c>
    </row>
    <row r="252" spans="2:65" s="1" customFormat="1" ht="16.5" customHeight="1" x14ac:dyDescent="0.2">
      <c r="B252" s="139"/>
      <c r="C252" s="154" t="s">
        <v>677</v>
      </c>
      <c r="D252" s="154" t="s">
        <v>301</v>
      </c>
      <c r="E252" s="155" t="s">
        <v>1592</v>
      </c>
      <c r="F252" s="156" t="s">
        <v>1593</v>
      </c>
      <c r="G252" s="157" t="s">
        <v>294</v>
      </c>
      <c r="H252" s="158">
        <v>2</v>
      </c>
      <c r="I252" s="159"/>
      <c r="J252" s="160">
        <f t="shared" si="50"/>
        <v>0</v>
      </c>
      <c r="K252" s="161"/>
      <c r="L252" s="162"/>
      <c r="M252" s="163" t="s">
        <v>1</v>
      </c>
      <c r="N252" s="164" t="s">
        <v>41</v>
      </c>
      <c r="P252" s="150">
        <f t="shared" si="51"/>
        <v>0</v>
      </c>
      <c r="Q252" s="150">
        <v>1.4E-3</v>
      </c>
      <c r="R252" s="150">
        <f t="shared" si="52"/>
        <v>2.8E-3</v>
      </c>
      <c r="S252" s="150">
        <v>0</v>
      </c>
      <c r="T252" s="151">
        <f t="shared" si="53"/>
        <v>0</v>
      </c>
      <c r="AR252" s="152" t="s">
        <v>334</v>
      </c>
      <c r="AT252" s="152" t="s">
        <v>301</v>
      </c>
      <c r="AU252" s="152" t="s">
        <v>88</v>
      </c>
      <c r="AY252" s="13" t="s">
        <v>204</v>
      </c>
      <c r="BE252" s="153">
        <f t="shared" si="54"/>
        <v>0</v>
      </c>
      <c r="BF252" s="153">
        <f t="shared" si="55"/>
        <v>0</v>
      </c>
      <c r="BG252" s="153">
        <f t="shared" si="56"/>
        <v>0</v>
      </c>
      <c r="BH252" s="153">
        <f t="shared" si="57"/>
        <v>0</v>
      </c>
      <c r="BI252" s="153">
        <f t="shared" si="58"/>
        <v>0</v>
      </c>
      <c r="BJ252" s="13" t="s">
        <v>88</v>
      </c>
      <c r="BK252" s="153">
        <f t="shared" si="59"/>
        <v>0</v>
      </c>
      <c r="BL252" s="13" t="s">
        <v>267</v>
      </c>
      <c r="BM252" s="152" t="s">
        <v>1594</v>
      </c>
    </row>
    <row r="253" spans="2:65" s="1" customFormat="1" ht="24.15" customHeight="1" x14ac:dyDescent="0.2">
      <c r="B253" s="139"/>
      <c r="C253" s="140" t="s">
        <v>681</v>
      </c>
      <c r="D253" s="140" t="s">
        <v>206</v>
      </c>
      <c r="E253" s="141" t="s">
        <v>1595</v>
      </c>
      <c r="F253" s="142" t="s">
        <v>1596</v>
      </c>
      <c r="G253" s="143" t="s">
        <v>294</v>
      </c>
      <c r="H253" s="144">
        <v>2</v>
      </c>
      <c r="I253" s="145"/>
      <c r="J253" s="146">
        <f t="shared" si="50"/>
        <v>0</v>
      </c>
      <c r="K253" s="147"/>
      <c r="L253" s="28"/>
      <c r="M253" s="148" t="s">
        <v>1</v>
      </c>
      <c r="N253" s="149" t="s">
        <v>41</v>
      </c>
      <c r="P253" s="150">
        <f t="shared" si="51"/>
        <v>0</v>
      </c>
      <c r="Q253" s="150">
        <v>4.1999999999999996E-6</v>
      </c>
      <c r="R253" s="150">
        <f t="shared" si="52"/>
        <v>8.3999999999999992E-6</v>
      </c>
      <c r="S253" s="150">
        <v>0</v>
      </c>
      <c r="T253" s="151">
        <f t="shared" si="53"/>
        <v>0</v>
      </c>
      <c r="AR253" s="152" t="s">
        <v>267</v>
      </c>
      <c r="AT253" s="152" t="s">
        <v>206</v>
      </c>
      <c r="AU253" s="152" t="s">
        <v>88</v>
      </c>
      <c r="AY253" s="13" t="s">
        <v>204</v>
      </c>
      <c r="BE253" s="153">
        <f t="shared" si="54"/>
        <v>0</v>
      </c>
      <c r="BF253" s="153">
        <f t="shared" si="55"/>
        <v>0</v>
      </c>
      <c r="BG253" s="153">
        <f t="shared" si="56"/>
        <v>0</v>
      </c>
      <c r="BH253" s="153">
        <f t="shared" si="57"/>
        <v>0</v>
      </c>
      <c r="BI253" s="153">
        <f t="shared" si="58"/>
        <v>0</v>
      </c>
      <c r="BJ253" s="13" t="s">
        <v>88</v>
      </c>
      <c r="BK253" s="153">
        <f t="shared" si="59"/>
        <v>0</v>
      </c>
      <c r="BL253" s="13" t="s">
        <v>267</v>
      </c>
      <c r="BM253" s="152" t="s">
        <v>1597</v>
      </c>
    </row>
    <row r="254" spans="2:65" s="1" customFormat="1" ht="24.15" customHeight="1" x14ac:dyDescent="0.2">
      <c r="B254" s="139"/>
      <c r="C254" s="154" t="s">
        <v>685</v>
      </c>
      <c r="D254" s="154" t="s">
        <v>301</v>
      </c>
      <c r="E254" s="155" t="s">
        <v>1598</v>
      </c>
      <c r="F254" s="156" t="s">
        <v>1599</v>
      </c>
      <c r="G254" s="157" t="s">
        <v>294</v>
      </c>
      <c r="H254" s="158">
        <v>2</v>
      </c>
      <c r="I254" s="159"/>
      <c r="J254" s="160">
        <f t="shared" si="50"/>
        <v>0</v>
      </c>
      <c r="K254" s="161"/>
      <c r="L254" s="162"/>
      <c r="M254" s="163" t="s">
        <v>1</v>
      </c>
      <c r="N254" s="164" t="s">
        <v>41</v>
      </c>
      <c r="P254" s="150">
        <f t="shared" si="51"/>
        <v>0</v>
      </c>
      <c r="Q254" s="150">
        <v>2.1900000000000001E-3</v>
      </c>
      <c r="R254" s="150">
        <f t="shared" si="52"/>
        <v>4.3800000000000002E-3</v>
      </c>
      <c r="S254" s="150">
        <v>0</v>
      </c>
      <c r="T254" s="151">
        <f t="shared" si="53"/>
        <v>0</v>
      </c>
      <c r="AR254" s="152" t="s">
        <v>334</v>
      </c>
      <c r="AT254" s="152" t="s">
        <v>301</v>
      </c>
      <c r="AU254" s="152" t="s">
        <v>88</v>
      </c>
      <c r="AY254" s="13" t="s">
        <v>204</v>
      </c>
      <c r="BE254" s="153">
        <f t="shared" si="54"/>
        <v>0</v>
      </c>
      <c r="BF254" s="153">
        <f t="shared" si="55"/>
        <v>0</v>
      </c>
      <c r="BG254" s="153">
        <f t="shared" si="56"/>
        <v>0</v>
      </c>
      <c r="BH254" s="153">
        <f t="shared" si="57"/>
        <v>0</v>
      </c>
      <c r="BI254" s="153">
        <f t="shared" si="58"/>
        <v>0</v>
      </c>
      <c r="BJ254" s="13" t="s">
        <v>88</v>
      </c>
      <c r="BK254" s="153">
        <f t="shared" si="59"/>
        <v>0</v>
      </c>
      <c r="BL254" s="13" t="s">
        <v>267</v>
      </c>
      <c r="BM254" s="152" t="s">
        <v>1600</v>
      </c>
    </row>
    <row r="255" spans="2:65" s="1" customFormat="1" ht="24.15" customHeight="1" x14ac:dyDescent="0.2">
      <c r="B255" s="139"/>
      <c r="C255" s="140" t="s">
        <v>691</v>
      </c>
      <c r="D255" s="140" t="s">
        <v>206</v>
      </c>
      <c r="E255" s="141" t="s">
        <v>1601</v>
      </c>
      <c r="F255" s="142" t="s">
        <v>1602</v>
      </c>
      <c r="G255" s="143" t="s">
        <v>294</v>
      </c>
      <c r="H255" s="144">
        <v>1</v>
      </c>
      <c r="I255" s="145"/>
      <c r="J255" s="146">
        <f t="shared" si="50"/>
        <v>0</v>
      </c>
      <c r="K255" s="147"/>
      <c r="L255" s="28"/>
      <c r="M255" s="148" t="s">
        <v>1</v>
      </c>
      <c r="N255" s="149" t="s">
        <v>41</v>
      </c>
      <c r="P255" s="150">
        <f t="shared" si="51"/>
        <v>0</v>
      </c>
      <c r="Q255" s="150">
        <v>3.68E-4</v>
      </c>
      <c r="R255" s="150">
        <f t="shared" si="52"/>
        <v>3.68E-4</v>
      </c>
      <c r="S255" s="150">
        <v>0</v>
      </c>
      <c r="T255" s="151">
        <f t="shared" si="53"/>
        <v>0</v>
      </c>
      <c r="AR255" s="152" t="s">
        <v>267</v>
      </c>
      <c r="AT255" s="152" t="s">
        <v>206</v>
      </c>
      <c r="AU255" s="152" t="s">
        <v>88</v>
      </c>
      <c r="AY255" s="13" t="s">
        <v>204</v>
      </c>
      <c r="BE255" s="153">
        <f t="shared" si="54"/>
        <v>0</v>
      </c>
      <c r="BF255" s="153">
        <f t="shared" si="55"/>
        <v>0</v>
      </c>
      <c r="BG255" s="153">
        <f t="shared" si="56"/>
        <v>0</v>
      </c>
      <c r="BH255" s="153">
        <f t="shared" si="57"/>
        <v>0</v>
      </c>
      <c r="BI255" s="153">
        <f t="shared" si="58"/>
        <v>0</v>
      </c>
      <c r="BJ255" s="13" t="s">
        <v>88</v>
      </c>
      <c r="BK255" s="153">
        <f t="shared" si="59"/>
        <v>0</v>
      </c>
      <c r="BL255" s="13" t="s">
        <v>267</v>
      </c>
      <c r="BM255" s="152" t="s">
        <v>1603</v>
      </c>
    </row>
    <row r="256" spans="2:65" s="1" customFormat="1" ht="24.15" customHeight="1" x14ac:dyDescent="0.2">
      <c r="B256" s="139"/>
      <c r="C256" s="154" t="s">
        <v>695</v>
      </c>
      <c r="D256" s="154" t="s">
        <v>301</v>
      </c>
      <c r="E256" s="155" t="s">
        <v>1604</v>
      </c>
      <c r="F256" s="156" t="s">
        <v>1605</v>
      </c>
      <c r="G256" s="157" t="s">
        <v>294</v>
      </c>
      <c r="H256" s="158">
        <v>1</v>
      </c>
      <c r="I256" s="159"/>
      <c r="J256" s="160">
        <f t="shared" si="50"/>
        <v>0</v>
      </c>
      <c r="K256" s="161"/>
      <c r="L256" s="162"/>
      <c r="M256" s="163" t="s">
        <v>1</v>
      </c>
      <c r="N256" s="164" t="s">
        <v>41</v>
      </c>
      <c r="P256" s="150">
        <f t="shared" si="51"/>
        <v>0</v>
      </c>
      <c r="Q256" s="150">
        <v>6.3000000000000003E-4</v>
      </c>
      <c r="R256" s="150">
        <f t="shared" si="52"/>
        <v>6.3000000000000003E-4</v>
      </c>
      <c r="S256" s="150">
        <v>0</v>
      </c>
      <c r="T256" s="151">
        <f t="shared" si="53"/>
        <v>0</v>
      </c>
      <c r="AR256" s="152" t="s">
        <v>334</v>
      </c>
      <c r="AT256" s="152" t="s">
        <v>301</v>
      </c>
      <c r="AU256" s="152" t="s">
        <v>88</v>
      </c>
      <c r="AY256" s="13" t="s">
        <v>204</v>
      </c>
      <c r="BE256" s="153">
        <f t="shared" si="54"/>
        <v>0</v>
      </c>
      <c r="BF256" s="153">
        <f t="shared" si="55"/>
        <v>0</v>
      </c>
      <c r="BG256" s="153">
        <f t="shared" si="56"/>
        <v>0</v>
      </c>
      <c r="BH256" s="153">
        <f t="shared" si="57"/>
        <v>0</v>
      </c>
      <c r="BI256" s="153">
        <f t="shared" si="58"/>
        <v>0</v>
      </c>
      <c r="BJ256" s="13" t="s">
        <v>88</v>
      </c>
      <c r="BK256" s="153">
        <f t="shared" si="59"/>
        <v>0</v>
      </c>
      <c r="BL256" s="13" t="s">
        <v>267</v>
      </c>
      <c r="BM256" s="152" t="s">
        <v>1606</v>
      </c>
    </row>
    <row r="257" spans="2:65" s="1" customFormat="1" ht="21.75" customHeight="1" x14ac:dyDescent="0.2">
      <c r="B257" s="139"/>
      <c r="C257" s="140" t="s">
        <v>699</v>
      </c>
      <c r="D257" s="140" t="s">
        <v>206</v>
      </c>
      <c r="E257" s="141" t="s">
        <v>1607</v>
      </c>
      <c r="F257" s="142" t="s">
        <v>1608</v>
      </c>
      <c r="G257" s="143" t="s">
        <v>294</v>
      </c>
      <c r="H257" s="144">
        <v>1</v>
      </c>
      <c r="I257" s="145"/>
      <c r="J257" s="146">
        <f t="shared" si="50"/>
        <v>0</v>
      </c>
      <c r="K257" s="147"/>
      <c r="L257" s="28"/>
      <c r="M257" s="148" t="s">
        <v>1</v>
      </c>
      <c r="N257" s="149" t="s">
        <v>41</v>
      </c>
      <c r="P257" s="150">
        <f t="shared" si="51"/>
        <v>0</v>
      </c>
      <c r="Q257" s="150">
        <v>4.6200000000000001E-4</v>
      </c>
      <c r="R257" s="150">
        <f t="shared" si="52"/>
        <v>4.6200000000000001E-4</v>
      </c>
      <c r="S257" s="150">
        <v>0</v>
      </c>
      <c r="T257" s="151">
        <f t="shared" si="53"/>
        <v>0</v>
      </c>
      <c r="AR257" s="152" t="s">
        <v>267</v>
      </c>
      <c r="AT257" s="152" t="s">
        <v>206</v>
      </c>
      <c r="AU257" s="152" t="s">
        <v>88</v>
      </c>
      <c r="AY257" s="13" t="s">
        <v>204</v>
      </c>
      <c r="BE257" s="153">
        <f t="shared" si="54"/>
        <v>0</v>
      </c>
      <c r="BF257" s="153">
        <f t="shared" si="55"/>
        <v>0</v>
      </c>
      <c r="BG257" s="153">
        <f t="shared" si="56"/>
        <v>0</v>
      </c>
      <c r="BH257" s="153">
        <f t="shared" si="57"/>
        <v>0</v>
      </c>
      <c r="BI257" s="153">
        <f t="shared" si="58"/>
        <v>0</v>
      </c>
      <c r="BJ257" s="13" t="s">
        <v>88</v>
      </c>
      <c r="BK257" s="153">
        <f t="shared" si="59"/>
        <v>0</v>
      </c>
      <c r="BL257" s="13" t="s">
        <v>267</v>
      </c>
      <c r="BM257" s="152" t="s">
        <v>1609</v>
      </c>
    </row>
    <row r="258" spans="2:65" s="1" customFormat="1" ht="24.15" customHeight="1" x14ac:dyDescent="0.2">
      <c r="B258" s="139"/>
      <c r="C258" s="154" t="s">
        <v>703</v>
      </c>
      <c r="D258" s="154" t="s">
        <v>301</v>
      </c>
      <c r="E258" s="155" t="s">
        <v>1610</v>
      </c>
      <c r="F258" s="156" t="s">
        <v>1611</v>
      </c>
      <c r="G258" s="157" t="s">
        <v>294</v>
      </c>
      <c r="H258" s="158">
        <v>1</v>
      </c>
      <c r="I258" s="159"/>
      <c r="J258" s="160">
        <f t="shared" si="50"/>
        <v>0</v>
      </c>
      <c r="K258" s="161"/>
      <c r="L258" s="162"/>
      <c r="M258" s="163" t="s">
        <v>1</v>
      </c>
      <c r="N258" s="164" t="s">
        <v>41</v>
      </c>
      <c r="P258" s="150">
        <f t="shared" si="51"/>
        <v>0</v>
      </c>
      <c r="Q258" s="150">
        <v>1.08E-3</v>
      </c>
      <c r="R258" s="150">
        <f t="shared" si="52"/>
        <v>1.08E-3</v>
      </c>
      <c r="S258" s="150">
        <v>0</v>
      </c>
      <c r="T258" s="151">
        <f t="shared" si="53"/>
        <v>0</v>
      </c>
      <c r="AR258" s="152" t="s">
        <v>334</v>
      </c>
      <c r="AT258" s="152" t="s">
        <v>301</v>
      </c>
      <c r="AU258" s="152" t="s">
        <v>88</v>
      </c>
      <c r="AY258" s="13" t="s">
        <v>204</v>
      </c>
      <c r="BE258" s="153">
        <f t="shared" si="54"/>
        <v>0</v>
      </c>
      <c r="BF258" s="153">
        <f t="shared" si="55"/>
        <v>0</v>
      </c>
      <c r="BG258" s="153">
        <f t="shared" si="56"/>
        <v>0</v>
      </c>
      <c r="BH258" s="153">
        <f t="shared" si="57"/>
        <v>0</v>
      </c>
      <c r="BI258" s="153">
        <f t="shared" si="58"/>
        <v>0</v>
      </c>
      <c r="BJ258" s="13" t="s">
        <v>88</v>
      </c>
      <c r="BK258" s="153">
        <f t="shared" si="59"/>
        <v>0</v>
      </c>
      <c r="BL258" s="13" t="s">
        <v>267</v>
      </c>
      <c r="BM258" s="152" t="s">
        <v>1612</v>
      </c>
    </row>
    <row r="259" spans="2:65" s="1" customFormat="1" ht="24.15" customHeight="1" x14ac:dyDescent="0.2">
      <c r="B259" s="139"/>
      <c r="C259" s="140" t="s">
        <v>707</v>
      </c>
      <c r="D259" s="140" t="s">
        <v>206</v>
      </c>
      <c r="E259" s="141" t="s">
        <v>1613</v>
      </c>
      <c r="F259" s="142" t="s">
        <v>1614</v>
      </c>
      <c r="G259" s="143" t="s">
        <v>294</v>
      </c>
      <c r="H259" s="144">
        <v>7</v>
      </c>
      <c r="I259" s="145"/>
      <c r="J259" s="146">
        <f t="shared" si="50"/>
        <v>0</v>
      </c>
      <c r="K259" s="147"/>
      <c r="L259" s="28"/>
      <c r="M259" s="148" t="s">
        <v>1</v>
      </c>
      <c r="N259" s="149" t="s">
        <v>41</v>
      </c>
      <c r="P259" s="150">
        <f t="shared" si="51"/>
        <v>0</v>
      </c>
      <c r="Q259" s="150">
        <v>0</v>
      </c>
      <c r="R259" s="150">
        <f t="shared" si="52"/>
        <v>0</v>
      </c>
      <c r="S259" s="150">
        <v>0</v>
      </c>
      <c r="T259" s="151">
        <f t="shared" si="53"/>
        <v>0</v>
      </c>
      <c r="AR259" s="152" t="s">
        <v>267</v>
      </c>
      <c r="AT259" s="152" t="s">
        <v>206</v>
      </c>
      <c r="AU259" s="152" t="s">
        <v>88</v>
      </c>
      <c r="AY259" s="13" t="s">
        <v>204</v>
      </c>
      <c r="BE259" s="153">
        <f t="shared" si="54"/>
        <v>0</v>
      </c>
      <c r="BF259" s="153">
        <f t="shared" si="55"/>
        <v>0</v>
      </c>
      <c r="BG259" s="153">
        <f t="shared" si="56"/>
        <v>0</v>
      </c>
      <c r="BH259" s="153">
        <f t="shared" si="57"/>
        <v>0</v>
      </c>
      <c r="BI259" s="153">
        <f t="shared" si="58"/>
        <v>0</v>
      </c>
      <c r="BJ259" s="13" t="s">
        <v>88</v>
      </c>
      <c r="BK259" s="153">
        <f t="shared" si="59"/>
        <v>0</v>
      </c>
      <c r="BL259" s="13" t="s">
        <v>267</v>
      </c>
      <c r="BM259" s="152" t="s">
        <v>1615</v>
      </c>
    </row>
    <row r="260" spans="2:65" s="1" customFormat="1" ht="16.5" customHeight="1" x14ac:dyDescent="0.2">
      <c r="B260" s="139"/>
      <c r="C260" s="154" t="s">
        <v>711</v>
      </c>
      <c r="D260" s="154" t="s">
        <v>301</v>
      </c>
      <c r="E260" s="155" t="s">
        <v>1616</v>
      </c>
      <c r="F260" s="156" t="s">
        <v>1617</v>
      </c>
      <c r="G260" s="157" t="s">
        <v>294</v>
      </c>
      <c r="H260" s="158">
        <v>7</v>
      </c>
      <c r="I260" s="159"/>
      <c r="J260" s="160">
        <f t="shared" si="50"/>
        <v>0</v>
      </c>
      <c r="K260" s="161"/>
      <c r="L260" s="162"/>
      <c r="M260" s="163" t="s">
        <v>1</v>
      </c>
      <c r="N260" s="164" t="s">
        <v>41</v>
      </c>
      <c r="P260" s="150">
        <f t="shared" si="51"/>
        <v>0</v>
      </c>
      <c r="Q260" s="150">
        <v>1.16E-3</v>
      </c>
      <c r="R260" s="150">
        <f t="shared" si="52"/>
        <v>8.1200000000000005E-3</v>
      </c>
      <c r="S260" s="150">
        <v>0</v>
      </c>
      <c r="T260" s="151">
        <f t="shared" si="53"/>
        <v>0</v>
      </c>
      <c r="AR260" s="152" t="s">
        <v>334</v>
      </c>
      <c r="AT260" s="152" t="s">
        <v>301</v>
      </c>
      <c r="AU260" s="152" t="s">
        <v>88</v>
      </c>
      <c r="AY260" s="13" t="s">
        <v>204</v>
      </c>
      <c r="BE260" s="153">
        <f t="shared" si="54"/>
        <v>0</v>
      </c>
      <c r="BF260" s="153">
        <f t="shared" si="55"/>
        <v>0</v>
      </c>
      <c r="BG260" s="153">
        <f t="shared" si="56"/>
        <v>0</v>
      </c>
      <c r="BH260" s="153">
        <f t="shared" si="57"/>
        <v>0</v>
      </c>
      <c r="BI260" s="153">
        <f t="shared" si="58"/>
        <v>0</v>
      </c>
      <c r="BJ260" s="13" t="s">
        <v>88</v>
      </c>
      <c r="BK260" s="153">
        <f t="shared" si="59"/>
        <v>0</v>
      </c>
      <c r="BL260" s="13" t="s">
        <v>267</v>
      </c>
      <c r="BM260" s="152" t="s">
        <v>1618</v>
      </c>
    </row>
    <row r="261" spans="2:65" s="1" customFormat="1" ht="33" customHeight="1" x14ac:dyDescent="0.2">
      <c r="B261" s="139"/>
      <c r="C261" s="140" t="s">
        <v>715</v>
      </c>
      <c r="D261" s="140" t="s">
        <v>206</v>
      </c>
      <c r="E261" s="141" t="s">
        <v>1619</v>
      </c>
      <c r="F261" s="142" t="s">
        <v>1620</v>
      </c>
      <c r="G261" s="143" t="s">
        <v>294</v>
      </c>
      <c r="H261" s="144">
        <v>21</v>
      </c>
      <c r="I261" s="145"/>
      <c r="J261" s="146">
        <f t="shared" si="50"/>
        <v>0</v>
      </c>
      <c r="K261" s="147"/>
      <c r="L261" s="28"/>
      <c r="M261" s="148" t="s">
        <v>1</v>
      </c>
      <c r="N261" s="149" t="s">
        <v>41</v>
      </c>
      <c r="P261" s="150">
        <f t="shared" si="51"/>
        <v>0</v>
      </c>
      <c r="Q261" s="150">
        <v>0</v>
      </c>
      <c r="R261" s="150">
        <f t="shared" si="52"/>
        <v>0</v>
      </c>
      <c r="S261" s="150">
        <v>0</v>
      </c>
      <c r="T261" s="151">
        <f t="shared" si="53"/>
        <v>0</v>
      </c>
      <c r="AR261" s="152" t="s">
        <v>267</v>
      </c>
      <c r="AT261" s="152" t="s">
        <v>206</v>
      </c>
      <c r="AU261" s="152" t="s">
        <v>88</v>
      </c>
      <c r="AY261" s="13" t="s">
        <v>204</v>
      </c>
      <c r="BE261" s="153">
        <f t="shared" si="54"/>
        <v>0</v>
      </c>
      <c r="BF261" s="153">
        <f t="shared" si="55"/>
        <v>0</v>
      </c>
      <c r="BG261" s="153">
        <f t="shared" si="56"/>
        <v>0</v>
      </c>
      <c r="BH261" s="153">
        <f t="shared" si="57"/>
        <v>0</v>
      </c>
      <c r="BI261" s="153">
        <f t="shared" si="58"/>
        <v>0</v>
      </c>
      <c r="BJ261" s="13" t="s">
        <v>88</v>
      </c>
      <c r="BK261" s="153">
        <f t="shared" si="59"/>
        <v>0</v>
      </c>
      <c r="BL261" s="13" t="s">
        <v>267</v>
      </c>
      <c r="BM261" s="152" t="s">
        <v>1621</v>
      </c>
    </row>
    <row r="262" spans="2:65" s="1" customFormat="1" ht="21.75" customHeight="1" x14ac:dyDescent="0.2">
      <c r="B262" s="139"/>
      <c r="C262" s="154" t="s">
        <v>719</v>
      </c>
      <c r="D262" s="154" t="s">
        <v>301</v>
      </c>
      <c r="E262" s="155" t="s">
        <v>1622</v>
      </c>
      <c r="F262" s="156" t="s">
        <v>1623</v>
      </c>
      <c r="G262" s="157" t="s">
        <v>294</v>
      </c>
      <c r="H262" s="158">
        <v>21</v>
      </c>
      <c r="I262" s="159"/>
      <c r="J262" s="160">
        <f t="shared" si="50"/>
        <v>0</v>
      </c>
      <c r="K262" s="161"/>
      <c r="L262" s="162"/>
      <c r="M262" s="163" t="s">
        <v>1</v>
      </c>
      <c r="N262" s="164" t="s">
        <v>41</v>
      </c>
      <c r="P262" s="150">
        <f t="shared" si="51"/>
        <v>0</v>
      </c>
      <c r="Q262" s="150">
        <v>7.3999999999999999E-4</v>
      </c>
      <c r="R262" s="150">
        <f t="shared" si="52"/>
        <v>1.554E-2</v>
      </c>
      <c r="S262" s="150">
        <v>0</v>
      </c>
      <c r="T262" s="151">
        <f t="shared" si="53"/>
        <v>0</v>
      </c>
      <c r="AR262" s="152" t="s">
        <v>334</v>
      </c>
      <c r="AT262" s="152" t="s">
        <v>301</v>
      </c>
      <c r="AU262" s="152" t="s">
        <v>88</v>
      </c>
      <c r="AY262" s="13" t="s">
        <v>204</v>
      </c>
      <c r="BE262" s="153">
        <f t="shared" si="54"/>
        <v>0</v>
      </c>
      <c r="BF262" s="153">
        <f t="shared" si="55"/>
        <v>0</v>
      </c>
      <c r="BG262" s="153">
        <f t="shared" si="56"/>
        <v>0</v>
      </c>
      <c r="BH262" s="153">
        <f t="shared" si="57"/>
        <v>0</v>
      </c>
      <c r="BI262" s="153">
        <f t="shared" si="58"/>
        <v>0</v>
      </c>
      <c r="BJ262" s="13" t="s">
        <v>88</v>
      </c>
      <c r="BK262" s="153">
        <f t="shared" si="59"/>
        <v>0</v>
      </c>
      <c r="BL262" s="13" t="s">
        <v>267</v>
      </c>
      <c r="BM262" s="152" t="s">
        <v>1624</v>
      </c>
    </row>
    <row r="263" spans="2:65" s="1" customFormat="1" ht="33" customHeight="1" x14ac:dyDescent="0.2">
      <c r="B263" s="139"/>
      <c r="C263" s="140" t="s">
        <v>725</v>
      </c>
      <c r="D263" s="140" t="s">
        <v>206</v>
      </c>
      <c r="E263" s="141" t="s">
        <v>1625</v>
      </c>
      <c r="F263" s="142" t="s">
        <v>1626</v>
      </c>
      <c r="G263" s="143" t="s">
        <v>294</v>
      </c>
      <c r="H263" s="144">
        <v>2</v>
      </c>
      <c r="I263" s="145"/>
      <c r="J263" s="146">
        <f t="shared" si="50"/>
        <v>0</v>
      </c>
      <c r="K263" s="147"/>
      <c r="L263" s="28"/>
      <c r="M263" s="148" t="s">
        <v>1</v>
      </c>
      <c r="N263" s="149" t="s">
        <v>41</v>
      </c>
      <c r="P263" s="150">
        <f t="shared" si="51"/>
        <v>0</v>
      </c>
      <c r="Q263" s="150">
        <v>6.99E-6</v>
      </c>
      <c r="R263" s="150">
        <f t="shared" si="52"/>
        <v>1.398E-5</v>
      </c>
      <c r="S263" s="150">
        <v>0</v>
      </c>
      <c r="T263" s="151">
        <f t="shared" si="53"/>
        <v>0</v>
      </c>
      <c r="AR263" s="152" t="s">
        <v>267</v>
      </c>
      <c r="AT263" s="152" t="s">
        <v>206</v>
      </c>
      <c r="AU263" s="152" t="s">
        <v>88</v>
      </c>
      <c r="AY263" s="13" t="s">
        <v>204</v>
      </c>
      <c r="BE263" s="153">
        <f t="shared" si="54"/>
        <v>0</v>
      </c>
      <c r="BF263" s="153">
        <f t="shared" si="55"/>
        <v>0</v>
      </c>
      <c r="BG263" s="153">
        <f t="shared" si="56"/>
        <v>0</v>
      </c>
      <c r="BH263" s="153">
        <f t="shared" si="57"/>
        <v>0</v>
      </c>
      <c r="BI263" s="153">
        <f t="shared" si="58"/>
        <v>0</v>
      </c>
      <c r="BJ263" s="13" t="s">
        <v>88</v>
      </c>
      <c r="BK263" s="153">
        <f t="shared" si="59"/>
        <v>0</v>
      </c>
      <c r="BL263" s="13" t="s">
        <v>267</v>
      </c>
      <c r="BM263" s="152" t="s">
        <v>1627</v>
      </c>
    </row>
    <row r="264" spans="2:65" s="1" customFormat="1" ht="24.15" customHeight="1" x14ac:dyDescent="0.2">
      <c r="B264" s="139"/>
      <c r="C264" s="154" t="s">
        <v>729</v>
      </c>
      <c r="D264" s="154" t="s">
        <v>301</v>
      </c>
      <c r="E264" s="155" t="s">
        <v>1628</v>
      </c>
      <c r="F264" s="156" t="s">
        <v>1629</v>
      </c>
      <c r="G264" s="157" t="s">
        <v>294</v>
      </c>
      <c r="H264" s="158">
        <v>2</v>
      </c>
      <c r="I264" s="159"/>
      <c r="J264" s="160">
        <f t="shared" si="50"/>
        <v>0</v>
      </c>
      <c r="K264" s="161"/>
      <c r="L264" s="162"/>
      <c r="M264" s="163" t="s">
        <v>1</v>
      </c>
      <c r="N264" s="164" t="s">
        <v>41</v>
      </c>
      <c r="P264" s="150">
        <f t="shared" si="51"/>
        <v>0</v>
      </c>
      <c r="Q264" s="150">
        <v>3.6000000000000002E-4</v>
      </c>
      <c r="R264" s="150">
        <f t="shared" si="52"/>
        <v>7.2000000000000005E-4</v>
      </c>
      <c r="S264" s="150">
        <v>0</v>
      </c>
      <c r="T264" s="151">
        <f t="shared" si="53"/>
        <v>0</v>
      </c>
      <c r="AR264" s="152" t="s">
        <v>334</v>
      </c>
      <c r="AT264" s="152" t="s">
        <v>301</v>
      </c>
      <c r="AU264" s="152" t="s">
        <v>88</v>
      </c>
      <c r="AY264" s="13" t="s">
        <v>204</v>
      </c>
      <c r="BE264" s="153">
        <f t="shared" si="54"/>
        <v>0</v>
      </c>
      <c r="BF264" s="153">
        <f t="shared" si="55"/>
        <v>0</v>
      </c>
      <c r="BG264" s="153">
        <f t="shared" si="56"/>
        <v>0</v>
      </c>
      <c r="BH264" s="153">
        <f t="shared" si="57"/>
        <v>0</v>
      </c>
      <c r="BI264" s="153">
        <f t="shared" si="58"/>
        <v>0</v>
      </c>
      <c r="BJ264" s="13" t="s">
        <v>88</v>
      </c>
      <c r="BK264" s="153">
        <f t="shared" si="59"/>
        <v>0</v>
      </c>
      <c r="BL264" s="13" t="s">
        <v>267</v>
      </c>
      <c r="BM264" s="152" t="s">
        <v>1630</v>
      </c>
    </row>
    <row r="265" spans="2:65" s="1" customFormat="1" ht="24.15" customHeight="1" x14ac:dyDescent="0.2">
      <c r="B265" s="139"/>
      <c r="C265" s="140" t="s">
        <v>733</v>
      </c>
      <c r="D265" s="140" t="s">
        <v>206</v>
      </c>
      <c r="E265" s="141" t="s">
        <v>1631</v>
      </c>
      <c r="F265" s="142" t="s">
        <v>1632</v>
      </c>
      <c r="G265" s="143" t="s">
        <v>294</v>
      </c>
      <c r="H265" s="144">
        <v>1</v>
      </c>
      <c r="I265" s="145"/>
      <c r="J265" s="146">
        <f t="shared" si="50"/>
        <v>0</v>
      </c>
      <c r="K265" s="147"/>
      <c r="L265" s="28"/>
      <c r="M265" s="148" t="s">
        <v>1</v>
      </c>
      <c r="N265" s="149" t="s">
        <v>41</v>
      </c>
      <c r="P265" s="150">
        <f t="shared" si="51"/>
        <v>0</v>
      </c>
      <c r="Q265" s="150">
        <v>0</v>
      </c>
      <c r="R265" s="150">
        <f t="shared" si="52"/>
        <v>0</v>
      </c>
      <c r="S265" s="150">
        <v>0</v>
      </c>
      <c r="T265" s="151">
        <f t="shared" si="53"/>
        <v>0</v>
      </c>
      <c r="AR265" s="152" t="s">
        <v>267</v>
      </c>
      <c r="AT265" s="152" t="s">
        <v>206</v>
      </c>
      <c r="AU265" s="152" t="s">
        <v>88</v>
      </c>
      <c r="AY265" s="13" t="s">
        <v>204</v>
      </c>
      <c r="BE265" s="153">
        <f t="shared" si="54"/>
        <v>0</v>
      </c>
      <c r="BF265" s="153">
        <f t="shared" si="55"/>
        <v>0</v>
      </c>
      <c r="BG265" s="153">
        <f t="shared" si="56"/>
        <v>0</v>
      </c>
      <c r="BH265" s="153">
        <f t="shared" si="57"/>
        <v>0</v>
      </c>
      <c r="BI265" s="153">
        <f t="shared" si="58"/>
        <v>0</v>
      </c>
      <c r="BJ265" s="13" t="s">
        <v>88</v>
      </c>
      <c r="BK265" s="153">
        <f t="shared" si="59"/>
        <v>0</v>
      </c>
      <c r="BL265" s="13" t="s">
        <v>267</v>
      </c>
      <c r="BM265" s="152" t="s">
        <v>1633</v>
      </c>
    </row>
    <row r="266" spans="2:65" s="1" customFormat="1" ht="24.15" customHeight="1" x14ac:dyDescent="0.2">
      <c r="B266" s="139"/>
      <c r="C266" s="154" t="s">
        <v>739</v>
      </c>
      <c r="D266" s="154" t="s">
        <v>301</v>
      </c>
      <c r="E266" s="155" t="s">
        <v>1634</v>
      </c>
      <c r="F266" s="156" t="s">
        <v>1635</v>
      </c>
      <c r="G266" s="157" t="s">
        <v>294</v>
      </c>
      <c r="H266" s="158">
        <v>1</v>
      </c>
      <c r="I266" s="159"/>
      <c r="J266" s="160">
        <f t="shared" si="50"/>
        <v>0</v>
      </c>
      <c r="K266" s="161"/>
      <c r="L266" s="162"/>
      <c r="M266" s="163" t="s">
        <v>1</v>
      </c>
      <c r="N266" s="164" t="s">
        <v>41</v>
      </c>
      <c r="P266" s="150">
        <f t="shared" si="51"/>
        <v>0</v>
      </c>
      <c r="Q266" s="150">
        <v>7.3999999999999999E-4</v>
      </c>
      <c r="R266" s="150">
        <f t="shared" si="52"/>
        <v>7.3999999999999999E-4</v>
      </c>
      <c r="S266" s="150">
        <v>0</v>
      </c>
      <c r="T266" s="151">
        <f t="shared" si="53"/>
        <v>0</v>
      </c>
      <c r="AR266" s="152" t="s">
        <v>334</v>
      </c>
      <c r="AT266" s="152" t="s">
        <v>301</v>
      </c>
      <c r="AU266" s="152" t="s">
        <v>88</v>
      </c>
      <c r="AY266" s="13" t="s">
        <v>204</v>
      </c>
      <c r="BE266" s="153">
        <f t="shared" si="54"/>
        <v>0</v>
      </c>
      <c r="BF266" s="153">
        <f t="shared" si="55"/>
        <v>0</v>
      </c>
      <c r="BG266" s="153">
        <f t="shared" si="56"/>
        <v>0</v>
      </c>
      <c r="BH266" s="153">
        <f t="shared" si="57"/>
        <v>0</v>
      </c>
      <c r="BI266" s="153">
        <f t="shared" si="58"/>
        <v>0</v>
      </c>
      <c r="BJ266" s="13" t="s">
        <v>88</v>
      </c>
      <c r="BK266" s="153">
        <f t="shared" si="59"/>
        <v>0</v>
      </c>
      <c r="BL266" s="13" t="s">
        <v>267</v>
      </c>
      <c r="BM266" s="152" t="s">
        <v>1636</v>
      </c>
    </row>
    <row r="267" spans="2:65" s="1" customFormat="1" ht="24.15" customHeight="1" x14ac:dyDescent="0.2">
      <c r="B267" s="139"/>
      <c r="C267" s="140" t="s">
        <v>743</v>
      </c>
      <c r="D267" s="140" t="s">
        <v>206</v>
      </c>
      <c r="E267" s="141" t="s">
        <v>1637</v>
      </c>
      <c r="F267" s="142" t="s">
        <v>1638</v>
      </c>
      <c r="G267" s="143" t="s">
        <v>294</v>
      </c>
      <c r="H267" s="144">
        <v>2</v>
      </c>
      <c r="I267" s="145"/>
      <c r="J267" s="146">
        <f t="shared" si="50"/>
        <v>0</v>
      </c>
      <c r="K267" s="147"/>
      <c r="L267" s="28"/>
      <c r="M267" s="148" t="s">
        <v>1</v>
      </c>
      <c r="N267" s="149" t="s">
        <v>41</v>
      </c>
      <c r="P267" s="150">
        <f t="shared" si="51"/>
        <v>0</v>
      </c>
      <c r="Q267" s="150">
        <v>0</v>
      </c>
      <c r="R267" s="150">
        <f t="shared" si="52"/>
        <v>0</v>
      </c>
      <c r="S267" s="150">
        <v>0</v>
      </c>
      <c r="T267" s="151">
        <f t="shared" si="53"/>
        <v>0</v>
      </c>
      <c r="AR267" s="152" t="s">
        <v>267</v>
      </c>
      <c r="AT267" s="152" t="s">
        <v>206</v>
      </c>
      <c r="AU267" s="152" t="s">
        <v>88</v>
      </c>
      <c r="AY267" s="13" t="s">
        <v>204</v>
      </c>
      <c r="BE267" s="153">
        <f t="shared" si="54"/>
        <v>0</v>
      </c>
      <c r="BF267" s="153">
        <f t="shared" si="55"/>
        <v>0</v>
      </c>
      <c r="BG267" s="153">
        <f t="shared" si="56"/>
        <v>0</v>
      </c>
      <c r="BH267" s="153">
        <f t="shared" si="57"/>
        <v>0</v>
      </c>
      <c r="BI267" s="153">
        <f t="shared" si="58"/>
        <v>0</v>
      </c>
      <c r="BJ267" s="13" t="s">
        <v>88</v>
      </c>
      <c r="BK267" s="153">
        <f t="shared" si="59"/>
        <v>0</v>
      </c>
      <c r="BL267" s="13" t="s">
        <v>267</v>
      </c>
      <c r="BM267" s="152" t="s">
        <v>1639</v>
      </c>
    </row>
    <row r="268" spans="2:65" s="1" customFormat="1" ht="16.5" customHeight="1" x14ac:dyDescent="0.2">
      <c r="B268" s="139"/>
      <c r="C268" s="154" t="s">
        <v>747</v>
      </c>
      <c r="D268" s="154" t="s">
        <v>301</v>
      </c>
      <c r="E268" s="155" t="s">
        <v>1640</v>
      </c>
      <c r="F268" s="156" t="s">
        <v>1641</v>
      </c>
      <c r="G268" s="157" t="s">
        <v>294</v>
      </c>
      <c r="H268" s="158">
        <v>2</v>
      </c>
      <c r="I268" s="159"/>
      <c r="J268" s="160">
        <f t="shared" si="50"/>
        <v>0</v>
      </c>
      <c r="K268" s="161"/>
      <c r="L268" s="162"/>
      <c r="M268" s="163" t="s">
        <v>1</v>
      </c>
      <c r="N268" s="164" t="s">
        <v>41</v>
      </c>
      <c r="P268" s="150">
        <f t="shared" si="51"/>
        <v>0</v>
      </c>
      <c r="Q268" s="150">
        <v>2.4000000000000001E-4</v>
      </c>
      <c r="R268" s="150">
        <f t="shared" si="52"/>
        <v>4.8000000000000001E-4</v>
      </c>
      <c r="S268" s="150">
        <v>0</v>
      </c>
      <c r="T268" s="151">
        <f t="shared" si="53"/>
        <v>0</v>
      </c>
      <c r="AR268" s="152" t="s">
        <v>334</v>
      </c>
      <c r="AT268" s="152" t="s">
        <v>301</v>
      </c>
      <c r="AU268" s="152" t="s">
        <v>88</v>
      </c>
      <c r="AY268" s="13" t="s">
        <v>204</v>
      </c>
      <c r="BE268" s="153">
        <f t="shared" si="54"/>
        <v>0</v>
      </c>
      <c r="BF268" s="153">
        <f t="shared" si="55"/>
        <v>0</v>
      </c>
      <c r="BG268" s="153">
        <f t="shared" si="56"/>
        <v>0</v>
      </c>
      <c r="BH268" s="153">
        <f t="shared" si="57"/>
        <v>0</v>
      </c>
      <c r="BI268" s="153">
        <f t="shared" si="58"/>
        <v>0</v>
      </c>
      <c r="BJ268" s="13" t="s">
        <v>88</v>
      </c>
      <c r="BK268" s="153">
        <f t="shared" si="59"/>
        <v>0</v>
      </c>
      <c r="BL268" s="13" t="s">
        <v>267</v>
      </c>
      <c r="BM268" s="152" t="s">
        <v>1642</v>
      </c>
    </row>
    <row r="269" spans="2:65" s="1" customFormat="1" ht="33" customHeight="1" x14ac:dyDescent="0.2">
      <c r="B269" s="139"/>
      <c r="C269" s="140" t="s">
        <v>751</v>
      </c>
      <c r="D269" s="140" t="s">
        <v>206</v>
      </c>
      <c r="E269" s="141" t="s">
        <v>1643</v>
      </c>
      <c r="F269" s="142" t="s">
        <v>1644</v>
      </c>
      <c r="G269" s="143" t="s">
        <v>294</v>
      </c>
      <c r="H269" s="144">
        <v>2</v>
      </c>
      <c r="I269" s="145"/>
      <c r="J269" s="146">
        <f t="shared" si="50"/>
        <v>0</v>
      </c>
      <c r="K269" s="147"/>
      <c r="L269" s="28"/>
      <c r="M269" s="148" t="s">
        <v>1</v>
      </c>
      <c r="N269" s="149" t="s">
        <v>41</v>
      </c>
      <c r="P269" s="150">
        <f t="shared" si="51"/>
        <v>0</v>
      </c>
      <c r="Q269" s="150">
        <v>0</v>
      </c>
      <c r="R269" s="150">
        <f t="shared" si="52"/>
        <v>0</v>
      </c>
      <c r="S269" s="150">
        <v>0</v>
      </c>
      <c r="T269" s="151">
        <f t="shared" si="53"/>
        <v>0</v>
      </c>
      <c r="AR269" s="152" t="s">
        <v>267</v>
      </c>
      <c r="AT269" s="152" t="s">
        <v>206</v>
      </c>
      <c r="AU269" s="152" t="s">
        <v>88</v>
      </c>
      <c r="AY269" s="13" t="s">
        <v>204</v>
      </c>
      <c r="BE269" s="153">
        <f t="shared" si="54"/>
        <v>0</v>
      </c>
      <c r="BF269" s="153">
        <f t="shared" si="55"/>
        <v>0</v>
      </c>
      <c r="BG269" s="153">
        <f t="shared" si="56"/>
        <v>0</v>
      </c>
      <c r="BH269" s="153">
        <f t="shared" si="57"/>
        <v>0</v>
      </c>
      <c r="BI269" s="153">
        <f t="shared" si="58"/>
        <v>0</v>
      </c>
      <c r="BJ269" s="13" t="s">
        <v>88</v>
      </c>
      <c r="BK269" s="153">
        <f t="shared" si="59"/>
        <v>0</v>
      </c>
      <c r="BL269" s="13" t="s">
        <v>267</v>
      </c>
      <c r="BM269" s="152" t="s">
        <v>1645</v>
      </c>
    </row>
    <row r="270" spans="2:65" s="1" customFormat="1" ht="24.15" customHeight="1" x14ac:dyDescent="0.2">
      <c r="B270" s="139"/>
      <c r="C270" s="154" t="s">
        <v>755</v>
      </c>
      <c r="D270" s="154" t="s">
        <v>301</v>
      </c>
      <c r="E270" s="155" t="s">
        <v>1646</v>
      </c>
      <c r="F270" s="156" t="s">
        <v>1647</v>
      </c>
      <c r="G270" s="157" t="s">
        <v>294</v>
      </c>
      <c r="H270" s="158">
        <v>2</v>
      </c>
      <c r="I270" s="159"/>
      <c r="J270" s="160">
        <f t="shared" si="50"/>
        <v>0</v>
      </c>
      <c r="K270" s="161"/>
      <c r="L270" s="162"/>
      <c r="M270" s="163" t="s">
        <v>1</v>
      </c>
      <c r="N270" s="164" t="s">
        <v>41</v>
      </c>
      <c r="P270" s="150">
        <f t="shared" si="51"/>
        <v>0</v>
      </c>
      <c r="Q270" s="150">
        <v>2.7999999999999998E-4</v>
      </c>
      <c r="R270" s="150">
        <f t="shared" si="52"/>
        <v>5.5999999999999995E-4</v>
      </c>
      <c r="S270" s="150">
        <v>0</v>
      </c>
      <c r="T270" s="151">
        <f t="shared" si="53"/>
        <v>0</v>
      </c>
      <c r="AR270" s="152" t="s">
        <v>334</v>
      </c>
      <c r="AT270" s="152" t="s">
        <v>301</v>
      </c>
      <c r="AU270" s="152" t="s">
        <v>88</v>
      </c>
      <c r="AY270" s="13" t="s">
        <v>204</v>
      </c>
      <c r="BE270" s="153">
        <f t="shared" si="54"/>
        <v>0</v>
      </c>
      <c r="BF270" s="153">
        <f t="shared" si="55"/>
        <v>0</v>
      </c>
      <c r="BG270" s="153">
        <f t="shared" si="56"/>
        <v>0</v>
      </c>
      <c r="BH270" s="153">
        <f t="shared" si="57"/>
        <v>0</v>
      </c>
      <c r="BI270" s="153">
        <f t="shared" si="58"/>
        <v>0</v>
      </c>
      <c r="BJ270" s="13" t="s">
        <v>88</v>
      </c>
      <c r="BK270" s="153">
        <f t="shared" si="59"/>
        <v>0</v>
      </c>
      <c r="BL270" s="13" t="s">
        <v>267</v>
      </c>
      <c r="BM270" s="152" t="s">
        <v>1648</v>
      </c>
    </row>
    <row r="271" spans="2:65" s="1" customFormat="1" ht="24.15" customHeight="1" x14ac:dyDescent="0.2">
      <c r="B271" s="139"/>
      <c r="C271" s="140" t="s">
        <v>759</v>
      </c>
      <c r="D271" s="140" t="s">
        <v>206</v>
      </c>
      <c r="E271" s="141" t="s">
        <v>760</v>
      </c>
      <c r="F271" s="142" t="s">
        <v>761</v>
      </c>
      <c r="G271" s="143" t="s">
        <v>641</v>
      </c>
      <c r="H271" s="165"/>
      <c r="I271" s="145"/>
      <c r="J271" s="146">
        <f t="shared" si="50"/>
        <v>0</v>
      </c>
      <c r="K271" s="147"/>
      <c r="L271" s="28"/>
      <c r="M271" s="148" t="s">
        <v>1</v>
      </c>
      <c r="N271" s="149" t="s">
        <v>41</v>
      </c>
      <c r="P271" s="150">
        <f t="shared" si="51"/>
        <v>0</v>
      </c>
      <c r="Q271" s="150">
        <v>0</v>
      </c>
      <c r="R271" s="150">
        <f t="shared" si="52"/>
        <v>0</v>
      </c>
      <c r="S271" s="150">
        <v>0</v>
      </c>
      <c r="T271" s="151">
        <f t="shared" si="53"/>
        <v>0</v>
      </c>
      <c r="AR271" s="152" t="s">
        <v>267</v>
      </c>
      <c r="AT271" s="152" t="s">
        <v>206</v>
      </c>
      <c r="AU271" s="152" t="s">
        <v>88</v>
      </c>
      <c r="AY271" s="13" t="s">
        <v>204</v>
      </c>
      <c r="BE271" s="153">
        <f t="shared" si="54"/>
        <v>0</v>
      </c>
      <c r="BF271" s="153">
        <f t="shared" si="55"/>
        <v>0</v>
      </c>
      <c r="BG271" s="153">
        <f t="shared" si="56"/>
        <v>0</v>
      </c>
      <c r="BH271" s="153">
        <f t="shared" si="57"/>
        <v>0</v>
      </c>
      <c r="BI271" s="153">
        <f t="shared" si="58"/>
        <v>0</v>
      </c>
      <c r="BJ271" s="13" t="s">
        <v>88</v>
      </c>
      <c r="BK271" s="153">
        <f t="shared" si="59"/>
        <v>0</v>
      </c>
      <c r="BL271" s="13" t="s">
        <v>267</v>
      </c>
      <c r="BM271" s="152" t="s">
        <v>1649</v>
      </c>
    </row>
    <row r="272" spans="2:65" s="1" customFormat="1" ht="33" customHeight="1" x14ac:dyDescent="0.2">
      <c r="B272" s="139"/>
      <c r="C272" s="140" t="s">
        <v>765</v>
      </c>
      <c r="D272" s="140" t="s">
        <v>206</v>
      </c>
      <c r="E272" s="141" t="s">
        <v>1650</v>
      </c>
      <c r="F272" s="142" t="s">
        <v>1651</v>
      </c>
      <c r="G272" s="143" t="s">
        <v>641</v>
      </c>
      <c r="H272" s="165"/>
      <c r="I272" s="145"/>
      <c r="J272" s="146">
        <f t="shared" si="50"/>
        <v>0</v>
      </c>
      <c r="K272" s="147"/>
      <c r="L272" s="28"/>
      <c r="M272" s="148" t="s">
        <v>1</v>
      </c>
      <c r="N272" s="149" t="s">
        <v>41</v>
      </c>
      <c r="P272" s="150">
        <f t="shared" si="51"/>
        <v>0</v>
      </c>
      <c r="Q272" s="150">
        <v>0</v>
      </c>
      <c r="R272" s="150">
        <f t="shared" si="52"/>
        <v>0</v>
      </c>
      <c r="S272" s="150">
        <v>0</v>
      </c>
      <c r="T272" s="151">
        <f t="shared" si="53"/>
        <v>0</v>
      </c>
      <c r="AR272" s="152" t="s">
        <v>267</v>
      </c>
      <c r="AT272" s="152" t="s">
        <v>206</v>
      </c>
      <c r="AU272" s="152" t="s">
        <v>88</v>
      </c>
      <c r="AY272" s="13" t="s">
        <v>204</v>
      </c>
      <c r="BE272" s="153">
        <f t="shared" si="54"/>
        <v>0</v>
      </c>
      <c r="BF272" s="153">
        <f t="shared" si="55"/>
        <v>0</v>
      </c>
      <c r="BG272" s="153">
        <f t="shared" si="56"/>
        <v>0</v>
      </c>
      <c r="BH272" s="153">
        <f t="shared" si="57"/>
        <v>0</v>
      </c>
      <c r="BI272" s="153">
        <f t="shared" si="58"/>
        <v>0</v>
      </c>
      <c r="BJ272" s="13" t="s">
        <v>88</v>
      </c>
      <c r="BK272" s="153">
        <f t="shared" si="59"/>
        <v>0</v>
      </c>
      <c r="BL272" s="13" t="s">
        <v>267</v>
      </c>
      <c r="BM272" s="152" t="s">
        <v>1652</v>
      </c>
    </row>
    <row r="273" spans="2:65" s="1" customFormat="1" ht="24.15" customHeight="1" x14ac:dyDescent="0.2">
      <c r="B273" s="139"/>
      <c r="C273" s="140" t="s">
        <v>769</v>
      </c>
      <c r="D273" s="140" t="s">
        <v>206</v>
      </c>
      <c r="E273" s="141" t="s">
        <v>1653</v>
      </c>
      <c r="F273" s="142" t="s">
        <v>1654</v>
      </c>
      <c r="G273" s="143" t="s">
        <v>641</v>
      </c>
      <c r="H273" s="165"/>
      <c r="I273" s="145"/>
      <c r="J273" s="146">
        <f t="shared" si="50"/>
        <v>0</v>
      </c>
      <c r="K273" s="147"/>
      <c r="L273" s="28"/>
      <c r="M273" s="148" t="s">
        <v>1</v>
      </c>
      <c r="N273" s="149" t="s">
        <v>41</v>
      </c>
      <c r="P273" s="150">
        <f t="shared" si="51"/>
        <v>0</v>
      </c>
      <c r="Q273" s="150">
        <v>0</v>
      </c>
      <c r="R273" s="150">
        <f t="shared" si="52"/>
        <v>0</v>
      </c>
      <c r="S273" s="150">
        <v>0</v>
      </c>
      <c r="T273" s="151">
        <f t="shared" si="53"/>
        <v>0</v>
      </c>
      <c r="AR273" s="152" t="s">
        <v>267</v>
      </c>
      <c r="AT273" s="152" t="s">
        <v>206</v>
      </c>
      <c r="AU273" s="152" t="s">
        <v>88</v>
      </c>
      <c r="AY273" s="13" t="s">
        <v>204</v>
      </c>
      <c r="BE273" s="153">
        <f t="shared" si="54"/>
        <v>0</v>
      </c>
      <c r="BF273" s="153">
        <f t="shared" si="55"/>
        <v>0</v>
      </c>
      <c r="BG273" s="153">
        <f t="shared" si="56"/>
        <v>0</v>
      </c>
      <c r="BH273" s="153">
        <f t="shared" si="57"/>
        <v>0</v>
      </c>
      <c r="BI273" s="153">
        <f t="shared" si="58"/>
        <v>0</v>
      </c>
      <c r="BJ273" s="13" t="s">
        <v>88</v>
      </c>
      <c r="BK273" s="153">
        <f t="shared" si="59"/>
        <v>0</v>
      </c>
      <c r="BL273" s="13" t="s">
        <v>267</v>
      </c>
      <c r="BM273" s="152" t="s">
        <v>1655</v>
      </c>
    </row>
    <row r="274" spans="2:65" s="11" customFormat="1" ht="25.95" customHeight="1" x14ac:dyDescent="0.25">
      <c r="B274" s="127"/>
      <c r="D274" s="128" t="s">
        <v>74</v>
      </c>
      <c r="E274" s="129" t="s">
        <v>1228</v>
      </c>
      <c r="F274" s="129" t="s">
        <v>1229</v>
      </c>
      <c r="I274" s="130"/>
      <c r="J274" s="131">
        <f>BK274</f>
        <v>0</v>
      </c>
      <c r="L274" s="127"/>
      <c r="M274" s="132"/>
      <c r="P274" s="133">
        <f>SUM(P275:P279)</f>
        <v>0</v>
      </c>
      <c r="R274" s="133">
        <f>SUM(R275:R279)</f>
        <v>0</v>
      </c>
      <c r="T274" s="134">
        <f>SUM(T275:T279)</f>
        <v>0</v>
      </c>
      <c r="AR274" s="128" t="s">
        <v>210</v>
      </c>
      <c r="AT274" s="135" t="s">
        <v>74</v>
      </c>
      <c r="AU274" s="135" t="s">
        <v>75</v>
      </c>
      <c r="AY274" s="128" t="s">
        <v>204</v>
      </c>
      <c r="BK274" s="136">
        <f>SUM(BK275:BK279)</f>
        <v>0</v>
      </c>
    </row>
    <row r="275" spans="2:65" s="1" customFormat="1" ht="16.5" customHeight="1" x14ac:dyDescent="0.2">
      <c r="B275" s="139"/>
      <c r="C275" s="140" t="s">
        <v>773</v>
      </c>
      <c r="D275" s="140" t="s">
        <v>206</v>
      </c>
      <c r="E275" s="141" t="s">
        <v>1656</v>
      </c>
      <c r="F275" s="142" t="s">
        <v>1657</v>
      </c>
      <c r="G275" s="143" t="s">
        <v>1658</v>
      </c>
      <c r="H275" s="144">
        <v>1</v>
      </c>
      <c r="I275" s="145"/>
      <c r="J275" s="146">
        <f>ROUND(I275*H275,2)</f>
        <v>0</v>
      </c>
      <c r="K275" s="147"/>
      <c r="L275" s="28"/>
      <c r="M275" s="148" t="s">
        <v>1</v>
      </c>
      <c r="N275" s="149" t="s">
        <v>41</v>
      </c>
      <c r="P275" s="150">
        <f>O275*H275</f>
        <v>0</v>
      </c>
      <c r="Q275" s="150">
        <v>0</v>
      </c>
      <c r="R275" s="150">
        <f>Q275*H275</f>
        <v>0</v>
      </c>
      <c r="S275" s="150">
        <v>0</v>
      </c>
      <c r="T275" s="151">
        <f>S275*H275</f>
        <v>0</v>
      </c>
      <c r="AR275" s="152" t="s">
        <v>1233</v>
      </c>
      <c r="AT275" s="152" t="s">
        <v>206</v>
      </c>
      <c r="AU275" s="152" t="s">
        <v>82</v>
      </c>
      <c r="AY275" s="13" t="s">
        <v>204</v>
      </c>
      <c r="BE275" s="153">
        <f>IF(N275="základná",J275,0)</f>
        <v>0</v>
      </c>
      <c r="BF275" s="153">
        <f>IF(N275="znížená",J275,0)</f>
        <v>0</v>
      </c>
      <c r="BG275" s="153">
        <f>IF(N275="zákl. prenesená",J275,0)</f>
        <v>0</v>
      </c>
      <c r="BH275" s="153">
        <f>IF(N275="zníž. prenesená",J275,0)</f>
        <v>0</v>
      </c>
      <c r="BI275" s="153">
        <f>IF(N275="nulová",J275,0)</f>
        <v>0</v>
      </c>
      <c r="BJ275" s="13" t="s">
        <v>88</v>
      </c>
      <c r="BK275" s="153">
        <f>ROUND(I275*H275,2)</f>
        <v>0</v>
      </c>
      <c r="BL275" s="13" t="s">
        <v>1233</v>
      </c>
      <c r="BM275" s="152" t="s">
        <v>1659</v>
      </c>
    </row>
    <row r="276" spans="2:65" s="1" customFormat="1" ht="33" customHeight="1" x14ac:dyDescent="0.2">
      <c r="B276" s="139"/>
      <c r="C276" s="140" t="s">
        <v>777</v>
      </c>
      <c r="D276" s="140" t="s">
        <v>206</v>
      </c>
      <c r="E276" s="141" t="s">
        <v>1231</v>
      </c>
      <c r="F276" s="142" t="s">
        <v>1660</v>
      </c>
      <c r="G276" s="143" t="s">
        <v>1238</v>
      </c>
      <c r="H276" s="144">
        <v>50</v>
      </c>
      <c r="I276" s="145"/>
      <c r="J276" s="146">
        <f>ROUND(I276*H276,2)</f>
        <v>0</v>
      </c>
      <c r="K276" s="147"/>
      <c r="L276" s="28"/>
      <c r="M276" s="148" t="s">
        <v>1</v>
      </c>
      <c r="N276" s="149" t="s">
        <v>41</v>
      </c>
      <c r="P276" s="150">
        <f>O276*H276</f>
        <v>0</v>
      </c>
      <c r="Q276" s="150">
        <v>0</v>
      </c>
      <c r="R276" s="150">
        <f>Q276*H276</f>
        <v>0</v>
      </c>
      <c r="S276" s="150">
        <v>0</v>
      </c>
      <c r="T276" s="151">
        <f>S276*H276</f>
        <v>0</v>
      </c>
      <c r="AR276" s="152" t="s">
        <v>1661</v>
      </c>
      <c r="AT276" s="152" t="s">
        <v>206</v>
      </c>
      <c r="AU276" s="152" t="s">
        <v>82</v>
      </c>
      <c r="AY276" s="13" t="s">
        <v>204</v>
      </c>
      <c r="BE276" s="153">
        <f>IF(N276="základná",J276,0)</f>
        <v>0</v>
      </c>
      <c r="BF276" s="153">
        <f>IF(N276="znížená",J276,0)</f>
        <v>0</v>
      </c>
      <c r="BG276" s="153">
        <f>IF(N276="zákl. prenesená",J276,0)</f>
        <v>0</v>
      </c>
      <c r="BH276" s="153">
        <f>IF(N276="zníž. prenesená",J276,0)</f>
        <v>0</v>
      </c>
      <c r="BI276" s="153">
        <f>IF(N276="nulová",J276,0)</f>
        <v>0</v>
      </c>
      <c r="BJ276" s="13" t="s">
        <v>88</v>
      </c>
      <c r="BK276" s="153">
        <f>ROUND(I276*H276,2)</f>
        <v>0</v>
      </c>
      <c r="BL276" s="13" t="s">
        <v>1661</v>
      </c>
      <c r="BM276" s="152" t="s">
        <v>1662</v>
      </c>
    </row>
    <row r="277" spans="2:65" s="1" customFormat="1" ht="37.799999999999997" customHeight="1" x14ac:dyDescent="0.2">
      <c r="B277" s="139"/>
      <c r="C277" s="140" t="s">
        <v>781</v>
      </c>
      <c r="D277" s="140" t="s">
        <v>206</v>
      </c>
      <c r="E277" s="141" t="s">
        <v>1236</v>
      </c>
      <c r="F277" s="142" t="s">
        <v>1663</v>
      </c>
      <c r="G277" s="143" t="s">
        <v>1238</v>
      </c>
      <c r="H277" s="144">
        <v>43</v>
      </c>
      <c r="I277" s="145"/>
      <c r="J277" s="146">
        <f>ROUND(I277*H277,2)</f>
        <v>0</v>
      </c>
      <c r="K277" s="147"/>
      <c r="L277" s="28"/>
      <c r="M277" s="148" t="s">
        <v>1</v>
      </c>
      <c r="N277" s="149" t="s">
        <v>41</v>
      </c>
      <c r="P277" s="150">
        <f>O277*H277</f>
        <v>0</v>
      </c>
      <c r="Q277" s="150">
        <v>0</v>
      </c>
      <c r="R277" s="150">
        <f>Q277*H277</f>
        <v>0</v>
      </c>
      <c r="S277" s="150">
        <v>0</v>
      </c>
      <c r="T277" s="151">
        <f>S277*H277</f>
        <v>0</v>
      </c>
      <c r="AR277" s="152" t="s">
        <v>1661</v>
      </c>
      <c r="AT277" s="152" t="s">
        <v>206</v>
      </c>
      <c r="AU277" s="152" t="s">
        <v>82</v>
      </c>
      <c r="AY277" s="13" t="s">
        <v>204</v>
      </c>
      <c r="BE277" s="153">
        <f>IF(N277="základná",J277,0)</f>
        <v>0</v>
      </c>
      <c r="BF277" s="153">
        <f>IF(N277="znížená",J277,0)</f>
        <v>0</v>
      </c>
      <c r="BG277" s="153">
        <f>IF(N277="zákl. prenesená",J277,0)</f>
        <v>0</v>
      </c>
      <c r="BH277" s="153">
        <f>IF(N277="zníž. prenesená",J277,0)</f>
        <v>0</v>
      </c>
      <c r="BI277" s="153">
        <f>IF(N277="nulová",J277,0)</f>
        <v>0</v>
      </c>
      <c r="BJ277" s="13" t="s">
        <v>88</v>
      </c>
      <c r="BK277" s="153">
        <f>ROUND(I277*H277,2)</f>
        <v>0</v>
      </c>
      <c r="BL277" s="13" t="s">
        <v>1661</v>
      </c>
      <c r="BM277" s="152" t="s">
        <v>1664</v>
      </c>
    </row>
    <row r="278" spans="2:65" s="1" customFormat="1" ht="33" customHeight="1" x14ac:dyDescent="0.2">
      <c r="B278" s="139"/>
      <c r="C278" s="140" t="s">
        <v>785</v>
      </c>
      <c r="D278" s="140" t="s">
        <v>206</v>
      </c>
      <c r="E278" s="141" t="s">
        <v>1665</v>
      </c>
      <c r="F278" s="142" t="s">
        <v>1666</v>
      </c>
      <c r="G278" s="143" t="s">
        <v>1238</v>
      </c>
      <c r="H278" s="144">
        <v>34</v>
      </c>
      <c r="I278" s="145"/>
      <c r="J278" s="146">
        <f>ROUND(I278*H278,2)</f>
        <v>0</v>
      </c>
      <c r="K278" s="147"/>
      <c r="L278" s="28"/>
      <c r="M278" s="148" t="s">
        <v>1</v>
      </c>
      <c r="N278" s="149" t="s">
        <v>41</v>
      </c>
      <c r="P278" s="150">
        <f>O278*H278</f>
        <v>0</v>
      </c>
      <c r="Q278" s="150">
        <v>0</v>
      </c>
      <c r="R278" s="150">
        <f>Q278*H278</f>
        <v>0</v>
      </c>
      <c r="S278" s="150">
        <v>0</v>
      </c>
      <c r="T278" s="151">
        <f>S278*H278</f>
        <v>0</v>
      </c>
      <c r="AR278" s="152" t="s">
        <v>1233</v>
      </c>
      <c r="AT278" s="152" t="s">
        <v>206</v>
      </c>
      <c r="AU278" s="152" t="s">
        <v>82</v>
      </c>
      <c r="AY278" s="13" t="s">
        <v>204</v>
      </c>
      <c r="BE278" s="153">
        <f>IF(N278="základná",J278,0)</f>
        <v>0</v>
      </c>
      <c r="BF278" s="153">
        <f>IF(N278="znížená",J278,0)</f>
        <v>0</v>
      </c>
      <c r="BG278" s="153">
        <f>IF(N278="zákl. prenesená",J278,0)</f>
        <v>0</v>
      </c>
      <c r="BH278" s="153">
        <f>IF(N278="zníž. prenesená",J278,0)</f>
        <v>0</v>
      </c>
      <c r="BI278" s="153">
        <f>IF(N278="nulová",J278,0)</f>
        <v>0</v>
      </c>
      <c r="BJ278" s="13" t="s">
        <v>88</v>
      </c>
      <c r="BK278" s="153">
        <f>ROUND(I278*H278,2)</f>
        <v>0</v>
      </c>
      <c r="BL278" s="13" t="s">
        <v>1233</v>
      </c>
      <c r="BM278" s="152" t="s">
        <v>1667</v>
      </c>
    </row>
    <row r="279" spans="2:65" s="1" customFormat="1" ht="37.799999999999997" customHeight="1" x14ac:dyDescent="0.2">
      <c r="B279" s="139"/>
      <c r="C279" s="140" t="s">
        <v>789</v>
      </c>
      <c r="D279" s="140" t="s">
        <v>206</v>
      </c>
      <c r="E279" s="141" t="s">
        <v>1668</v>
      </c>
      <c r="F279" s="142" t="s">
        <v>1669</v>
      </c>
      <c r="G279" s="143" t="s">
        <v>1238</v>
      </c>
      <c r="H279" s="144">
        <v>29</v>
      </c>
      <c r="I279" s="145"/>
      <c r="J279" s="146">
        <f>ROUND(I279*H279,2)</f>
        <v>0</v>
      </c>
      <c r="K279" s="147"/>
      <c r="L279" s="28"/>
      <c r="M279" s="166" t="s">
        <v>1</v>
      </c>
      <c r="N279" s="167" t="s">
        <v>41</v>
      </c>
      <c r="O279" s="168"/>
      <c r="P279" s="169">
        <f>O279*H279</f>
        <v>0</v>
      </c>
      <c r="Q279" s="169">
        <v>0</v>
      </c>
      <c r="R279" s="169">
        <f>Q279*H279</f>
        <v>0</v>
      </c>
      <c r="S279" s="169">
        <v>0</v>
      </c>
      <c r="T279" s="170">
        <f>S279*H279</f>
        <v>0</v>
      </c>
      <c r="AR279" s="152" t="s">
        <v>1233</v>
      </c>
      <c r="AT279" s="152" t="s">
        <v>206</v>
      </c>
      <c r="AU279" s="152" t="s">
        <v>82</v>
      </c>
      <c r="AY279" s="13" t="s">
        <v>204</v>
      </c>
      <c r="BE279" s="153">
        <f>IF(N279="základná",J279,0)</f>
        <v>0</v>
      </c>
      <c r="BF279" s="153">
        <f>IF(N279="znížená",J279,0)</f>
        <v>0</v>
      </c>
      <c r="BG279" s="153">
        <f>IF(N279="zákl. prenesená",J279,0)</f>
        <v>0</v>
      </c>
      <c r="BH279" s="153">
        <f>IF(N279="zníž. prenesená",J279,0)</f>
        <v>0</v>
      </c>
      <c r="BI279" s="153">
        <f>IF(N279="nulová",J279,0)</f>
        <v>0</v>
      </c>
      <c r="BJ279" s="13" t="s">
        <v>88</v>
      </c>
      <c r="BK279" s="153">
        <f>ROUND(I279*H279,2)</f>
        <v>0</v>
      </c>
      <c r="BL279" s="13" t="s">
        <v>1233</v>
      </c>
      <c r="BM279" s="152" t="s">
        <v>1670</v>
      </c>
    </row>
    <row r="280" spans="2:65" s="1" customFormat="1" ht="7.05" customHeight="1" x14ac:dyDescent="0.2">
      <c r="B280" s="43"/>
      <c r="C280" s="44"/>
      <c r="D280" s="44"/>
      <c r="E280" s="44"/>
      <c r="F280" s="44"/>
      <c r="G280" s="44"/>
      <c r="H280" s="44"/>
      <c r="I280" s="44"/>
      <c r="J280" s="44"/>
      <c r="K280" s="44"/>
      <c r="L280" s="28"/>
    </row>
  </sheetData>
  <autoFilter ref="C127:K279"/>
  <mergeCells count="12">
    <mergeCell ref="E120:H120"/>
    <mergeCell ref="L2:V2"/>
    <mergeCell ref="E85:H85"/>
    <mergeCell ref="E87:H87"/>
    <mergeCell ref="E89:H89"/>
    <mergeCell ref="E116:H116"/>
    <mergeCell ref="E118:H118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92"/>
  <sheetViews>
    <sheetView showGridLines="0" workbookViewId="0"/>
  </sheetViews>
  <sheetFormatPr defaultRowHeight="10.199999999999999" x14ac:dyDescent="0.2"/>
  <cols>
    <col min="1" max="1" width="8.28515625" customWidth="1"/>
    <col min="2" max="2" width="1.28515625" customWidth="1"/>
    <col min="3" max="3" width="4.140625" customWidth="1"/>
    <col min="4" max="4" width="4.28515625" customWidth="1"/>
    <col min="5" max="5" width="17.140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7.049999999999997" customHeight="1" x14ac:dyDescent="0.2">
      <c r="L2" s="198" t="s">
        <v>5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AT2" s="13" t="s">
        <v>97</v>
      </c>
    </row>
    <row r="3" spans="2:46" ht="7.0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.05" customHeight="1" x14ac:dyDescent="0.2">
      <c r="B4" s="16"/>
      <c r="D4" s="17" t="s">
        <v>152</v>
      </c>
      <c r="L4" s="16"/>
      <c r="M4" s="92" t="s">
        <v>9</v>
      </c>
      <c r="AT4" s="13" t="s">
        <v>3</v>
      </c>
    </row>
    <row r="5" spans="2:46" ht="7.05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16.5" customHeight="1" x14ac:dyDescent="0.2">
      <c r="B7" s="16"/>
      <c r="E7" s="234" t="str">
        <f>'Rekapitulácia stavby'!K6</f>
        <v>Výstavba novej budovy strediska DSS Doména</v>
      </c>
      <c r="F7" s="235"/>
      <c r="G7" s="235"/>
      <c r="H7" s="235"/>
      <c r="L7" s="16"/>
    </row>
    <row r="8" spans="2:46" ht="13.2" x14ac:dyDescent="0.2">
      <c r="B8" s="16"/>
      <c r="D8" s="23" t="s">
        <v>153</v>
      </c>
      <c r="L8" s="16"/>
    </row>
    <row r="9" spans="2:46" ht="16.5" customHeight="1" x14ac:dyDescent="0.2">
      <c r="B9" s="16"/>
      <c r="E9" s="234" t="s">
        <v>154</v>
      </c>
      <c r="F9" s="199"/>
      <c r="G9" s="199"/>
      <c r="H9" s="199"/>
      <c r="L9" s="16"/>
    </row>
    <row r="10" spans="2:46" ht="12" customHeight="1" x14ac:dyDescent="0.2">
      <c r="B10" s="16"/>
      <c r="D10" s="23" t="s">
        <v>155</v>
      </c>
      <c r="L10" s="16"/>
    </row>
    <row r="11" spans="2:46" s="1" customFormat="1" ht="16.5" customHeight="1" x14ac:dyDescent="0.2">
      <c r="B11" s="28"/>
      <c r="E11" s="220" t="s">
        <v>1247</v>
      </c>
      <c r="F11" s="233"/>
      <c r="G11" s="233"/>
      <c r="H11" s="233"/>
      <c r="L11" s="28"/>
    </row>
    <row r="12" spans="2:46" s="1" customFormat="1" ht="12" customHeight="1" x14ac:dyDescent="0.2">
      <c r="B12" s="28"/>
      <c r="D12" s="23" t="s">
        <v>1671</v>
      </c>
      <c r="L12" s="28"/>
    </row>
    <row r="13" spans="2:46" s="1" customFormat="1" ht="16.5" customHeight="1" x14ac:dyDescent="0.2">
      <c r="B13" s="28"/>
      <c r="E13" s="229" t="s">
        <v>1672</v>
      </c>
      <c r="F13" s="233"/>
      <c r="G13" s="233"/>
      <c r="H13" s="233"/>
      <c r="L13" s="28"/>
    </row>
    <row r="14" spans="2:46" s="1" customFormat="1" x14ac:dyDescent="0.2">
      <c r="B14" s="28"/>
      <c r="L14" s="28"/>
    </row>
    <row r="15" spans="2:46" s="1" customFormat="1" ht="12" customHeight="1" x14ac:dyDescent="0.2">
      <c r="B15" s="28"/>
      <c r="D15" s="23" t="s">
        <v>17</v>
      </c>
      <c r="F15" s="21" t="s">
        <v>1</v>
      </c>
      <c r="I15" s="23" t="s">
        <v>18</v>
      </c>
      <c r="J15" s="21" t="s">
        <v>1</v>
      </c>
      <c r="L15" s="28"/>
    </row>
    <row r="16" spans="2:46" s="1" customFormat="1" ht="12" customHeight="1" x14ac:dyDescent="0.2">
      <c r="B16" s="28"/>
      <c r="D16" s="23" t="s">
        <v>19</v>
      </c>
      <c r="F16" s="21" t="s">
        <v>20</v>
      </c>
      <c r="I16" s="23" t="s">
        <v>21</v>
      </c>
      <c r="J16" s="51" t="str">
        <f>'Rekapitulácia stavby'!AN8</f>
        <v>5. 4. 2024</v>
      </c>
      <c r="L16" s="28"/>
    </row>
    <row r="17" spans="2:12" s="1" customFormat="1" ht="10.8" customHeight="1" x14ac:dyDescent="0.2">
      <c r="B17" s="28"/>
      <c r="L17" s="28"/>
    </row>
    <row r="18" spans="2:12" s="1" customFormat="1" ht="12" customHeight="1" x14ac:dyDescent="0.2">
      <c r="B18" s="28"/>
      <c r="D18" s="23" t="s">
        <v>23</v>
      </c>
      <c r="I18" s="23" t="s">
        <v>24</v>
      </c>
      <c r="J18" s="21" t="s">
        <v>1</v>
      </c>
      <c r="L18" s="28"/>
    </row>
    <row r="19" spans="2:12" s="1" customFormat="1" ht="18" customHeight="1" x14ac:dyDescent="0.2">
      <c r="B19" s="28"/>
      <c r="E19" s="21" t="s">
        <v>25</v>
      </c>
      <c r="I19" s="23" t="s">
        <v>26</v>
      </c>
      <c r="J19" s="21" t="s">
        <v>1</v>
      </c>
      <c r="L19" s="28"/>
    </row>
    <row r="20" spans="2:12" s="1" customFormat="1" ht="7.05" customHeight="1" x14ac:dyDescent="0.2">
      <c r="B20" s="28"/>
      <c r="L20" s="28"/>
    </row>
    <row r="21" spans="2:12" s="1" customFormat="1" ht="12" customHeight="1" x14ac:dyDescent="0.2">
      <c r="B21" s="28"/>
      <c r="D21" s="23" t="s">
        <v>27</v>
      </c>
      <c r="I21" s="23" t="s">
        <v>24</v>
      </c>
      <c r="J21" s="24" t="str">
        <f>'Rekapitulácia stavby'!AN13</f>
        <v>Vyplň údaj</v>
      </c>
      <c r="L21" s="28"/>
    </row>
    <row r="22" spans="2:12" s="1" customFormat="1" ht="18" customHeight="1" x14ac:dyDescent="0.2">
      <c r="B22" s="28"/>
      <c r="E22" s="236" t="str">
        <f>'Rekapitulácia stavby'!E14</f>
        <v>Vyplň údaj</v>
      </c>
      <c r="F22" s="203"/>
      <c r="G22" s="203"/>
      <c r="H22" s="203"/>
      <c r="I22" s="23" t="s">
        <v>26</v>
      </c>
      <c r="J22" s="24" t="str">
        <f>'Rekapitulácia stavby'!AN14</f>
        <v>Vyplň údaj</v>
      </c>
      <c r="L22" s="28"/>
    </row>
    <row r="23" spans="2:12" s="1" customFormat="1" ht="7.05" customHeight="1" x14ac:dyDescent="0.2">
      <c r="B23" s="28"/>
      <c r="L23" s="28"/>
    </row>
    <row r="24" spans="2:12" s="1" customFormat="1" ht="12" customHeight="1" x14ac:dyDescent="0.2">
      <c r="B24" s="28"/>
      <c r="D24" s="23" t="s">
        <v>29</v>
      </c>
      <c r="I24" s="23" t="s">
        <v>24</v>
      </c>
      <c r="J24" s="21" t="s">
        <v>1</v>
      </c>
      <c r="L24" s="28"/>
    </row>
    <row r="25" spans="2:12" s="1" customFormat="1" ht="18" customHeight="1" x14ac:dyDescent="0.2">
      <c r="B25" s="28"/>
      <c r="E25" s="21" t="s">
        <v>30</v>
      </c>
      <c r="I25" s="23" t="s">
        <v>26</v>
      </c>
      <c r="J25" s="21" t="s">
        <v>1</v>
      </c>
      <c r="L25" s="28"/>
    </row>
    <row r="26" spans="2:12" s="1" customFormat="1" ht="7.05" customHeight="1" x14ac:dyDescent="0.2">
      <c r="B26" s="28"/>
      <c r="L26" s="28"/>
    </row>
    <row r="27" spans="2:12" s="1" customFormat="1" ht="12" customHeight="1" x14ac:dyDescent="0.2">
      <c r="B27" s="28"/>
      <c r="D27" s="23" t="s">
        <v>32</v>
      </c>
      <c r="I27" s="23" t="s">
        <v>24</v>
      </c>
      <c r="J27" s="21" t="s">
        <v>1</v>
      </c>
      <c r="L27" s="28"/>
    </row>
    <row r="28" spans="2:12" s="1" customFormat="1" ht="18" customHeight="1" x14ac:dyDescent="0.2">
      <c r="B28" s="28"/>
      <c r="E28" s="21" t="s">
        <v>1248</v>
      </c>
      <c r="I28" s="23" t="s">
        <v>26</v>
      </c>
      <c r="J28" s="21" t="s">
        <v>1</v>
      </c>
      <c r="L28" s="28"/>
    </row>
    <row r="29" spans="2:12" s="1" customFormat="1" ht="7.05" customHeight="1" x14ac:dyDescent="0.2">
      <c r="B29" s="28"/>
      <c r="L29" s="28"/>
    </row>
    <row r="30" spans="2:12" s="1" customFormat="1" ht="12" customHeight="1" x14ac:dyDescent="0.2">
      <c r="B30" s="28"/>
      <c r="D30" s="23" t="s">
        <v>34</v>
      </c>
      <c r="L30" s="28"/>
    </row>
    <row r="31" spans="2:12" s="7" customFormat="1" ht="16.5" customHeight="1" x14ac:dyDescent="0.2">
      <c r="B31" s="93"/>
      <c r="E31" s="207" t="s">
        <v>1</v>
      </c>
      <c r="F31" s="207"/>
      <c r="G31" s="207"/>
      <c r="H31" s="207"/>
      <c r="L31" s="93"/>
    </row>
    <row r="32" spans="2:12" s="1" customFormat="1" ht="7.05" customHeight="1" x14ac:dyDescent="0.2">
      <c r="B32" s="28"/>
      <c r="L32" s="28"/>
    </row>
    <row r="33" spans="2:12" s="1" customFormat="1" ht="7.05" customHeight="1" x14ac:dyDescent="0.2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25.35" customHeight="1" x14ac:dyDescent="0.2">
      <c r="B34" s="28"/>
      <c r="D34" s="94" t="s">
        <v>35</v>
      </c>
      <c r="J34" s="65">
        <f>ROUND(J134, 2)</f>
        <v>0</v>
      </c>
      <c r="L34" s="28"/>
    </row>
    <row r="35" spans="2:12" s="1" customFormat="1" ht="7.05" customHeight="1" x14ac:dyDescent="0.2">
      <c r="B35" s="28"/>
      <c r="D35" s="52"/>
      <c r="E35" s="52"/>
      <c r="F35" s="52"/>
      <c r="G35" s="52"/>
      <c r="H35" s="52"/>
      <c r="I35" s="52"/>
      <c r="J35" s="52"/>
      <c r="K35" s="52"/>
      <c r="L35" s="28"/>
    </row>
    <row r="36" spans="2:12" s="1" customFormat="1" ht="14.4" customHeight="1" x14ac:dyDescent="0.2">
      <c r="B36" s="28"/>
      <c r="F36" s="31" t="s">
        <v>37</v>
      </c>
      <c r="I36" s="31" t="s">
        <v>36</v>
      </c>
      <c r="J36" s="31" t="s">
        <v>38</v>
      </c>
      <c r="L36" s="28"/>
    </row>
    <row r="37" spans="2:12" s="1" customFormat="1" ht="14.4" customHeight="1" x14ac:dyDescent="0.2">
      <c r="B37" s="28"/>
      <c r="D37" s="54" t="s">
        <v>39</v>
      </c>
      <c r="E37" s="33" t="s">
        <v>40</v>
      </c>
      <c r="F37" s="95">
        <f>ROUND((SUM(BE134:BE191)),  2)</f>
        <v>0</v>
      </c>
      <c r="G37" s="96"/>
      <c r="H37" s="96"/>
      <c r="I37" s="97">
        <v>0.2</v>
      </c>
      <c r="J37" s="95">
        <f>ROUND(((SUM(BE134:BE191))*I37),  2)</f>
        <v>0</v>
      </c>
      <c r="L37" s="28"/>
    </row>
    <row r="38" spans="2:12" s="1" customFormat="1" ht="14.4" customHeight="1" x14ac:dyDescent="0.2">
      <c r="B38" s="28"/>
      <c r="E38" s="33" t="s">
        <v>41</v>
      </c>
      <c r="F38" s="95">
        <f>ROUND((SUM(BF134:BF191)),  2)</f>
        <v>0</v>
      </c>
      <c r="G38" s="96"/>
      <c r="H38" s="96"/>
      <c r="I38" s="97">
        <v>0.2</v>
      </c>
      <c r="J38" s="95">
        <f>ROUND(((SUM(BF134:BF191))*I38),  2)</f>
        <v>0</v>
      </c>
      <c r="L38" s="28"/>
    </row>
    <row r="39" spans="2:12" s="1" customFormat="1" ht="14.4" hidden="1" customHeight="1" x14ac:dyDescent="0.2">
      <c r="B39" s="28"/>
      <c r="E39" s="23" t="s">
        <v>42</v>
      </c>
      <c r="F39" s="85">
        <f>ROUND((SUM(BG134:BG191)),  2)</f>
        <v>0</v>
      </c>
      <c r="I39" s="98">
        <v>0.2</v>
      </c>
      <c r="J39" s="85">
        <f>0</f>
        <v>0</v>
      </c>
      <c r="L39" s="28"/>
    </row>
    <row r="40" spans="2:12" s="1" customFormat="1" ht="14.4" hidden="1" customHeight="1" x14ac:dyDescent="0.2">
      <c r="B40" s="28"/>
      <c r="E40" s="23" t="s">
        <v>43</v>
      </c>
      <c r="F40" s="85">
        <f>ROUND((SUM(BH134:BH191)),  2)</f>
        <v>0</v>
      </c>
      <c r="I40" s="98">
        <v>0.2</v>
      </c>
      <c r="J40" s="85">
        <f>0</f>
        <v>0</v>
      </c>
      <c r="L40" s="28"/>
    </row>
    <row r="41" spans="2:12" s="1" customFormat="1" ht="14.4" hidden="1" customHeight="1" x14ac:dyDescent="0.2">
      <c r="B41" s="28"/>
      <c r="E41" s="33" t="s">
        <v>44</v>
      </c>
      <c r="F41" s="95">
        <f>ROUND((SUM(BI134:BI191)),  2)</f>
        <v>0</v>
      </c>
      <c r="G41" s="96"/>
      <c r="H41" s="96"/>
      <c r="I41" s="97">
        <v>0</v>
      </c>
      <c r="J41" s="95">
        <f>0</f>
        <v>0</v>
      </c>
      <c r="L41" s="28"/>
    </row>
    <row r="42" spans="2:12" s="1" customFormat="1" ht="7.05" customHeight="1" x14ac:dyDescent="0.2">
      <c r="B42" s="28"/>
      <c r="L42" s="28"/>
    </row>
    <row r="43" spans="2:12" s="1" customFormat="1" ht="25.35" customHeight="1" x14ac:dyDescent="0.2">
      <c r="B43" s="28"/>
      <c r="C43" s="99"/>
      <c r="D43" s="100" t="s">
        <v>45</v>
      </c>
      <c r="E43" s="56"/>
      <c r="F43" s="56"/>
      <c r="G43" s="101" t="s">
        <v>46</v>
      </c>
      <c r="H43" s="102" t="s">
        <v>47</v>
      </c>
      <c r="I43" s="56"/>
      <c r="J43" s="103">
        <f>SUM(J34:J41)</f>
        <v>0</v>
      </c>
      <c r="K43" s="104"/>
      <c r="L43" s="28"/>
    </row>
    <row r="44" spans="2:12" s="1" customFormat="1" ht="14.4" customHeight="1" x14ac:dyDescent="0.2">
      <c r="B44" s="28"/>
      <c r="L44" s="28"/>
    </row>
    <row r="45" spans="2:12" ht="14.4" customHeight="1" x14ac:dyDescent="0.2">
      <c r="B45" s="16"/>
      <c r="L45" s="16"/>
    </row>
    <row r="46" spans="2:12" ht="14.4" customHeight="1" x14ac:dyDescent="0.2">
      <c r="B46" s="16"/>
      <c r="L46" s="16"/>
    </row>
    <row r="47" spans="2:12" ht="14.4" customHeight="1" x14ac:dyDescent="0.2">
      <c r="B47" s="16"/>
      <c r="L47" s="16"/>
    </row>
    <row r="48" spans="2:12" ht="14.4" customHeight="1" x14ac:dyDescent="0.2">
      <c r="B48" s="16"/>
      <c r="L48" s="16"/>
    </row>
    <row r="49" spans="2:12" ht="14.4" customHeight="1" x14ac:dyDescent="0.2">
      <c r="B49" s="16"/>
      <c r="L49" s="16"/>
    </row>
    <row r="50" spans="2:12" s="1" customFormat="1" ht="14.4" customHeight="1" x14ac:dyDescent="0.2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3.2" x14ac:dyDescent="0.2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.2" x14ac:dyDescent="0.2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3.2" x14ac:dyDescent="0.2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.0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.05" customHeight="1" x14ac:dyDescent="0.2">
      <c r="B82" s="28"/>
      <c r="C82" s="17" t="s">
        <v>158</v>
      </c>
      <c r="L82" s="28"/>
    </row>
    <row r="83" spans="2:12" s="1" customFormat="1" ht="7.05" customHeight="1" x14ac:dyDescent="0.2">
      <c r="B83" s="28"/>
      <c r="L83" s="28"/>
    </row>
    <row r="84" spans="2:12" s="1" customFormat="1" ht="12" customHeight="1" x14ac:dyDescent="0.2">
      <c r="B84" s="28"/>
      <c r="C84" s="23" t="s">
        <v>15</v>
      </c>
      <c r="L84" s="28"/>
    </row>
    <row r="85" spans="2:12" s="1" customFormat="1" ht="16.5" customHeight="1" x14ac:dyDescent="0.2">
      <c r="B85" s="28"/>
      <c r="E85" s="234" t="str">
        <f>E7</f>
        <v>Výstavba novej budovy strediska DSS Doména</v>
      </c>
      <c r="F85" s="235"/>
      <c r="G85" s="235"/>
      <c r="H85" s="235"/>
      <c r="L85" s="28"/>
    </row>
    <row r="86" spans="2:12" ht="12" customHeight="1" x14ac:dyDescent="0.2">
      <c r="B86" s="16"/>
      <c r="C86" s="23" t="s">
        <v>153</v>
      </c>
      <c r="L86" s="16"/>
    </row>
    <row r="87" spans="2:12" ht="16.5" customHeight="1" x14ac:dyDescent="0.2">
      <c r="B87" s="16"/>
      <c r="E87" s="234" t="s">
        <v>154</v>
      </c>
      <c r="F87" s="199"/>
      <c r="G87" s="199"/>
      <c r="H87" s="199"/>
      <c r="L87" s="16"/>
    </row>
    <row r="88" spans="2:12" ht="12" customHeight="1" x14ac:dyDescent="0.2">
      <c r="B88" s="16"/>
      <c r="C88" s="23" t="s">
        <v>155</v>
      </c>
      <c r="L88" s="16"/>
    </row>
    <row r="89" spans="2:12" s="1" customFormat="1" ht="16.5" customHeight="1" x14ac:dyDescent="0.2">
      <c r="B89" s="28"/>
      <c r="E89" s="220" t="s">
        <v>1247</v>
      </c>
      <c r="F89" s="233"/>
      <c r="G89" s="233"/>
      <c r="H89" s="233"/>
      <c r="L89" s="28"/>
    </row>
    <row r="90" spans="2:12" s="1" customFormat="1" ht="12" customHeight="1" x14ac:dyDescent="0.2">
      <c r="B90" s="28"/>
      <c r="C90" s="23" t="s">
        <v>1671</v>
      </c>
      <c r="L90" s="28"/>
    </row>
    <row r="91" spans="2:12" s="1" customFormat="1" ht="16.5" customHeight="1" x14ac:dyDescent="0.2">
      <c r="B91" s="28"/>
      <c r="E91" s="229" t="str">
        <f>E13</f>
        <v>2.1 - Rozvody vody, kanál v základoch</v>
      </c>
      <c r="F91" s="233"/>
      <c r="G91" s="233"/>
      <c r="H91" s="233"/>
      <c r="L91" s="28"/>
    </row>
    <row r="92" spans="2:12" s="1" customFormat="1" ht="7.05" customHeight="1" x14ac:dyDescent="0.2">
      <c r="B92" s="28"/>
      <c r="L92" s="28"/>
    </row>
    <row r="93" spans="2:12" s="1" customFormat="1" ht="12" customHeight="1" x14ac:dyDescent="0.2">
      <c r="B93" s="28"/>
      <c r="C93" s="23" t="s">
        <v>19</v>
      </c>
      <c r="F93" s="21" t="str">
        <f>F16</f>
        <v>k.ú.: Ždiar nad Hronom, č.p.:1793/3</v>
      </c>
      <c r="I93" s="23" t="s">
        <v>21</v>
      </c>
      <c r="J93" s="51" t="str">
        <f>IF(J16="","",J16)</f>
        <v>5. 4. 2024</v>
      </c>
      <c r="L93" s="28"/>
    </row>
    <row r="94" spans="2:12" s="1" customFormat="1" ht="7.05" customHeight="1" x14ac:dyDescent="0.2">
      <c r="B94" s="28"/>
      <c r="L94" s="28"/>
    </row>
    <row r="95" spans="2:12" s="1" customFormat="1" ht="15.15" customHeight="1" x14ac:dyDescent="0.2">
      <c r="B95" s="28"/>
      <c r="C95" s="23" t="s">
        <v>23</v>
      </c>
      <c r="F95" s="21" t="str">
        <f>E19</f>
        <v>Zriadenie sociálnych služieb LIPA</v>
      </c>
      <c r="I95" s="23" t="s">
        <v>29</v>
      </c>
      <c r="J95" s="26" t="str">
        <f>E25</f>
        <v>Ing. Viliam Michálek</v>
      </c>
      <c r="L95" s="28"/>
    </row>
    <row r="96" spans="2:12" s="1" customFormat="1" ht="15.15" customHeight="1" x14ac:dyDescent="0.2">
      <c r="B96" s="28"/>
      <c r="C96" s="23" t="s">
        <v>27</v>
      </c>
      <c r="F96" s="21" t="str">
        <f>IF(E22="","",E22)</f>
        <v>Vyplň údaj</v>
      </c>
      <c r="I96" s="23" t="s">
        <v>32</v>
      </c>
      <c r="J96" s="26" t="str">
        <f>E28</f>
        <v>Ing. Peter Antol</v>
      </c>
      <c r="L96" s="28"/>
    </row>
    <row r="97" spans="2:47" s="1" customFormat="1" ht="10.199999999999999" customHeight="1" x14ac:dyDescent="0.2">
      <c r="B97" s="28"/>
      <c r="L97" s="28"/>
    </row>
    <row r="98" spans="2:47" s="1" customFormat="1" ht="29.25" customHeight="1" x14ac:dyDescent="0.2">
      <c r="B98" s="28"/>
      <c r="C98" s="107" t="s">
        <v>159</v>
      </c>
      <c r="D98" s="99"/>
      <c r="E98" s="99"/>
      <c r="F98" s="99"/>
      <c r="G98" s="99"/>
      <c r="H98" s="99"/>
      <c r="I98" s="99"/>
      <c r="J98" s="108" t="s">
        <v>160</v>
      </c>
      <c r="K98" s="99"/>
      <c r="L98" s="28"/>
    </row>
    <row r="99" spans="2:47" s="1" customFormat="1" ht="10.199999999999999" customHeight="1" x14ac:dyDescent="0.2">
      <c r="B99" s="28"/>
      <c r="L99" s="28"/>
    </row>
    <row r="100" spans="2:47" s="1" customFormat="1" ht="22.8" customHeight="1" x14ac:dyDescent="0.2">
      <c r="B100" s="28"/>
      <c r="C100" s="109" t="s">
        <v>161</v>
      </c>
      <c r="J100" s="65">
        <f>J134</f>
        <v>0</v>
      </c>
      <c r="L100" s="28"/>
      <c r="AU100" s="13" t="s">
        <v>162</v>
      </c>
    </row>
    <row r="101" spans="2:47" s="8" customFormat="1" ht="25.05" customHeight="1" x14ac:dyDescent="0.2">
      <c r="B101" s="110"/>
      <c r="D101" s="111" t="s">
        <v>1673</v>
      </c>
      <c r="E101" s="112"/>
      <c r="F101" s="112"/>
      <c r="G101" s="112"/>
      <c r="H101" s="112"/>
      <c r="I101" s="112"/>
      <c r="J101" s="113">
        <f>J135</f>
        <v>0</v>
      </c>
      <c r="L101" s="110"/>
    </row>
    <row r="102" spans="2:47" s="8" customFormat="1" ht="25.05" customHeight="1" x14ac:dyDescent="0.2">
      <c r="B102" s="110"/>
      <c r="D102" s="111" t="s">
        <v>163</v>
      </c>
      <c r="E102" s="112"/>
      <c r="F102" s="112"/>
      <c r="G102" s="112"/>
      <c r="H102" s="112"/>
      <c r="I102" s="112"/>
      <c r="J102" s="113">
        <f>J138</f>
        <v>0</v>
      </c>
      <c r="L102" s="110"/>
    </row>
    <row r="103" spans="2:47" s="9" customFormat="1" ht="19.95" customHeight="1" x14ac:dyDescent="0.2">
      <c r="B103" s="114"/>
      <c r="D103" s="115" t="s">
        <v>164</v>
      </c>
      <c r="E103" s="116"/>
      <c r="F103" s="116"/>
      <c r="G103" s="116"/>
      <c r="H103" s="116"/>
      <c r="I103" s="116"/>
      <c r="J103" s="117">
        <f>J139</f>
        <v>0</v>
      </c>
      <c r="L103" s="114"/>
    </row>
    <row r="104" spans="2:47" s="9" customFormat="1" ht="19.95" customHeight="1" x14ac:dyDescent="0.2">
      <c r="B104" s="114"/>
      <c r="D104" s="115" t="s">
        <v>167</v>
      </c>
      <c r="E104" s="116"/>
      <c r="F104" s="116"/>
      <c r="G104" s="116"/>
      <c r="H104" s="116"/>
      <c r="I104" s="116"/>
      <c r="J104" s="117">
        <f>J144</f>
        <v>0</v>
      </c>
      <c r="L104" s="114"/>
    </row>
    <row r="105" spans="2:47" s="9" customFormat="1" ht="19.95" customHeight="1" x14ac:dyDescent="0.2">
      <c r="B105" s="114"/>
      <c r="D105" s="115" t="s">
        <v>1674</v>
      </c>
      <c r="E105" s="116"/>
      <c r="F105" s="116"/>
      <c r="G105" s="116"/>
      <c r="H105" s="116"/>
      <c r="I105" s="116"/>
      <c r="J105" s="117">
        <f>J146</f>
        <v>0</v>
      </c>
      <c r="L105" s="114"/>
    </row>
    <row r="106" spans="2:47" s="8" customFormat="1" ht="25.05" customHeight="1" x14ac:dyDescent="0.2">
      <c r="B106" s="110"/>
      <c r="D106" s="111" t="s">
        <v>171</v>
      </c>
      <c r="E106" s="112"/>
      <c r="F106" s="112"/>
      <c r="G106" s="112"/>
      <c r="H106" s="112"/>
      <c r="I106" s="112"/>
      <c r="J106" s="113">
        <f>J153</f>
        <v>0</v>
      </c>
      <c r="L106" s="110"/>
    </row>
    <row r="107" spans="2:47" s="9" customFormat="1" ht="19.95" customHeight="1" x14ac:dyDescent="0.2">
      <c r="B107" s="114"/>
      <c r="D107" s="115" t="s">
        <v>1249</v>
      </c>
      <c r="E107" s="116"/>
      <c r="F107" s="116"/>
      <c r="G107" s="116"/>
      <c r="H107" s="116"/>
      <c r="I107" s="116"/>
      <c r="J107" s="117">
        <f>J154</f>
        <v>0</v>
      </c>
      <c r="L107" s="114"/>
    </row>
    <row r="108" spans="2:47" s="8" customFormat="1" ht="25.05" customHeight="1" x14ac:dyDescent="0.2">
      <c r="B108" s="110"/>
      <c r="D108" s="111" t="s">
        <v>1675</v>
      </c>
      <c r="E108" s="112"/>
      <c r="F108" s="112"/>
      <c r="G108" s="112"/>
      <c r="H108" s="112"/>
      <c r="I108" s="112"/>
      <c r="J108" s="113">
        <f>J182</f>
        <v>0</v>
      </c>
      <c r="L108" s="110"/>
    </row>
    <row r="109" spans="2:47" s="9" customFormat="1" ht="19.95" customHeight="1" x14ac:dyDescent="0.2">
      <c r="B109" s="114"/>
      <c r="D109" s="115" t="s">
        <v>1676</v>
      </c>
      <c r="E109" s="116"/>
      <c r="F109" s="116"/>
      <c r="G109" s="116"/>
      <c r="H109" s="116"/>
      <c r="I109" s="116"/>
      <c r="J109" s="117">
        <f>J183</f>
        <v>0</v>
      </c>
      <c r="L109" s="114"/>
    </row>
    <row r="110" spans="2:47" s="8" customFormat="1" ht="25.05" customHeight="1" x14ac:dyDescent="0.2">
      <c r="B110" s="110"/>
      <c r="D110" s="111" t="s">
        <v>188</v>
      </c>
      <c r="E110" s="112"/>
      <c r="F110" s="112"/>
      <c r="G110" s="112"/>
      <c r="H110" s="112"/>
      <c r="I110" s="112"/>
      <c r="J110" s="113">
        <f>J187</f>
        <v>0</v>
      </c>
      <c r="L110" s="110"/>
    </row>
    <row r="111" spans="2:47" s="1" customFormat="1" ht="21.75" customHeight="1" x14ac:dyDescent="0.2">
      <c r="B111" s="28"/>
      <c r="L111" s="28"/>
    </row>
    <row r="112" spans="2:47" s="1" customFormat="1" ht="7.05" customHeight="1" x14ac:dyDescent="0.2"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28"/>
    </row>
    <row r="116" spans="2:12" s="1" customFormat="1" ht="7.05" customHeight="1" x14ac:dyDescent="0.2">
      <c r="B116" s="45"/>
      <c r="C116" s="46"/>
      <c r="D116" s="46"/>
      <c r="E116" s="46"/>
      <c r="F116" s="46"/>
      <c r="G116" s="46"/>
      <c r="H116" s="46"/>
      <c r="I116" s="46"/>
      <c r="J116" s="46"/>
      <c r="K116" s="46"/>
      <c r="L116" s="28"/>
    </row>
    <row r="117" spans="2:12" s="1" customFormat="1" ht="25.05" customHeight="1" x14ac:dyDescent="0.2">
      <c r="B117" s="28"/>
      <c r="C117" s="17" t="s">
        <v>190</v>
      </c>
      <c r="L117" s="28"/>
    </row>
    <row r="118" spans="2:12" s="1" customFormat="1" ht="7.05" customHeight="1" x14ac:dyDescent="0.2">
      <c r="B118" s="28"/>
      <c r="L118" s="28"/>
    </row>
    <row r="119" spans="2:12" s="1" customFormat="1" ht="12" customHeight="1" x14ac:dyDescent="0.2">
      <c r="B119" s="28"/>
      <c r="C119" s="23" t="s">
        <v>15</v>
      </c>
      <c r="L119" s="28"/>
    </row>
    <row r="120" spans="2:12" s="1" customFormat="1" ht="16.5" customHeight="1" x14ac:dyDescent="0.2">
      <c r="B120" s="28"/>
      <c r="E120" s="234" t="str">
        <f>E7</f>
        <v>Výstavba novej budovy strediska DSS Doména</v>
      </c>
      <c r="F120" s="235"/>
      <c r="G120" s="235"/>
      <c r="H120" s="235"/>
      <c r="L120" s="28"/>
    </row>
    <row r="121" spans="2:12" ht="12" customHeight="1" x14ac:dyDescent="0.2">
      <c r="B121" s="16"/>
      <c r="C121" s="23" t="s">
        <v>153</v>
      </c>
      <c r="L121" s="16"/>
    </row>
    <row r="122" spans="2:12" ht="16.5" customHeight="1" x14ac:dyDescent="0.2">
      <c r="B122" s="16"/>
      <c r="E122" s="234" t="s">
        <v>154</v>
      </c>
      <c r="F122" s="199"/>
      <c r="G122" s="199"/>
      <c r="H122" s="199"/>
      <c r="L122" s="16"/>
    </row>
    <row r="123" spans="2:12" ht="12" customHeight="1" x14ac:dyDescent="0.2">
      <c r="B123" s="16"/>
      <c r="C123" s="23" t="s">
        <v>155</v>
      </c>
      <c r="L123" s="16"/>
    </row>
    <row r="124" spans="2:12" s="1" customFormat="1" ht="16.5" customHeight="1" x14ac:dyDescent="0.2">
      <c r="B124" s="28"/>
      <c r="E124" s="220" t="s">
        <v>1247</v>
      </c>
      <c r="F124" s="233"/>
      <c r="G124" s="233"/>
      <c r="H124" s="233"/>
      <c r="L124" s="28"/>
    </row>
    <row r="125" spans="2:12" s="1" customFormat="1" ht="12" customHeight="1" x14ac:dyDescent="0.2">
      <c r="B125" s="28"/>
      <c r="C125" s="23" t="s">
        <v>1671</v>
      </c>
      <c r="L125" s="28"/>
    </row>
    <row r="126" spans="2:12" s="1" customFormat="1" ht="16.5" customHeight="1" x14ac:dyDescent="0.2">
      <c r="B126" s="28"/>
      <c r="E126" s="229" t="str">
        <f>E13</f>
        <v>2.1 - Rozvody vody, kanál v základoch</v>
      </c>
      <c r="F126" s="233"/>
      <c r="G126" s="233"/>
      <c r="H126" s="233"/>
      <c r="L126" s="28"/>
    </row>
    <row r="127" spans="2:12" s="1" customFormat="1" ht="7.05" customHeight="1" x14ac:dyDescent="0.2">
      <c r="B127" s="28"/>
      <c r="L127" s="28"/>
    </row>
    <row r="128" spans="2:12" s="1" customFormat="1" ht="12" customHeight="1" x14ac:dyDescent="0.2">
      <c r="B128" s="28"/>
      <c r="C128" s="23" t="s">
        <v>19</v>
      </c>
      <c r="F128" s="21" t="str">
        <f>F16</f>
        <v>k.ú.: Ždiar nad Hronom, č.p.:1793/3</v>
      </c>
      <c r="I128" s="23" t="s">
        <v>21</v>
      </c>
      <c r="J128" s="51" t="str">
        <f>IF(J16="","",J16)</f>
        <v>5. 4. 2024</v>
      </c>
      <c r="L128" s="28"/>
    </row>
    <row r="129" spans="2:65" s="1" customFormat="1" ht="7.05" customHeight="1" x14ac:dyDescent="0.2">
      <c r="B129" s="28"/>
      <c r="L129" s="28"/>
    </row>
    <row r="130" spans="2:65" s="1" customFormat="1" ht="15.15" customHeight="1" x14ac:dyDescent="0.2">
      <c r="B130" s="28"/>
      <c r="C130" s="23" t="s">
        <v>23</v>
      </c>
      <c r="F130" s="21" t="str">
        <f>E19</f>
        <v>Zriadenie sociálnych služieb LIPA</v>
      </c>
      <c r="I130" s="23" t="s">
        <v>29</v>
      </c>
      <c r="J130" s="26" t="str">
        <f>E25</f>
        <v>Ing. Viliam Michálek</v>
      </c>
      <c r="L130" s="28"/>
    </row>
    <row r="131" spans="2:65" s="1" customFormat="1" ht="15.15" customHeight="1" x14ac:dyDescent="0.2">
      <c r="B131" s="28"/>
      <c r="C131" s="23" t="s">
        <v>27</v>
      </c>
      <c r="F131" s="21" t="str">
        <f>IF(E22="","",E22)</f>
        <v>Vyplň údaj</v>
      </c>
      <c r="I131" s="23" t="s">
        <v>32</v>
      </c>
      <c r="J131" s="26" t="str">
        <f>E28</f>
        <v>Ing. Peter Antol</v>
      </c>
      <c r="L131" s="28"/>
    </row>
    <row r="132" spans="2:65" s="1" customFormat="1" ht="10.199999999999999" customHeight="1" x14ac:dyDescent="0.2">
      <c r="B132" s="28"/>
      <c r="L132" s="28"/>
    </row>
    <row r="133" spans="2:65" s="10" customFormat="1" ht="29.25" customHeight="1" x14ac:dyDescent="0.2">
      <c r="B133" s="118"/>
      <c r="C133" s="119" t="s">
        <v>191</v>
      </c>
      <c r="D133" s="120" t="s">
        <v>60</v>
      </c>
      <c r="E133" s="120" t="s">
        <v>56</v>
      </c>
      <c r="F133" s="120" t="s">
        <v>57</v>
      </c>
      <c r="G133" s="120" t="s">
        <v>192</v>
      </c>
      <c r="H133" s="120" t="s">
        <v>193</v>
      </c>
      <c r="I133" s="120" t="s">
        <v>194</v>
      </c>
      <c r="J133" s="121" t="s">
        <v>160</v>
      </c>
      <c r="K133" s="122" t="s">
        <v>195</v>
      </c>
      <c r="L133" s="118"/>
      <c r="M133" s="58" t="s">
        <v>1</v>
      </c>
      <c r="N133" s="59" t="s">
        <v>39</v>
      </c>
      <c r="O133" s="59" t="s">
        <v>196</v>
      </c>
      <c r="P133" s="59" t="s">
        <v>197</v>
      </c>
      <c r="Q133" s="59" t="s">
        <v>198</v>
      </c>
      <c r="R133" s="59" t="s">
        <v>199</v>
      </c>
      <c r="S133" s="59" t="s">
        <v>200</v>
      </c>
      <c r="T133" s="60" t="s">
        <v>201</v>
      </c>
    </row>
    <row r="134" spans="2:65" s="1" customFormat="1" ht="22.8" customHeight="1" x14ac:dyDescent="0.3">
      <c r="B134" s="28"/>
      <c r="C134" s="63" t="s">
        <v>161</v>
      </c>
      <c r="J134" s="123">
        <f>BK134</f>
        <v>0</v>
      </c>
      <c r="L134" s="28"/>
      <c r="M134" s="61"/>
      <c r="N134" s="52"/>
      <c r="O134" s="52"/>
      <c r="P134" s="124">
        <f>P135+P138+P153+P182+P187</f>
        <v>0</v>
      </c>
      <c r="Q134" s="52"/>
      <c r="R134" s="124">
        <f>R135+R138+R153+R182+R187</f>
        <v>14.682715380000001</v>
      </c>
      <c r="S134" s="52"/>
      <c r="T134" s="125">
        <f>T135+T138+T153+T182+T187</f>
        <v>0</v>
      </c>
      <c r="AT134" s="13" t="s">
        <v>74</v>
      </c>
      <c r="AU134" s="13" t="s">
        <v>162</v>
      </c>
      <c r="BK134" s="126">
        <f>BK135+BK138+BK153+BK182+BK187</f>
        <v>0</v>
      </c>
    </row>
    <row r="135" spans="2:65" s="11" customFormat="1" ht="25.95" customHeight="1" x14ac:dyDescent="0.25">
      <c r="B135" s="127"/>
      <c r="D135" s="128" t="s">
        <v>74</v>
      </c>
      <c r="E135" s="129" t="s">
        <v>88</v>
      </c>
      <c r="F135" s="129" t="s">
        <v>246</v>
      </c>
      <c r="I135" s="130"/>
      <c r="J135" s="131">
        <f>BK135</f>
        <v>0</v>
      </c>
      <c r="L135" s="127"/>
      <c r="M135" s="132"/>
      <c r="P135" s="133">
        <f>SUM(P136:P137)</f>
        <v>0</v>
      </c>
      <c r="R135" s="133">
        <f>SUM(R136:R137)</f>
        <v>0</v>
      </c>
      <c r="T135" s="134">
        <f>SUM(T136:T137)</f>
        <v>0</v>
      </c>
      <c r="AR135" s="128" t="s">
        <v>82</v>
      </c>
      <c r="AT135" s="135" t="s">
        <v>74</v>
      </c>
      <c r="AU135" s="135" t="s">
        <v>75</v>
      </c>
      <c r="AY135" s="128" t="s">
        <v>204</v>
      </c>
      <c r="BK135" s="136">
        <f>SUM(BK136:BK137)</f>
        <v>0</v>
      </c>
    </row>
    <row r="136" spans="2:65" s="1" customFormat="1" ht="37.799999999999997" customHeight="1" x14ac:dyDescent="0.2">
      <c r="B136" s="139"/>
      <c r="C136" s="140" t="s">
        <v>82</v>
      </c>
      <c r="D136" s="140" t="s">
        <v>206</v>
      </c>
      <c r="E136" s="141" t="s">
        <v>1677</v>
      </c>
      <c r="F136" s="142" t="s">
        <v>1678</v>
      </c>
      <c r="G136" s="143" t="s">
        <v>294</v>
      </c>
      <c r="H136" s="144">
        <v>5</v>
      </c>
      <c r="I136" s="145"/>
      <c r="J136" s="146">
        <f>ROUND(I136*H136,2)</f>
        <v>0</v>
      </c>
      <c r="K136" s="147"/>
      <c r="L136" s="28"/>
      <c r="M136" s="148" t="s">
        <v>1</v>
      </c>
      <c r="N136" s="149" t="s">
        <v>41</v>
      </c>
      <c r="P136" s="150">
        <f>O136*H136</f>
        <v>0</v>
      </c>
      <c r="Q136" s="150">
        <v>0</v>
      </c>
      <c r="R136" s="150">
        <f>Q136*H136</f>
        <v>0</v>
      </c>
      <c r="S136" s="150">
        <v>0</v>
      </c>
      <c r="T136" s="151">
        <f>S136*H136</f>
        <v>0</v>
      </c>
      <c r="AR136" s="152" t="s">
        <v>210</v>
      </c>
      <c r="AT136" s="152" t="s">
        <v>206</v>
      </c>
      <c r="AU136" s="152" t="s">
        <v>82</v>
      </c>
      <c r="AY136" s="13" t="s">
        <v>204</v>
      </c>
      <c r="BE136" s="153">
        <f>IF(N136="základná",J136,0)</f>
        <v>0</v>
      </c>
      <c r="BF136" s="153">
        <f>IF(N136="znížená",J136,0)</f>
        <v>0</v>
      </c>
      <c r="BG136" s="153">
        <f>IF(N136="zákl. prenesená",J136,0)</f>
        <v>0</v>
      </c>
      <c r="BH136" s="153">
        <f>IF(N136="zníž. prenesená",J136,0)</f>
        <v>0</v>
      </c>
      <c r="BI136" s="153">
        <f>IF(N136="nulová",J136,0)</f>
        <v>0</v>
      </c>
      <c r="BJ136" s="13" t="s">
        <v>88</v>
      </c>
      <c r="BK136" s="153">
        <f>ROUND(I136*H136,2)</f>
        <v>0</v>
      </c>
      <c r="BL136" s="13" t="s">
        <v>210</v>
      </c>
      <c r="BM136" s="152" t="s">
        <v>1679</v>
      </c>
    </row>
    <row r="137" spans="2:65" s="1" customFormat="1" ht="37.799999999999997" customHeight="1" x14ac:dyDescent="0.2">
      <c r="B137" s="139"/>
      <c r="C137" s="140" t="s">
        <v>88</v>
      </c>
      <c r="D137" s="140" t="s">
        <v>206</v>
      </c>
      <c r="E137" s="141" t="s">
        <v>1680</v>
      </c>
      <c r="F137" s="142" t="s">
        <v>1681</v>
      </c>
      <c r="G137" s="143" t="s">
        <v>294</v>
      </c>
      <c r="H137" s="144">
        <v>1</v>
      </c>
      <c r="I137" s="145"/>
      <c r="J137" s="146">
        <f>ROUND(I137*H137,2)</f>
        <v>0</v>
      </c>
      <c r="K137" s="147"/>
      <c r="L137" s="28"/>
      <c r="M137" s="148" t="s">
        <v>1</v>
      </c>
      <c r="N137" s="149" t="s">
        <v>41</v>
      </c>
      <c r="P137" s="150">
        <f>O137*H137</f>
        <v>0</v>
      </c>
      <c r="Q137" s="150">
        <v>0</v>
      </c>
      <c r="R137" s="150">
        <f>Q137*H137</f>
        <v>0</v>
      </c>
      <c r="S137" s="150">
        <v>0</v>
      </c>
      <c r="T137" s="151">
        <f>S137*H137</f>
        <v>0</v>
      </c>
      <c r="AR137" s="152" t="s">
        <v>210</v>
      </c>
      <c r="AT137" s="152" t="s">
        <v>206</v>
      </c>
      <c r="AU137" s="152" t="s">
        <v>82</v>
      </c>
      <c r="AY137" s="13" t="s">
        <v>204</v>
      </c>
      <c r="BE137" s="153">
        <f>IF(N137="základná",J137,0)</f>
        <v>0</v>
      </c>
      <c r="BF137" s="153">
        <f>IF(N137="znížená",J137,0)</f>
        <v>0</v>
      </c>
      <c r="BG137" s="153">
        <f>IF(N137="zákl. prenesená",J137,0)</f>
        <v>0</v>
      </c>
      <c r="BH137" s="153">
        <f>IF(N137="zníž. prenesená",J137,0)</f>
        <v>0</v>
      </c>
      <c r="BI137" s="153">
        <f>IF(N137="nulová",J137,0)</f>
        <v>0</v>
      </c>
      <c r="BJ137" s="13" t="s">
        <v>88</v>
      </c>
      <c r="BK137" s="153">
        <f>ROUND(I137*H137,2)</f>
        <v>0</v>
      </c>
      <c r="BL137" s="13" t="s">
        <v>210</v>
      </c>
      <c r="BM137" s="152" t="s">
        <v>1682</v>
      </c>
    </row>
    <row r="138" spans="2:65" s="11" customFormat="1" ht="25.95" customHeight="1" x14ac:dyDescent="0.25">
      <c r="B138" s="127"/>
      <c r="D138" s="128" t="s">
        <v>74</v>
      </c>
      <c r="E138" s="129" t="s">
        <v>202</v>
      </c>
      <c r="F138" s="129" t="s">
        <v>203</v>
      </c>
      <c r="I138" s="130"/>
      <c r="J138" s="131">
        <f>BK138</f>
        <v>0</v>
      </c>
      <c r="L138" s="127"/>
      <c r="M138" s="132"/>
      <c r="P138" s="133">
        <f>P139+P144+P146</f>
        <v>0</v>
      </c>
      <c r="R138" s="133">
        <f>R139+R144+R146</f>
        <v>11.681190080000002</v>
      </c>
      <c r="T138" s="134">
        <f>T139+T144+T146</f>
        <v>0</v>
      </c>
      <c r="AR138" s="128" t="s">
        <v>82</v>
      </c>
      <c r="AT138" s="135" t="s">
        <v>74</v>
      </c>
      <c r="AU138" s="135" t="s">
        <v>75</v>
      </c>
      <c r="AY138" s="128" t="s">
        <v>204</v>
      </c>
      <c r="BK138" s="136">
        <f>BK139+BK144+BK146</f>
        <v>0</v>
      </c>
    </row>
    <row r="139" spans="2:65" s="11" customFormat="1" ht="22.8" customHeight="1" x14ac:dyDescent="0.25">
      <c r="B139" s="127"/>
      <c r="D139" s="128" t="s">
        <v>74</v>
      </c>
      <c r="E139" s="137" t="s">
        <v>82</v>
      </c>
      <c r="F139" s="137" t="s">
        <v>205</v>
      </c>
      <c r="I139" s="130"/>
      <c r="J139" s="138">
        <f>BK139</f>
        <v>0</v>
      </c>
      <c r="L139" s="127"/>
      <c r="M139" s="132"/>
      <c r="P139" s="133">
        <f>SUM(P140:P143)</f>
        <v>0</v>
      </c>
      <c r="R139" s="133">
        <f>SUM(R140:R143)</f>
        <v>0</v>
      </c>
      <c r="T139" s="134">
        <f>SUM(T140:T143)</f>
        <v>0</v>
      </c>
      <c r="AR139" s="128" t="s">
        <v>82</v>
      </c>
      <c r="AT139" s="135" t="s">
        <v>74</v>
      </c>
      <c r="AU139" s="135" t="s">
        <v>82</v>
      </c>
      <c r="AY139" s="128" t="s">
        <v>204</v>
      </c>
      <c r="BK139" s="136">
        <f>SUM(BK140:BK143)</f>
        <v>0</v>
      </c>
    </row>
    <row r="140" spans="2:65" s="1" customFormat="1" ht="16.5" customHeight="1" x14ac:dyDescent="0.2">
      <c r="B140" s="139"/>
      <c r="C140" s="140" t="s">
        <v>93</v>
      </c>
      <c r="D140" s="140" t="s">
        <v>206</v>
      </c>
      <c r="E140" s="141" t="s">
        <v>1683</v>
      </c>
      <c r="F140" s="142" t="s">
        <v>1684</v>
      </c>
      <c r="G140" s="143" t="s">
        <v>209</v>
      </c>
      <c r="H140" s="144">
        <v>55</v>
      </c>
      <c r="I140" s="145"/>
      <c r="J140" s="146">
        <f>ROUND(I140*H140,2)</f>
        <v>0</v>
      </c>
      <c r="K140" s="147"/>
      <c r="L140" s="28"/>
      <c r="M140" s="148" t="s">
        <v>1</v>
      </c>
      <c r="N140" s="149" t="s">
        <v>41</v>
      </c>
      <c r="P140" s="150">
        <f>O140*H140</f>
        <v>0</v>
      </c>
      <c r="Q140" s="150">
        <v>0</v>
      </c>
      <c r="R140" s="150">
        <f>Q140*H140</f>
        <v>0</v>
      </c>
      <c r="S140" s="150">
        <v>0</v>
      </c>
      <c r="T140" s="151">
        <f>S140*H140</f>
        <v>0</v>
      </c>
      <c r="AR140" s="152" t="s">
        <v>210</v>
      </c>
      <c r="AT140" s="152" t="s">
        <v>206</v>
      </c>
      <c r="AU140" s="152" t="s">
        <v>88</v>
      </c>
      <c r="AY140" s="13" t="s">
        <v>204</v>
      </c>
      <c r="BE140" s="153">
        <f>IF(N140="základná",J140,0)</f>
        <v>0</v>
      </c>
      <c r="BF140" s="153">
        <f>IF(N140="znížená",J140,0)</f>
        <v>0</v>
      </c>
      <c r="BG140" s="153">
        <f>IF(N140="zákl. prenesená",J140,0)</f>
        <v>0</v>
      </c>
      <c r="BH140" s="153">
        <f>IF(N140="zníž. prenesená",J140,0)</f>
        <v>0</v>
      </c>
      <c r="BI140" s="153">
        <f>IF(N140="nulová",J140,0)</f>
        <v>0</v>
      </c>
      <c r="BJ140" s="13" t="s">
        <v>88</v>
      </c>
      <c r="BK140" s="153">
        <f>ROUND(I140*H140,2)</f>
        <v>0</v>
      </c>
      <c r="BL140" s="13" t="s">
        <v>210</v>
      </c>
      <c r="BM140" s="152" t="s">
        <v>1685</v>
      </c>
    </row>
    <row r="141" spans="2:65" s="1" customFormat="1" ht="33" customHeight="1" x14ac:dyDescent="0.2">
      <c r="B141" s="139"/>
      <c r="C141" s="140" t="s">
        <v>210</v>
      </c>
      <c r="D141" s="140" t="s">
        <v>206</v>
      </c>
      <c r="E141" s="141" t="s">
        <v>1686</v>
      </c>
      <c r="F141" s="142" t="s">
        <v>1687</v>
      </c>
      <c r="G141" s="143" t="s">
        <v>209</v>
      </c>
      <c r="H141" s="144">
        <v>27.645</v>
      </c>
      <c r="I141" s="145"/>
      <c r="J141" s="146">
        <f>ROUND(I141*H141,2)</f>
        <v>0</v>
      </c>
      <c r="K141" s="147"/>
      <c r="L141" s="28"/>
      <c r="M141" s="148" t="s">
        <v>1</v>
      </c>
      <c r="N141" s="149" t="s">
        <v>41</v>
      </c>
      <c r="P141" s="150">
        <f>O141*H141</f>
        <v>0</v>
      </c>
      <c r="Q141" s="150">
        <v>0</v>
      </c>
      <c r="R141" s="150">
        <f>Q141*H141</f>
        <v>0</v>
      </c>
      <c r="S141" s="150">
        <v>0</v>
      </c>
      <c r="T141" s="151">
        <f>S141*H141</f>
        <v>0</v>
      </c>
      <c r="AR141" s="152" t="s">
        <v>210</v>
      </c>
      <c r="AT141" s="152" t="s">
        <v>206</v>
      </c>
      <c r="AU141" s="152" t="s">
        <v>88</v>
      </c>
      <c r="AY141" s="13" t="s">
        <v>204</v>
      </c>
      <c r="BE141" s="153">
        <f>IF(N141="základná",J141,0)</f>
        <v>0</v>
      </c>
      <c r="BF141" s="153">
        <f>IF(N141="znížená",J141,0)</f>
        <v>0</v>
      </c>
      <c r="BG141" s="153">
        <f>IF(N141="zákl. prenesená",J141,0)</f>
        <v>0</v>
      </c>
      <c r="BH141" s="153">
        <f>IF(N141="zníž. prenesená",J141,0)</f>
        <v>0</v>
      </c>
      <c r="BI141" s="153">
        <f>IF(N141="nulová",J141,0)</f>
        <v>0</v>
      </c>
      <c r="BJ141" s="13" t="s">
        <v>88</v>
      </c>
      <c r="BK141" s="153">
        <f>ROUND(I141*H141,2)</f>
        <v>0</v>
      </c>
      <c r="BL141" s="13" t="s">
        <v>210</v>
      </c>
      <c r="BM141" s="152" t="s">
        <v>1688</v>
      </c>
    </row>
    <row r="142" spans="2:65" s="1" customFormat="1" ht="24.15" customHeight="1" x14ac:dyDescent="0.2">
      <c r="B142" s="139"/>
      <c r="C142" s="140" t="s">
        <v>221</v>
      </c>
      <c r="D142" s="140" t="s">
        <v>206</v>
      </c>
      <c r="E142" s="141" t="s">
        <v>1689</v>
      </c>
      <c r="F142" s="142" t="s">
        <v>1690</v>
      </c>
      <c r="G142" s="143" t="s">
        <v>209</v>
      </c>
      <c r="H142" s="144">
        <v>27.355</v>
      </c>
      <c r="I142" s="145"/>
      <c r="J142" s="146">
        <f>ROUND(I142*H142,2)</f>
        <v>0</v>
      </c>
      <c r="K142" s="147"/>
      <c r="L142" s="28"/>
      <c r="M142" s="148" t="s">
        <v>1</v>
      </c>
      <c r="N142" s="149" t="s">
        <v>41</v>
      </c>
      <c r="P142" s="150">
        <f>O142*H142</f>
        <v>0</v>
      </c>
      <c r="Q142" s="150">
        <v>0</v>
      </c>
      <c r="R142" s="150">
        <f>Q142*H142</f>
        <v>0</v>
      </c>
      <c r="S142" s="150">
        <v>0</v>
      </c>
      <c r="T142" s="151">
        <f>S142*H142</f>
        <v>0</v>
      </c>
      <c r="AR142" s="152" t="s">
        <v>210</v>
      </c>
      <c r="AT142" s="152" t="s">
        <v>206</v>
      </c>
      <c r="AU142" s="152" t="s">
        <v>88</v>
      </c>
      <c r="AY142" s="13" t="s">
        <v>204</v>
      </c>
      <c r="BE142" s="153">
        <f>IF(N142="základná",J142,0)</f>
        <v>0</v>
      </c>
      <c r="BF142" s="153">
        <f>IF(N142="znížená",J142,0)</f>
        <v>0</v>
      </c>
      <c r="BG142" s="153">
        <f>IF(N142="zákl. prenesená",J142,0)</f>
        <v>0</v>
      </c>
      <c r="BH142" s="153">
        <f>IF(N142="zníž. prenesená",J142,0)</f>
        <v>0</v>
      </c>
      <c r="BI142" s="153">
        <f>IF(N142="nulová",J142,0)</f>
        <v>0</v>
      </c>
      <c r="BJ142" s="13" t="s">
        <v>88</v>
      </c>
      <c r="BK142" s="153">
        <f>ROUND(I142*H142,2)</f>
        <v>0</v>
      </c>
      <c r="BL142" s="13" t="s">
        <v>210</v>
      </c>
      <c r="BM142" s="152" t="s">
        <v>1691</v>
      </c>
    </row>
    <row r="143" spans="2:65" s="1" customFormat="1" ht="24.15" customHeight="1" x14ac:dyDescent="0.2">
      <c r="B143" s="139"/>
      <c r="C143" s="140" t="s">
        <v>225</v>
      </c>
      <c r="D143" s="140" t="s">
        <v>206</v>
      </c>
      <c r="E143" s="141" t="s">
        <v>1692</v>
      </c>
      <c r="F143" s="142" t="s">
        <v>1693</v>
      </c>
      <c r="G143" s="143" t="s">
        <v>209</v>
      </c>
      <c r="H143" s="144">
        <v>20.34</v>
      </c>
      <c r="I143" s="145"/>
      <c r="J143" s="146">
        <f>ROUND(I143*H143,2)</f>
        <v>0</v>
      </c>
      <c r="K143" s="147"/>
      <c r="L143" s="28"/>
      <c r="M143" s="148" t="s">
        <v>1</v>
      </c>
      <c r="N143" s="149" t="s">
        <v>41</v>
      </c>
      <c r="P143" s="150">
        <f>O143*H143</f>
        <v>0</v>
      </c>
      <c r="Q143" s="150">
        <v>0</v>
      </c>
      <c r="R143" s="150">
        <f>Q143*H143</f>
        <v>0</v>
      </c>
      <c r="S143" s="150">
        <v>0</v>
      </c>
      <c r="T143" s="151">
        <f>S143*H143</f>
        <v>0</v>
      </c>
      <c r="AR143" s="152" t="s">
        <v>210</v>
      </c>
      <c r="AT143" s="152" t="s">
        <v>206</v>
      </c>
      <c r="AU143" s="152" t="s">
        <v>88</v>
      </c>
      <c r="AY143" s="13" t="s">
        <v>204</v>
      </c>
      <c r="BE143" s="153">
        <f>IF(N143="základná",J143,0)</f>
        <v>0</v>
      </c>
      <c r="BF143" s="153">
        <f>IF(N143="znížená",J143,0)</f>
        <v>0</v>
      </c>
      <c r="BG143" s="153">
        <f>IF(N143="zákl. prenesená",J143,0)</f>
        <v>0</v>
      </c>
      <c r="BH143" s="153">
        <f>IF(N143="zníž. prenesená",J143,0)</f>
        <v>0</v>
      </c>
      <c r="BI143" s="153">
        <f>IF(N143="nulová",J143,0)</f>
        <v>0</v>
      </c>
      <c r="BJ143" s="13" t="s">
        <v>88</v>
      </c>
      <c r="BK143" s="153">
        <f>ROUND(I143*H143,2)</f>
        <v>0</v>
      </c>
      <c r="BL143" s="13" t="s">
        <v>210</v>
      </c>
      <c r="BM143" s="152" t="s">
        <v>1694</v>
      </c>
    </row>
    <row r="144" spans="2:65" s="11" customFormat="1" ht="22.8" customHeight="1" x14ac:dyDescent="0.25">
      <c r="B144" s="127"/>
      <c r="D144" s="128" t="s">
        <v>74</v>
      </c>
      <c r="E144" s="137" t="s">
        <v>210</v>
      </c>
      <c r="F144" s="137" t="s">
        <v>394</v>
      </c>
      <c r="I144" s="130"/>
      <c r="J144" s="138">
        <f>BK144</f>
        <v>0</v>
      </c>
      <c r="L144" s="127"/>
      <c r="M144" s="132"/>
      <c r="P144" s="133">
        <f>P145</f>
        <v>0</v>
      </c>
      <c r="R144" s="133">
        <f>R145</f>
        <v>11.549052000000001</v>
      </c>
      <c r="T144" s="134">
        <f>T145</f>
        <v>0</v>
      </c>
      <c r="AR144" s="128" t="s">
        <v>82</v>
      </c>
      <c r="AT144" s="135" t="s">
        <v>74</v>
      </c>
      <c r="AU144" s="135" t="s">
        <v>82</v>
      </c>
      <c r="AY144" s="128" t="s">
        <v>204</v>
      </c>
      <c r="BK144" s="136">
        <f>BK145</f>
        <v>0</v>
      </c>
    </row>
    <row r="145" spans="2:65" s="1" customFormat="1" ht="24.15" customHeight="1" x14ac:dyDescent="0.2">
      <c r="B145" s="139"/>
      <c r="C145" s="140" t="s">
        <v>229</v>
      </c>
      <c r="D145" s="140" t="s">
        <v>206</v>
      </c>
      <c r="E145" s="141" t="s">
        <v>1695</v>
      </c>
      <c r="F145" s="142" t="s">
        <v>1696</v>
      </c>
      <c r="G145" s="143" t="s">
        <v>209</v>
      </c>
      <c r="H145" s="144">
        <v>6.78</v>
      </c>
      <c r="I145" s="145"/>
      <c r="J145" s="146">
        <f>ROUND(I145*H145,2)</f>
        <v>0</v>
      </c>
      <c r="K145" s="147"/>
      <c r="L145" s="28"/>
      <c r="M145" s="148" t="s">
        <v>1</v>
      </c>
      <c r="N145" s="149" t="s">
        <v>41</v>
      </c>
      <c r="P145" s="150">
        <f>O145*H145</f>
        <v>0</v>
      </c>
      <c r="Q145" s="150">
        <v>1.7034</v>
      </c>
      <c r="R145" s="150">
        <f>Q145*H145</f>
        <v>11.549052000000001</v>
      </c>
      <c r="S145" s="150">
        <v>0</v>
      </c>
      <c r="T145" s="151">
        <f>S145*H145</f>
        <v>0</v>
      </c>
      <c r="AR145" s="152" t="s">
        <v>210</v>
      </c>
      <c r="AT145" s="152" t="s">
        <v>206</v>
      </c>
      <c r="AU145" s="152" t="s">
        <v>88</v>
      </c>
      <c r="AY145" s="13" t="s">
        <v>204</v>
      </c>
      <c r="BE145" s="153">
        <f>IF(N145="základná",J145,0)</f>
        <v>0</v>
      </c>
      <c r="BF145" s="153">
        <f>IF(N145="znížená",J145,0)</f>
        <v>0</v>
      </c>
      <c r="BG145" s="153">
        <f>IF(N145="zákl. prenesená",J145,0)</f>
        <v>0</v>
      </c>
      <c r="BH145" s="153">
        <f>IF(N145="zníž. prenesená",J145,0)</f>
        <v>0</v>
      </c>
      <c r="BI145" s="153">
        <f>IF(N145="nulová",J145,0)</f>
        <v>0</v>
      </c>
      <c r="BJ145" s="13" t="s">
        <v>88</v>
      </c>
      <c r="BK145" s="153">
        <f>ROUND(I145*H145,2)</f>
        <v>0</v>
      </c>
      <c r="BL145" s="13" t="s">
        <v>210</v>
      </c>
      <c r="BM145" s="152" t="s">
        <v>1697</v>
      </c>
    </row>
    <row r="146" spans="2:65" s="11" customFormat="1" ht="22.8" customHeight="1" x14ac:dyDescent="0.25">
      <c r="B146" s="127"/>
      <c r="D146" s="128" t="s">
        <v>74</v>
      </c>
      <c r="E146" s="137" t="s">
        <v>233</v>
      </c>
      <c r="F146" s="137" t="s">
        <v>1698</v>
      </c>
      <c r="I146" s="130"/>
      <c r="J146" s="138">
        <f>BK146</f>
        <v>0</v>
      </c>
      <c r="L146" s="127"/>
      <c r="M146" s="132"/>
      <c r="P146" s="133">
        <f>SUM(P147:P152)</f>
        <v>0</v>
      </c>
      <c r="R146" s="133">
        <f>SUM(R147:R152)</f>
        <v>0.13213807999999999</v>
      </c>
      <c r="T146" s="134">
        <f>SUM(T147:T152)</f>
        <v>0</v>
      </c>
      <c r="AR146" s="128" t="s">
        <v>82</v>
      </c>
      <c r="AT146" s="135" t="s">
        <v>74</v>
      </c>
      <c r="AU146" s="135" t="s">
        <v>82</v>
      </c>
      <c r="AY146" s="128" t="s">
        <v>204</v>
      </c>
      <c r="BK146" s="136">
        <f>SUM(BK147:BK152)</f>
        <v>0</v>
      </c>
    </row>
    <row r="147" spans="2:65" s="1" customFormat="1" ht="33" customHeight="1" x14ac:dyDescent="0.2">
      <c r="B147" s="139"/>
      <c r="C147" s="140" t="s">
        <v>233</v>
      </c>
      <c r="D147" s="140" t="s">
        <v>206</v>
      </c>
      <c r="E147" s="141" t="s">
        <v>1699</v>
      </c>
      <c r="F147" s="142" t="s">
        <v>1700</v>
      </c>
      <c r="G147" s="143" t="s">
        <v>495</v>
      </c>
      <c r="H147" s="144">
        <v>8</v>
      </c>
      <c r="I147" s="145"/>
      <c r="J147" s="146">
        <f t="shared" ref="J147:J152" si="0">ROUND(I147*H147,2)</f>
        <v>0</v>
      </c>
      <c r="K147" s="147"/>
      <c r="L147" s="28"/>
      <c r="M147" s="148" t="s">
        <v>1</v>
      </c>
      <c r="N147" s="149" t="s">
        <v>41</v>
      </c>
      <c r="P147" s="150">
        <f t="shared" ref="P147:P152" si="1">O147*H147</f>
        <v>0</v>
      </c>
      <c r="Q147" s="150">
        <v>0</v>
      </c>
      <c r="R147" s="150">
        <f t="shared" ref="R147:R152" si="2">Q147*H147</f>
        <v>0</v>
      </c>
      <c r="S147" s="150">
        <v>0</v>
      </c>
      <c r="T147" s="151">
        <f t="shared" ref="T147:T152" si="3">S147*H147</f>
        <v>0</v>
      </c>
      <c r="AR147" s="152" t="s">
        <v>210</v>
      </c>
      <c r="AT147" s="152" t="s">
        <v>206</v>
      </c>
      <c r="AU147" s="152" t="s">
        <v>88</v>
      </c>
      <c r="AY147" s="13" t="s">
        <v>204</v>
      </c>
      <c r="BE147" s="153">
        <f t="shared" ref="BE147:BE152" si="4">IF(N147="základná",J147,0)</f>
        <v>0</v>
      </c>
      <c r="BF147" s="153">
        <f t="shared" ref="BF147:BF152" si="5">IF(N147="znížená",J147,0)</f>
        <v>0</v>
      </c>
      <c r="BG147" s="153">
        <f t="shared" ref="BG147:BG152" si="6">IF(N147="zákl. prenesená",J147,0)</f>
        <v>0</v>
      </c>
      <c r="BH147" s="153">
        <f t="shared" ref="BH147:BH152" si="7">IF(N147="zníž. prenesená",J147,0)</f>
        <v>0</v>
      </c>
      <c r="BI147" s="153">
        <f t="shared" ref="BI147:BI152" si="8">IF(N147="nulová",J147,0)</f>
        <v>0</v>
      </c>
      <c r="BJ147" s="13" t="s">
        <v>88</v>
      </c>
      <c r="BK147" s="153">
        <f t="shared" ref="BK147:BK152" si="9">ROUND(I147*H147,2)</f>
        <v>0</v>
      </c>
      <c r="BL147" s="13" t="s">
        <v>210</v>
      </c>
      <c r="BM147" s="152" t="s">
        <v>1701</v>
      </c>
    </row>
    <row r="148" spans="2:65" s="1" customFormat="1" ht="24.15" customHeight="1" x14ac:dyDescent="0.2">
      <c r="B148" s="139"/>
      <c r="C148" s="154" t="s">
        <v>237</v>
      </c>
      <c r="D148" s="154" t="s">
        <v>301</v>
      </c>
      <c r="E148" s="155" t="s">
        <v>1702</v>
      </c>
      <c r="F148" s="156" t="s">
        <v>1703</v>
      </c>
      <c r="G148" s="157" t="s">
        <v>495</v>
      </c>
      <c r="H148" s="158">
        <v>8</v>
      </c>
      <c r="I148" s="159"/>
      <c r="J148" s="160">
        <f t="shared" si="0"/>
        <v>0</v>
      </c>
      <c r="K148" s="161"/>
      <c r="L148" s="162"/>
      <c r="M148" s="163" t="s">
        <v>1</v>
      </c>
      <c r="N148" s="164" t="s">
        <v>41</v>
      </c>
      <c r="P148" s="150">
        <f t="shared" si="1"/>
        <v>0</v>
      </c>
      <c r="Q148" s="150">
        <v>6.7000000000000002E-4</v>
      </c>
      <c r="R148" s="150">
        <f t="shared" si="2"/>
        <v>5.3600000000000002E-3</v>
      </c>
      <c r="S148" s="150">
        <v>0</v>
      </c>
      <c r="T148" s="151">
        <f t="shared" si="3"/>
        <v>0</v>
      </c>
      <c r="AR148" s="152" t="s">
        <v>233</v>
      </c>
      <c r="AT148" s="152" t="s">
        <v>301</v>
      </c>
      <c r="AU148" s="152" t="s">
        <v>88</v>
      </c>
      <c r="AY148" s="13" t="s">
        <v>204</v>
      </c>
      <c r="BE148" s="153">
        <f t="shared" si="4"/>
        <v>0</v>
      </c>
      <c r="BF148" s="153">
        <f t="shared" si="5"/>
        <v>0</v>
      </c>
      <c r="BG148" s="153">
        <f t="shared" si="6"/>
        <v>0</v>
      </c>
      <c r="BH148" s="153">
        <f t="shared" si="7"/>
        <v>0</v>
      </c>
      <c r="BI148" s="153">
        <f t="shared" si="8"/>
        <v>0</v>
      </c>
      <c r="BJ148" s="13" t="s">
        <v>88</v>
      </c>
      <c r="BK148" s="153">
        <f t="shared" si="9"/>
        <v>0</v>
      </c>
      <c r="BL148" s="13" t="s">
        <v>210</v>
      </c>
      <c r="BM148" s="152" t="s">
        <v>1704</v>
      </c>
    </row>
    <row r="149" spans="2:65" s="1" customFormat="1" ht="24.15" customHeight="1" x14ac:dyDescent="0.2">
      <c r="B149" s="139"/>
      <c r="C149" s="154" t="s">
        <v>241</v>
      </c>
      <c r="D149" s="154" t="s">
        <v>301</v>
      </c>
      <c r="E149" s="155" t="s">
        <v>1705</v>
      </c>
      <c r="F149" s="156" t="s">
        <v>1706</v>
      </c>
      <c r="G149" s="157" t="s">
        <v>294</v>
      </c>
      <c r="H149" s="158">
        <v>1</v>
      </c>
      <c r="I149" s="159"/>
      <c r="J149" s="160">
        <f t="shared" si="0"/>
        <v>0</v>
      </c>
      <c r="K149" s="161"/>
      <c r="L149" s="162"/>
      <c r="M149" s="163" t="s">
        <v>1</v>
      </c>
      <c r="N149" s="164" t="s">
        <v>41</v>
      </c>
      <c r="P149" s="150">
        <f t="shared" si="1"/>
        <v>0</v>
      </c>
      <c r="Q149" s="150">
        <v>1.6000000000000001E-4</v>
      </c>
      <c r="R149" s="150">
        <f t="shared" si="2"/>
        <v>1.6000000000000001E-4</v>
      </c>
      <c r="S149" s="150">
        <v>0</v>
      </c>
      <c r="T149" s="151">
        <f t="shared" si="3"/>
        <v>0</v>
      </c>
      <c r="AR149" s="152" t="s">
        <v>233</v>
      </c>
      <c r="AT149" s="152" t="s">
        <v>301</v>
      </c>
      <c r="AU149" s="152" t="s">
        <v>88</v>
      </c>
      <c r="AY149" s="13" t="s">
        <v>204</v>
      </c>
      <c r="BE149" s="153">
        <f t="shared" si="4"/>
        <v>0</v>
      </c>
      <c r="BF149" s="153">
        <f t="shared" si="5"/>
        <v>0</v>
      </c>
      <c r="BG149" s="153">
        <f t="shared" si="6"/>
        <v>0</v>
      </c>
      <c r="BH149" s="153">
        <f t="shared" si="7"/>
        <v>0</v>
      </c>
      <c r="BI149" s="153">
        <f t="shared" si="8"/>
        <v>0</v>
      </c>
      <c r="BJ149" s="13" t="s">
        <v>88</v>
      </c>
      <c r="BK149" s="153">
        <f t="shared" si="9"/>
        <v>0</v>
      </c>
      <c r="BL149" s="13" t="s">
        <v>210</v>
      </c>
      <c r="BM149" s="152" t="s">
        <v>1707</v>
      </c>
    </row>
    <row r="150" spans="2:65" s="1" customFormat="1" ht="24.15" customHeight="1" x14ac:dyDescent="0.2">
      <c r="B150" s="139"/>
      <c r="C150" s="140" t="s">
        <v>247</v>
      </c>
      <c r="D150" s="140" t="s">
        <v>206</v>
      </c>
      <c r="E150" s="141" t="s">
        <v>1708</v>
      </c>
      <c r="F150" s="142" t="s">
        <v>1709</v>
      </c>
      <c r="G150" s="143" t="s">
        <v>294</v>
      </c>
      <c r="H150" s="144">
        <v>8</v>
      </c>
      <c r="I150" s="145"/>
      <c r="J150" s="146">
        <f t="shared" si="0"/>
        <v>0</v>
      </c>
      <c r="K150" s="147"/>
      <c r="L150" s="28"/>
      <c r="M150" s="148" t="s">
        <v>1</v>
      </c>
      <c r="N150" s="149" t="s">
        <v>41</v>
      </c>
      <c r="P150" s="150">
        <f t="shared" si="1"/>
        <v>0</v>
      </c>
      <c r="Q150" s="150">
        <v>1.581726E-2</v>
      </c>
      <c r="R150" s="150">
        <f t="shared" si="2"/>
        <v>0.12653808</v>
      </c>
      <c r="S150" s="150">
        <v>0</v>
      </c>
      <c r="T150" s="151">
        <f t="shared" si="3"/>
        <v>0</v>
      </c>
      <c r="AR150" s="152" t="s">
        <v>210</v>
      </c>
      <c r="AT150" s="152" t="s">
        <v>206</v>
      </c>
      <c r="AU150" s="152" t="s">
        <v>88</v>
      </c>
      <c r="AY150" s="13" t="s">
        <v>204</v>
      </c>
      <c r="BE150" s="153">
        <f t="shared" si="4"/>
        <v>0</v>
      </c>
      <c r="BF150" s="153">
        <f t="shared" si="5"/>
        <v>0</v>
      </c>
      <c r="BG150" s="153">
        <f t="shared" si="6"/>
        <v>0</v>
      </c>
      <c r="BH150" s="153">
        <f t="shared" si="7"/>
        <v>0</v>
      </c>
      <c r="BI150" s="153">
        <f t="shared" si="8"/>
        <v>0</v>
      </c>
      <c r="BJ150" s="13" t="s">
        <v>88</v>
      </c>
      <c r="BK150" s="153">
        <f t="shared" si="9"/>
        <v>0</v>
      </c>
      <c r="BL150" s="13" t="s">
        <v>210</v>
      </c>
      <c r="BM150" s="152" t="s">
        <v>1710</v>
      </c>
    </row>
    <row r="151" spans="2:65" s="1" customFormat="1" ht="24.15" customHeight="1" x14ac:dyDescent="0.2">
      <c r="B151" s="139"/>
      <c r="C151" s="140" t="s">
        <v>251</v>
      </c>
      <c r="D151" s="140" t="s">
        <v>206</v>
      </c>
      <c r="E151" s="141" t="s">
        <v>1711</v>
      </c>
      <c r="F151" s="142" t="s">
        <v>1712</v>
      </c>
      <c r="G151" s="143" t="s">
        <v>495</v>
      </c>
      <c r="H151" s="144">
        <v>8</v>
      </c>
      <c r="I151" s="145"/>
      <c r="J151" s="146">
        <f t="shared" si="0"/>
        <v>0</v>
      </c>
      <c r="K151" s="147"/>
      <c r="L151" s="28"/>
      <c r="M151" s="148" t="s">
        <v>1</v>
      </c>
      <c r="N151" s="149" t="s">
        <v>41</v>
      </c>
      <c r="P151" s="150">
        <f t="shared" si="1"/>
        <v>0</v>
      </c>
      <c r="Q151" s="150">
        <v>0</v>
      </c>
      <c r="R151" s="150">
        <f t="shared" si="2"/>
        <v>0</v>
      </c>
      <c r="S151" s="150">
        <v>0</v>
      </c>
      <c r="T151" s="151">
        <f t="shared" si="3"/>
        <v>0</v>
      </c>
      <c r="AR151" s="152" t="s">
        <v>210</v>
      </c>
      <c r="AT151" s="152" t="s">
        <v>206</v>
      </c>
      <c r="AU151" s="152" t="s">
        <v>88</v>
      </c>
      <c r="AY151" s="13" t="s">
        <v>204</v>
      </c>
      <c r="BE151" s="153">
        <f t="shared" si="4"/>
        <v>0</v>
      </c>
      <c r="BF151" s="153">
        <f t="shared" si="5"/>
        <v>0</v>
      </c>
      <c r="BG151" s="153">
        <f t="shared" si="6"/>
        <v>0</v>
      </c>
      <c r="BH151" s="153">
        <f t="shared" si="7"/>
        <v>0</v>
      </c>
      <c r="BI151" s="153">
        <f t="shared" si="8"/>
        <v>0</v>
      </c>
      <c r="BJ151" s="13" t="s">
        <v>88</v>
      </c>
      <c r="BK151" s="153">
        <f t="shared" si="9"/>
        <v>0</v>
      </c>
      <c r="BL151" s="13" t="s">
        <v>210</v>
      </c>
      <c r="BM151" s="152" t="s">
        <v>1713</v>
      </c>
    </row>
    <row r="152" spans="2:65" s="1" customFormat="1" ht="24.15" customHeight="1" x14ac:dyDescent="0.2">
      <c r="B152" s="139"/>
      <c r="C152" s="140" t="s">
        <v>255</v>
      </c>
      <c r="D152" s="140" t="s">
        <v>206</v>
      </c>
      <c r="E152" s="141" t="s">
        <v>1714</v>
      </c>
      <c r="F152" s="142" t="s">
        <v>1469</v>
      </c>
      <c r="G152" s="143" t="s">
        <v>495</v>
      </c>
      <c r="H152" s="144">
        <v>8</v>
      </c>
      <c r="I152" s="145"/>
      <c r="J152" s="146">
        <f t="shared" si="0"/>
        <v>0</v>
      </c>
      <c r="K152" s="147"/>
      <c r="L152" s="28"/>
      <c r="M152" s="148" t="s">
        <v>1</v>
      </c>
      <c r="N152" s="149" t="s">
        <v>41</v>
      </c>
      <c r="P152" s="150">
        <f t="shared" si="1"/>
        <v>0</v>
      </c>
      <c r="Q152" s="150">
        <v>1.0000000000000001E-5</v>
      </c>
      <c r="R152" s="150">
        <f t="shared" si="2"/>
        <v>8.0000000000000007E-5</v>
      </c>
      <c r="S152" s="150">
        <v>0</v>
      </c>
      <c r="T152" s="151">
        <f t="shared" si="3"/>
        <v>0</v>
      </c>
      <c r="AR152" s="152" t="s">
        <v>267</v>
      </c>
      <c r="AT152" s="152" t="s">
        <v>206</v>
      </c>
      <c r="AU152" s="152" t="s">
        <v>88</v>
      </c>
      <c r="AY152" s="13" t="s">
        <v>204</v>
      </c>
      <c r="BE152" s="153">
        <f t="shared" si="4"/>
        <v>0</v>
      </c>
      <c r="BF152" s="153">
        <f t="shared" si="5"/>
        <v>0</v>
      </c>
      <c r="BG152" s="153">
        <f t="shared" si="6"/>
        <v>0</v>
      </c>
      <c r="BH152" s="153">
        <f t="shared" si="7"/>
        <v>0</v>
      </c>
      <c r="BI152" s="153">
        <f t="shared" si="8"/>
        <v>0</v>
      </c>
      <c r="BJ152" s="13" t="s">
        <v>88</v>
      </c>
      <c r="BK152" s="153">
        <f t="shared" si="9"/>
        <v>0</v>
      </c>
      <c r="BL152" s="13" t="s">
        <v>267</v>
      </c>
      <c r="BM152" s="152" t="s">
        <v>1715</v>
      </c>
    </row>
    <row r="153" spans="2:65" s="11" customFormat="1" ht="25.95" customHeight="1" x14ac:dyDescent="0.25">
      <c r="B153" s="127"/>
      <c r="D153" s="128" t="s">
        <v>74</v>
      </c>
      <c r="E153" s="129" t="s">
        <v>577</v>
      </c>
      <c r="F153" s="129" t="s">
        <v>578</v>
      </c>
      <c r="I153" s="130"/>
      <c r="J153" s="131">
        <f>BK153</f>
        <v>0</v>
      </c>
      <c r="L153" s="127"/>
      <c r="M153" s="132"/>
      <c r="P153" s="133">
        <f>P154</f>
        <v>0</v>
      </c>
      <c r="R153" s="133">
        <f>R154</f>
        <v>3.0015253</v>
      </c>
      <c r="T153" s="134">
        <f>T154</f>
        <v>0</v>
      </c>
      <c r="AR153" s="128" t="s">
        <v>88</v>
      </c>
      <c r="AT153" s="135" t="s">
        <v>74</v>
      </c>
      <c r="AU153" s="135" t="s">
        <v>75</v>
      </c>
      <c r="AY153" s="128" t="s">
        <v>204</v>
      </c>
      <c r="BK153" s="136">
        <f>BK154</f>
        <v>0</v>
      </c>
    </row>
    <row r="154" spans="2:65" s="11" customFormat="1" ht="22.8" customHeight="1" x14ac:dyDescent="0.25">
      <c r="B154" s="127"/>
      <c r="D154" s="128" t="s">
        <v>74</v>
      </c>
      <c r="E154" s="137" t="s">
        <v>1322</v>
      </c>
      <c r="F154" s="137" t="s">
        <v>1323</v>
      </c>
      <c r="I154" s="130"/>
      <c r="J154" s="138">
        <f>BK154</f>
        <v>0</v>
      </c>
      <c r="L154" s="127"/>
      <c r="M154" s="132"/>
      <c r="P154" s="133">
        <f>SUM(P155:P181)</f>
        <v>0</v>
      </c>
      <c r="R154" s="133">
        <f>SUM(R155:R181)</f>
        <v>3.0015253</v>
      </c>
      <c r="T154" s="134">
        <f>SUM(T155:T181)</f>
        <v>0</v>
      </c>
      <c r="AR154" s="128" t="s">
        <v>88</v>
      </c>
      <c r="AT154" s="135" t="s">
        <v>74</v>
      </c>
      <c r="AU154" s="135" t="s">
        <v>82</v>
      </c>
      <c r="AY154" s="128" t="s">
        <v>204</v>
      </c>
      <c r="BK154" s="136">
        <f>SUM(BK155:BK181)</f>
        <v>0</v>
      </c>
    </row>
    <row r="155" spans="2:65" s="1" customFormat="1" ht="24.15" customHeight="1" x14ac:dyDescent="0.2">
      <c r="B155" s="139"/>
      <c r="C155" s="140" t="s">
        <v>259</v>
      </c>
      <c r="D155" s="140" t="s">
        <v>206</v>
      </c>
      <c r="E155" s="141" t="s">
        <v>1716</v>
      </c>
      <c r="F155" s="142" t="s">
        <v>1717</v>
      </c>
      <c r="G155" s="143" t="s">
        <v>495</v>
      </c>
      <c r="H155" s="144">
        <v>55</v>
      </c>
      <c r="I155" s="145"/>
      <c r="J155" s="146">
        <f t="shared" ref="J155:J181" si="10">ROUND(I155*H155,2)</f>
        <v>0</v>
      </c>
      <c r="K155" s="147"/>
      <c r="L155" s="28"/>
      <c r="M155" s="148" t="s">
        <v>1</v>
      </c>
      <c r="N155" s="149" t="s">
        <v>41</v>
      </c>
      <c r="P155" s="150">
        <f t="shared" ref="P155:P181" si="11">O155*H155</f>
        <v>0</v>
      </c>
      <c r="Q155" s="150">
        <v>1.7671200000000001E-3</v>
      </c>
      <c r="R155" s="150">
        <f t="shared" ref="R155:R181" si="12">Q155*H155</f>
        <v>9.7191600000000003E-2</v>
      </c>
      <c r="S155" s="150">
        <v>0</v>
      </c>
      <c r="T155" s="151">
        <f t="shared" ref="T155:T181" si="13">S155*H155</f>
        <v>0</v>
      </c>
      <c r="AR155" s="152" t="s">
        <v>267</v>
      </c>
      <c r="AT155" s="152" t="s">
        <v>206</v>
      </c>
      <c r="AU155" s="152" t="s">
        <v>88</v>
      </c>
      <c r="AY155" s="13" t="s">
        <v>204</v>
      </c>
      <c r="BE155" s="153">
        <f t="shared" ref="BE155:BE181" si="14">IF(N155="základná",J155,0)</f>
        <v>0</v>
      </c>
      <c r="BF155" s="153">
        <f t="shared" ref="BF155:BF181" si="15">IF(N155="znížená",J155,0)</f>
        <v>0</v>
      </c>
      <c r="BG155" s="153">
        <f t="shared" ref="BG155:BG181" si="16">IF(N155="zákl. prenesená",J155,0)</f>
        <v>0</v>
      </c>
      <c r="BH155" s="153">
        <f t="shared" ref="BH155:BH181" si="17">IF(N155="zníž. prenesená",J155,0)</f>
        <v>0</v>
      </c>
      <c r="BI155" s="153">
        <f t="shared" ref="BI155:BI181" si="18">IF(N155="nulová",J155,0)</f>
        <v>0</v>
      </c>
      <c r="BJ155" s="13" t="s">
        <v>88</v>
      </c>
      <c r="BK155" s="153">
        <f t="shared" ref="BK155:BK181" si="19">ROUND(I155*H155,2)</f>
        <v>0</v>
      </c>
      <c r="BL155" s="13" t="s">
        <v>267</v>
      </c>
      <c r="BM155" s="152" t="s">
        <v>1718</v>
      </c>
    </row>
    <row r="156" spans="2:65" s="1" customFormat="1" ht="24.15" customHeight="1" x14ac:dyDescent="0.2">
      <c r="B156" s="139"/>
      <c r="C156" s="140" t="s">
        <v>263</v>
      </c>
      <c r="D156" s="140" t="s">
        <v>206</v>
      </c>
      <c r="E156" s="141" t="s">
        <v>1719</v>
      </c>
      <c r="F156" s="142" t="s">
        <v>1720</v>
      </c>
      <c r="G156" s="143" t="s">
        <v>495</v>
      </c>
      <c r="H156" s="144">
        <v>45</v>
      </c>
      <c r="I156" s="145"/>
      <c r="J156" s="146">
        <f t="shared" si="10"/>
        <v>0</v>
      </c>
      <c r="K156" s="147"/>
      <c r="L156" s="28"/>
      <c r="M156" s="148" t="s">
        <v>1</v>
      </c>
      <c r="N156" s="149" t="s">
        <v>41</v>
      </c>
      <c r="P156" s="150">
        <f t="shared" si="11"/>
        <v>0</v>
      </c>
      <c r="Q156" s="150">
        <v>1.89566E-3</v>
      </c>
      <c r="R156" s="150">
        <f t="shared" si="12"/>
        <v>8.5304699999999997E-2</v>
      </c>
      <c r="S156" s="150">
        <v>0</v>
      </c>
      <c r="T156" s="151">
        <f t="shared" si="13"/>
        <v>0</v>
      </c>
      <c r="AR156" s="152" t="s">
        <v>267</v>
      </c>
      <c r="AT156" s="152" t="s">
        <v>206</v>
      </c>
      <c r="AU156" s="152" t="s">
        <v>88</v>
      </c>
      <c r="AY156" s="13" t="s">
        <v>204</v>
      </c>
      <c r="BE156" s="153">
        <f t="shared" si="14"/>
        <v>0</v>
      </c>
      <c r="BF156" s="153">
        <f t="shared" si="15"/>
        <v>0</v>
      </c>
      <c r="BG156" s="153">
        <f t="shared" si="16"/>
        <v>0</v>
      </c>
      <c r="BH156" s="153">
        <f t="shared" si="17"/>
        <v>0</v>
      </c>
      <c r="BI156" s="153">
        <f t="shared" si="18"/>
        <v>0</v>
      </c>
      <c r="BJ156" s="13" t="s">
        <v>88</v>
      </c>
      <c r="BK156" s="153">
        <f t="shared" si="19"/>
        <v>0</v>
      </c>
      <c r="BL156" s="13" t="s">
        <v>267</v>
      </c>
      <c r="BM156" s="152" t="s">
        <v>1721</v>
      </c>
    </row>
    <row r="157" spans="2:65" s="1" customFormat="1" ht="16.5" customHeight="1" x14ac:dyDescent="0.2">
      <c r="B157" s="139"/>
      <c r="C157" s="140" t="s">
        <v>267</v>
      </c>
      <c r="D157" s="140" t="s">
        <v>206</v>
      </c>
      <c r="E157" s="141" t="s">
        <v>1722</v>
      </c>
      <c r="F157" s="142" t="s">
        <v>1723</v>
      </c>
      <c r="G157" s="143" t="s">
        <v>294</v>
      </c>
      <c r="H157" s="144">
        <v>11</v>
      </c>
      <c r="I157" s="145"/>
      <c r="J157" s="146">
        <f t="shared" si="10"/>
        <v>0</v>
      </c>
      <c r="K157" s="147"/>
      <c r="L157" s="28"/>
      <c r="M157" s="148" t="s">
        <v>1</v>
      </c>
      <c r="N157" s="149" t="s">
        <v>41</v>
      </c>
      <c r="P157" s="150">
        <f t="shared" si="11"/>
        <v>0</v>
      </c>
      <c r="Q157" s="150">
        <v>0</v>
      </c>
      <c r="R157" s="150">
        <f t="shared" si="12"/>
        <v>0</v>
      </c>
      <c r="S157" s="150">
        <v>0</v>
      </c>
      <c r="T157" s="151">
        <f t="shared" si="13"/>
        <v>0</v>
      </c>
      <c r="AR157" s="152" t="s">
        <v>464</v>
      </c>
      <c r="AT157" s="152" t="s">
        <v>206</v>
      </c>
      <c r="AU157" s="152" t="s">
        <v>88</v>
      </c>
      <c r="AY157" s="13" t="s">
        <v>204</v>
      </c>
      <c r="BE157" s="153">
        <f t="shared" si="14"/>
        <v>0</v>
      </c>
      <c r="BF157" s="153">
        <f t="shared" si="15"/>
        <v>0</v>
      </c>
      <c r="BG157" s="153">
        <f t="shared" si="16"/>
        <v>0</v>
      </c>
      <c r="BH157" s="153">
        <f t="shared" si="17"/>
        <v>0</v>
      </c>
      <c r="BI157" s="153">
        <f t="shared" si="18"/>
        <v>0</v>
      </c>
      <c r="BJ157" s="13" t="s">
        <v>88</v>
      </c>
      <c r="BK157" s="153">
        <f t="shared" si="19"/>
        <v>0</v>
      </c>
      <c r="BL157" s="13" t="s">
        <v>464</v>
      </c>
      <c r="BM157" s="152" t="s">
        <v>1724</v>
      </c>
    </row>
    <row r="158" spans="2:65" s="1" customFormat="1" ht="24.15" customHeight="1" x14ac:dyDescent="0.2">
      <c r="B158" s="139"/>
      <c r="C158" s="154" t="s">
        <v>272</v>
      </c>
      <c r="D158" s="154" t="s">
        <v>301</v>
      </c>
      <c r="E158" s="155" t="s">
        <v>1725</v>
      </c>
      <c r="F158" s="156" t="s">
        <v>1726</v>
      </c>
      <c r="G158" s="157" t="s">
        <v>294</v>
      </c>
      <c r="H158" s="158">
        <v>11</v>
      </c>
      <c r="I158" s="159"/>
      <c r="J158" s="160">
        <f t="shared" si="10"/>
        <v>0</v>
      </c>
      <c r="K158" s="161"/>
      <c r="L158" s="162"/>
      <c r="M158" s="163" t="s">
        <v>1</v>
      </c>
      <c r="N158" s="164" t="s">
        <v>41</v>
      </c>
      <c r="P158" s="150">
        <f t="shared" si="11"/>
        <v>0</v>
      </c>
      <c r="Q158" s="150">
        <v>1.7000000000000001E-4</v>
      </c>
      <c r="R158" s="150">
        <f t="shared" si="12"/>
        <v>1.8700000000000001E-3</v>
      </c>
      <c r="S158" s="150">
        <v>0</v>
      </c>
      <c r="T158" s="151">
        <f t="shared" si="13"/>
        <v>0</v>
      </c>
      <c r="AR158" s="152" t="s">
        <v>1727</v>
      </c>
      <c r="AT158" s="152" t="s">
        <v>301</v>
      </c>
      <c r="AU158" s="152" t="s">
        <v>88</v>
      </c>
      <c r="AY158" s="13" t="s">
        <v>204</v>
      </c>
      <c r="BE158" s="153">
        <f t="shared" si="14"/>
        <v>0</v>
      </c>
      <c r="BF158" s="153">
        <f t="shared" si="15"/>
        <v>0</v>
      </c>
      <c r="BG158" s="153">
        <f t="shared" si="16"/>
        <v>0</v>
      </c>
      <c r="BH158" s="153">
        <f t="shared" si="17"/>
        <v>0</v>
      </c>
      <c r="BI158" s="153">
        <f t="shared" si="18"/>
        <v>0</v>
      </c>
      <c r="BJ158" s="13" t="s">
        <v>88</v>
      </c>
      <c r="BK158" s="153">
        <f t="shared" si="19"/>
        <v>0</v>
      </c>
      <c r="BL158" s="13" t="s">
        <v>464</v>
      </c>
      <c r="BM158" s="152" t="s">
        <v>1728</v>
      </c>
    </row>
    <row r="159" spans="2:65" s="1" customFormat="1" ht="16.5" customHeight="1" x14ac:dyDescent="0.2">
      <c r="B159" s="139"/>
      <c r="C159" s="140" t="s">
        <v>276</v>
      </c>
      <c r="D159" s="140" t="s">
        <v>206</v>
      </c>
      <c r="E159" s="141" t="s">
        <v>1729</v>
      </c>
      <c r="F159" s="142" t="s">
        <v>1730</v>
      </c>
      <c r="G159" s="143" t="s">
        <v>294</v>
      </c>
      <c r="H159" s="144">
        <v>12</v>
      </c>
      <c r="I159" s="145"/>
      <c r="J159" s="146">
        <f t="shared" si="10"/>
        <v>0</v>
      </c>
      <c r="K159" s="147"/>
      <c r="L159" s="28"/>
      <c r="M159" s="148" t="s">
        <v>1</v>
      </c>
      <c r="N159" s="149" t="s">
        <v>41</v>
      </c>
      <c r="P159" s="150">
        <f t="shared" si="11"/>
        <v>0</v>
      </c>
      <c r="Q159" s="150">
        <v>0</v>
      </c>
      <c r="R159" s="150">
        <f t="shared" si="12"/>
        <v>0</v>
      </c>
      <c r="S159" s="150">
        <v>0</v>
      </c>
      <c r="T159" s="151">
        <f t="shared" si="13"/>
        <v>0</v>
      </c>
      <c r="AR159" s="152" t="s">
        <v>464</v>
      </c>
      <c r="AT159" s="152" t="s">
        <v>206</v>
      </c>
      <c r="AU159" s="152" t="s">
        <v>88</v>
      </c>
      <c r="AY159" s="13" t="s">
        <v>204</v>
      </c>
      <c r="BE159" s="153">
        <f t="shared" si="14"/>
        <v>0</v>
      </c>
      <c r="BF159" s="153">
        <f t="shared" si="15"/>
        <v>0</v>
      </c>
      <c r="BG159" s="153">
        <f t="shared" si="16"/>
        <v>0</v>
      </c>
      <c r="BH159" s="153">
        <f t="shared" si="17"/>
        <v>0</v>
      </c>
      <c r="BI159" s="153">
        <f t="shared" si="18"/>
        <v>0</v>
      </c>
      <c r="BJ159" s="13" t="s">
        <v>88</v>
      </c>
      <c r="BK159" s="153">
        <f t="shared" si="19"/>
        <v>0</v>
      </c>
      <c r="BL159" s="13" t="s">
        <v>464</v>
      </c>
      <c r="BM159" s="152" t="s">
        <v>1731</v>
      </c>
    </row>
    <row r="160" spans="2:65" s="1" customFormat="1" ht="24.15" customHeight="1" x14ac:dyDescent="0.2">
      <c r="B160" s="139"/>
      <c r="C160" s="154" t="s">
        <v>280</v>
      </c>
      <c r="D160" s="154" t="s">
        <v>301</v>
      </c>
      <c r="E160" s="155" t="s">
        <v>1732</v>
      </c>
      <c r="F160" s="156" t="s">
        <v>1733</v>
      </c>
      <c r="G160" s="157" t="s">
        <v>294</v>
      </c>
      <c r="H160" s="158">
        <v>12</v>
      </c>
      <c r="I160" s="159"/>
      <c r="J160" s="160">
        <f t="shared" si="10"/>
        <v>0</v>
      </c>
      <c r="K160" s="161"/>
      <c r="L160" s="162"/>
      <c r="M160" s="163" t="s">
        <v>1</v>
      </c>
      <c r="N160" s="164" t="s">
        <v>41</v>
      </c>
      <c r="P160" s="150">
        <f t="shared" si="11"/>
        <v>0</v>
      </c>
      <c r="Q160" s="150">
        <v>3.3E-4</v>
      </c>
      <c r="R160" s="150">
        <f t="shared" si="12"/>
        <v>3.96E-3</v>
      </c>
      <c r="S160" s="150">
        <v>0</v>
      </c>
      <c r="T160" s="151">
        <f t="shared" si="13"/>
        <v>0</v>
      </c>
      <c r="AR160" s="152" t="s">
        <v>1727</v>
      </c>
      <c r="AT160" s="152" t="s">
        <v>301</v>
      </c>
      <c r="AU160" s="152" t="s">
        <v>88</v>
      </c>
      <c r="AY160" s="13" t="s">
        <v>204</v>
      </c>
      <c r="BE160" s="153">
        <f t="shared" si="14"/>
        <v>0</v>
      </c>
      <c r="BF160" s="153">
        <f t="shared" si="15"/>
        <v>0</v>
      </c>
      <c r="BG160" s="153">
        <f t="shared" si="16"/>
        <v>0</v>
      </c>
      <c r="BH160" s="153">
        <f t="shared" si="17"/>
        <v>0</v>
      </c>
      <c r="BI160" s="153">
        <f t="shared" si="18"/>
        <v>0</v>
      </c>
      <c r="BJ160" s="13" t="s">
        <v>88</v>
      </c>
      <c r="BK160" s="153">
        <f t="shared" si="19"/>
        <v>0</v>
      </c>
      <c r="BL160" s="13" t="s">
        <v>464</v>
      </c>
      <c r="BM160" s="152" t="s">
        <v>1734</v>
      </c>
    </row>
    <row r="161" spans="2:65" s="1" customFormat="1" ht="16.5" customHeight="1" x14ac:dyDescent="0.2">
      <c r="B161" s="139"/>
      <c r="C161" s="140" t="s">
        <v>7</v>
      </c>
      <c r="D161" s="140" t="s">
        <v>206</v>
      </c>
      <c r="E161" s="141" t="s">
        <v>1735</v>
      </c>
      <c r="F161" s="142" t="s">
        <v>1736</v>
      </c>
      <c r="G161" s="143" t="s">
        <v>294</v>
      </c>
      <c r="H161" s="144">
        <v>11</v>
      </c>
      <c r="I161" s="145"/>
      <c r="J161" s="146">
        <f t="shared" si="10"/>
        <v>0</v>
      </c>
      <c r="K161" s="147"/>
      <c r="L161" s="28"/>
      <c r="M161" s="148" t="s">
        <v>1</v>
      </c>
      <c r="N161" s="149" t="s">
        <v>41</v>
      </c>
      <c r="P161" s="150">
        <f t="shared" si="11"/>
        <v>0</v>
      </c>
      <c r="Q161" s="150">
        <v>4.0000000000000003E-5</v>
      </c>
      <c r="R161" s="150">
        <f t="shared" si="12"/>
        <v>4.4000000000000002E-4</v>
      </c>
      <c r="S161" s="150">
        <v>0</v>
      </c>
      <c r="T161" s="151">
        <f t="shared" si="13"/>
        <v>0</v>
      </c>
      <c r="AR161" s="152" t="s">
        <v>210</v>
      </c>
      <c r="AT161" s="152" t="s">
        <v>206</v>
      </c>
      <c r="AU161" s="152" t="s">
        <v>88</v>
      </c>
      <c r="AY161" s="13" t="s">
        <v>204</v>
      </c>
      <c r="BE161" s="153">
        <f t="shared" si="14"/>
        <v>0</v>
      </c>
      <c r="BF161" s="153">
        <f t="shared" si="15"/>
        <v>0</v>
      </c>
      <c r="BG161" s="153">
        <f t="shared" si="16"/>
        <v>0</v>
      </c>
      <c r="BH161" s="153">
        <f t="shared" si="17"/>
        <v>0</v>
      </c>
      <c r="BI161" s="153">
        <f t="shared" si="18"/>
        <v>0</v>
      </c>
      <c r="BJ161" s="13" t="s">
        <v>88</v>
      </c>
      <c r="BK161" s="153">
        <f t="shared" si="19"/>
        <v>0</v>
      </c>
      <c r="BL161" s="13" t="s">
        <v>210</v>
      </c>
      <c r="BM161" s="152" t="s">
        <v>1737</v>
      </c>
    </row>
    <row r="162" spans="2:65" s="1" customFormat="1" ht="24.15" customHeight="1" x14ac:dyDescent="0.2">
      <c r="B162" s="139"/>
      <c r="C162" s="154" t="s">
        <v>287</v>
      </c>
      <c r="D162" s="154" t="s">
        <v>301</v>
      </c>
      <c r="E162" s="155" t="s">
        <v>1738</v>
      </c>
      <c r="F162" s="156" t="s">
        <v>1739</v>
      </c>
      <c r="G162" s="157" t="s">
        <v>294</v>
      </c>
      <c r="H162" s="158">
        <v>11</v>
      </c>
      <c r="I162" s="159"/>
      <c r="J162" s="160">
        <f t="shared" si="10"/>
        <v>0</v>
      </c>
      <c r="K162" s="161"/>
      <c r="L162" s="162"/>
      <c r="M162" s="163" t="s">
        <v>1</v>
      </c>
      <c r="N162" s="164" t="s">
        <v>41</v>
      </c>
      <c r="P162" s="150">
        <f t="shared" si="11"/>
        <v>0</v>
      </c>
      <c r="Q162" s="150">
        <v>3.8999999999999999E-4</v>
      </c>
      <c r="R162" s="150">
        <f t="shared" si="12"/>
        <v>4.2899999999999995E-3</v>
      </c>
      <c r="S162" s="150">
        <v>0</v>
      </c>
      <c r="T162" s="151">
        <f t="shared" si="13"/>
        <v>0</v>
      </c>
      <c r="AR162" s="152" t="s">
        <v>233</v>
      </c>
      <c r="AT162" s="152" t="s">
        <v>301</v>
      </c>
      <c r="AU162" s="152" t="s">
        <v>88</v>
      </c>
      <c r="AY162" s="13" t="s">
        <v>204</v>
      </c>
      <c r="BE162" s="153">
        <f t="shared" si="14"/>
        <v>0</v>
      </c>
      <c r="BF162" s="153">
        <f t="shared" si="15"/>
        <v>0</v>
      </c>
      <c r="BG162" s="153">
        <f t="shared" si="16"/>
        <v>0</v>
      </c>
      <c r="BH162" s="153">
        <f t="shared" si="17"/>
        <v>0</v>
      </c>
      <c r="BI162" s="153">
        <f t="shared" si="18"/>
        <v>0</v>
      </c>
      <c r="BJ162" s="13" t="s">
        <v>88</v>
      </c>
      <c r="BK162" s="153">
        <f t="shared" si="19"/>
        <v>0</v>
      </c>
      <c r="BL162" s="13" t="s">
        <v>210</v>
      </c>
      <c r="BM162" s="152" t="s">
        <v>1740</v>
      </c>
    </row>
    <row r="163" spans="2:65" s="1" customFormat="1" ht="16.5" customHeight="1" x14ac:dyDescent="0.2">
      <c r="B163" s="139"/>
      <c r="C163" s="140" t="s">
        <v>291</v>
      </c>
      <c r="D163" s="140" t="s">
        <v>206</v>
      </c>
      <c r="E163" s="141" t="s">
        <v>1741</v>
      </c>
      <c r="F163" s="142" t="s">
        <v>1742</v>
      </c>
      <c r="G163" s="143" t="s">
        <v>294</v>
      </c>
      <c r="H163" s="144">
        <v>1</v>
      </c>
      <c r="I163" s="145"/>
      <c r="J163" s="146">
        <f t="shared" si="10"/>
        <v>0</v>
      </c>
      <c r="K163" s="147"/>
      <c r="L163" s="28"/>
      <c r="M163" s="148" t="s">
        <v>1</v>
      </c>
      <c r="N163" s="149" t="s">
        <v>41</v>
      </c>
      <c r="P163" s="150">
        <f t="shared" si="11"/>
        <v>0</v>
      </c>
      <c r="Q163" s="150">
        <v>5.0000000000000002E-5</v>
      </c>
      <c r="R163" s="150">
        <f t="shared" si="12"/>
        <v>5.0000000000000002E-5</v>
      </c>
      <c r="S163" s="150">
        <v>0</v>
      </c>
      <c r="T163" s="151">
        <f t="shared" si="13"/>
        <v>0</v>
      </c>
      <c r="AR163" s="152" t="s">
        <v>210</v>
      </c>
      <c r="AT163" s="152" t="s">
        <v>206</v>
      </c>
      <c r="AU163" s="152" t="s">
        <v>88</v>
      </c>
      <c r="AY163" s="13" t="s">
        <v>204</v>
      </c>
      <c r="BE163" s="153">
        <f t="shared" si="14"/>
        <v>0</v>
      </c>
      <c r="BF163" s="153">
        <f t="shared" si="15"/>
        <v>0</v>
      </c>
      <c r="BG163" s="153">
        <f t="shared" si="16"/>
        <v>0</v>
      </c>
      <c r="BH163" s="153">
        <f t="shared" si="17"/>
        <v>0</v>
      </c>
      <c r="BI163" s="153">
        <f t="shared" si="18"/>
        <v>0</v>
      </c>
      <c r="BJ163" s="13" t="s">
        <v>88</v>
      </c>
      <c r="BK163" s="153">
        <f t="shared" si="19"/>
        <v>0</v>
      </c>
      <c r="BL163" s="13" t="s">
        <v>210</v>
      </c>
      <c r="BM163" s="152" t="s">
        <v>1743</v>
      </c>
    </row>
    <row r="164" spans="2:65" s="1" customFormat="1" ht="24.15" customHeight="1" x14ac:dyDescent="0.2">
      <c r="B164" s="139"/>
      <c r="C164" s="154" t="s">
        <v>296</v>
      </c>
      <c r="D164" s="154" t="s">
        <v>301</v>
      </c>
      <c r="E164" s="155" t="s">
        <v>1744</v>
      </c>
      <c r="F164" s="156" t="s">
        <v>1745</v>
      </c>
      <c r="G164" s="157" t="s">
        <v>294</v>
      </c>
      <c r="H164" s="158">
        <v>1</v>
      </c>
      <c r="I164" s="159"/>
      <c r="J164" s="160">
        <f t="shared" si="10"/>
        <v>0</v>
      </c>
      <c r="K164" s="161"/>
      <c r="L164" s="162"/>
      <c r="M164" s="163" t="s">
        <v>1</v>
      </c>
      <c r="N164" s="164" t="s">
        <v>41</v>
      </c>
      <c r="P164" s="150">
        <f t="shared" si="11"/>
        <v>0</v>
      </c>
      <c r="Q164" s="150">
        <v>5.5999999999999995E-4</v>
      </c>
      <c r="R164" s="150">
        <f t="shared" si="12"/>
        <v>5.5999999999999995E-4</v>
      </c>
      <c r="S164" s="150">
        <v>0</v>
      </c>
      <c r="T164" s="151">
        <f t="shared" si="13"/>
        <v>0</v>
      </c>
      <c r="AR164" s="152" t="s">
        <v>233</v>
      </c>
      <c r="AT164" s="152" t="s">
        <v>301</v>
      </c>
      <c r="AU164" s="152" t="s">
        <v>88</v>
      </c>
      <c r="AY164" s="13" t="s">
        <v>204</v>
      </c>
      <c r="BE164" s="153">
        <f t="shared" si="14"/>
        <v>0</v>
      </c>
      <c r="BF164" s="153">
        <f t="shared" si="15"/>
        <v>0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3" t="s">
        <v>88</v>
      </c>
      <c r="BK164" s="153">
        <f t="shared" si="19"/>
        <v>0</v>
      </c>
      <c r="BL164" s="13" t="s">
        <v>210</v>
      </c>
      <c r="BM164" s="152" t="s">
        <v>1746</v>
      </c>
    </row>
    <row r="165" spans="2:65" s="1" customFormat="1" ht="16.5" customHeight="1" x14ac:dyDescent="0.2">
      <c r="B165" s="139"/>
      <c r="C165" s="140" t="s">
        <v>300</v>
      </c>
      <c r="D165" s="140" t="s">
        <v>206</v>
      </c>
      <c r="E165" s="141" t="s">
        <v>1747</v>
      </c>
      <c r="F165" s="142" t="s">
        <v>1748</v>
      </c>
      <c r="G165" s="143" t="s">
        <v>294</v>
      </c>
      <c r="H165" s="144">
        <v>2</v>
      </c>
      <c r="I165" s="145"/>
      <c r="J165" s="146">
        <f t="shared" si="10"/>
        <v>0</v>
      </c>
      <c r="K165" s="147"/>
      <c r="L165" s="28"/>
      <c r="M165" s="148" t="s">
        <v>1</v>
      </c>
      <c r="N165" s="149" t="s">
        <v>41</v>
      </c>
      <c r="P165" s="150">
        <f t="shared" si="11"/>
        <v>0</v>
      </c>
      <c r="Q165" s="150">
        <v>5.0000000000000002E-5</v>
      </c>
      <c r="R165" s="150">
        <f t="shared" si="12"/>
        <v>1E-4</v>
      </c>
      <c r="S165" s="150">
        <v>0</v>
      </c>
      <c r="T165" s="151">
        <f t="shared" si="13"/>
        <v>0</v>
      </c>
      <c r="AR165" s="152" t="s">
        <v>210</v>
      </c>
      <c r="AT165" s="152" t="s">
        <v>206</v>
      </c>
      <c r="AU165" s="152" t="s">
        <v>88</v>
      </c>
      <c r="AY165" s="13" t="s">
        <v>204</v>
      </c>
      <c r="BE165" s="153">
        <f t="shared" si="14"/>
        <v>0</v>
      </c>
      <c r="BF165" s="153">
        <f t="shared" si="15"/>
        <v>0</v>
      </c>
      <c r="BG165" s="153">
        <f t="shared" si="16"/>
        <v>0</v>
      </c>
      <c r="BH165" s="153">
        <f t="shared" si="17"/>
        <v>0</v>
      </c>
      <c r="BI165" s="153">
        <f t="shared" si="18"/>
        <v>0</v>
      </c>
      <c r="BJ165" s="13" t="s">
        <v>88</v>
      </c>
      <c r="BK165" s="153">
        <f t="shared" si="19"/>
        <v>0</v>
      </c>
      <c r="BL165" s="13" t="s">
        <v>210</v>
      </c>
      <c r="BM165" s="152" t="s">
        <v>1749</v>
      </c>
    </row>
    <row r="166" spans="2:65" s="1" customFormat="1" ht="24.15" customHeight="1" x14ac:dyDescent="0.2">
      <c r="B166" s="139"/>
      <c r="C166" s="154" t="s">
        <v>306</v>
      </c>
      <c r="D166" s="154" t="s">
        <v>301</v>
      </c>
      <c r="E166" s="155" t="s">
        <v>1750</v>
      </c>
      <c r="F166" s="156" t="s">
        <v>1751</v>
      </c>
      <c r="G166" s="157" t="s">
        <v>294</v>
      </c>
      <c r="H166" s="158">
        <v>2</v>
      </c>
      <c r="I166" s="159"/>
      <c r="J166" s="160">
        <f t="shared" si="10"/>
        <v>0</v>
      </c>
      <c r="K166" s="161"/>
      <c r="L166" s="162"/>
      <c r="M166" s="163" t="s">
        <v>1</v>
      </c>
      <c r="N166" s="164" t="s">
        <v>41</v>
      </c>
      <c r="P166" s="150">
        <f t="shared" si="11"/>
        <v>0</v>
      </c>
      <c r="Q166" s="150">
        <v>5.8E-4</v>
      </c>
      <c r="R166" s="150">
        <f t="shared" si="12"/>
        <v>1.16E-3</v>
      </c>
      <c r="S166" s="150">
        <v>0</v>
      </c>
      <c r="T166" s="151">
        <f t="shared" si="13"/>
        <v>0</v>
      </c>
      <c r="AR166" s="152" t="s">
        <v>233</v>
      </c>
      <c r="AT166" s="152" t="s">
        <v>301</v>
      </c>
      <c r="AU166" s="152" t="s">
        <v>88</v>
      </c>
      <c r="AY166" s="13" t="s">
        <v>204</v>
      </c>
      <c r="BE166" s="153">
        <f t="shared" si="14"/>
        <v>0</v>
      </c>
      <c r="BF166" s="153">
        <f t="shared" si="15"/>
        <v>0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3" t="s">
        <v>88</v>
      </c>
      <c r="BK166" s="153">
        <f t="shared" si="19"/>
        <v>0</v>
      </c>
      <c r="BL166" s="13" t="s">
        <v>210</v>
      </c>
      <c r="BM166" s="152" t="s">
        <v>1752</v>
      </c>
    </row>
    <row r="167" spans="2:65" s="1" customFormat="1" ht="16.5" customHeight="1" x14ac:dyDescent="0.2">
      <c r="B167" s="139"/>
      <c r="C167" s="140" t="s">
        <v>310</v>
      </c>
      <c r="D167" s="140" t="s">
        <v>206</v>
      </c>
      <c r="E167" s="141" t="s">
        <v>1753</v>
      </c>
      <c r="F167" s="142" t="s">
        <v>1754</v>
      </c>
      <c r="G167" s="143" t="s">
        <v>294</v>
      </c>
      <c r="H167" s="144">
        <v>1</v>
      </c>
      <c r="I167" s="145"/>
      <c r="J167" s="146">
        <f t="shared" si="10"/>
        <v>0</v>
      </c>
      <c r="K167" s="147"/>
      <c r="L167" s="28"/>
      <c r="M167" s="148" t="s">
        <v>1</v>
      </c>
      <c r="N167" s="149" t="s">
        <v>41</v>
      </c>
      <c r="P167" s="150">
        <f t="shared" si="11"/>
        <v>0</v>
      </c>
      <c r="Q167" s="150">
        <v>1.94E-4</v>
      </c>
      <c r="R167" s="150">
        <f t="shared" si="12"/>
        <v>1.94E-4</v>
      </c>
      <c r="S167" s="150">
        <v>0</v>
      </c>
      <c r="T167" s="151">
        <f t="shared" si="13"/>
        <v>0</v>
      </c>
      <c r="AR167" s="152" t="s">
        <v>267</v>
      </c>
      <c r="AT167" s="152" t="s">
        <v>206</v>
      </c>
      <c r="AU167" s="152" t="s">
        <v>88</v>
      </c>
      <c r="AY167" s="13" t="s">
        <v>204</v>
      </c>
      <c r="BE167" s="153">
        <f t="shared" si="14"/>
        <v>0</v>
      </c>
      <c r="BF167" s="153">
        <f t="shared" si="15"/>
        <v>0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3" t="s">
        <v>88</v>
      </c>
      <c r="BK167" s="153">
        <f t="shared" si="19"/>
        <v>0</v>
      </c>
      <c r="BL167" s="13" t="s">
        <v>267</v>
      </c>
      <c r="BM167" s="152" t="s">
        <v>1755</v>
      </c>
    </row>
    <row r="168" spans="2:65" s="1" customFormat="1" ht="24.15" customHeight="1" x14ac:dyDescent="0.2">
      <c r="B168" s="139"/>
      <c r="C168" s="154" t="s">
        <v>314</v>
      </c>
      <c r="D168" s="154" t="s">
        <v>301</v>
      </c>
      <c r="E168" s="155" t="s">
        <v>1756</v>
      </c>
      <c r="F168" s="156" t="s">
        <v>1757</v>
      </c>
      <c r="G168" s="157" t="s">
        <v>294</v>
      </c>
      <c r="H168" s="158">
        <v>1</v>
      </c>
      <c r="I168" s="159"/>
      <c r="J168" s="160">
        <f t="shared" si="10"/>
        <v>0</v>
      </c>
      <c r="K168" s="161"/>
      <c r="L168" s="162"/>
      <c r="M168" s="163" t="s">
        <v>1</v>
      </c>
      <c r="N168" s="164" t="s">
        <v>41</v>
      </c>
      <c r="P168" s="150">
        <f t="shared" si="11"/>
        <v>0</v>
      </c>
      <c r="Q168" s="150">
        <v>3.5E-4</v>
      </c>
      <c r="R168" s="150">
        <f t="shared" si="12"/>
        <v>3.5E-4</v>
      </c>
      <c r="S168" s="150">
        <v>0</v>
      </c>
      <c r="T168" s="151">
        <f t="shared" si="13"/>
        <v>0</v>
      </c>
      <c r="AR168" s="152" t="s">
        <v>334</v>
      </c>
      <c r="AT168" s="152" t="s">
        <v>301</v>
      </c>
      <c r="AU168" s="152" t="s">
        <v>88</v>
      </c>
      <c r="AY168" s="13" t="s">
        <v>204</v>
      </c>
      <c r="BE168" s="153">
        <f t="shared" si="14"/>
        <v>0</v>
      </c>
      <c r="BF168" s="153">
        <f t="shared" si="15"/>
        <v>0</v>
      </c>
      <c r="BG168" s="153">
        <f t="shared" si="16"/>
        <v>0</v>
      </c>
      <c r="BH168" s="153">
        <f t="shared" si="17"/>
        <v>0</v>
      </c>
      <c r="BI168" s="153">
        <f t="shared" si="18"/>
        <v>0</v>
      </c>
      <c r="BJ168" s="13" t="s">
        <v>88</v>
      </c>
      <c r="BK168" s="153">
        <f t="shared" si="19"/>
        <v>0</v>
      </c>
      <c r="BL168" s="13" t="s">
        <v>267</v>
      </c>
      <c r="BM168" s="152" t="s">
        <v>1758</v>
      </c>
    </row>
    <row r="169" spans="2:65" s="1" customFormat="1" ht="16.5" customHeight="1" x14ac:dyDescent="0.2">
      <c r="B169" s="139"/>
      <c r="C169" s="140" t="s">
        <v>318</v>
      </c>
      <c r="D169" s="140" t="s">
        <v>206</v>
      </c>
      <c r="E169" s="141" t="s">
        <v>1759</v>
      </c>
      <c r="F169" s="142" t="s">
        <v>1760</v>
      </c>
      <c r="G169" s="143" t="s">
        <v>294</v>
      </c>
      <c r="H169" s="144">
        <v>1</v>
      </c>
      <c r="I169" s="145"/>
      <c r="J169" s="146">
        <f t="shared" si="10"/>
        <v>0</v>
      </c>
      <c r="K169" s="147"/>
      <c r="L169" s="28"/>
      <c r="M169" s="148" t="s">
        <v>1</v>
      </c>
      <c r="N169" s="149" t="s">
        <v>41</v>
      </c>
      <c r="P169" s="150">
        <f t="shared" si="11"/>
        <v>0</v>
      </c>
      <c r="Q169" s="150">
        <v>2.5500000000000002E-4</v>
      </c>
      <c r="R169" s="150">
        <f t="shared" si="12"/>
        <v>2.5500000000000002E-4</v>
      </c>
      <c r="S169" s="150">
        <v>0</v>
      </c>
      <c r="T169" s="151">
        <f t="shared" si="13"/>
        <v>0</v>
      </c>
      <c r="AR169" s="152" t="s">
        <v>267</v>
      </c>
      <c r="AT169" s="152" t="s">
        <v>206</v>
      </c>
      <c r="AU169" s="152" t="s">
        <v>88</v>
      </c>
      <c r="AY169" s="13" t="s">
        <v>204</v>
      </c>
      <c r="BE169" s="153">
        <f t="shared" si="14"/>
        <v>0</v>
      </c>
      <c r="BF169" s="153">
        <f t="shared" si="15"/>
        <v>0</v>
      </c>
      <c r="BG169" s="153">
        <f t="shared" si="16"/>
        <v>0</v>
      </c>
      <c r="BH169" s="153">
        <f t="shared" si="17"/>
        <v>0</v>
      </c>
      <c r="BI169" s="153">
        <f t="shared" si="18"/>
        <v>0</v>
      </c>
      <c r="BJ169" s="13" t="s">
        <v>88</v>
      </c>
      <c r="BK169" s="153">
        <f t="shared" si="19"/>
        <v>0</v>
      </c>
      <c r="BL169" s="13" t="s">
        <v>267</v>
      </c>
      <c r="BM169" s="152" t="s">
        <v>1761</v>
      </c>
    </row>
    <row r="170" spans="2:65" s="1" customFormat="1" ht="24.15" customHeight="1" x14ac:dyDescent="0.2">
      <c r="B170" s="139"/>
      <c r="C170" s="154" t="s">
        <v>322</v>
      </c>
      <c r="D170" s="154" t="s">
        <v>301</v>
      </c>
      <c r="E170" s="155" t="s">
        <v>1762</v>
      </c>
      <c r="F170" s="156" t="s">
        <v>1763</v>
      </c>
      <c r="G170" s="157" t="s">
        <v>294</v>
      </c>
      <c r="H170" s="158">
        <v>1</v>
      </c>
      <c r="I170" s="159"/>
      <c r="J170" s="160">
        <f t="shared" si="10"/>
        <v>0</v>
      </c>
      <c r="K170" s="161"/>
      <c r="L170" s="162"/>
      <c r="M170" s="163" t="s">
        <v>1</v>
      </c>
      <c r="N170" s="164" t="s">
        <v>41</v>
      </c>
      <c r="P170" s="150">
        <f t="shared" si="11"/>
        <v>0</v>
      </c>
      <c r="Q170" s="150">
        <v>5.9999999999999995E-4</v>
      </c>
      <c r="R170" s="150">
        <f t="shared" si="12"/>
        <v>5.9999999999999995E-4</v>
      </c>
      <c r="S170" s="150">
        <v>0</v>
      </c>
      <c r="T170" s="151">
        <f t="shared" si="13"/>
        <v>0</v>
      </c>
      <c r="AR170" s="152" t="s">
        <v>334</v>
      </c>
      <c r="AT170" s="152" t="s">
        <v>301</v>
      </c>
      <c r="AU170" s="152" t="s">
        <v>88</v>
      </c>
      <c r="AY170" s="13" t="s">
        <v>204</v>
      </c>
      <c r="BE170" s="153">
        <f t="shared" si="14"/>
        <v>0</v>
      </c>
      <c r="BF170" s="153">
        <f t="shared" si="15"/>
        <v>0</v>
      </c>
      <c r="BG170" s="153">
        <f t="shared" si="16"/>
        <v>0</v>
      </c>
      <c r="BH170" s="153">
        <f t="shared" si="17"/>
        <v>0</v>
      </c>
      <c r="BI170" s="153">
        <f t="shared" si="18"/>
        <v>0</v>
      </c>
      <c r="BJ170" s="13" t="s">
        <v>88</v>
      </c>
      <c r="BK170" s="153">
        <f t="shared" si="19"/>
        <v>0</v>
      </c>
      <c r="BL170" s="13" t="s">
        <v>267</v>
      </c>
      <c r="BM170" s="152" t="s">
        <v>1764</v>
      </c>
    </row>
    <row r="171" spans="2:65" s="1" customFormat="1" ht="24.15" customHeight="1" x14ac:dyDescent="0.2">
      <c r="B171" s="139"/>
      <c r="C171" s="140" t="s">
        <v>326</v>
      </c>
      <c r="D171" s="140" t="s">
        <v>206</v>
      </c>
      <c r="E171" s="141" t="s">
        <v>1765</v>
      </c>
      <c r="F171" s="142" t="s">
        <v>1367</v>
      </c>
      <c r="G171" s="143" t="s">
        <v>495</v>
      </c>
      <c r="H171" s="144">
        <v>100</v>
      </c>
      <c r="I171" s="145"/>
      <c r="J171" s="146">
        <f t="shared" si="10"/>
        <v>0</v>
      </c>
      <c r="K171" s="147"/>
      <c r="L171" s="28"/>
      <c r="M171" s="148" t="s">
        <v>1</v>
      </c>
      <c r="N171" s="149" t="s">
        <v>41</v>
      </c>
      <c r="P171" s="150">
        <f t="shared" si="11"/>
        <v>0</v>
      </c>
      <c r="Q171" s="150">
        <v>0</v>
      </c>
      <c r="R171" s="150">
        <f t="shared" si="12"/>
        <v>0</v>
      </c>
      <c r="S171" s="150">
        <v>0</v>
      </c>
      <c r="T171" s="151">
        <f t="shared" si="13"/>
        <v>0</v>
      </c>
      <c r="AR171" s="152" t="s">
        <v>267</v>
      </c>
      <c r="AT171" s="152" t="s">
        <v>206</v>
      </c>
      <c r="AU171" s="152" t="s">
        <v>88</v>
      </c>
      <c r="AY171" s="13" t="s">
        <v>204</v>
      </c>
      <c r="BE171" s="153">
        <f t="shared" si="14"/>
        <v>0</v>
      </c>
      <c r="BF171" s="153">
        <f t="shared" si="15"/>
        <v>0</v>
      </c>
      <c r="BG171" s="153">
        <f t="shared" si="16"/>
        <v>0</v>
      </c>
      <c r="BH171" s="153">
        <f t="shared" si="17"/>
        <v>0</v>
      </c>
      <c r="BI171" s="153">
        <f t="shared" si="18"/>
        <v>0</v>
      </c>
      <c r="BJ171" s="13" t="s">
        <v>88</v>
      </c>
      <c r="BK171" s="153">
        <f t="shared" si="19"/>
        <v>0</v>
      </c>
      <c r="BL171" s="13" t="s">
        <v>267</v>
      </c>
      <c r="BM171" s="152" t="s">
        <v>1766</v>
      </c>
    </row>
    <row r="172" spans="2:65" s="1" customFormat="1" ht="16.5" customHeight="1" x14ac:dyDescent="0.2">
      <c r="B172" s="139"/>
      <c r="C172" s="140" t="s">
        <v>330</v>
      </c>
      <c r="D172" s="140" t="s">
        <v>206</v>
      </c>
      <c r="E172" s="141" t="s">
        <v>1767</v>
      </c>
      <c r="F172" s="142" t="s">
        <v>1768</v>
      </c>
      <c r="G172" s="143" t="s">
        <v>294</v>
      </c>
      <c r="H172" s="144">
        <v>2</v>
      </c>
      <c r="I172" s="145"/>
      <c r="J172" s="146">
        <f t="shared" si="10"/>
        <v>0</v>
      </c>
      <c r="K172" s="147"/>
      <c r="L172" s="28"/>
      <c r="M172" s="148" t="s">
        <v>1</v>
      </c>
      <c r="N172" s="149" t="s">
        <v>41</v>
      </c>
      <c r="P172" s="150">
        <f t="shared" si="11"/>
        <v>0</v>
      </c>
      <c r="Q172" s="150">
        <v>3.3E-3</v>
      </c>
      <c r="R172" s="150">
        <f t="shared" si="12"/>
        <v>6.6E-3</v>
      </c>
      <c r="S172" s="150">
        <v>0</v>
      </c>
      <c r="T172" s="151">
        <f t="shared" si="13"/>
        <v>0</v>
      </c>
      <c r="AR172" s="152" t="s">
        <v>210</v>
      </c>
      <c r="AT172" s="152" t="s">
        <v>206</v>
      </c>
      <c r="AU172" s="152" t="s">
        <v>88</v>
      </c>
      <c r="AY172" s="13" t="s">
        <v>204</v>
      </c>
      <c r="BE172" s="153">
        <f t="shared" si="14"/>
        <v>0</v>
      </c>
      <c r="BF172" s="153">
        <f t="shared" si="15"/>
        <v>0</v>
      </c>
      <c r="BG172" s="153">
        <f t="shared" si="16"/>
        <v>0</v>
      </c>
      <c r="BH172" s="153">
        <f t="shared" si="17"/>
        <v>0</v>
      </c>
      <c r="BI172" s="153">
        <f t="shared" si="18"/>
        <v>0</v>
      </c>
      <c r="BJ172" s="13" t="s">
        <v>88</v>
      </c>
      <c r="BK172" s="153">
        <f t="shared" si="19"/>
        <v>0</v>
      </c>
      <c r="BL172" s="13" t="s">
        <v>210</v>
      </c>
      <c r="BM172" s="152" t="s">
        <v>1769</v>
      </c>
    </row>
    <row r="173" spans="2:65" s="1" customFormat="1" ht="24.15" customHeight="1" x14ac:dyDescent="0.2">
      <c r="B173" s="139"/>
      <c r="C173" s="154" t="s">
        <v>334</v>
      </c>
      <c r="D173" s="154" t="s">
        <v>301</v>
      </c>
      <c r="E173" s="155" t="s">
        <v>1770</v>
      </c>
      <c r="F173" s="156" t="s">
        <v>1771</v>
      </c>
      <c r="G173" s="157" t="s">
        <v>294</v>
      </c>
      <c r="H173" s="158">
        <v>2</v>
      </c>
      <c r="I173" s="159"/>
      <c r="J173" s="160">
        <f t="shared" si="10"/>
        <v>0</v>
      </c>
      <c r="K173" s="161"/>
      <c r="L173" s="162"/>
      <c r="M173" s="163" t="s">
        <v>1</v>
      </c>
      <c r="N173" s="164" t="s">
        <v>41</v>
      </c>
      <c r="P173" s="150">
        <f t="shared" si="11"/>
        <v>0</v>
      </c>
      <c r="Q173" s="150">
        <v>0.62</v>
      </c>
      <c r="R173" s="150">
        <f t="shared" si="12"/>
        <v>1.24</v>
      </c>
      <c r="S173" s="150">
        <v>0</v>
      </c>
      <c r="T173" s="151">
        <f t="shared" si="13"/>
        <v>0</v>
      </c>
      <c r="AR173" s="152" t="s">
        <v>233</v>
      </c>
      <c r="AT173" s="152" t="s">
        <v>301</v>
      </c>
      <c r="AU173" s="152" t="s">
        <v>88</v>
      </c>
      <c r="AY173" s="13" t="s">
        <v>204</v>
      </c>
      <c r="BE173" s="153">
        <f t="shared" si="14"/>
        <v>0</v>
      </c>
      <c r="BF173" s="153">
        <f t="shared" si="15"/>
        <v>0</v>
      </c>
      <c r="BG173" s="153">
        <f t="shared" si="16"/>
        <v>0</v>
      </c>
      <c r="BH173" s="153">
        <f t="shared" si="17"/>
        <v>0</v>
      </c>
      <c r="BI173" s="153">
        <f t="shared" si="18"/>
        <v>0</v>
      </c>
      <c r="BJ173" s="13" t="s">
        <v>88</v>
      </c>
      <c r="BK173" s="153">
        <f t="shared" si="19"/>
        <v>0</v>
      </c>
      <c r="BL173" s="13" t="s">
        <v>210</v>
      </c>
      <c r="BM173" s="152" t="s">
        <v>1772</v>
      </c>
    </row>
    <row r="174" spans="2:65" s="1" customFormat="1" ht="24.15" customHeight="1" x14ac:dyDescent="0.2">
      <c r="B174" s="139"/>
      <c r="C174" s="154" t="s">
        <v>338</v>
      </c>
      <c r="D174" s="154" t="s">
        <v>301</v>
      </c>
      <c r="E174" s="155" t="s">
        <v>1773</v>
      </c>
      <c r="F174" s="156" t="s">
        <v>1774</v>
      </c>
      <c r="G174" s="157" t="s">
        <v>294</v>
      </c>
      <c r="H174" s="158">
        <v>2</v>
      </c>
      <c r="I174" s="159"/>
      <c r="J174" s="160">
        <f t="shared" si="10"/>
        <v>0</v>
      </c>
      <c r="K174" s="161"/>
      <c r="L174" s="162"/>
      <c r="M174" s="163" t="s">
        <v>1</v>
      </c>
      <c r="N174" s="164" t="s">
        <v>41</v>
      </c>
      <c r="P174" s="150">
        <f t="shared" si="11"/>
        <v>0</v>
      </c>
      <c r="Q174" s="150">
        <v>0.21</v>
      </c>
      <c r="R174" s="150">
        <f t="shared" si="12"/>
        <v>0.42</v>
      </c>
      <c r="S174" s="150">
        <v>0</v>
      </c>
      <c r="T174" s="151">
        <f t="shared" si="13"/>
        <v>0</v>
      </c>
      <c r="AR174" s="152" t="s">
        <v>233</v>
      </c>
      <c r="AT174" s="152" t="s">
        <v>301</v>
      </c>
      <c r="AU174" s="152" t="s">
        <v>88</v>
      </c>
      <c r="AY174" s="13" t="s">
        <v>204</v>
      </c>
      <c r="BE174" s="153">
        <f t="shared" si="14"/>
        <v>0</v>
      </c>
      <c r="BF174" s="153">
        <f t="shared" si="15"/>
        <v>0</v>
      </c>
      <c r="BG174" s="153">
        <f t="shared" si="16"/>
        <v>0</v>
      </c>
      <c r="BH174" s="153">
        <f t="shared" si="17"/>
        <v>0</v>
      </c>
      <c r="BI174" s="153">
        <f t="shared" si="18"/>
        <v>0</v>
      </c>
      <c r="BJ174" s="13" t="s">
        <v>88</v>
      </c>
      <c r="BK174" s="153">
        <f t="shared" si="19"/>
        <v>0</v>
      </c>
      <c r="BL174" s="13" t="s">
        <v>210</v>
      </c>
      <c r="BM174" s="152" t="s">
        <v>1775</v>
      </c>
    </row>
    <row r="175" spans="2:65" s="1" customFormat="1" ht="24.15" customHeight="1" x14ac:dyDescent="0.2">
      <c r="B175" s="139"/>
      <c r="C175" s="154" t="s">
        <v>342</v>
      </c>
      <c r="D175" s="154" t="s">
        <v>301</v>
      </c>
      <c r="E175" s="155" t="s">
        <v>1776</v>
      </c>
      <c r="F175" s="156" t="s">
        <v>1777</v>
      </c>
      <c r="G175" s="157" t="s">
        <v>294</v>
      </c>
      <c r="H175" s="158">
        <v>2</v>
      </c>
      <c r="I175" s="159"/>
      <c r="J175" s="160">
        <f t="shared" si="10"/>
        <v>0</v>
      </c>
      <c r="K175" s="161"/>
      <c r="L175" s="162"/>
      <c r="M175" s="163" t="s">
        <v>1</v>
      </c>
      <c r="N175" s="164" t="s">
        <v>41</v>
      </c>
      <c r="P175" s="150">
        <f t="shared" si="11"/>
        <v>0</v>
      </c>
      <c r="Q175" s="150">
        <v>0.42</v>
      </c>
      <c r="R175" s="150">
        <f t="shared" si="12"/>
        <v>0.84</v>
      </c>
      <c r="S175" s="150">
        <v>0</v>
      </c>
      <c r="T175" s="151">
        <f t="shared" si="13"/>
        <v>0</v>
      </c>
      <c r="AR175" s="152" t="s">
        <v>233</v>
      </c>
      <c r="AT175" s="152" t="s">
        <v>301</v>
      </c>
      <c r="AU175" s="152" t="s">
        <v>88</v>
      </c>
      <c r="AY175" s="13" t="s">
        <v>204</v>
      </c>
      <c r="BE175" s="153">
        <f t="shared" si="14"/>
        <v>0</v>
      </c>
      <c r="BF175" s="153">
        <f t="shared" si="15"/>
        <v>0</v>
      </c>
      <c r="BG175" s="153">
        <f t="shared" si="16"/>
        <v>0</v>
      </c>
      <c r="BH175" s="153">
        <f t="shared" si="17"/>
        <v>0</v>
      </c>
      <c r="BI175" s="153">
        <f t="shared" si="18"/>
        <v>0</v>
      </c>
      <c r="BJ175" s="13" t="s">
        <v>88</v>
      </c>
      <c r="BK175" s="153">
        <f t="shared" si="19"/>
        <v>0</v>
      </c>
      <c r="BL175" s="13" t="s">
        <v>210</v>
      </c>
      <c r="BM175" s="152" t="s">
        <v>1778</v>
      </c>
    </row>
    <row r="176" spans="2:65" s="1" customFormat="1" ht="16.5" customHeight="1" x14ac:dyDescent="0.2">
      <c r="B176" s="139"/>
      <c r="C176" s="140" t="s">
        <v>346</v>
      </c>
      <c r="D176" s="140" t="s">
        <v>206</v>
      </c>
      <c r="E176" s="141" t="s">
        <v>1779</v>
      </c>
      <c r="F176" s="142" t="s">
        <v>1780</v>
      </c>
      <c r="G176" s="143" t="s">
        <v>294</v>
      </c>
      <c r="H176" s="144">
        <v>2</v>
      </c>
      <c r="I176" s="145"/>
      <c r="J176" s="146">
        <f t="shared" si="10"/>
        <v>0</v>
      </c>
      <c r="K176" s="147"/>
      <c r="L176" s="28"/>
      <c r="M176" s="148" t="s">
        <v>1</v>
      </c>
      <c r="N176" s="149" t="s">
        <v>41</v>
      </c>
      <c r="P176" s="150">
        <f t="shared" si="11"/>
        <v>0</v>
      </c>
      <c r="Q176" s="150">
        <v>6.3E-3</v>
      </c>
      <c r="R176" s="150">
        <f t="shared" si="12"/>
        <v>1.26E-2</v>
      </c>
      <c r="S176" s="150">
        <v>0</v>
      </c>
      <c r="T176" s="151">
        <f t="shared" si="13"/>
        <v>0</v>
      </c>
      <c r="AR176" s="152" t="s">
        <v>210</v>
      </c>
      <c r="AT176" s="152" t="s">
        <v>206</v>
      </c>
      <c r="AU176" s="152" t="s">
        <v>88</v>
      </c>
      <c r="AY176" s="13" t="s">
        <v>204</v>
      </c>
      <c r="BE176" s="153">
        <f t="shared" si="14"/>
        <v>0</v>
      </c>
      <c r="BF176" s="153">
        <f t="shared" si="15"/>
        <v>0</v>
      </c>
      <c r="BG176" s="153">
        <f t="shared" si="16"/>
        <v>0</v>
      </c>
      <c r="BH176" s="153">
        <f t="shared" si="17"/>
        <v>0</v>
      </c>
      <c r="BI176" s="153">
        <f t="shared" si="18"/>
        <v>0</v>
      </c>
      <c r="BJ176" s="13" t="s">
        <v>88</v>
      </c>
      <c r="BK176" s="153">
        <f t="shared" si="19"/>
        <v>0</v>
      </c>
      <c r="BL176" s="13" t="s">
        <v>210</v>
      </c>
      <c r="BM176" s="152" t="s">
        <v>1781</v>
      </c>
    </row>
    <row r="177" spans="2:65" s="1" customFormat="1" ht="24.15" customHeight="1" x14ac:dyDescent="0.2">
      <c r="B177" s="139"/>
      <c r="C177" s="154" t="s">
        <v>350</v>
      </c>
      <c r="D177" s="154" t="s">
        <v>301</v>
      </c>
      <c r="E177" s="155" t="s">
        <v>1782</v>
      </c>
      <c r="F177" s="156" t="s">
        <v>1783</v>
      </c>
      <c r="G177" s="157" t="s">
        <v>294</v>
      </c>
      <c r="H177" s="158">
        <v>2</v>
      </c>
      <c r="I177" s="159"/>
      <c r="J177" s="160">
        <f t="shared" si="10"/>
        <v>0</v>
      </c>
      <c r="K177" s="161"/>
      <c r="L177" s="162"/>
      <c r="M177" s="163" t="s">
        <v>1</v>
      </c>
      <c r="N177" s="164" t="s">
        <v>41</v>
      </c>
      <c r="P177" s="150">
        <f t="shared" si="11"/>
        <v>0</v>
      </c>
      <c r="Q177" s="150">
        <v>0.14299999999999999</v>
      </c>
      <c r="R177" s="150">
        <f t="shared" si="12"/>
        <v>0.28599999999999998</v>
      </c>
      <c r="S177" s="150">
        <v>0</v>
      </c>
      <c r="T177" s="151">
        <f t="shared" si="13"/>
        <v>0</v>
      </c>
      <c r="AR177" s="152" t="s">
        <v>233</v>
      </c>
      <c r="AT177" s="152" t="s">
        <v>301</v>
      </c>
      <c r="AU177" s="152" t="s">
        <v>88</v>
      </c>
      <c r="AY177" s="13" t="s">
        <v>204</v>
      </c>
      <c r="BE177" s="153">
        <f t="shared" si="14"/>
        <v>0</v>
      </c>
      <c r="BF177" s="153">
        <f t="shared" si="15"/>
        <v>0</v>
      </c>
      <c r="BG177" s="153">
        <f t="shared" si="16"/>
        <v>0</v>
      </c>
      <c r="BH177" s="153">
        <f t="shared" si="17"/>
        <v>0</v>
      </c>
      <c r="BI177" s="153">
        <f t="shared" si="18"/>
        <v>0</v>
      </c>
      <c r="BJ177" s="13" t="s">
        <v>88</v>
      </c>
      <c r="BK177" s="153">
        <f t="shared" si="19"/>
        <v>0</v>
      </c>
      <c r="BL177" s="13" t="s">
        <v>210</v>
      </c>
      <c r="BM177" s="152" t="s">
        <v>1784</v>
      </c>
    </row>
    <row r="178" spans="2:65" s="1" customFormat="1" ht="16.5" customHeight="1" x14ac:dyDescent="0.2">
      <c r="B178" s="139"/>
      <c r="C178" s="140" t="s">
        <v>354</v>
      </c>
      <c r="D178" s="140" t="s">
        <v>206</v>
      </c>
      <c r="E178" s="141" t="s">
        <v>1785</v>
      </c>
      <c r="F178" s="142" t="s">
        <v>1370</v>
      </c>
      <c r="G178" s="143" t="s">
        <v>641</v>
      </c>
      <c r="H178" s="165"/>
      <c r="I178" s="145"/>
      <c r="J178" s="146">
        <f t="shared" si="10"/>
        <v>0</v>
      </c>
      <c r="K178" s="147"/>
      <c r="L178" s="28"/>
      <c r="M178" s="148" t="s">
        <v>1</v>
      </c>
      <c r="N178" s="149" t="s">
        <v>41</v>
      </c>
      <c r="P178" s="150">
        <f t="shared" si="11"/>
        <v>0</v>
      </c>
      <c r="Q178" s="150">
        <v>2.7E-4</v>
      </c>
      <c r="R178" s="150">
        <f t="shared" si="12"/>
        <v>0</v>
      </c>
      <c r="S178" s="150">
        <v>0</v>
      </c>
      <c r="T178" s="151">
        <f t="shared" si="13"/>
        <v>0</v>
      </c>
      <c r="AR178" s="152" t="s">
        <v>267</v>
      </c>
      <c r="AT178" s="152" t="s">
        <v>206</v>
      </c>
      <c r="AU178" s="152" t="s">
        <v>88</v>
      </c>
      <c r="AY178" s="13" t="s">
        <v>204</v>
      </c>
      <c r="BE178" s="153">
        <f t="shared" si="14"/>
        <v>0</v>
      </c>
      <c r="BF178" s="153">
        <f t="shared" si="15"/>
        <v>0</v>
      </c>
      <c r="BG178" s="153">
        <f t="shared" si="16"/>
        <v>0</v>
      </c>
      <c r="BH178" s="153">
        <f t="shared" si="17"/>
        <v>0</v>
      </c>
      <c r="BI178" s="153">
        <f t="shared" si="18"/>
        <v>0</v>
      </c>
      <c r="BJ178" s="13" t="s">
        <v>88</v>
      </c>
      <c r="BK178" s="153">
        <f t="shared" si="19"/>
        <v>0</v>
      </c>
      <c r="BL178" s="13" t="s">
        <v>267</v>
      </c>
      <c r="BM178" s="152" t="s">
        <v>1786</v>
      </c>
    </row>
    <row r="179" spans="2:65" s="1" customFormat="1" ht="21.75" customHeight="1" x14ac:dyDescent="0.2">
      <c r="B179" s="139"/>
      <c r="C179" s="140" t="s">
        <v>358</v>
      </c>
      <c r="D179" s="140" t="s">
        <v>206</v>
      </c>
      <c r="E179" s="141" t="s">
        <v>1372</v>
      </c>
      <c r="F179" s="142" t="s">
        <v>1787</v>
      </c>
      <c r="G179" s="143" t="s">
        <v>641</v>
      </c>
      <c r="H179" s="165"/>
      <c r="I179" s="145"/>
      <c r="J179" s="146">
        <f t="shared" si="10"/>
        <v>0</v>
      </c>
      <c r="K179" s="147"/>
      <c r="L179" s="28"/>
      <c r="M179" s="148" t="s">
        <v>1</v>
      </c>
      <c r="N179" s="149" t="s">
        <v>41</v>
      </c>
      <c r="P179" s="150">
        <f t="shared" si="11"/>
        <v>0</v>
      </c>
      <c r="Q179" s="150">
        <v>0</v>
      </c>
      <c r="R179" s="150">
        <f t="shared" si="12"/>
        <v>0</v>
      </c>
      <c r="S179" s="150">
        <v>0</v>
      </c>
      <c r="T179" s="151">
        <f t="shared" si="13"/>
        <v>0</v>
      </c>
      <c r="AR179" s="152" t="s">
        <v>267</v>
      </c>
      <c r="AT179" s="152" t="s">
        <v>206</v>
      </c>
      <c r="AU179" s="152" t="s">
        <v>88</v>
      </c>
      <c r="AY179" s="13" t="s">
        <v>204</v>
      </c>
      <c r="BE179" s="153">
        <f t="shared" si="14"/>
        <v>0</v>
      </c>
      <c r="BF179" s="153">
        <f t="shared" si="15"/>
        <v>0</v>
      </c>
      <c r="BG179" s="153">
        <f t="shared" si="16"/>
        <v>0</v>
      </c>
      <c r="BH179" s="153">
        <f t="shared" si="17"/>
        <v>0</v>
      </c>
      <c r="BI179" s="153">
        <f t="shared" si="18"/>
        <v>0</v>
      </c>
      <c r="BJ179" s="13" t="s">
        <v>88</v>
      </c>
      <c r="BK179" s="153">
        <f t="shared" si="19"/>
        <v>0</v>
      </c>
      <c r="BL179" s="13" t="s">
        <v>267</v>
      </c>
      <c r="BM179" s="152" t="s">
        <v>1788</v>
      </c>
    </row>
    <row r="180" spans="2:65" s="1" customFormat="1" ht="24.15" customHeight="1" x14ac:dyDescent="0.2">
      <c r="B180" s="139"/>
      <c r="C180" s="140" t="s">
        <v>362</v>
      </c>
      <c r="D180" s="140" t="s">
        <v>206</v>
      </c>
      <c r="E180" s="141" t="s">
        <v>1375</v>
      </c>
      <c r="F180" s="142" t="s">
        <v>1789</v>
      </c>
      <c r="G180" s="143" t="s">
        <v>641</v>
      </c>
      <c r="H180" s="165"/>
      <c r="I180" s="145"/>
      <c r="J180" s="146">
        <f t="shared" si="10"/>
        <v>0</v>
      </c>
      <c r="K180" s="147"/>
      <c r="L180" s="28"/>
      <c r="M180" s="148" t="s">
        <v>1</v>
      </c>
      <c r="N180" s="149" t="s">
        <v>41</v>
      </c>
      <c r="P180" s="150">
        <f t="shared" si="11"/>
        <v>0</v>
      </c>
      <c r="Q180" s="150">
        <v>0</v>
      </c>
      <c r="R180" s="150">
        <f t="shared" si="12"/>
        <v>0</v>
      </c>
      <c r="S180" s="150">
        <v>0</v>
      </c>
      <c r="T180" s="151">
        <f t="shared" si="13"/>
        <v>0</v>
      </c>
      <c r="AR180" s="152" t="s">
        <v>267</v>
      </c>
      <c r="AT180" s="152" t="s">
        <v>206</v>
      </c>
      <c r="AU180" s="152" t="s">
        <v>88</v>
      </c>
      <c r="AY180" s="13" t="s">
        <v>204</v>
      </c>
      <c r="BE180" s="153">
        <f t="shared" si="14"/>
        <v>0</v>
      </c>
      <c r="BF180" s="153">
        <f t="shared" si="15"/>
        <v>0</v>
      </c>
      <c r="BG180" s="153">
        <f t="shared" si="16"/>
        <v>0</v>
      </c>
      <c r="BH180" s="153">
        <f t="shared" si="17"/>
        <v>0</v>
      </c>
      <c r="BI180" s="153">
        <f t="shared" si="18"/>
        <v>0</v>
      </c>
      <c r="BJ180" s="13" t="s">
        <v>88</v>
      </c>
      <c r="BK180" s="153">
        <f t="shared" si="19"/>
        <v>0</v>
      </c>
      <c r="BL180" s="13" t="s">
        <v>267</v>
      </c>
      <c r="BM180" s="152" t="s">
        <v>1790</v>
      </c>
    </row>
    <row r="181" spans="2:65" s="1" customFormat="1" ht="24.15" customHeight="1" x14ac:dyDescent="0.2">
      <c r="B181" s="139"/>
      <c r="C181" s="140" t="s">
        <v>366</v>
      </c>
      <c r="D181" s="140" t="s">
        <v>206</v>
      </c>
      <c r="E181" s="141" t="s">
        <v>1378</v>
      </c>
      <c r="F181" s="142" t="s">
        <v>1791</v>
      </c>
      <c r="G181" s="143" t="s">
        <v>641</v>
      </c>
      <c r="H181" s="165"/>
      <c r="I181" s="145"/>
      <c r="J181" s="146">
        <f t="shared" si="10"/>
        <v>0</v>
      </c>
      <c r="K181" s="147"/>
      <c r="L181" s="28"/>
      <c r="M181" s="148" t="s">
        <v>1</v>
      </c>
      <c r="N181" s="149" t="s">
        <v>41</v>
      </c>
      <c r="P181" s="150">
        <f t="shared" si="11"/>
        <v>0</v>
      </c>
      <c r="Q181" s="150">
        <v>0</v>
      </c>
      <c r="R181" s="150">
        <f t="shared" si="12"/>
        <v>0</v>
      </c>
      <c r="S181" s="150">
        <v>0</v>
      </c>
      <c r="T181" s="151">
        <f t="shared" si="13"/>
        <v>0</v>
      </c>
      <c r="AR181" s="152" t="s">
        <v>267</v>
      </c>
      <c r="AT181" s="152" t="s">
        <v>206</v>
      </c>
      <c r="AU181" s="152" t="s">
        <v>88</v>
      </c>
      <c r="AY181" s="13" t="s">
        <v>204</v>
      </c>
      <c r="BE181" s="153">
        <f t="shared" si="14"/>
        <v>0</v>
      </c>
      <c r="BF181" s="153">
        <f t="shared" si="15"/>
        <v>0</v>
      </c>
      <c r="BG181" s="153">
        <f t="shared" si="16"/>
        <v>0</v>
      </c>
      <c r="BH181" s="153">
        <f t="shared" si="17"/>
        <v>0</v>
      </c>
      <c r="BI181" s="153">
        <f t="shared" si="18"/>
        <v>0</v>
      </c>
      <c r="BJ181" s="13" t="s">
        <v>88</v>
      </c>
      <c r="BK181" s="153">
        <f t="shared" si="19"/>
        <v>0</v>
      </c>
      <c r="BL181" s="13" t="s">
        <v>267</v>
      </c>
      <c r="BM181" s="152" t="s">
        <v>1792</v>
      </c>
    </row>
    <row r="182" spans="2:65" s="11" customFormat="1" ht="25.95" customHeight="1" x14ac:dyDescent="0.25">
      <c r="B182" s="127"/>
      <c r="D182" s="128" t="s">
        <v>74</v>
      </c>
      <c r="E182" s="129" t="s">
        <v>301</v>
      </c>
      <c r="F182" s="129" t="s">
        <v>1793</v>
      </c>
      <c r="I182" s="130"/>
      <c r="J182" s="131">
        <f>BK182</f>
        <v>0</v>
      </c>
      <c r="L182" s="127"/>
      <c r="M182" s="132"/>
      <c r="P182" s="133">
        <f>P183</f>
        <v>0</v>
      </c>
      <c r="R182" s="133">
        <f>R183</f>
        <v>0</v>
      </c>
      <c r="T182" s="134">
        <f>T183</f>
        <v>0</v>
      </c>
      <c r="AR182" s="128" t="s">
        <v>93</v>
      </c>
      <c r="AT182" s="135" t="s">
        <v>74</v>
      </c>
      <c r="AU182" s="135" t="s">
        <v>75</v>
      </c>
      <c r="AY182" s="128" t="s">
        <v>204</v>
      </c>
      <c r="BK182" s="136">
        <f>BK183</f>
        <v>0</v>
      </c>
    </row>
    <row r="183" spans="2:65" s="11" customFormat="1" ht="22.8" customHeight="1" x14ac:dyDescent="0.25">
      <c r="B183" s="127"/>
      <c r="D183" s="128" t="s">
        <v>74</v>
      </c>
      <c r="E183" s="137" t="s">
        <v>1794</v>
      </c>
      <c r="F183" s="137" t="s">
        <v>1795</v>
      </c>
      <c r="I183" s="130"/>
      <c r="J183" s="138">
        <f>BK183</f>
        <v>0</v>
      </c>
      <c r="L183" s="127"/>
      <c r="M183" s="132"/>
      <c r="P183" s="133">
        <f>SUM(P184:P186)</f>
        <v>0</v>
      </c>
      <c r="R183" s="133">
        <f>SUM(R184:R186)</f>
        <v>0</v>
      </c>
      <c r="T183" s="134">
        <f>SUM(T184:T186)</f>
        <v>0</v>
      </c>
      <c r="AR183" s="128" t="s">
        <v>93</v>
      </c>
      <c r="AT183" s="135" t="s">
        <v>74</v>
      </c>
      <c r="AU183" s="135" t="s">
        <v>82</v>
      </c>
      <c r="AY183" s="128" t="s">
        <v>204</v>
      </c>
      <c r="BK183" s="136">
        <f>SUM(BK184:BK186)</f>
        <v>0</v>
      </c>
    </row>
    <row r="184" spans="2:65" s="1" customFormat="1" ht="24.15" customHeight="1" x14ac:dyDescent="0.2">
      <c r="B184" s="139"/>
      <c r="C184" s="140" t="s">
        <v>370</v>
      </c>
      <c r="D184" s="140" t="s">
        <v>206</v>
      </c>
      <c r="E184" s="141" t="s">
        <v>1796</v>
      </c>
      <c r="F184" s="142" t="s">
        <v>1797</v>
      </c>
      <c r="G184" s="143" t="s">
        <v>1798</v>
      </c>
      <c r="H184" s="144">
        <v>4</v>
      </c>
      <c r="I184" s="145"/>
      <c r="J184" s="146">
        <f>ROUND(I184*H184,2)</f>
        <v>0</v>
      </c>
      <c r="K184" s="147"/>
      <c r="L184" s="28"/>
      <c r="M184" s="148" t="s">
        <v>1</v>
      </c>
      <c r="N184" s="149" t="s">
        <v>41</v>
      </c>
      <c r="P184" s="150">
        <f>O184*H184</f>
        <v>0</v>
      </c>
      <c r="Q184" s="150">
        <v>0</v>
      </c>
      <c r="R184" s="150">
        <f>Q184*H184</f>
        <v>0</v>
      </c>
      <c r="S184" s="150">
        <v>0</v>
      </c>
      <c r="T184" s="151">
        <f>S184*H184</f>
        <v>0</v>
      </c>
      <c r="AR184" s="152" t="s">
        <v>464</v>
      </c>
      <c r="AT184" s="152" t="s">
        <v>206</v>
      </c>
      <c r="AU184" s="152" t="s">
        <v>88</v>
      </c>
      <c r="AY184" s="13" t="s">
        <v>204</v>
      </c>
      <c r="BE184" s="153">
        <f>IF(N184="základná",J184,0)</f>
        <v>0</v>
      </c>
      <c r="BF184" s="153">
        <f>IF(N184="znížená",J184,0)</f>
        <v>0</v>
      </c>
      <c r="BG184" s="153">
        <f>IF(N184="zákl. prenesená",J184,0)</f>
        <v>0</v>
      </c>
      <c r="BH184" s="153">
        <f>IF(N184="zníž. prenesená",J184,0)</f>
        <v>0</v>
      </c>
      <c r="BI184" s="153">
        <f>IF(N184="nulová",J184,0)</f>
        <v>0</v>
      </c>
      <c r="BJ184" s="13" t="s">
        <v>88</v>
      </c>
      <c r="BK184" s="153">
        <f>ROUND(I184*H184,2)</f>
        <v>0</v>
      </c>
      <c r="BL184" s="13" t="s">
        <v>464</v>
      </c>
      <c r="BM184" s="152" t="s">
        <v>1799</v>
      </c>
    </row>
    <row r="185" spans="2:65" s="1" customFormat="1" ht="16.5" customHeight="1" x14ac:dyDescent="0.2">
      <c r="B185" s="139"/>
      <c r="C185" s="140" t="s">
        <v>374</v>
      </c>
      <c r="D185" s="140" t="s">
        <v>206</v>
      </c>
      <c r="E185" s="141" t="s">
        <v>1800</v>
      </c>
      <c r="F185" s="142" t="s">
        <v>1801</v>
      </c>
      <c r="G185" s="143" t="s">
        <v>495</v>
      </c>
      <c r="H185" s="144">
        <v>100</v>
      </c>
      <c r="I185" s="145"/>
      <c r="J185" s="146">
        <f>ROUND(I185*H185,2)</f>
        <v>0</v>
      </c>
      <c r="K185" s="147"/>
      <c r="L185" s="28"/>
      <c r="M185" s="148" t="s">
        <v>1</v>
      </c>
      <c r="N185" s="149" t="s">
        <v>41</v>
      </c>
      <c r="P185" s="150">
        <f>O185*H185</f>
        <v>0</v>
      </c>
      <c r="Q185" s="150">
        <v>0</v>
      </c>
      <c r="R185" s="150">
        <f>Q185*H185</f>
        <v>0</v>
      </c>
      <c r="S185" s="150">
        <v>0</v>
      </c>
      <c r="T185" s="151">
        <f>S185*H185</f>
        <v>0</v>
      </c>
      <c r="AR185" s="152" t="s">
        <v>464</v>
      </c>
      <c r="AT185" s="152" t="s">
        <v>206</v>
      </c>
      <c r="AU185" s="152" t="s">
        <v>88</v>
      </c>
      <c r="AY185" s="13" t="s">
        <v>204</v>
      </c>
      <c r="BE185" s="153">
        <f>IF(N185="základná",J185,0)</f>
        <v>0</v>
      </c>
      <c r="BF185" s="153">
        <f>IF(N185="znížená",J185,0)</f>
        <v>0</v>
      </c>
      <c r="BG185" s="153">
        <f>IF(N185="zákl. prenesená",J185,0)</f>
        <v>0</v>
      </c>
      <c r="BH185" s="153">
        <f>IF(N185="zníž. prenesená",J185,0)</f>
        <v>0</v>
      </c>
      <c r="BI185" s="153">
        <f>IF(N185="nulová",J185,0)</f>
        <v>0</v>
      </c>
      <c r="BJ185" s="13" t="s">
        <v>88</v>
      </c>
      <c r="BK185" s="153">
        <f>ROUND(I185*H185,2)</f>
        <v>0</v>
      </c>
      <c r="BL185" s="13" t="s">
        <v>464</v>
      </c>
      <c r="BM185" s="152" t="s">
        <v>1802</v>
      </c>
    </row>
    <row r="186" spans="2:65" s="1" customFormat="1" ht="21.75" customHeight="1" x14ac:dyDescent="0.2">
      <c r="B186" s="139"/>
      <c r="C186" s="140" t="s">
        <v>378</v>
      </c>
      <c r="D186" s="140" t="s">
        <v>206</v>
      </c>
      <c r="E186" s="141" t="s">
        <v>1803</v>
      </c>
      <c r="F186" s="142" t="s">
        <v>1804</v>
      </c>
      <c r="G186" s="143" t="s">
        <v>495</v>
      </c>
      <c r="H186" s="144">
        <v>8</v>
      </c>
      <c r="I186" s="145"/>
      <c r="J186" s="146">
        <f>ROUND(I186*H186,2)</f>
        <v>0</v>
      </c>
      <c r="K186" s="147"/>
      <c r="L186" s="28"/>
      <c r="M186" s="148" t="s">
        <v>1</v>
      </c>
      <c r="N186" s="149" t="s">
        <v>41</v>
      </c>
      <c r="P186" s="150">
        <f>O186*H186</f>
        <v>0</v>
      </c>
      <c r="Q186" s="150">
        <v>0</v>
      </c>
      <c r="R186" s="150">
        <f>Q186*H186</f>
        <v>0</v>
      </c>
      <c r="S186" s="150">
        <v>0</v>
      </c>
      <c r="T186" s="151">
        <f>S186*H186</f>
        <v>0</v>
      </c>
      <c r="AR186" s="152" t="s">
        <v>464</v>
      </c>
      <c r="AT186" s="152" t="s">
        <v>206</v>
      </c>
      <c r="AU186" s="152" t="s">
        <v>88</v>
      </c>
      <c r="AY186" s="13" t="s">
        <v>204</v>
      </c>
      <c r="BE186" s="153">
        <f>IF(N186="základná",J186,0)</f>
        <v>0</v>
      </c>
      <c r="BF186" s="153">
        <f>IF(N186="znížená",J186,0)</f>
        <v>0</v>
      </c>
      <c r="BG186" s="153">
        <f>IF(N186="zákl. prenesená",J186,0)</f>
        <v>0</v>
      </c>
      <c r="BH186" s="153">
        <f>IF(N186="zníž. prenesená",J186,0)</f>
        <v>0</v>
      </c>
      <c r="BI186" s="153">
        <f>IF(N186="nulová",J186,0)</f>
        <v>0</v>
      </c>
      <c r="BJ186" s="13" t="s">
        <v>88</v>
      </c>
      <c r="BK186" s="153">
        <f>ROUND(I186*H186,2)</f>
        <v>0</v>
      </c>
      <c r="BL186" s="13" t="s">
        <v>464</v>
      </c>
      <c r="BM186" s="152" t="s">
        <v>1805</v>
      </c>
    </row>
    <row r="187" spans="2:65" s="11" customFormat="1" ht="25.95" customHeight="1" x14ac:dyDescent="0.25">
      <c r="B187" s="127"/>
      <c r="D187" s="128" t="s">
        <v>74</v>
      </c>
      <c r="E187" s="129" t="s">
        <v>1228</v>
      </c>
      <c r="F187" s="129" t="s">
        <v>1229</v>
      </c>
      <c r="I187" s="130"/>
      <c r="J187" s="131">
        <f>BK187</f>
        <v>0</v>
      </c>
      <c r="L187" s="127"/>
      <c r="M187" s="132"/>
      <c r="P187" s="133">
        <f>SUM(P188:P191)</f>
        <v>0</v>
      </c>
      <c r="R187" s="133">
        <f>SUM(R188:R191)</f>
        <v>0</v>
      </c>
      <c r="T187" s="134">
        <f>SUM(T188:T191)</f>
        <v>0</v>
      </c>
      <c r="AR187" s="128" t="s">
        <v>210</v>
      </c>
      <c r="AT187" s="135" t="s">
        <v>74</v>
      </c>
      <c r="AU187" s="135" t="s">
        <v>75</v>
      </c>
      <c r="AY187" s="128" t="s">
        <v>204</v>
      </c>
      <c r="BK187" s="136">
        <f>SUM(BK188:BK191)</f>
        <v>0</v>
      </c>
    </row>
    <row r="188" spans="2:65" s="1" customFormat="1" ht="33" customHeight="1" x14ac:dyDescent="0.2">
      <c r="B188" s="139"/>
      <c r="C188" s="140" t="s">
        <v>382</v>
      </c>
      <c r="D188" s="140" t="s">
        <v>206</v>
      </c>
      <c r="E188" s="141" t="s">
        <v>1231</v>
      </c>
      <c r="F188" s="142" t="s">
        <v>1660</v>
      </c>
      <c r="G188" s="143" t="s">
        <v>1238</v>
      </c>
      <c r="H188" s="144">
        <v>33</v>
      </c>
      <c r="I188" s="145"/>
      <c r="J188" s="146">
        <f>ROUND(I188*H188,2)</f>
        <v>0</v>
      </c>
      <c r="K188" s="147"/>
      <c r="L188" s="28"/>
      <c r="M188" s="148" t="s">
        <v>1</v>
      </c>
      <c r="N188" s="149" t="s">
        <v>41</v>
      </c>
      <c r="P188" s="150">
        <f>O188*H188</f>
        <v>0</v>
      </c>
      <c r="Q188" s="150">
        <v>0</v>
      </c>
      <c r="R188" s="150">
        <f>Q188*H188</f>
        <v>0</v>
      </c>
      <c r="S188" s="150">
        <v>0</v>
      </c>
      <c r="T188" s="151">
        <f>S188*H188</f>
        <v>0</v>
      </c>
      <c r="AR188" s="152" t="s">
        <v>1233</v>
      </c>
      <c r="AT188" s="152" t="s">
        <v>206</v>
      </c>
      <c r="AU188" s="152" t="s">
        <v>82</v>
      </c>
      <c r="AY188" s="13" t="s">
        <v>204</v>
      </c>
      <c r="BE188" s="153">
        <f>IF(N188="základná",J188,0)</f>
        <v>0</v>
      </c>
      <c r="BF188" s="153">
        <f>IF(N188="znížená",J188,0)</f>
        <v>0</v>
      </c>
      <c r="BG188" s="153">
        <f>IF(N188="zákl. prenesená",J188,0)</f>
        <v>0</v>
      </c>
      <c r="BH188" s="153">
        <f>IF(N188="zníž. prenesená",J188,0)</f>
        <v>0</v>
      </c>
      <c r="BI188" s="153">
        <f>IF(N188="nulová",J188,0)</f>
        <v>0</v>
      </c>
      <c r="BJ188" s="13" t="s">
        <v>88</v>
      </c>
      <c r="BK188" s="153">
        <f>ROUND(I188*H188,2)</f>
        <v>0</v>
      </c>
      <c r="BL188" s="13" t="s">
        <v>1233</v>
      </c>
      <c r="BM188" s="152" t="s">
        <v>1806</v>
      </c>
    </row>
    <row r="189" spans="2:65" s="1" customFormat="1" ht="37.799999999999997" customHeight="1" x14ac:dyDescent="0.2">
      <c r="B189" s="139"/>
      <c r="C189" s="140" t="s">
        <v>386</v>
      </c>
      <c r="D189" s="140" t="s">
        <v>206</v>
      </c>
      <c r="E189" s="141" t="s">
        <v>1236</v>
      </c>
      <c r="F189" s="142" t="s">
        <v>1663</v>
      </c>
      <c r="G189" s="143" t="s">
        <v>1238</v>
      </c>
      <c r="H189" s="144">
        <v>24</v>
      </c>
      <c r="I189" s="145"/>
      <c r="J189" s="146">
        <f>ROUND(I189*H189,2)</f>
        <v>0</v>
      </c>
      <c r="K189" s="147"/>
      <c r="L189" s="28"/>
      <c r="M189" s="148" t="s">
        <v>1</v>
      </c>
      <c r="N189" s="149" t="s">
        <v>41</v>
      </c>
      <c r="P189" s="150">
        <f>O189*H189</f>
        <v>0</v>
      </c>
      <c r="Q189" s="150">
        <v>0</v>
      </c>
      <c r="R189" s="150">
        <f>Q189*H189</f>
        <v>0</v>
      </c>
      <c r="S189" s="150">
        <v>0</v>
      </c>
      <c r="T189" s="151">
        <f>S189*H189</f>
        <v>0</v>
      </c>
      <c r="AR189" s="152" t="s">
        <v>1233</v>
      </c>
      <c r="AT189" s="152" t="s">
        <v>206</v>
      </c>
      <c r="AU189" s="152" t="s">
        <v>82</v>
      </c>
      <c r="AY189" s="13" t="s">
        <v>204</v>
      </c>
      <c r="BE189" s="153">
        <f>IF(N189="základná",J189,0)</f>
        <v>0</v>
      </c>
      <c r="BF189" s="153">
        <f>IF(N189="znížená",J189,0)</f>
        <v>0</v>
      </c>
      <c r="BG189" s="153">
        <f>IF(N189="zákl. prenesená",J189,0)</f>
        <v>0</v>
      </c>
      <c r="BH189" s="153">
        <f>IF(N189="zníž. prenesená",J189,0)</f>
        <v>0</v>
      </c>
      <c r="BI189" s="153">
        <f>IF(N189="nulová",J189,0)</f>
        <v>0</v>
      </c>
      <c r="BJ189" s="13" t="s">
        <v>88</v>
      </c>
      <c r="BK189" s="153">
        <f>ROUND(I189*H189,2)</f>
        <v>0</v>
      </c>
      <c r="BL189" s="13" t="s">
        <v>1233</v>
      </c>
      <c r="BM189" s="152" t="s">
        <v>1807</v>
      </c>
    </row>
    <row r="190" spans="2:65" s="1" customFormat="1" ht="33" customHeight="1" x14ac:dyDescent="0.2">
      <c r="B190" s="139"/>
      <c r="C190" s="140" t="s">
        <v>390</v>
      </c>
      <c r="D190" s="140" t="s">
        <v>206</v>
      </c>
      <c r="E190" s="141" t="s">
        <v>1665</v>
      </c>
      <c r="F190" s="142" t="s">
        <v>1666</v>
      </c>
      <c r="G190" s="143" t="s">
        <v>1238</v>
      </c>
      <c r="H190" s="144">
        <v>15</v>
      </c>
      <c r="I190" s="145"/>
      <c r="J190" s="146">
        <f>ROUND(I190*H190,2)</f>
        <v>0</v>
      </c>
      <c r="K190" s="147"/>
      <c r="L190" s="28"/>
      <c r="M190" s="148" t="s">
        <v>1</v>
      </c>
      <c r="N190" s="149" t="s">
        <v>41</v>
      </c>
      <c r="P190" s="150">
        <f>O190*H190</f>
        <v>0</v>
      </c>
      <c r="Q190" s="150">
        <v>0</v>
      </c>
      <c r="R190" s="150">
        <f>Q190*H190</f>
        <v>0</v>
      </c>
      <c r="S190" s="150">
        <v>0</v>
      </c>
      <c r="T190" s="151">
        <f>S190*H190</f>
        <v>0</v>
      </c>
      <c r="AR190" s="152" t="s">
        <v>1233</v>
      </c>
      <c r="AT190" s="152" t="s">
        <v>206</v>
      </c>
      <c r="AU190" s="152" t="s">
        <v>82</v>
      </c>
      <c r="AY190" s="13" t="s">
        <v>204</v>
      </c>
      <c r="BE190" s="153">
        <f>IF(N190="základná",J190,0)</f>
        <v>0</v>
      </c>
      <c r="BF190" s="153">
        <f>IF(N190="znížená",J190,0)</f>
        <v>0</v>
      </c>
      <c r="BG190" s="153">
        <f>IF(N190="zákl. prenesená",J190,0)</f>
        <v>0</v>
      </c>
      <c r="BH190" s="153">
        <f>IF(N190="zníž. prenesená",J190,0)</f>
        <v>0</v>
      </c>
      <c r="BI190" s="153">
        <f>IF(N190="nulová",J190,0)</f>
        <v>0</v>
      </c>
      <c r="BJ190" s="13" t="s">
        <v>88</v>
      </c>
      <c r="BK190" s="153">
        <f>ROUND(I190*H190,2)</f>
        <v>0</v>
      </c>
      <c r="BL190" s="13" t="s">
        <v>1233</v>
      </c>
      <c r="BM190" s="152" t="s">
        <v>1808</v>
      </c>
    </row>
    <row r="191" spans="2:65" s="1" customFormat="1" ht="37.799999999999997" customHeight="1" x14ac:dyDescent="0.2">
      <c r="B191" s="139"/>
      <c r="C191" s="140" t="s">
        <v>395</v>
      </c>
      <c r="D191" s="140" t="s">
        <v>206</v>
      </c>
      <c r="E191" s="141" t="s">
        <v>1668</v>
      </c>
      <c r="F191" s="142" t="s">
        <v>1669</v>
      </c>
      <c r="G191" s="143" t="s">
        <v>1238</v>
      </c>
      <c r="H191" s="144">
        <v>10</v>
      </c>
      <c r="I191" s="145"/>
      <c r="J191" s="146">
        <f>ROUND(I191*H191,2)</f>
        <v>0</v>
      </c>
      <c r="K191" s="147"/>
      <c r="L191" s="28"/>
      <c r="M191" s="166" t="s">
        <v>1</v>
      </c>
      <c r="N191" s="167" t="s">
        <v>41</v>
      </c>
      <c r="O191" s="168"/>
      <c r="P191" s="169">
        <f>O191*H191</f>
        <v>0</v>
      </c>
      <c r="Q191" s="169">
        <v>0</v>
      </c>
      <c r="R191" s="169">
        <f>Q191*H191</f>
        <v>0</v>
      </c>
      <c r="S191" s="169">
        <v>0</v>
      </c>
      <c r="T191" s="170">
        <f>S191*H191</f>
        <v>0</v>
      </c>
      <c r="AR191" s="152" t="s">
        <v>1233</v>
      </c>
      <c r="AT191" s="152" t="s">
        <v>206</v>
      </c>
      <c r="AU191" s="152" t="s">
        <v>82</v>
      </c>
      <c r="AY191" s="13" t="s">
        <v>204</v>
      </c>
      <c r="BE191" s="153">
        <f>IF(N191="základná",J191,0)</f>
        <v>0</v>
      </c>
      <c r="BF191" s="153">
        <f>IF(N191="znížená",J191,0)</f>
        <v>0</v>
      </c>
      <c r="BG191" s="153">
        <f>IF(N191="zákl. prenesená",J191,0)</f>
        <v>0</v>
      </c>
      <c r="BH191" s="153">
        <f>IF(N191="zníž. prenesená",J191,0)</f>
        <v>0</v>
      </c>
      <c r="BI191" s="153">
        <f>IF(N191="nulová",J191,0)</f>
        <v>0</v>
      </c>
      <c r="BJ191" s="13" t="s">
        <v>88</v>
      </c>
      <c r="BK191" s="153">
        <f>ROUND(I191*H191,2)</f>
        <v>0</v>
      </c>
      <c r="BL191" s="13" t="s">
        <v>1233</v>
      </c>
      <c r="BM191" s="152" t="s">
        <v>1809</v>
      </c>
    </row>
    <row r="192" spans="2:65" s="1" customFormat="1" ht="7.05" customHeight="1" x14ac:dyDescent="0.2"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28"/>
    </row>
  </sheetData>
  <autoFilter ref="C133:K191"/>
  <mergeCells count="15">
    <mergeCell ref="E120:H120"/>
    <mergeCell ref="E124:H124"/>
    <mergeCell ref="E122:H122"/>
    <mergeCell ref="E126:H126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30"/>
  <sheetViews>
    <sheetView showGridLines="0" workbookViewId="0"/>
  </sheetViews>
  <sheetFormatPr defaultRowHeight="10.199999999999999" x14ac:dyDescent="0.2"/>
  <cols>
    <col min="1" max="1" width="8.28515625" customWidth="1"/>
    <col min="2" max="2" width="1.28515625" customWidth="1"/>
    <col min="3" max="3" width="4.140625" customWidth="1"/>
    <col min="4" max="4" width="4.28515625" customWidth="1"/>
    <col min="5" max="5" width="17.140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7.049999999999997" customHeight="1" x14ac:dyDescent="0.2">
      <c r="L2" s="198" t="s">
        <v>5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AT2" s="13" t="s">
        <v>103</v>
      </c>
    </row>
    <row r="3" spans="2:46" ht="7.0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.05" customHeight="1" x14ac:dyDescent="0.2">
      <c r="B4" s="16"/>
      <c r="D4" s="17" t="s">
        <v>152</v>
      </c>
      <c r="L4" s="16"/>
      <c r="M4" s="92" t="s">
        <v>9</v>
      </c>
      <c r="AT4" s="13" t="s">
        <v>3</v>
      </c>
    </row>
    <row r="5" spans="2:46" ht="7.05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16.5" customHeight="1" x14ac:dyDescent="0.2">
      <c r="B7" s="16"/>
      <c r="E7" s="234" t="str">
        <f>'Rekapitulácia stavby'!K6</f>
        <v>Výstavba novej budovy strediska DSS Doména</v>
      </c>
      <c r="F7" s="235"/>
      <c r="G7" s="235"/>
      <c r="H7" s="235"/>
      <c r="L7" s="16"/>
    </row>
    <row r="8" spans="2:46" ht="13.2" x14ac:dyDescent="0.2">
      <c r="B8" s="16"/>
      <c r="D8" s="23" t="s">
        <v>153</v>
      </c>
      <c r="L8" s="16"/>
    </row>
    <row r="9" spans="2:46" ht="16.5" customHeight="1" x14ac:dyDescent="0.2">
      <c r="B9" s="16"/>
      <c r="E9" s="234" t="s">
        <v>154</v>
      </c>
      <c r="F9" s="199"/>
      <c r="G9" s="199"/>
      <c r="H9" s="199"/>
      <c r="L9" s="16"/>
    </row>
    <row r="10" spans="2:46" ht="12" customHeight="1" x14ac:dyDescent="0.2">
      <c r="B10" s="16"/>
      <c r="D10" s="23" t="s">
        <v>155</v>
      </c>
      <c r="L10" s="16"/>
    </row>
    <row r="11" spans="2:46" s="1" customFormat="1" ht="16.5" customHeight="1" x14ac:dyDescent="0.2">
      <c r="B11" s="28"/>
      <c r="E11" s="220" t="s">
        <v>1810</v>
      </c>
      <c r="F11" s="233"/>
      <c r="G11" s="233"/>
      <c r="H11" s="233"/>
      <c r="L11" s="28"/>
    </row>
    <row r="12" spans="2:46" s="1" customFormat="1" ht="12" customHeight="1" x14ac:dyDescent="0.2">
      <c r="B12" s="28"/>
      <c r="D12" s="23" t="s">
        <v>1671</v>
      </c>
      <c r="L12" s="28"/>
    </row>
    <row r="13" spans="2:46" s="1" customFormat="1" ht="16.5" customHeight="1" x14ac:dyDescent="0.2">
      <c r="B13" s="28"/>
      <c r="E13" s="229" t="s">
        <v>1811</v>
      </c>
      <c r="F13" s="233"/>
      <c r="G13" s="233"/>
      <c r="H13" s="233"/>
      <c r="L13" s="28"/>
    </row>
    <row r="14" spans="2:46" s="1" customFormat="1" x14ac:dyDescent="0.2">
      <c r="B14" s="28"/>
      <c r="L14" s="28"/>
    </row>
    <row r="15" spans="2:46" s="1" customFormat="1" ht="12" customHeight="1" x14ac:dyDescent="0.2">
      <c r="B15" s="28"/>
      <c r="D15" s="23" t="s">
        <v>17</v>
      </c>
      <c r="F15" s="21" t="s">
        <v>33</v>
      </c>
      <c r="I15" s="23" t="s">
        <v>18</v>
      </c>
      <c r="J15" s="21" t="s">
        <v>1</v>
      </c>
      <c r="L15" s="28"/>
    </row>
    <row r="16" spans="2:46" s="1" customFormat="1" ht="12" customHeight="1" x14ac:dyDescent="0.2">
      <c r="B16" s="28"/>
      <c r="D16" s="23" t="s">
        <v>19</v>
      </c>
      <c r="F16" s="21" t="s">
        <v>20</v>
      </c>
      <c r="I16" s="23" t="s">
        <v>21</v>
      </c>
      <c r="J16" s="51" t="str">
        <f>'Rekapitulácia stavby'!AN8</f>
        <v>5. 4. 2024</v>
      </c>
      <c r="L16" s="28"/>
    </row>
    <row r="17" spans="2:12" s="1" customFormat="1" ht="10.8" customHeight="1" x14ac:dyDescent="0.2">
      <c r="B17" s="28"/>
      <c r="L17" s="28"/>
    </row>
    <row r="18" spans="2:12" s="1" customFormat="1" ht="12" customHeight="1" x14ac:dyDescent="0.2">
      <c r="B18" s="28"/>
      <c r="D18" s="23" t="s">
        <v>23</v>
      </c>
      <c r="I18" s="23" t="s">
        <v>24</v>
      </c>
      <c r="J18" s="21" t="s">
        <v>1</v>
      </c>
      <c r="L18" s="28"/>
    </row>
    <row r="19" spans="2:12" s="1" customFormat="1" ht="18" customHeight="1" x14ac:dyDescent="0.2">
      <c r="B19" s="28"/>
      <c r="E19" s="21" t="s">
        <v>25</v>
      </c>
      <c r="I19" s="23" t="s">
        <v>26</v>
      </c>
      <c r="J19" s="21" t="s">
        <v>1</v>
      </c>
      <c r="L19" s="28"/>
    </row>
    <row r="20" spans="2:12" s="1" customFormat="1" ht="7.05" customHeight="1" x14ac:dyDescent="0.2">
      <c r="B20" s="28"/>
      <c r="L20" s="28"/>
    </row>
    <row r="21" spans="2:12" s="1" customFormat="1" ht="12" customHeight="1" x14ac:dyDescent="0.2">
      <c r="B21" s="28"/>
      <c r="D21" s="23" t="s">
        <v>27</v>
      </c>
      <c r="I21" s="23" t="s">
        <v>24</v>
      </c>
      <c r="J21" s="24" t="str">
        <f>'Rekapitulácia stavby'!AN13</f>
        <v>Vyplň údaj</v>
      </c>
      <c r="L21" s="28"/>
    </row>
    <row r="22" spans="2:12" s="1" customFormat="1" ht="18" customHeight="1" x14ac:dyDescent="0.2">
      <c r="B22" s="28"/>
      <c r="E22" s="236" t="str">
        <f>'Rekapitulácia stavby'!E14</f>
        <v>Vyplň údaj</v>
      </c>
      <c r="F22" s="203"/>
      <c r="G22" s="203"/>
      <c r="H22" s="203"/>
      <c r="I22" s="23" t="s">
        <v>26</v>
      </c>
      <c r="J22" s="24" t="str">
        <f>'Rekapitulácia stavby'!AN14</f>
        <v>Vyplň údaj</v>
      </c>
      <c r="L22" s="28"/>
    </row>
    <row r="23" spans="2:12" s="1" customFormat="1" ht="7.05" customHeight="1" x14ac:dyDescent="0.2">
      <c r="B23" s="28"/>
      <c r="L23" s="28"/>
    </row>
    <row r="24" spans="2:12" s="1" customFormat="1" ht="12" customHeight="1" x14ac:dyDescent="0.2">
      <c r="B24" s="28"/>
      <c r="D24" s="23" t="s">
        <v>29</v>
      </c>
      <c r="I24" s="23" t="s">
        <v>24</v>
      </c>
      <c r="J24" s="21" t="s">
        <v>1</v>
      </c>
      <c r="L24" s="28"/>
    </row>
    <row r="25" spans="2:12" s="1" customFormat="1" ht="18" customHeight="1" x14ac:dyDescent="0.2">
      <c r="B25" s="28"/>
      <c r="E25" s="21" t="s">
        <v>30</v>
      </c>
      <c r="I25" s="23" t="s">
        <v>26</v>
      </c>
      <c r="J25" s="21" t="s">
        <v>1</v>
      </c>
      <c r="L25" s="28"/>
    </row>
    <row r="26" spans="2:12" s="1" customFormat="1" ht="7.05" customHeight="1" x14ac:dyDescent="0.2">
      <c r="B26" s="28"/>
      <c r="L26" s="28"/>
    </row>
    <row r="27" spans="2:12" s="1" customFormat="1" ht="12" customHeight="1" x14ac:dyDescent="0.2">
      <c r="B27" s="28"/>
      <c r="D27" s="23" t="s">
        <v>32</v>
      </c>
      <c r="I27" s="23" t="s">
        <v>24</v>
      </c>
      <c r="J27" s="21" t="s">
        <v>1</v>
      </c>
      <c r="L27" s="28"/>
    </row>
    <row r="28" spans="2:12" s="1" customFormat="1" ht="18" customHeight="1" x14ac:dyDescent="0.2">
      <c r="B28" s="28"/>
      <c r="E28" s="21" t="s">
        <v>1248</v>
      </c>
      <c r="I28" s="23" t="s">
        <v>26</v>
      </c>
      <c r="J28" s="21" t="s">
        <v>1</v>
      </c>
      <c r="L28" s="28"/>
    </row>
    <row r="29" spans="2:12" s="1" customFormat="1" ht="7.05" customHeight="1" x14ac:dyDescent="0.2">
      <c r="B29" s="28"/>
      <c r="L29" s="28"/>
    </row>
    <row r="30" spans="2:12" s="1" customFormat="1" ht="12" customHeight="1" x14ac:dyDescent="0.2">
      <c r="B30" s="28"/>
      <c r="D30" s="23" t="s">
        <v>34</v>
      </c>
      <c r="L30" s="28"/>
    </row>
    <row r="31" spans="2:12" s="7" customFormat="1" ht="16.5" customHeight="1" x14ac:dyDescent="0.2">
      <c r="B31" s="93"/>
      <c r="E31" s="207" t="s">
        <v>1</v>
      </c>
      <c r="F31" s="207"/>
      <c r="G31" s="207"/>
      <c r="H31" s="207"/>
      <c r="L31" s="93"/>
    </row>
    <row r="32" spans="2:12" s="1" customFormat="1" ht="7.05" customHeight="1" x14ac:dyDescent="0.2">
      <c r="B32" s="28"/>
      <c r="L32" s="28"/>
    </row>
    <row r="33" spans="2:12" s="1" customFormat="1" ht="7.05" customHeight="1" x14ac:dyDescent="0.2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25.35" customHeight="1" x14ac:dyDescent="0.2">
      <c r="B34" s="28"/>
      <c r="D34" s="94" t="s">
        <v>35</v>
      </c>
      <c r="J34" s="65">
        <f>ROUND(J134, 2)</f>
        <v>0</v>
      </c>
      <c r="L34" s="28"/>
    </row>
    <row r="35" spans="2:12" s="1" customFormat="1" ht="7.05" customHeight="1" x14ac:dyDescent="0.2">
      <c r="B35" s="28"/>
      <c r="D35" s="52"/>
      <c r="E35" s="52"/>
      <c r="F35" s="52"/>
      <c r="G35" s="52"/>
      <c r="H35" s="52"/>
      <c r="I35" s="52"/>
      <c r="J35" s="52"/>
      <c r="K35" s="52"/>
      <c r="L35" s="28"/>
    </row>
    <row r="36" spans="2:12" s="1" customFormat="1" ht="14.4" customHeight="1" x14ac:dyDescent="0.2">
      <c r="B36" s="28"/>
      <c r="F36" s="31" t="s">
        <v>37</v>
      </c>
      <c r="I36" s="31" t="s">
        <v>36</v>
      </c>
      <c r="J36" s="31" t="s">
        <v>38</v>
      </c>
      <c r="L36" s="28"/>
    </row>
    <row r="37" spans="2:12" s="1" customFormat="1" ht="14.4" customHeight="1" x14ac:dyDescent="0.2">
      <c r="B37" s="28"/>
      <c r="D37" s="54" t="s">
        <v>39</v>
      </c>
      <c r="E37" s="33" t="s">
        <v>40</v>
      </c>
      <c r="F37" s="95">
        <f>ROUND((SUM(BE134:BE229)),  2)</f>
        <v>0</v>
      </c>
      <c r="G37" s="96"/>
      <c r="H37" s="96"/>
      <c r="I37" s="97">
        <v>0.2</v>
      </c>
      <c r="J37" s="95">
        <f>ROUND(((SUM(BE134:BE229))*I37),  2)</f>
        <v>0</v>
      </c>
      <c r="L37" s="28"/>
    </row>
    <row r="38" spans="2:12" s="1" customFormat="1" ht="14.4" customHeight="1" x14ac:dyDescent="0.2">
      <c r="B38" s="28"/>
      <c r="E38" s="33" t="s">
        <v>41</v>
      </c>
      <c r="F38" s="95">
        <f>ROUND((SUM(BF134:BF229)),  2)</f>
        <v>0</v>
      </c>
      <c r="G38" s="96"/>
      <c r="H38" s="96"/>
      <c r="I38" s="97">
        <v>0.2</v>
      </c>
      <c r="J38" s="95">
        <f>ROUND(((SUM(BF134:BF229))*I38),  2)</f>
        <v>0</v>
      </c>
      <c r="L38" s="28"/>
    </row>
    <row r="39" spans="2:12" s="1" customFormat="1" ht="14.4" hidden="1" customHeight="1" x14ac:dyDescent="0.2">
      <c r="B39" s="28"/>
      <c r="E39" s="23" t="s">
        <v>42</v>
      </c>
      <c r="F39" s="85">
        <f>ROUND((SUM(BG134:BG229)),  2)</f>
        <v>0</v>
      </c>
      <c r="I39" s="98">
        <v>0.2</v>
      </c>
      <c r="J39" s="85">
        <f>0</f>
        <v>0</v>
      </c>
      <c r="L39" s="28"/>
    </row>
    <row r="40" spans="2:12" s="1" customFormat="1" ht="14.4" hidden="1" customHeight="1" x14ac:dyDescent="0.2">
      <c r="B40" s="28"/>
      <c r="E40" s="23" t="s">
        <v>43</v>
      </c>
      <c r="F40" s="85">
        <f>ROUND((SUM(BH134:BH229)),  2)</f>
        <v>0</v>
      </c>
      <c r="I40" s="98">
        <v>0.2</v>
      </c>
      <c r="J40" s="85">
        <f>0</f>
        <v>0</v>
      </c>
      <c r="L40" s="28"/>
    </row>
    <row r="41" spans="2:12" s="1" customFormat="1" ht="14.4" hidden="1" customHeight="1" x14ac:dyDescent="0.2">
      <c r="B41" s="28"/>
      <c r="E41" s="33" t="s">
        <v>44</v>
      </c>
      <c r="F41" s="95">
        <f>ROUND((SUM(BI134:BI229)),  2)</f>
        <v>0</v>
      </c>
      <c r="G41" s="96"/>
      <c r="H41" s="96"/>
      <c r="I41" s="97">
        <v>0</v>
      </c>
      <c r="J41" s="95">
        <f>0</f>
        <v>0</v>
      </c>
      <c r="L41" s="28"/>
    </row>
    <row r="42" spans="2:12" s="1" customFormat="1" ht="7.05" customHeight="1" x14ac:dyDescent="0.2">
      <c r="B42" s="28"/>
      <c r="L42" s="28"/>
    </row>
    <row r="43" spans="2:12" s="1" customFormat="1" ht="25.35" customHeight="1" x14ac:dyDescent="0.2">
      <c r="B43" s="28"/>
      <c r="C43" s="99"/>
      <c r="D43" s="100" t="s">
        <v>45</v>
      </c>
      <c r="E43" s="56"/>
      <c r="F43" s="56"/>
      <c r="G43" s="101" t="s">
        <v>46</v>
      </c>
      <c r="H43" s="102" t="s">
        <v>47</v>
      </c>
      <c r="I43" s="56"/>
      <c r="J43" s="103">
        <f>SUM(J34:J41)</f>
        <v>0</v>
      </c>
      <c r="K43" s="104"/>
      <c r="L43" s="28"/>
    </row>
    <row r="44" spans="2:12" s="1" customFormat="1" ht="14.4" customHeight="1" x14ac:dyDescent="0.2">
      <c r="B44" s="28"/>
      <c r="L44" s="28"/>
    </row>
    <row r="45" spans="2:12" ht="14.4" customHeight="1" x14ac:dyDescent="0.2">
      <c r="B45" s="16"/>
      <c r="L45" s="16"/>
    </row>
    <row r="46" spans="2:12" ht="14.4" customHeight="1" x14ac:dyDescent="0.2">
      <c r="B46" s="16"/>
      <c r="L46" s="16"/>
    </row>
    <row r="47" spans="2:12" ht="14.4" customHeight="1" x14ac:dyDescent="0.2">
      <c r="B47" s="16"/>
      <c r="L47" s="16"/>
    </row>
    <row r="48" spans="2:12" ht="14.4" customHeight="1" x14ac:dyDescent="0.2">
      <c r="B48" s="16"/>
      <c r="L48" s="16"/>
    </row>
    <row r="49" spans="2:12" ht="14.4" customHeight="1" x14ac:dyDescent="0.2">
      <c r="B49" s="16"/>
      <c r="L49" s="16"/>
    </row>
    <row r="50" spans="2:12" s="1" customFormat="1" ht="14.4" customHeight="1" x14ac:dyDescent="0.2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3.2" x14ac:dyDescent="0.2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.2" x14ac:dyDescent="0.2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3.2" x14ac:dyDescent="0.2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.0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.05" customHeight="1" x14ac:dyDescent="0.2">
      <c r="B82" s="28"/>
      <c r="C82" s="17" t="s">
        <v>158</v>
      </c>
      <c r="L82" s="28"/>
    </row>
    <row r="83" spans="2:12" s="1" customFormat="1" ht="7.05" customHeight="1" x14ac:dyDescent="0.2">
      <c r="B83" s="28"/>
      <c r="L83" s="28"/>
    </row>
    <row r="84" spans="2:12" s="1" customFormat="1" ht="12" customHeight="1" x14ac:dyDescent="0.2">
      <c r="B84" s="28"/>
      <c r="C84" s="23" t="s">
        <v>15</v>
      </c>
      <c r="L84" s="28"/>
    </row>
    <row r="85" spans="2:12" s="1" customFormat="1" ht="16.5" customHeight="1" x14ac:dyDescent="0.2">
      <c r="B85" s="28"/>
      <c r="E85" s="234" t="str">
        <f>E7</f>
        <v>Výstavba novej budovy strediska DSS Doména</v>
      </c>
      <c r="F85" s="235"/>
      <c r="G85" s="235"/>
      <c r="H85" s="235"/>
      <c r="L85" s="28"/>
    </row>
    <row r="86" spans="2:12" ht="12" customHeight="1" x14ac:dyDescent="0.2">
      <c r="B86" s="16"/>
      <c r="C86" s="23" t="s">
        <v>153</v>
      </c>
      <c r="L86" s="16"/>
    </row>
    <row r="87" spans="2:12" ht="16.5" customHeight="1" x14ac:dyDescent="0.2">
      <c r="B87" s="16"/>
      <c r="E87" s="234" t="s">
        <v>154</v>
      </c>
      <c r="F87" s="199"/>
      <c r="G87" s="199"/>
      <c r="H87" s="199"/>
      <c r="L87" s="16"/>
    </row>
    <row r="88" spans="2:12" ht="12" customHeight="1" x14ac:dyDescent="0.2">
      <c r="B88" s="16"/>
      <c r="C88" s="23" t="s">
        <v>155</v>
      </c>
      <c r="L88" s="16"/>
    </row>
    <row r="89" spans="2:12" s="1" customFormat="1" ht="16.5" customHeight="1" x14ac:dyDescent="0.2">
      <c r="B89" s="28"/>
      <c r="E89" s="220" t="s">
        <v>1810</v>
      </c>
      <c r="F89" s="233"/>
      <c r="G89" s="233"/>
      <c r="H89" s="233"/>
      <c r="L89" s="28"/>
    </row>
    <row r="90" spans="2:12" s="1" customFormat="1" ht="12" customHeight="1" x14ac:dyDescent="0.2">
      <c r="B90" s="28"/>
      <c r="C90" s="23" t="s">
        <v>1671</v>
      </c>
      <c r="L90" s="28"/>
    </row>
    <row r="91" spans="2:12" s="1" customFormat="1" ht="16.5" customHeight="1" x14ac:dyDescent="0.2">
      <c r="B91" s="28"/>
      <c r="E91" s="229" t="str">
        <f>E13</f>
        <v>3.1 - Zdroj tepla</v>
      </c>
      <c r="F91" s="233"/>
      <c r="G91" s="233"/>
      <c r="H91" s="233"/>
      <c r="L91" s="28"/>
    </row>
    <row r="92" spans="2:12" s="1" customFormat="1" ht="7.05" customHeight="1" x14ac:dyDescent="0.2">
      <c r="B92" s="28"/>
      <c r="L92" s="28"/>
    </row>
    <row r="93" spans="2:12" s="1" customFormat="1" ht="12" customHeight="1" x14ac:dyDescent="0.2">
      <c r="B93" s="28"/>
      <c r="C93" s="23" t="s">
        <v>19</v>
      </c>
      <c r="F93" s="21" t="str">
        <f>F16</f>
        <v>k.ú.: Ždiar nad Hronom, č.p.:1793/3</v>
      </c>
      <c r="I93" s="23" t="s">
        <v>21</v>
      </c>
      <c r="J93" s="51" t="str">
        <f>IF(J16="","",J16)</f>
        <v>5. 4. 2024</v>
      </c>
      <c r="L93" s="28"/>
    </row>
    <row r="94" spans="2:12" s="1" customFormat="1" ht="7.05" customHeight="1" x14ac:dyDescent="0.2">
      <c r="B94" s="28"/>
      <c r="L94" s="28"/>
    </row>
    <row r="95" spans="2:12" s="1" customFormat="1" ht="15.15" customHeight="1" x14ac:dyDescent="0.2">
      <c r="B95" s="28"/>
      <c r="C95" s="23" t="s">
        <v>23</v>
      </c>
      <c r="F95" s="21" t="str">
        <f>E19</f>
        <v>Zriadenie sociálnych služieb LIPA</v>
      </c>
      <c r="I95" s="23" t="s">
        <v>29</v>
      </c>
      <c r="J95" s="26" t="str">
        <f>E25</f>
        <v>Ing. Viliam Michálek</v>
      </c>
      <c r="L95" s="28"/>
    </row>
    <row r="96" spans="2:12" s="1" customFormat="1" ht="15.15" customHeight="1" x14ac:dyDescent="0.2">
      <c r="B96" s="28"/>
      <c r="C96" s="23" t="s">
        <v>27</v>
      </c>
      <c r="F96" s="21" t="str">
        <f>IF(E22="","",E22)</f>
        <v>Vyplň údaj</v>
      </c>
      <c r="I96" s="23" t="s">
        <v>32</v>
      </c>
      <c r="J96" s="26" t="str">
        <f>E28</f>
        <v>Ing. Peter Antol</v>
      </c>
      <c r="L96" s="28"/>
    </row>
    <row r="97" spans="2:47" s="1" customFormat="1" ht="10.199999999999999" customHeight="1" x14ac:dyDescent="0.2">
      <c r="B97" s="28"/>
      <c r="L97" s="28"/>
    </row>
    <row r="98" spans="2:47" s="1" customFormat="1" ht="29.25" customHeight="1" x14ac:dyDescent="0.2">
      <c r="B98" s="28"/>
      <c r="C98" s="107" t="s">
        <v>159</v>
      </c>
      <c r="D98" s="99"/>
      <c r="E98" s="99"/>
      <c r="F98" s="99"/>
      <c r="G98" s="99"/>
      <c r="H98" s="99"/>
      <c r="I98" s="99"/>
      <c r="J98" s="108" t="s">
        <v>160</v>
      </c>
      <c r="K98" s="99"/>
      <c r="L98" s="28"/>
    </row>
    <row r="99" spans="2:47" s="1" customFormat="1" ht="10.199999999999999" customHeight="1" x14ac:dyDescent="0.2">
      <c r="B99" s="28"/>
      <c r="L99" s="28"/>
    </row>
    <row r="100" spans="2:47" s="1" customFormat="1" ht="22.8" customHeight="1" x14ac:dyDescent="0.2">
      <c r="B100" s="28"/>
      <c r="C100" s="109" t="s">
        <v>161</v>
      </c>
      <c r="J100" s="65">
        <f>J134</f>
        <v>0</v>
      </c>
      <c r="L100" s="28"/>
      <c r="AU100" s="13" t="s">
        <v>162</v>
      </c>
    </row>
    <row r="101" spans="2:47" s="8" customFormat="1" ht="25.05" customHeight="1" x14ac:dyDescent="0.2">
      <c r="B101" s="110"/>
      <c r="D101" s="111" t="s">
        <v>163</v>
      </c>
      <c r="E101" s="112"/>
      <c r="F101" s="112"/>
      <c r="G101" s="112"/>
      <c r="H101" s="112"/>
      <c r="I101" s="112"/>
      <c r="J101" s="113">
        <f>J135</f>
        <v>0</v>
      </c>
      <c r="L101" s="110"/>
    </row>
    <row r="102" spans="2:47" s="9" customFormat="1" ht="19.95" customHeight="1" x14ac:dyDescent="0.2">
      <c r="B102" s="114"/>
      <c r="D102" s="115" t="s">
        <v>168</v>
      </c>
      <c r="E102" s="116"/>
      <c r="F102" s="116"/>
      <c r="G102" s="116"/>
      <c r="H102" s="116"/>
      <c r="I102" s="116"/>
      <c r="J102" s="117">
        <f>J136</f>
        <v>0</v>
      </c>
      <c r="L102" s="114"/>
    </row>
    <row r="103" spans="2:47" s="8" customFormat="1" ht="25.05" customHeight="1" x14ac:dyDescent="0.2">
      <c r="B103" s="110"/>
      <c r="D103" s="111" t="s">
        <v>1812</v>
      </c>
      <c r="E103" s="112"/>
      <c r="F103" s="112"/>
      <c r="G103" s="112"/>
      <c r="H103" s="112"/>
      <c r="I103" s="112"/>
      <c r="J103" s="113">
        <f>J138</f>
        <v>0</v>
      </c>
      <c r="L103" s="110"/>
    </row>
    <row r="104" spans="2:47" s="8" customFormat="1" ht="25.05" customHeight="1" x14ac:dyDescent="0.2">
      <c r="B104" s="110"/>
      <c r="D104" s="111" t="s">
        <v>171</v>
      </c>
      <c r="E104" s="112"/>
      <c r="F104" s="112"/>
      <c r="G104" s="112"/>
      <c r="H104" s="112"/>
      <c r="I104" s="112"/>
      <c r="J104" s="113">
        <f>J147</f>
        <v>0</v>
      </c>
      <c r="L104" s="110"/>
    </row>
    <row r="105" spans="2:47" s="9" customFormat="1" ht="19.95" customHeight="1" x14ac:dyDescent="0.2">
      <c r="B105" s="114"/>
      <c r="D105" s="115" t="s">
        <v>1813</v>
      </c>
      <c r="E105" s="116"/>
      <c r="F105" s="116"/>
      <c r="G105" s="116"/>
      <c r="H105" s="116"/>
      <c r="I105" s="116"/>
      <c r="J105" s="117">
        <f>J148</f>
        <v>0</v>
      </c>
      <c r="L105" s="114"/>
    </row>
    <row r="106" spans="2:47" s="9" customFormat="1" ht="19.95" customHeight="1" x14ac:dyDescent="0.2">
      <c r="B106" s="114"/>
      <c r="D106" s="115" t="s">
        <v>1814</v>
      </c>
      <c r="E106" s="116"/>
      <c r="F106" s="116"/>
      <c r="G106" s="116"/>
      <c r="H106" s="116"/>
      <c r="I106" s="116"/>
      <c r="J106" s="117">
        <f>J168</f>
        <v>0</v>
      </c>
      <c r="L106" s="114"/>
    </row>
    <row r="107" spans="2:47" s="9" customFormat="1" ht="19.95" customHeight="1" x14ac:dyDescent="0.2">
      <c r="B107" s="114"/>
      <c r="D107" s="115" t="s">
        <v>1815</v>
      </c>
      <c r="E107" s="116"/>
      <c r="F107" s="116"/>
      <c r="G107" s="116"/>
      <c r="H107" s="116"/>
      <c r="I107" s="116"/>
      <c r="J107" s="117">
        <f>J189</f>
        <v>0</v>
      </c>
      <c r="L107" s="114"/>
    </row>
    <row r="108" spans="2:47" s="9" customFormat="1" ht="19.95" customHeight="1" x14ac:dyDescent="0.2">
      <c r="B108" s="114"/>
      <c r="D108" s="115" t="s">
        <v>1816</v>
      </c>
      <c r="E108" s="116"/>
      <c r="F108" s="116"/>
      <c r="G108" s="116"/>
      <c r="H108" s="116"/>
      <c r="I108" s="116"/>
      <c r="J108" s="117">
        <f>J198</f>
        <v>0</v>
      </c>
      <c r="L108" s="114"/>
    </row>
    <row r="109" spans="2:47" s="8" customFormat="1" ht="25.05" customHeight="1" x14ac:dyDescent="0.2">
      <c r="B109" s="110"/>
      <c r="D109" s="111" t="s">
        <v>188</v>
      </c>
      <c r="E109" s="112"/>
      <c r="F109" s="112"/>
      <c r="G109" s="112"/>
      <c r="H109" s="112"/>
      <c r="I109" s="112"/>
      <c r="J109" s="113">
        <f>J221</f>
        <v>0</v>
      </c>
      <c r="L109" s="110"/>
    </row>
    <row r="110" spans="2:47" s="8" customFormat="1" ht="25.05" customHeight="1" x14ac:dyDescent="0.2">
      <c r="B110" s="110"/>
      <c r="D110" s="111" t="s">
        <v>1817</v>
      </c>
      <c r="E110" s="112"/>
      <c r="F110" s="112"/>
      <c r="G110" s="112"/>
      <c r="H110" s="112"/>
      <c r="I110" s="112"/>
      <c r="J110" s="113">
        <f>J226</f>
        <v>0</v>
      </c>
      <c r="L110" s="110"/>
    </row>
    <row r="111" spans="2:47" s="1" customFormat="1" ht="21.75" customHeight="1" x14ac:dyDescent="0.2">
      <c r="B111" s="28"/>
      <c r="L111" s="28"/>
    </row>
    <row r="112" spans="2:47" s="1" customFormat="1" ht="7.05" customHeight="1" x14ac:dyDescent="0.2"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28"/>
    </row>
    <row r="116" spans="2:12" s="1" customFormat="1" ht="7.05" customHeight="1" x14ac:dyDescent="0.2">
      <c r="B116" s="45"/>
      <c r="C116" s="46"/>
      <c r="D116" s="46"/>
      <c r="E116" s="46"/>
      <c r="F116" s="46"/>
      <c r="G116" s="46"/>
      <c r="H116" s="46"/>
      <c r="I116" s="46"/>
      <c r="J116" s="46"/>
      <c r="K116" s="46"/>
      <c r="L116" s="28"/>
    </row>
    <row r="117" spans="2:12" s="1" customFormat="1" ht="25.05" customHeight="1" x14ac:dyDescent="0.2">
      <c r="B117" s="28"/>
      <c r="C117" s="17" t="s">
        <v>190</v>
      </c>
      <c r="L117" s="28"/>
    </row>
    <row r="118" spans="2:12" s="1" customFormat="1" ht="7.05" customHeight="1" x14ac:dyDescent="0.2">
      <c r="B118" s="28"/>
      <c r="L118" s="28"/>
    </row>
    <row r="119" spans="2:12" s="1" customFormat="1" ht="12" customHeight="1" x14ac:dyDescent="0.2">
      <c r="B119" s="28"/>
      <c r="C119" s="23" t="s">
        <v>15</v>
      </c>
      <c r="L119" s="28"/>
    </row>
    <row r="120" spans="2:12" s="1" customFormat="1" ht="16.5" customHeight="1" x14ac:dyDescent="0.2">
      <c r="B120" s="28"/>
      <c r="E120" s="234" t="str">
        <f>E7</f>
        <v>Výstavba novej budovy strediska DSS Doména</v>
      </c>
      <c r="F120" s="235"/>
      <c r="G120" s="235"/>
      <c r="H120" s="235"/>
      <c r="L120" s="28"/>
    </row>
    <row r="121" spans="2:12" ht="12" customHeight="1" x14ac:dyDescent="0.2">
      <c r="B121" s="16"/>
      <c r="C121" s="23" t="s">
        <v>153</v>
      </c>
      <c r="L121" s="16"/>
    </row>
    <row r="122" spans="2:12" ht="16.5" customHeight="1" x14ac:dyDescent="0.2">
      <c r="B122" s="16"/>
      <c r="E122" s="234" t="s">
        <v>154</v>
      </c>
      <c r="F122" s="199"/>
      <c r="G122" s="199"/>
      <c r="H122" s="199"/>
      <c r="L122" s="16"/>
    </row>
    <row r="123" spans="2:12" ht="12" customHeight="1" x14ac:dyDescent="0.2">
      <c r="B123" s="16"/>
      <c r="C123" s="23" t="s">
        <v>155</v>
      </c>
      <c r="L123" s="16"/>
    </row>
    <row r="124" spans="2:12" s="1" customFormat="1" ht="16.5" customHeight="1" x14ac:dyDescent="0.2">
      <c r="B124" s="28"/>
      <c r="E124" s="220" t="s">
        <v>1810</v>
      </c>
      <c r="F124" s="233"/>
      <c r="G124" s="233"/>
      <c r="H124" s="233"/>
      <c r="L124" s="28"/>
    </row>
    <row r="125" spans="2:12" s="1" customFormat="1" ht="12" customHeight="1" x14ac:dyDescent="0.2">
      <c r="B125" s="28"/>
      <c r="C125" s="23" t="s">
        <v>1671</v>
      </c>
      <c r="L125" s="28"/>
    </row>
    <row r="126" spans="2:12" s="1" customFormat="1" ht="16.5" customHeight="1" x14ac:dyDescent="0.2">
      <c r="B126" s="28"/>
      <c r="E126" s="229" t="str">
        <f>E13</f>
        <v>3.1 - Zdroj tepla</v>
      </c>
      <c r="F126" s="233"/>
      <c r="G126" s="233"/>
      <c r="H126" s="233"/>
      <c r="L126" s="28"/>
    </row>
    <row r="127" spans="2:12" s="1" customFormat="1" ht="7.05" customHeight="1" x14ac:dyDescent="0.2">
      <c r="B127" s="28"/>
      <c r="L127" s="28"/>
    </row>
    <row r="128" spans="2:12" s="1" customFormat="1" ht="12" customHeight="1" x14ac:dyDescent="0.2">
      <c r="B128" s="28"/>
      <c r="C128" s="23" t="s">
        <v>19</v>
      </c>
      <c r="F128" s="21" t="str">
        <f>F16</f>
        <v>k.ú.: Ždiar nad Hronom, č.p.:1793/3</v>
      </c>
      <c r="I128" s="23" t="s">
        <v>21</v>
      </c>
      <c r="J128" s="51" t="str">
        <f>IF(J16="","",J16)</f>
        <v>5. 4. 2024</v>
      </c>
      <c r="L128" s="28"/>
    </row>
    <row r="129" spans="2:65" s="1" customFormat="1" ht="7.05" customHeight="1" x14ac:dyDescent="0.2">
      <c r="B129" s="28"/>
      <c r="L129" s="28"/>
    </row>
    <row r="130" spans="2:65" s="1" customFormat="1" ht="15.15" customHeight="1" x14ac:dyDescent="0.2">
      <c r="B130" s="28"/>
      <c r="C130" s="23" t="s">
        <v>23</v>
      </c>
      <c r="F130" s="21" t="str">
        <f>E19</f>
        <v>Zriadenie sociálnych služieb LIPA</v>
      </c>
      <c r="I130" s="23" t="s">
        <v>29</v>
      </c>
      <c r="J130" s="26" t="str">
        <f>E25</f>
        <v>Ing. Viliam Michálek</v>
      </c>
      <c r="L130" s="28"/>
    </row>
    <row r="131" spans="2:65" s="1" customFormat="1" ht="15.15" customHeight="1" x14ac:dyDescent="0.2">
      <c r="B131" s="28"/>
      <c r="C131" s="23" t="s">
        <v>27</v>
      </c>
      <c r="F131" s="21" t="str">
        <f>IF(E22="","",E22)</f>
        <v>Vyplň údaj</v>
      </c>
      <c r="I131" s="23" t="s">
        <v>32</v>
      </c>
      <c r="J131" s="26" t="str">
        <f>E28</f>
        <v>Ing. Peter Antol</v>
      </c>
      <c r="L131" s="28"/>
    </row>
    <row r="132" spans="2:65" s="1" customFormat="1" ht="10.199999999999999" customHeight="1" x14ac:dyDescent="0.2">
      <c r="B132" s="28"/>
      <c r="L132" s="28"/>
    </row>
    <row r="133" spans="2:65" s="10" customFormat="1" ht="29.25" customHeight="1" x14ac:dyDescent="0.2">
      <c r="B133" s="118"/>
      <c r="C133" s="119" t="s">
        <v>191</v>
      </c>
      <c r="D133" s="120" t="s">
        <v>60</v>
      </c>
      <c r="E133" s="120" t="s">
        <v>56</v>
      </c>
      <c r="F133" s="120" t="s">
        <v>57</v>
      </c>
      <c r="G133" s="120" t="s">
        <v>192</v>
      </c>
      <c r="H133" s="120" t="s">
        <v>193</v>
      </c>
      <c r="I133" s="120" t="s">
        <v>194</v>
      </c>
      <c r="J133" s="121" t="s">
        <v>160</v>
      </c>
      <c r="K133" s="122" t="s">
        <v>195</v>
      </c>
      <c r="L133" s="118"/>
      <c r="M133" s="58" t="s">
        <v>1</v>
      </c>
      <c r="N133" s="59" t="s">
        <v>39</v>
      </c>
      <c r="O133" s="59" t="s">
        <v>196</v>
      </c>
      <c r="P133" s="59" t="s">
        <v>197</v>
      </c>
      <c r="Q133" s="59" t="s">
        <v>198</v>
      </c>
      <c r="R133" s="59" t="s">
        <v>199</v>
      </c>
      <c r="S133" s="59" t="s">
        <v>200</v>
      </c>
      <c r="T133" s="60" t="s">
        <v>201</v>
      </c>
    </row>
    <row r="134" spans="2:65" s="1" customFormat="1" ht="22.8" customHeight="1" x14ac:dyDescent="0.3">
      <c r="B134" s="28"/>
      <c r="C134" s="63" t="s">
        <v>161</v>
      </c>
      <c r="J134" s="123">
        <f>BK134</f>
        <v>0</v>
      </c>
      <c r="L134" s="28"/>
      <c r="M134" s="61"/>
      <c r="N134" s="52"/>
      <c r="O134" s="52"/>
      <c r="P134" s="124">
        <f>P135+P138+P147+P221+P226</f>
        <v>0</v>
      </c>
      <c r="Q134" s="52"/>
      <c r="R134" s="124">
        <f>R135+R138+R147+R221+R226</f>
        <v>0.21727848</v>
      </c>
      <c r="S134" s="52"/>
      <c r="T134" s="125">
        <f>T135+T138+T147+T221+T226</f>
        <v>0</v>
      </c>
      <c r="AT134" s="13" t="s">
        <v>74</v>
      </c>
      <c r="AU134" s="13" t="s">
        <v>162</v>
      </c>
      <c r="BK134" s="126">
        <f>BK135+BK138+BK147+BK221+BK226</f>
        <v>0</v>
      </c>
    </row>
    <row r="135" spans="2:65" s="11" customFormat="1" ht="25.95" customHeight="1" x14ac:dyDescent="0.25">
      <c r="B135" s="127"/>
      <c r="D135" s="128" t="s">
        <v>74</v>
      </c>
      <c r="E135" s="129" t="s">
        <v>202</v>
      </c>
      <c r="F135" s="129" t="s">
        <v>203</v>
      </c>
      <c r="I135" s="130"/>
      <c r="J135" s="131">
        <f>BK135</f>
        <v>0</v>
      </c>
      <c r="L135" s="127"/>
      <c r="M135" s="132"/>
      <c r="P135" s="133">
        <f>P136</f>
        <v>0</v>
      </c>
      <c r="R135" s="133">
        <f>R136</f>
        <v>1.5200000000000002E-2</v>
      </c>
      <c r="T135" s="134">
        <f>T136</f>
        <v>0</v>
      </c>
      <c r="AR135" s="128" t="s">
        <v>82</v>
      </c>
      <c r="AT135" s="135" t="s">
        <v>74</v>
      </c>
      <c r="AU135" s="135" t="s">
        <v>75</v>
      </c>
      <c r="AY135" s="128" t="s">
        <v>204</v>
      </c>
      <c r="BK135" s="136">
        <f>BK136</f>
        <v>0</v>
      </c>
    </row>
    <row r="136" spans="2:65" s="11" customFormat="1" ht="22.8" customHeight="1" x14ac:dyDescent="0.25">
      <c r="B136" s="127"/>
      <c r="D136" s="128" t="s">
        <v>74</v>
      </c>
      <c r="E136" s="137" t="s">
        <v>225</v>
      </c>
      <c r="F136" s="137" t="s">
        <v>411</v>
      </c>
      <c r="I136" s="130"/>
      <c r="J136" s="138">
        <f>BK136</f>
        <v>0</v>
      </c>
      <c r="L136" s="127"/>
      <c r="M136" s="132"/>
      <c r="P136" s="133">
        <f>P137</f>
        <v>0</v>
      </c>
      <c r="R136" s="133">
        <f>R137</f>
        <v>1.5200000000000002E-2</v>
      </c>
      <c r="T136" s="134">
        <f>T137</f>
        <v>0</v>
      </c>
      <c r="AR136" s="128" t="s">
        <v>82</v>
      </c>
      <c r="AT136" s="135" t="s">
        <v>74</v>
      </c>
      <c r="AU136" s="135" t="s">
        <v>82</v>
      </c>
      <c r="AY136" s="128" t="s">
        <v>204</v>
      </c>
      <c r="BK136" s="136">
        <f>BK137</f>
        <v>0</v>
      </c>
    </row>
    <row r="137" spans="2:65" s="1" customFormat="1" ht="16.5" customHeight="1" x14ac:dyDescent="0.2">
      <c r="B137" s="139"/>
      <c r="C137" s="140" t="s">
        <v>82</v>
      </c>
      <c r="D137" s="140" t="s">
        <v>206</v>
      </c>
      <c r="E137" s="141" t="s">
        <v>1818</v>
      </c>
      <c r="F137" s="142" t="s">
        <v>1819</v>
      </c>
      <c r="G137" s="143" t="s">
        <v>1820</v>
      </c>
      <c r="H137" s="144">
        <v>5</v>
      </c>
      <c r="I137" s="145"/>
      <c r="J137" s="146">
        <f>ROUND(I137*H137,2)</f>
        <v>0</v>
      </c>
      <c r="K137" s="147"/>
      <c r="L137" s="28"/>
      <c r="M137" s="148" t="s">
        <v>1</v>
      </c>
      <c r="N137" s="149" t="s">
        <v>41</v>
      </c>
      <c r="P137" s="150">
        <f>O137*H137</f>
        <v>0</v>
      </c>
      <c r="Q137" s="150">
        <v>3.0400000000000002E-3</v>
      </c>
      <c r="R137" s="150">
        <f>Q137*H137</f>
        <v>1.5200000000000002E-2</v>
      </c>
      <c r="S137" s="150">
        <v>0</v>
      </c>
      <c r="T137" s="151">
        <f>S137*H137</f>
        <v>0</v>
      </c>
      <c r="AR137" s="152" t="s">
        <v>210</v>
      </c>
      <c r="AT137" s="152" t="s">
        <v>206</v>
      </c>
      <c r="AU137" s="152" t="s">
        <v>88</v>
      </c>
      <c r="AY137" s="13" t="s">
        <v>204</v>
      </c>
      <c r="BE137" s="153">
        <f>IF(N137="základná",J137,0)</f>
        <v>0</v>
      </c>
      <c r="BF137" s="153">
        <f>IF(N137="znížená",J137,0)</f>
        <v>0</v>
      </c>
      <c r="BG137" s="153">
        <f>IF(N137="zákl. prenesená",J137,0)</f>
        <v>0</v>
      </c>
      <c r="BH137" s="153">
        <f>IF(N137="zníž. prenesená",J137,0)</f>
        <v>0</v>
      </c>
      <c r="BI137" s="153">
        <f>IF(N137="nulová",J137,0)</f>
        <v>0</v>
      </c>
      <c r="BJ137" s="13" t="s">
        <v>88</v>
      </c>
      <c r="BK137" s="153">
        <f>ROUND(I137*H137,2)</f>
        <v>0</v>
      </c>
      <c r="BL137" s="13" t="s">
        <v>210</v>
      </c>
      <c r="BM137" s="152" t="s">
        <v>1821</v>
      </c>
    </row>
    <row r="138" spans="2:65" s="11" customFormat="1" ht="25.95" customHeight="1" x14ac:dyDescent="0.25">
      <c r="B138" s="127"/>
      <c r="D138" s="128" t="s">
        <v>74</v>
      </c>
      <c r="E138" s="129" t="s">
        <v>689</v>
      </c>
      <c r="F138" s="129" t="s">
        <v>690</v>
      </c>
      <c r="I138" s="130"/>
      <c r="J138" s="131">
        <f>BK138</f>
        <v>0</v>
      </c>
      <c r="L138" s="127"/>
      <c r="M138" s="132"/>
      <c r="P138" s="133">
        <f>SUM(P139:P146)</f>
        <v>0</v>
      </c>
      <c r="R138" s="133">
        <f>SUM(R139:R146)</f>
        <v>1.145E-2</v>
      </c>
      <c r="T138" s="134">
        <f>SUM(T139:T146)</f>
        <v>0</v>
      </c>
      <c r="AR138" s="128" t="s">
        <v>88</v>
      </c>
      <c r="AT138" s="135" t="s">
        <v>74</v>
      </c>
      <c r="AU138" s="135" t="s">
        <v>75</v>
      </c>
      <c r="AY138" s="128" t="s">
        <v>204</v>
      </c>
      <c r="BK138" s="136">
        <f>SUM(BK139:BK146)</f>
        <v>0</v>
      </c>
    </row>
    <row r="139" spans="2:65" s="1" customFormat="1" ht="21.75" customHeight="1" x14ac:dyDescent="0.2">
      <c r="B139" s="139"/>
      <c r="C139" s="140" t="s">
        <v>88</v>
      </c>
      <c r="D139" s="140" t="s">
        <v>206</v>
      </c>
      <c r="E139" s="141" t="s">
        <v>1285</v>
      </c>
      <c r="F139" s="142" t="s">
        <v>1286</v>
      </c>
      <c r="G139" s="143" t="s">
        <v>495</v>
      </c>
      <c r="H139" s="144">
        <v>20</v>
      </c>
      <c r="I139" s="145"/>
      <c r="J139" s="146">
        <f t="shared" ref="J139:J146" si="0">ROUND(I139*H139,2)</f>
        <v>0</v>
      </c>
      <c r="K139" s="147"/>
      <c r="L139" s="28"/>
      <c r="M139" s="148" t="s">
        <v>1</v>
      </c>
      <c r="N139" s="149" t="s">
        <v>41</v>
      </c>
      <c r="P139" s="150">
        <f t="shared" ref="P139:P146" si="1">O139*H139</f>
        <v>0</v>
      </c>
      <c r="Q139" s="150">
        <v>4.0000000000000003E-5</v>
      </c>
      <c r="R139" s="150">
        <f t="shared" ref="R139:R146" si="2">Q139*H139</f>
        <v>8.0000000000000004E-4</v>
      </c>
      <c r="S139" s="150">
        <v>0</v>
      </c>
      <c r="T139" s="151">
        <f t="shared" ref="T139:T146" si="3">S139*H139</f>
        <v>0</v>
      </c>
      <c r="AR139" s="152" t="s">
        <v>267</v>
      </c>
      <c r="AT139" s="152" t="s">
        <v>206</v>
      </c>
      <c r="AU139" s="152" t="s">
        <v>82</v>
      </c>
      <c r="AY139" s="13" t="s">
        <v>204</v>
      </c>
      <c r="BE139" s="153">
        <f t="shared" ref="BE139:BE146" si="4">IF(N139="základná",J139,0)</f>
        <v>0</v>
      </c>
      <c r="BF139" s="153">
        <f t="shared" ref="BF139:BF146" si="5">IF(N139="znížená",J139,0)</f>
        <v>0</v>
      </c>
      <c r="BG139" s="153">
        <f t="shared" ref="BG139:BG146" si="6">IF(N139="zákl. prenesená",J139,0)</f>
        <v>0</v>
      </c>
      <c r="BH139" s="153">
        <f t="shared" ref="BH139:BH146" si="7">IF(N139="zníž. prenesená",J139,0)</f>
        <v>0</v>
      </c>
      <c r="BI139" s="153">
        <f t="shared" ref="BI139:BI146" si="8">IF(N139="nulová",J139,0)</f>
        <v>0</v>
      </c>
      <c r="BJ139" s="13" t="s">
        <v>88</v>
      </c>
      <c r="BK139" s="153">
        <f t="shared" ref="BK139:BK146" si="9">ROUND(I139*H139,2)</f>
        <v>0</v>
      </c>
      <c r="BL139" s="13" t="s">
        <v>267</v>
      </c>
      <c r="BM139" s="152" t="s">
        <v>1822</v>
      </c>
    </row>
    <row r="140" spans="2:65" s="1" customFormat="1" ht="33" customHeight="1" x14ac:dyDescent="0.2">
      <c r="B140" s="139"/>
      <c r="C140" s="154" t="s">
        <v>93</v>
      </c>
      <c r="D140" s="154" t="s">
        <v>301</v>
      </c>
      <c r="E140" s="155" t="s">
        <v>1294</v>
      </c>
      <c r="F140" s="156" t="s">
        <v>1295</v>
      </c>
      <c r="G140" s="157" t="s">
        <v>495</v>
      </c>
      <c r="H140" s="158">
        <v>20</v>
      </c>
      <c r="I140" s="159"/>
      <c r="J140" s="160">
        <f t="shared" si="0"/>
        <v>0</v>
      </c>
      <c r="K140" s="161"/>
      <c r="L140" s="162"/>
      <c r="M140" s="163" t="s">
        <v>1</v>
      </c>
      <c r="N140" s="164" t="s">
        <v>41</v>
      </c>
      <c r="P140" s="150">
        <f t="shared" si="1"/>
        <v>0</v>
      </c>
      <c r="Q140" s="150">
        <v>4.0000000000000003E-5</v>
      </c>
      <c r="R140" s="150">
        <f t="shared" si="2"/>
        <v>8.0000000000000004E-4</v>
      </c>
      <c r="S140" s="150">
        <v>0</v>
      </c>
      <c r="T140" s="151">
        <f t="shared" si="3"/>
        <v>0</v>
      </c>
      <c r="AR140" s="152" t="s">
        <v>334</v>
      </c>
      <c r="AT140" s="152" t="s">
        <v>301</v>
      </c>
      <c r="AU140" s="152" t="s">
        <v>82</v>
      </c>
      <c r="AY140" s="13" t="s">
        <v>204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88</v>
      </c>
      <c r="BK140" s="153">
        <f t="shared" si="9"/>
        <v>0</v>
      </c>
      <c r="BL140" s="13" t="s">
        <v>267</v>
      </c>
      <c r="BM140" s="152" t="s">
        <v>1823</v>
      </c>
    </row>
    <row r="141" spans="2:65" s="1" customFormat="1" ht="21.75" customHeight="1" x14ac:dyDescent="0.2">
      <c r="B141" s="139"/>
      <c r="C141" s="140" t="s">
        <v>210</v>
      </c>
      <c r="D141" s="140" t="s">
        <v>206</v>
      </c>
      <c r="E141" s="141" t="s">
        <v>1297</v>
      </c>
      <c r="F141" s="142" t="s">
        <v>1298</v>
      </c>
      <c r="G141" s="143" t="s">
        <v>495</v>
      </c>
      <c r="H141" s="144">
        <v>40</v>
      </c>
      <c r="I141" s="145"/>
      <c r="J141" s="146">
        <f t="shared" si="0"/>
        <v>0</v>
      </c>
      <c r="K141" s="147"/>
      <c r="L141" s="28"/>
      <c r="M141" s="148" t="s">
        <v>1</v>
      </c>
      <c r="N141" s="149" t="s">
        <v>41</v>
      </c>
      <c r="P141" s="150">
        <f t="shared" si="1"/>
        <v>0</v>
      </c>
      <c r="Q141" s="150">
        <v>4.0000000000000003E-5</v>
      </c>
      <c r="R141" s="150">
        <f t="shared" si="2"/>
        <v>1.6000000000000001E-3</v>
      </c>
      <c r="S141" s="150">
        <v>0</v>
      </c>
      <c r="T141" s="151">
        <f t="shared" si="3"/>
        <v>0</v>
      </c>
      <c r="AR141" s="152" t="s">
        <v>267</v>
      </c>
      <c r="AT141" s="152" t="s">
        <v>206</v>
      </c>
      <c r="AU141" s="152" t="s">
        <v>82</v>
      </c>
      <c r="AY141" s="13" t="s">
        <v>204</v>
      </c>
      <c r="BE141" s="153">
        <f t="shared" si="4"/>
        <v>0</v>
      </c>
      <c r="BF141" s="153">
        <f t="shared" si="5"/>
        <v>0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88</v>
      </c>
      <c r="BK141" s="153">
        <f t="shared" si="9"/>
        <v>0</v>
      </c>
      <c r="BL141" s="13" t="s">
        <v>267</v>
      </c>
      <c r="BM141" s="152" t="s">
        <v>1824</v>
      </c>
    </row>
    <row r="142" spans="2:65" s="1" customFormat="1" ht="33" customHeight="1" x14ac:dyDescent="0.2">
      <c r="B142" s="139"/>
      <c r="C142" s="154" t="s">
        <v>221</v>
      </c>
      <c r="D142" s="154" t="s">
        <v>301</v>
      </c>
      <c r="E142" s="155" t="s">
        <v>1300</v>
      </c>
      <c r="F142" s="156" t="s">
        <v>1301</v>
      </c>
      <c r="G142" s="157" t="s">
        <v>495</v>
      </c>
      <c r="H142" s="158">
        <v>25</v>
      </c>
      <c r="I142" s="159"/>
      <c r="J142" s="160">
        <f t="shared" si="0"/>
        <v>0</v>
      </c>
      <c r="K142" s="161"/>
      <c r="L142" s="162"/>
      <c r="M142" s="163" t="s">
        <v>1</v>
      </c>
      <c r="N142" s="164" t="s">
        <v>41</v>
      </c>
      <c r="P142" s="150">
        <f t="shared" si="1"/>
        <v>0</v>
      </c>
      <c r="Q142" s="150">
        <v>1.8000000000000001E-4</v>
      </c>
      <c r="R142" s="150">
        <f t="shared" si="2"/>
        <v>4.5000000000000005E-3</v>
      </c>
      <c r="S142" s="150">
        <v>0</v>
      </c>
      <c r="T142" s="151">
        <f t="shared" si="3"/>
        <v>0</v>
      </c>
      <c r="AR142" s="152" t="s">
        <v>334</v>
      </c>
      <c r="AT142" s="152" t="s">
        <v>301</v>
      </c>
      <c r="AU142" s="152" t="s">
        <v>82</v>
      </c>
      <c r="AY142" s="13" t="s">
        <v>204</v>
      </c>
      <c r="BE142" s="153">
        <f t="shared" si="4"/>
        <v>0</v>
      </c>
      <c r="BF142" s="153">
        <f t="shared" si="5"/>
        <v>0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88</v>
      </c>
      <c r="BK142" s="153">
        <f t="shared" si="9"/>
        <v>0</v>
      </c>
      <c r="BL142" s="13" t="s">
        <v>267</v>
      </c>
      <c r="BM142" s="152" t="s">
        <v>1825</v>
      </c>
    </row>
    <row r="143" spans="2:65" s="1" customFormat="1" ht="33" customHeight="1" x14ac:dyDescent="0.2">
      <c r="B143" s="139"/>
      <c r="C143" s="154" t="s">
        <v>225</v>
      </c>
      <c r="D143" s="154" t="s">
        <v>301</v>
      </c>
      <c r="E143" s="155" t="s">
        <v>1303</v>
      </c>
      <c r="F143" s="156" t="s">
        <v>1304</v>
      </c>
      <c r="G143" s="157" t="s">
        <v>495</v>
      </c>
      <c r="H143" s="158">
        <v>15</v>
      </c>
      <c r="I143" s="159"/>
      <c r="J143" s="160">
        <f t="shared" si="0"/>
        <v>0</v>
      </c>
      <c r="K143" s="161"/>
      <c r="L143" s="162"/>
      <c r="M143" s="163" t="s">
        <v>1</v>
      </c>
      <c r="N143" s="164" t="s">
        <v>41</v>
      </c>
      <c r="P143" s="150">
        <f t="shared" si="1"/>
        <v>0</v>
      </c>
      <c r="Q143" s="150">
        <v>2.5000000000000001E-4</v>
      </c>
      <c r="R143" s="150">
        <f t="shared" si="2"/>
        <v>3.7499999999999999E-3</v>
      </c>
      <c r="S143" s="150">
        <v>0</v>
      </c>
      <c r="T143" s="151">
        <f t="shared" si="3"/>
        <v>0</v>
      </c>
      <c r="AR143" s="152" t="s">
        <v>334</v>
      </c>
      <c r="AT143" s="152" t="s">
        <v>301</v>
      </c>
      <c r="AU143" s="152" t="s">
        <v>82</v>
      </c>
      <c r="AY143" s="13" t="s">
        <v>204</v>
      </c>
      <c r="BE143" s="153">
        <f t="shared" si="4"/>
        <v>0</v>
      </c>
      <c r="BF143" s="153">
        <f t="shared" si="5"/>
        <v>0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3" t="s">
        <v>88</v>
      </c>
      <c r="BK143" s="153">
        <f t="shared" si="9"/>
        <v>0</v>
      </c>
      <c r="BL143" s="13" t="s">
        <v>267</v>
      </c>
      <c r="BM143" s="152" t="s">
        <v>1826</v>
      </c>
    </row>
    <row r="144" spans="2:65" s="1" customFormat="1" ht="24.15" customHeight="1" x14ac:dyDescent="0.2">
      <c r="B144" s="139"/>
      <c r="C144" s="140" t="s">
        <v>229</v>
      </c>
      <c r="D144" s="140" t="s">
        <v>206</v>
      </c>
      <c r="E144" s="141" t="s">
        <v>720</v>
      </c>
      <c r="F144" s="142" t="s">
        <v>721</v>
      </c>
      <c r="G144" s="143" t="s">
        <v>641</v>
      </c>
      <c r="H144" s="165"/>
      <c r="I144" s="145"/>
      <c r="J144" s="146">
        <f t="shared" si="0"/>
        <v>0</v>
      </c>
      <c r="K144" s="147"/>
      <c r="L144" s="28"/>
      <c r="M144" s="148" t="s">
        <v>1</v>
      </c>
      <c r="N144" s="149" t="s">
        <v>41</v>
      </c>
      <c r="P144" s="150">
        <f t="shared" si="1"/>
        <v>0</v>
      </c>
      <c r="Q144" s="150">
        <v>0</v>
      </c>
      <c r="R144" s="150">
        <f t="shared" si="2"/>
        <v>0</v>
      </c>
      <c r="S144" s="150">
        <v>0</v>
      </c>
      <c r="T144" s="151">
        <f t="shared" si="3"/>
        <v>0</v>
      </c>
      <c r="AR144" s="152" t="s">
        <v>267</v>
      </c>
      <c r="AT144" s="152" t="s">
        <v>206</v>
      </c>
      <c r="AU144" s="152" t="s">
        <v>82</v>
      </c>
      <c r="AY144" s="13" t="s">
        <v>204</v>
      </c>
      <c r="BE144" s="153">
        <f t="shared" si="4"/>
        <v>0</v>
      </c>
      <c r="BF144" s="153">
        <f t="shared" si="5"/>
        <v>0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3" t="s">
        <v>88</v>
      </c>
      <c r="BK144" s="153">
        <f t="shared" si="9"/>
        <v>0</v>
      </c>
      <c r="BL144" s="13" t="s">
        <v>267</v>
      </c>
      <c r="BM144" s="152" t="s">
        <v>1827</v>
      </c>
    </row>
    <row r="145" spans="2:65" s="1" customFormat="1" ht="24.15" customHeight="1" x14ac:dyDescent="0.2">
      <c r="B145" s="139"/>
      <c r="C145" s="140" t="s">
        <v>233</v>
      </c>
      <c r="D145" s="140" t="s">
        <v>206</v>
      </c>
      <c r="E145" s="141" t="s">
        <v>1316</v>
      </c>
      <c r="F145" s="142" t="s">
        <v>1317</v>
      </c>
      <c r="G145" s="143" t="s">
        <v>641</v>
      </c>
      <c r="H145" s="165"/>
      <c r="I145" s="145"/>
      <c r="J145" s="146">
        <f t="shared" si="0"/>
        <v>0</v>
      </c>
      <c r="K145" s="147"/>
      <c r="L145" s="28"/>
      <c r="M145" s="148" t="s">
        <v>1</v>
      </c>
      <c r="N145" s="149" t="s">
        <v>41</v>
      </c>
      <c r="P145" s="150">
        <f t="shared" si="1"/>
        <v>0</v>
      </c>
      <c r="Q145" s="150">
        <v>0</v>
      </c>
      <c r="R145" s="150">
        <f t="shared" si="2"/>
        <v>0</v>
      </c>
      <c r="S145" s="150">
        <v>0</v>
      </c>
      <c r="T145" s="151">
        <f t="shared" si="3"/>
        <v>0</v>
      </c>
      <c r="AR145" s="152" t="s">
        <v>267</v>
      </c>
      <c r="AT145" s="152" t="s">
        <v>206</v>
      </c>
      <c r="AU145" s="152" t="s">
        <v>82</v>
      </c>
      <c r="AY145" s="13" t="s">
        <v>204</v>
      </c>
      <c r="BE145" s="153">
        <f t="shared" si="4"/>
        <v>0</v>
      </c>
      <c r="BF145" s="153">
        <f t="shared" si="5"/>
        <v>0</v>
      </c>
      <c r="BG145" s="153">
        <f t="shared" si="6"/>
        <v>0</v>
      </c>
      <c r="BH145" s="153">
        <f t="shared" si="7"/>
        <v>0</v>
      </c>
      <c r="BI145" s="153">
        <f t="shared" si="8"/>
        <v>0</v>
      </c>
      <c r="BJ145" s="13" t="s">
        <v>88</v>
      </c>
      <c r="BK145" s="153">
        <f t="shared" si="9"/>
        <v>0</v>
      </c>
      <c r="BL145" s="13" t="s">
        <v>267</v>
      </c>
      <c r="BM145" s="152" t="s">
        <v>1828</v>
      </c>
    </row>
    <row r="146" spans="2:65" s="1" customFormat="1" ht="24.15" customHeight="1" x14ac:dyDescent="0.2">
      <c r="B146" s="139"/>
      <c r="C146" s="140" t="s">
        <v>237</v>
      </c>
      <c r="D146" s="140" t="s">
        <v>206</v>
      </c>
      <c r="E146" s="141" t="s">
        <v>1319</v>
      </c>
      <c r="F146" s="142" t="s">
        <v>1320</v>
      </c>
      <c r="G146" s="143" t="s">
        <v>641</v>
      </c>
      <c r="H146" s="165"/>
      <c r="I146" s="145"/>
      <c r="J146" s="146">
        <f t="shared" si="0"/>
        <v>0</v>
      </c>
      <c r="K146" s="147"/>
      <c r="L146" s="28"/>
      <c r="M146" s="148" t="s">
        <v>1</v>
      </c>
      <c r="N146" s="149" t="s">
        <v>41</v>
      </c>
      <c r="P146" s="150">
        <f t="shared" si="1"/>
        <v>0</v>
      </c>
      <c r="Q146" s="150">
        <v>0</v>
      </c>
      <c r="R146" s="150">
        <f t="shared" si="2"/>
        <v>0</v>
      </c>
      <c r="S146" s="150">
        <v>0</v>
      </c>
      <c r="T146" s="151">
        <f t="shared" si="3"/>
        <v>0</v>
      </c>
      <c r="AR146" s="152" t="s">
        <v>267</v>
      </c>
      <c r="AT146" s="152" t="s">
        <v>206</v>
      </c>
      <c r="AU146" s="152" t="s">
        <v>82</v>
      </c>
      <c r="AY146" s="13" t="s">
        <v>204</v>
      </c>
      <c r="BE146" s="153">
        <f t="shared" si="4"/>
        <v>0</v>
      </c>
      <c r="BF146" s="153">
        <f t="shared" si="5"/>
        <v>0</v>
      </c>
      <c r="BG146" s="153">
        <f t="shared" si="6"/>
        <v>0</v>
      </c>
      <c r="BH146" s="153">
        <f t="shared" si="7"/>
        <v>0</v>
      </c>
      <c r="BI146" s="153">
        <f t="shared" si="8"/>
        <v>0</v>
      </c>
      <c r="BJ146" s="13" t="s">
        <v>88</v>
      </c>
      <c r="BK146" s="153">
        <f t="shared" si="9"/>
        <v>0</v>
      </c>
      <c r="BL146" s="13" t="s">
        <v>267</v>
      </c>
      <c r="BM146" s="152" t="s">
        <v>1829</v>
      </c>
    </row>
    <row r="147" spans="2:65" s="11" customFormat="1" ht="25.95" customHeight="1" x14ac:dyDescent="0.25">
      <c r="B147" s="127"/>
      <c r="D147" s="128" t="s">
        <v>74</v>
      </c>
      <c r="E147" s="129" t="s">
        <v>577</v>
      </c>
      <c r="F147" s="129" t="s">
        <v>578</v>
      </c>
      <c r="I147" s="130"/>
      <c r="J147" s="131">
        <f>BK147</f>
        <v>0</v>
      </c>
      <c r="L147" s="127"/>
      <c r="M147" s="132"/>
      <c r="P147" s="133">
        <f>P148+P168+P189+P198</f>
        <v>0</v>
      </c>
      <c r="R147" s="133">
        <f>R148+R168+R189+R198</f>
        <v>0.19062847999999999</v>
      </c>
      <c r="T147" s="134">
        <f>T148+T168+T189+T198</f>
        <v>0</v>
      </c>
      <c r="AR147" s="128" t="s">
        <v>88</v>
      </c>
      <c r="AT147" s="135" t="s">
        <v>74</v>
      </c>
      <c r="AU147" s="135" t="s">
        <v>75</v>
      </c>
      <c r="AY147" s="128" t="s">
        <v>204</v>
      </c>
      <c r="BK147" s="136">
        <f>BK148+BK168+BK189+BK198</f>
        <v>0</v>
      </c>
    </row>
    <row r="148" spans="2:65" s="11" customFormat="1" ht="22.8" customHeight="1" x14ac:dyDescent="0.25">
      <c r="B148" s="127"/>
      <c r="D148" s="128" t="s">
        <v>74</v>
      </c>
      <c r="E148" s="137" t="s">
        <v>1830</v>
      </c>
      <c r="F148" s="137" t="s">
        <v>1831</v>
      </c>
      <c r="I148" s="130"/>
      <c r="J148" s="138">
        <f>BK148</f>
        <v>0</v>
      </c>
      <c r="L148" s="127"/>
      <c r="M148" s="132"/>
      <c r="P148" s="133">
        <f>SUM(P149:P167)</f>
        <v>0</v>
      </c>
      <c r="R148" s="133">
        <f>SUM(R149:R167)</f>
        <v>9.0081999999999998E-4</v>
      </c>
      <c r="T148" s="134">
        <f>SUM(T149:T167)</f>
        <v>0</v>
      </c>
      <c r="AR148" s="128" t="s">
        <v>88</v>
      </c>
      <c r="AT148" s="135" t="s">
        <v>74</v>
      </c>
      <c r="AU148" s="135" t="s">
        <v>82</v>
      </c>
      <c r="AY148" s="128" t="s">
        <v>204</v>
      </c>
      <c r="BK148" s="136">
        <f>SUM(BK149:BK167)</f>
        <v>0</v>
      </c>
    </row>
    <row r="149" spans="2:65" s="1" customFormat="1" ht="16.5" customHeight="1" x14ac:dyDescent="0.2">
      <c r="B149" s="139"/>
      <c r="C149" s="140" t="s">
        <v>241</v>
      </c>
      <c r="D149" s="140" t="s">
        <v>206</v>
      </c>
      <c r="E149" s="141" t="s">
        <v>1832</v>
      </c>
      <c r="F149" s="142" t="s">
        <v>1833</v>
      </c>
      <c r="G149" s="143" t="s">
        <v>294</v>
      </c>
      <c r="H149" s="144">
        <v>3</v>
      </c>
      <c r="I149" s="145"/>
      <c r="J149" s="146">
        <f t="shared" ref="J149:J167" si="10">ROUND(I149*H149,2)</f>
        <v>0</v>
      </c>
      <c r="K149" s="147"/>
      <c r="L149" s="28"/>
      <c r="M149" s="148" t="s">
        <v>1</v>
      </c>
      <c r="N149" s="149" t="s">
        <v>41</v>
      </c>
      <c r="P149" s="150">
        <f t="shared" ref="P149:P167" si="11">O149*H149</f>
        <v>0</v>
      </c>
      <c r="Q149" s="150">
        <v>0</v>
      </c>
      <c r="R149" s="150">
        <f t="shared" ref="R149:R167" si="12">Q149*H149</f>
        <v>0</v>
      </c>
      <c r="S149" s="150">
        <v>0</v>
      </c>
      <c r="T149" s="151">
        <f t="shared" ref="T149:T167" si="13">S149*H149</f>
        <v>0</v>
      </c>
      <c r="AR149" s="152" t="s">
        <v>267</v>
      </c>
      <c r="AT149" s="152" t="s">
        <v>206</v>
      </c>
      <c r="AU149" s="152" t="s">
        <v>88</v>
      </c>
      <c r="AY149" s="13" t="s">
        <v>204</v>
      </c>
      <c r="BE149" s="153">
        <f t="shared" ref="BE149:BE167" si="14">IF(N149="základná",J149,0)</f>
        <v>0</v>
      </c>
      <c r="BF149" s="153">
        <f t="shared" ref="BF149:BF167" si="15">IF(N149="znížená",J149,0)</f>
        <v>0</v>
      </c>
      <c r="BG149" s="153">
        <f t="shared" ref="BG149:BG167" si="16">IF(N149="zákl. prenesená",J149,0)</f>
        <v>0</v>
      </c>
      <c r="BH149" s="153">
        <f t="shared" ref="BH149:BH167" si="17">IF(N149="zníž. prenesená",J149,0)</f>
        <v>0</v>
      </c>
      <c r="BI149" s="153">
        <f t="shared" ref="BI149:BI167" si="18">IF(N149="nulová",J149,0)</f>
        <v>0</v>
      </c>
      <c r="BJ149" s="13" t="s">
        <v>88</v>
      </c>
      <c r="BK149" s="153">
        <f t="shared" ref="BK149:BK167" si="19">ROUND(I149*H149,2)</f>
        <v>0</v>
      </c>
      <c r="BL149" s="13" t="s">
        <v>267</v>
      </c>
      <c r="BM149" s="152" t="s">
        <v>1834</v>
      </c>
    </row>
    <row r="150" spans="2:65" s="1" customFormat="1" ht="24.15" customHeight="1" x14ac:dyDescent="0.2">
      <c r="B150" s="139"/>
      <c r="C150" s="154" t="s">
        <v>247</v>
      </c>
      <c r="D150" s="154" t="s">
        <v>301</v>
      </c>
      <c r="E150" s="155" t="s">
        <v>1835</v>
      </c>
      <c r="F150" s="156" t="s">
        <v>1836</v>
      </c>
      <c r="G150" s="157" t="s">
        <v>294</v>
      </c>
      <c r="H150" s="158">
        <v>3</v>
      </c>
      <c r="I150" s="159"/>
      <c r="J150" s="160">
        <f t="shared" si="10"/>
        <v>0</v>
      </c>
      <c r="K150" s="161"/>
      <c r="L150" s="162"/>
      <c r="M150" s="163" t="s">
        <v>1</v>
      </c>
      <c r="N150" s="164" t="s">
        <v>41</v>
      </c>
      <c r="P150" s="150">
        <f t="shared" si="11"/>
        <v>0</v>
      </c>
      <c r="Q150" s="150">
        <v>0</v>
      </c>
      <c r="R150" s="150">
        <f t="shared" si="12"/>
        <v>0</v>
      </c>
      <c r="S150" s="150">
        <v>0</v>
      </c>
      <c r="T150" s="151">
        <f t="shared" si="13"/>
        <v>0</v>
      </c>
      <c r="AR150" s="152" t="s">
        <v>334</v>
      </c>
      <c r="AT150" s="152" t="s">
        <v>301</v>
      </c>
      <c r="AU150" s="152" t="s">
        <v>88</v>
      </c>
      <c r="AY150" s="13" t="s">
        <v>204</v>
      </c>
      <c r="BE150" s="153">
        <f t="shared" si="14"/>
        <v>0</v>
      </c>
      <c r="BF150" s="153">
        <f t="shared" si="15"/>
        <v>0</v>
      </c>
      <c r="BG150" s="153">
        <f t="shared" si="16"/>
        <v>0</v>
      </c>
      <c r="BH150" s="153">
        <f t="shared" si="17"/>
        <v>0</v>
      </c>
      <c r="BI150" s="153">
        <f t="shared" si="18"/>
        <v>0</v>
      </c>
      <c r="BJ150" s="13" t="s">
        <v>88</v>
      </c>
      <c r="BK150" s="153">
        <f t="shared" si="19"/>
        <v>0</v>
      </c>
      <c r="BL150" s="13" t="s">
        <v>267</v>
      </c>
      <c r="BM150" s="152" t="s">
        <v>1837</v>
      </c>
    </row>
    <row r="151" spans="2:65" s="1" customFormat="1" ht="24.15" customHeight="1" x14ac:dyDescent="0.2">
      <c r="B151" s="139"/>
      <c r="C151" s="154" t="s">
        <v>251</v>
      </c>
      <c r="D151" s="154" t="s">
        <v>301</v>
      </c>
      <c r="E151" s="155" t="s">
        <v>1838</v>
      </c>
      <c r="F151" s="156" t="s">
        <v>1839</v>
      </c>
      <c r="G151" s="157" t="s">
        <v>294</v>
      </c>
      <c r="H151" s="158">
        <v>3</v>
      </c>
      <c r="I151" s="159"/>
      <c r="J151" s="160">
        <f t="shared" si="10"/>
        <v>0</v>
      </c>
      <c r="K151" s="161"/>
      <c r="L151" s="162"/>
      <c r="M151" s="163" t="s">
        <v>1</v>
      </c>
      <c r="N151" s="164" t="s">
        <v>41</v>
      </c>
      <c r="P151" s="150">
        <f t="shared" si="11"/>
        <v>0</v>
      </c>
      <c r="Q151" s="150">
        <v>0</v>
      </c>
      <c r="R151" s="150">
        <f t="shared" si="12"/>
        <v>0</v>
      </c>
      <c r="S151" s="150">
        <v>0</v>
      </c>
      <c r="T151" s="151">
        <f t="shared" si="13"/>
        <v>0</v>
      </c>
      <c r="AR151" s="152" t="s">
        <v>334</v>
      </c>
      <c r="AT151" s="152" t="s">
        <v>301</v>
      </c>
      <c r="AU151" s="152" t="s">
        <v>88</v>
      </c>
      <c r="AY151" s="13" t="s">
        <v>204</v>
      </c>
      <c r="BE151" s="153">
        <f t="shared" si="14"/>
        <v>0</v>
      </c>
      <c r="BF151" s="153">
        <f t="shared" si="15"/>
        <v>0</v>
      </c>
      <c r="BG151" s="153">
        <f t="shared" si="16"/>
        <v>0</v>
      </c>
      <c r="BH151" s="153">
        <f t="shared" si="17"/>
        <v>0</v>
      </c>
      <c r="BI151" s="153">
        <f t="shared" si="18"/>
        <v>0</v>
      </c>
      <c r="BJ151" s="13" t="s">
        <v>88</v>
      </c>
      <c r="BK151" s="153">
        <f t="shared" si="19"/>
        <v>0</v>
      </c>
      <c r="BL151" s="13" t="s">
        <v>267</v>
      </c>
      <c r="BM151" s="152" t="s">
        <v>1840</v>
      </c>
    </row>
    <row r="152" spans="2:65" s="1" customFormat="1" ht="24.15" customHeight="1" x14ac:dyDescent="0.2">
      <c r="B152" s="139"/>
      <c r="C152" s="154" t="s">
        <v>255</v>
      </c>
      <c r="D152" s="154" t="s">
        <v>301</v>
      </c>
      <c r="E152" s="155" t="s">
        <v>1841</v>
      </c>
      <c r="F152" s="156" t="s">
        <v>1842</v>
      </c>
      <c r="G152" s="157" t="s">
        <v>294</v>
      </c>
      <c r="H152" s="158">
        <v>3</v>
      </c>
      <c r="I152" s="159"/>
      <c r="J152" s="160">
        <f t="shared" si="10"/>
        <v>0</v>
      </c>
      <c r="K152" s="161"/>
      <c r="L152" s="162"/>
      <c r="M152" s="163" t="s">
        <v>1</v>
      </c>
      <c r="N152" s="164" t="s">
        <v>41</v>
      </c>
      <c r="P152" s="150">
        <f t="shared" si="11"/>
        <v>0</v>
      </c>
      <c r="Q152" s="150">
        <v>0</v>
      </c>
      <c r="R152" s="150">
        <f t="shared" si="12"/>
        <v>0</v>
      </c>
      <c r="S152" s="150">
        <v>0</v>
      </c>
      <c r="T152" s="151">
        <f t="shared" si="13"/>
        <v>0</v>
      </c>
      <c r="AR152" s="152" t="s">
        <v>334</v>
      </c>
      <c r="AT152" s="152" t="s">
        <v>301</v>
      </c>
      <c r="AU152" s="152" t="s">
        <v>88</v>
      </c>
      <c r="AY152" s="13" t="s">
        <v>204</v>
      </c>
      <c r="BE152" s="153">
        <f t="shared" si="14"/>
        <v>0</v>
      </c>
      <c r="BF152" s="153">
        <f t="shared" si="15"/>
        <v>0</v>
      </c>
      <c r="BG152" s="153">
        <f t="shared" si="16"/>
        <v>0</v>
      </c>
      <c r="BH152" s="153">
        <f t="shared" si="17"/>
        <v>0</v>
      </c>
      <c r="BI152" s="153">
        <f t="shared" si="18"/>
        <v>0</v>
      </c>
      <c r="BJ152" s="13" t="s">
        <v>88</v>
      </c>
      <c r="BK152" s="153">
        <f t="shared" si="19"/>
        <v>0</v>
      </c>
      <c r="BL152" s="13" t="s">
        <v>267</v>
      </c>
      <c r="BM152" s="152" t="s">
        <v>1843</v>
      </c>
    </row>
    <row r="153" spans="2:65" s="1" customFormat="1" ht="16.5" customHeight="1" x14ac:dyDescent="0.2">
      <c r="B153" s="139"/>
      <c r="C153" s="154" t="s">
        <v>259</v>
      </c>
      <c r="D153" s="154" t="s">
        <v>301</v>
      </c>
      <c r="E153" s="155" t="s">
        <v>1844</v>
      </c>
      <c r="F153" s="156" t="s">
        <v>1845</v>
      </c>
      <c r="G153" s="157" t="s">
        <v>294</v>
      </c>
      <c r="H153" s="158">
        <v>2</v>
      </c>
      <c r="I153" s="159"/>
      <c r="J153" s="160">
        <f t="shared" si="10"/>
        <v>0</v>
      </c>
      <c r="K153" s="161"/>
      <c r="L153" s="162"/>
      <c r="M153" s="163" t="s">
        <v>1</v>
      </c>
      <c r="N153" s="164" t="s">
        <v>41</v>
      </c>
      <c r="P153" s="150">
        <f t="shared" si="11"/>
        <v>0</v>
      </c>
      <c r="Q153" s="150">
        <v>0</v>
      </c>
      <c r="R153" s="150">
        <f t="shared" si="12"/>
        <v>0</v>
      </c>
      <c r="S153" s="150">
        <v>0</v>
      </c>
      <c r="T153" s="151">
        <f t="shared" si="13"/>
        <v>0</v>
      </c>
      <c r="AR153" s="152" t="s">
        <v>334</v>
      </c>
      <c r="AT153" s="152" t="s">
        <v>301</v>
      </c>
      <c r="AU153" s="152" t="s">
        <v>88</v>
      </c>
      <c r="AY153" s="13" t="s">
        <v>204</v>
      </c>
      <c r="BE153" s="153">
        <f t="shared" si="14"/>
        <v>0</v>
      </c>
      <c r="BF153" s="153">
        <f t="shared" si="15"/>
        <v>0</v>
      </c>
      <c r="BG153" s="153">
        <f t="shared" si="16"/>
        <v>0</v>
      </c>
      <c r="BH153" s="153">
        <f t="shared" si="17"/>
        <v>0</v>
      </c>
      <c r="BI153" s="153">
        <f t="shared" si="18"/>
        <v>0</v>
      </c>
      <c r="BJ153" s="13" t="s">
        <v>88</v>
      </c>
      <c r="BK153" s="153">
        <f t="shared" si="19"/>
        <v>0</v>
      </c>
      <c r="BL153" s="13" t="s">
        <v>267</v>
      </c>
      <c r="BM153" s="152" t="s">
        <v>1846</v>
      </c>
    </row>
    <row r="154" spans="2:65" s="1" customFormat="1" ht="21.75" customHeight="1" x14ac:dyDescent="0.2">
      <c r="B154" s="139"/>
      <c r="C154" s="154" t="s">
        <v>263</v>
      </c>
      <c r="D154" s="154" t="s">
        <v>301</v>
      </c>
      <c r="E154" s="155" t="s">
        <v>1847</v>
      </c>
      <c r="F154" s="156" t="s">
        <v>1848</v>
      </c>
      <c r="G154" s="157" t="s">
        <v>294</v>
      </c>
      <c r="H154" s="158">
        <v>1</v>
      </c>
      <c r="I154" s="159"/>
      <c r="J154" s="160">
        <f t="shared" si="10"/>
        <v>0</v>
      </c>
      <c r="K154" s="161"/>
      <c r="L154" s="162"/>
      <c r="M154" s="163" t="s">
        <v>1</v>
      </c>
      <c r="N154" s="164" t="s">
        <v>41</v>
      </c>
      <c r="P154" s="150">
        <f t="shared" si="11"/>
        <v>0</v>
      </c>
      <c r="Q154" s="150">
        <v>0</v>
      </c>
      <c r="R154" s="150">
        <f t="shared" si="12"/>
        <v>0</v>
      </c>
      <c r="S154" s="150">
        <v>0</v>
      </c>
      <c r="T154" s="151">
        <f t="shared" si="13"/>
        <v>0</v>
      </c>
      <c r="AR154" s="152" t="s">
        <v>334</v>
      </c>
      <c r="AT154" s="152" t="s">
        <v>301</v>
      </c>
      <c r="AU154" s="152" t="s">
        <v>88</v>
      </c>
      <c r="AY154" s="13" t="s">
        <v>204</v>
      </c>
      <c r="BE154" s="153">
        <f t="shared" si="14"/>
        <v>0</v>
      </c>
      <c r="BF154" s="153">
        <f t="shared" si="15"/>
        <v>0</v>
      </c>
      <c r="BG154" s="153">
        <f t="shared" si="16"/>
        <v>0</v>
      </c>
      <c r="BH154" s="153">
        <f t="shared" si="17"/>
        <v>0</v>
      </c>
      <c r="BI154" s="153">
        <f t="shared" si="18"/>
        <v>0</v>
      </c>
      <c r="BJ154" s="13" t="s">
        <v>88</v>
      </c>
      <c r="BK154" s="153">
        <f t="shared" si="19"/>
        <v>0</v>
      </c>
      <c r="BL154" s="13" t="s">
        <v>267</v>
      </c>
      <c r="BM154" s="152" t="s">
        <v>1849</v>
      </c>
    </row>
    <row r="155" spans="2:65" s="1" customFormat="1" ht="24.15" customHeight="1" x14ac:dyDescent="0.2">
      <c r="B155" s="139"/>
      <c r="C155" s="154" t="s">
        <v>267</v>
      </c>
      <c r="D155" s="154" t="s">
        <v>301</v>
      </c>
      <c r="E155" s="155" t="s">
        <v>1850</v>
      </c>
      <c r="F155" s="156" t="s">
        <v>1851</v>
      </c>
      <c r="G155" s="157" t="s">
        <v>294</v>
      </c>
      <c r="H155" s="158">
        <v>2</v>
      </c>
      <c r="I155" s="159"/>
      <c r="J155" s="160">
        <f t="shared" si="10"/>
        <v>0</v>
      </c>
      <c r="K155" s="161"/>
      <c r="L155" s="162"/>
      <c r="M155" s="163" t="s">
        <v>1</v>
      </c>
      <c r="N155" s="164" t="s">
        <v>41</v>
      </c>
      <c r="P155" s="150">
        <f t="shared" si="11"/>
        <v>0</v>
      </c>
      <c r="Q155" s="150">
        <v>0</v>
      </c>
      <c r="R155" s="150">
        <f t="shared" si="12"/>
        <v>0</v>
      </c>
      <c r="S155" s="150">
        <v>0</v>
      </c>
      <c r="T155" s="151">
        <f t="shared" si="13"/>
        <v>0</v>
      </c>
      <c r="AR155" s="152" t="s">
        <v>334</v>
      </c>
      <c r="AT155" s="152" t="s">
        <v>301</v>
      </c>
      <c r="AU155" s="152" t="s">
        <v>88</v>
      </c>
      <c r="AY155" s="13" t="s">
        <v>204</v>
      </c>
      <c r="BE155" s="153">
        <f t="shared" si="14"/>
        <v>0</v>
      </c>
      <c r="BF155" s="153">
        <f t="shared" si="15"/>
        <v>0</v>
      </c>
      <c r="BG155" s="153">
        <f t="shared" si="16"/>
        <v>0</v>
      </c>
      <c r="BH155" s="153">
        <f t="shared" si="17"/>
        <v>0</v>
      </c>
      <c r="BI155" s="153">
        <f t="shared" si="18"/>
        <v>0</v>
      </c>
      <c r="BJ155" s="13" t="s">
        <v>88</v>
      </c>
      <c r="BK155" s="153">
        <f t="shared" si="19"/>
        <v>0</v>
      </c>
      <c r="BL155" s="13" t="s">
        <v>267</v>
      </c>
      <c r="BM155" s="152" t="s">
        <v>1852</v>
      </c>
    </row>
    <row r="156" spans="2:65" s="1" customFormat="1" ht="16.5" customHeight="1" x14ac:dyDescent="0.2">
      <c r="B156" s="139"/>
      <c r="C156" s="154" t="s">
        <v>272</v>
      </c>
      <c r="D156" s="154" t="s">
        <v>301</v>
      </c>
      <c r="E156" s="155" t="s">
        <v>1853</v>
      </c>
      <c r="F156" s="156" t="s">
        <v>1854</v>
      </c>
      <c r="G156" s="157" t="s">
        <v>1855</v>
      </c>
      <c r="H156" s="158">
        <v>1</v>
      </c>
      <c r="I156" s="159"/>
      <c r="J156" s="160">
        <f t="shared" si="10"/>
        <v>0</v>
      </c>
      <c r="K156" s="161"/>
      <c r="L156" s="162"/>
      <c r="M156" s="163" t="s">
        <v>1</v>
      </c>
      <c r="N156" s="164" t="s">
        <v>41</v>
      </c>
      <c r="P156" s="150">
        <f t="shared" si="11"/>
        <v>0</v>
      </c>
      <c r="Q156" s="150">
        <v>0</v>
      </c>
      <c r="R156" s="150">
        <f t="shared" si="12"/>
        <v>0</v>
      </c>
      <c r="S156" s="150">
        <v>0</v>
      </c>
      <c r="T156" s="151">
        <f t="shared" si="13"/>
        <v>0</v>
      </c>
      <c r="AR156" s="152" t="s">
        <v>334</v>
      </c>
      <c r="AT156" s="152" t="s">
        <v>301</v>
      </c>
      <c r="AU156" s="152" t="s">
        <v>88</v>
      </c>
      <c r="AY156" s="13" t="s">
        <v>204</v>
      </c>
      <c r="BE156" s="153">
        <f t="shared" si="14"/>
        <v>0</v>
      </c>
      <c r="BF156" s="153">
        <f t="shared" si="15"/>
        <v>0</v>
      </c>
      <c r="BG156" s="153">
        <f t="shared" si="16"/>
        <v>0</v>
      </c>
      <c r="BH156" s="153">
        <f t="shared" si="17"/>
        <v>0</v>
      </c>
      <c r="BI156" s="153">
        <f t="shared" si="18"/>
        <v>0</v>
      </c>
      <c r="BJ156" s="13" t="s">
        <v>88</v>
      </c>
      <c r="BK156" s="153">
        <f t="shared" si="19"/>
        <v>0</v>
      </c>
      <c r="BL156" s="13" t="s">
        <v>267</v>
      </c>
      <c r="BM156" s="152" t="s">
        <v>1856</v>
      </c>
    </row>
    <row r="157" spans="2:65" s="1" customFormat="1" ht="21.75" customHeight="1" x14ac:dyDescent="0.2">
      <c r="B157" s="139"/>
      <c r="C157" s="154" t="s">
        <v>276</v>
      </c>
      <c r="D157" s="154" t="s">
        <v>301</v>
      </c>
      <c r="E157" s="155" t="s">
        <v>1857</v>
      </c>
      <c r="F157" s="156" t="s">
        <v>1858</v>
      </c>
      <c r="G157" s="157" t="s">
        <v>294</v>
      </c>
      <c r="H157" s="158">
        <v>2</v>
      </c>
      <c r="I157" s="159"/>
      <c r="J157" s="160">
        <f t="shared" si="10"/>
        <v>0</v>
      </c>
      <c r="K157" s="161"/>
      <c r="L157" s="162"/>
      <c r="M157" s="163" t="s">
        <v>1</v>
      </c>
      <c r="N157" s="164" t="s">
        <v>41</v>
      </c>
      <c r="P157" s="150">
        <f t="shared" si="11"/>
        <v>0</v>
      </c>
      <c r="Q157" s="150">
        <v>0</v>
      </c>
      <c r="R157" s="150">
        <f t="shared" si="12"/>
        <v>0</v>
      </c>
      <c r="S157" s="150">
        <v>0</v>
      </c>
      <c r="T157" s="151">
        <f t="shared" si="13"/>
        <v>0</v>
      </c>
      <c r="AR157" s="152" t="s">
        <v>334</v>
      </c>
      <c r="AT157" s="152" t="s">
        <v>301</v>
      </c>
      <c r="AU157" s="152" t="s">
        <v>88</v>
      </c>
      <c r="AY157" s="13" t="s">
        <v>204</v>
      </c>
      <c r="BE157" s="153">
        <f t="shared" si="14"/>
        <v>0</v>
      </c>
      <c r="BF157" s="153">
        <f t="shared" si="15"/>
        <v>0</v>
      </c>
      <c r="BG157" s="153">
        <f t="shared" si="16"/>
        <v>0</v>
      </c>
      <c r="BH157" s="153">
        <f t="shared" si="17"/>
        <v>0</v>
      </c>
      <c r="BI157" s="153">
        <f t="shared" si="18"/>
        <v>0</v>
      </c>
      <c r="BJ157" s="13" t="s">
        <v>88</v>
      </c>
      <c r="BK157" s="153">
        <f t="shared" si="19"/>
        <v>0</v>
      </c>
      <c r="BL157" s="13" t="s">
        <v>267</v>
      </c>
      <c r="BM157" s="152" t="s">
        <v>1859</v>
      </c>
    </row>
    <row r="158" spans="2:65" s="1" customFormat="1" ht="49.05" customHeight="1" x14ac:dyDescent="0.2">
      <c r="B158" s="139"/>
      <c r="C158" s="154" t="s">
        <v>280</v>
      </c>
      <c r="D158" s="154" t="s">
        <v>301</v>
      </c>
      <c r="E158" s="155" t="s">
        <v>1860</v>
      </c>
      <c r="F158" s="156" t="s">
        <v>1861</v>
      </c>
      <c r="G158" s="157" t="s">
        <v>294</v>
      </c>
      <c r="H158" s="158">
        <v>1</v>
      </c>
      <c r="I158" s="159"/>
      <c r="J158" s="160">
        <f t="shared" si="10"/>
        <v>0</v>
      </c>
      <c r="K158" s="161"/>
      <c r="L158" s="162"/>
      <c r="M158" s="163" t="s">
        <v>1</v>
      </c>
      <c r="N158" s="164" t="s">
        <v>41</v>
      </c>
      <c r="P158" s="150">
        <f t="shared" si="11"/>
        <v>0</v>
      </c>
      <c r="Q158" s="150">
        <v>0</v>
      </c>
      <c r="R158" s="150">
        <f t="shared" si="12"/>
        <v>0</v>
      </c>
      <c r="S158" s="150">
        <v>0</v>
      </c>
      <c r="T158" s="151">
        <f t="shared" si="13"/>
        <v>0</v>
      </c>
      <c r="AR158" s="152" t="s">
        <v>334</v>
      </c>
      <c r="AT158" s="152" t="s">
        <v>301</v>
      </c>
      <c r="AU158" s="152" t="s">
        <v>88</v>
      </c>
      <c r="AY158" s="13" t="s">
        <v>204</v>
      </c>
      <c r="BE158" s="153">
        <f t="shared" si="14"/>
        <v>0</v>
      </c>
      <c r="BF158" s="153">
        <f t="shared" si="15"/>
        <v>0</v>
      </c>
      <c r="BG158" s="153">
        <f t="shared" si="16"/>
        <v>0</v>
      </c>
      <c r="BH158" s="153">
        <f t="shared" si="17"/>
        <v>0</v>
      </c>
      <c r="BI158" s="153">
        <f t="shared" si="18"/>
        <v>0</v>
      </c>
      <c r="BJ158" s="13" t="s">
        <v>88</v>
      </c>
      <c r="BK158" s="153">
        <f t="shared" si="19"/>
        <v>0</v>
      </c>
      <c r="BL158" s="13" t="s">
        <v>267</v>
      </c>
      <c r="BM158" s="152" t="s">
        <v>1862</v>
      </c>
    </row>
    <row r="159" spans="2:65" s="1" customFormat="1" ht="24.15" customHeight="1" x14ac:dyDescent="0.2">
      <c r="B159" s="139"/>
      <c r="C159" s="154" t="s">
        <v>7</v>
      </c>
      <c r="D159" s="154" t="s">
        <v>301</v>
      </c>
      <c r="E159" s="155" t="s">
        <v>1863</v>
      </c>
      <c r="F159" s="156" t="s">
        <v>1864</v>
      </c>
      <c r="G159" s="157" t="s">
        <v>294</v>
      </c>
      <c r="H159" s="158">
        <v>1</v>
      </c>
      <c r="I159" s="159"/>
      <c r="J159" s="160">
        <f t="shared" si="10"/>
        <v>0</v>
      </c>
      <c r="K159" s="161"/>
      <c r="L159" s="162"/>
      <c r="M159" s="163" t="s">
        <v>1</v>
      </c>
      <c r="N159" s="164" t="s">
        <v>41</v>
      </c>
      <c r="P159" s="150">
        <f t="shared" si="11"/>
        <v>0</v>
      </c>
      <c r="Q159" s="150">
        <v>0</v>
      </c>
      <c r="R159" s="150">
        <f t="shared" si="12"/>
        <v>0</v>
      </c>
      <c r="S159" s="150">
        <v>0</v>
      </c>
      <c r="T159" s="151">
        <f t="shared" si="13"/>
        <v>0</v>
      </c>
      <c r="AR159" s="152" t="s">
        <v>334</v>
      </c>
      <c r="AT159" s="152" t="s">
        <v>301</v>
      </c>
      <c r="AU159" s="152" t="s">
        <v>88</v>
      </c>
      <c r="AY159" s="13" t="s">
        <v>204</v>
      </c>
      <c r="BE159" s="153">
        <f t="shared" si="14"/>
        <v>0</v>
      </c>
      <c r="BF159" s="153">
        <f t="shared" si="15"/>
        <v>0</v>
      </c>
      <c r="BG159" s="153">
        <f t="shared" si="16"/>
        <v>0</v>
      </c>
      <c r="BH159" s="153">
        <f t="shared" si="17"/>
        <v>0</v>
      </c>
      <c r="BI159" s="153">
        <f t="shared" si="18"/>
        <v>0</v>
      </c>
      <c r="BJ159" s="13" t="s">
        <v>88</v>
      </c>
      <c r="BK159" s="153">
        <f t="shared" si="19"/>
        <v>0</v>
      </c>
      <c r="BL159" s="13" t="s">
        <v>267</v>
      </c>
      <c r="BM159" s="152" t="s">
        <v>1865</v>
      </c>
    </row>
    <row r="160" spans="2:65" s="1" customFormat="1" ht="24.15" customHeight="1" x14ac:dyDescent="0.2">
      <c r="B160" s="139"/>
      <c r="C160" s="154" t="s">
        <v>287</v>
      </c>
      <c r="D160" s="154" t="s">
        <v>301</v>
      </c>
      <c r="E160" s="155" t="s">
        <v>1866</v>
      </c>
      <c r="F160" s="156" t="s">
        <v>1867</v>
      </c>
      <c r="G160" s="157" t="s">
        <v>294</v>
      </c>
      <c r="H160" s="158">
        <v>2</v>
      </c>
      <c r="I160" s="159"/>
      <c r="J160" s="160">
        <f t="shared" si="10"/>
        <v>0</v>
      </c>
      <c r="K160" s="161"/>
      <c r="L160" s="162"/>
      <c r="M160" s="163" t="s">
        <v>1</v>
      </c>
      <c r="N160" s="164" t="s">
        <v>41</v>
      </c>
      <c r="P160" s="150">
        <f t="shared" si="11"/>
        <v>0</v>
      </c>
      <c r="Q160" s="150">
        <v>0</v>
      </c>
      <c r="R160" s="150">
        <f t="shared" si="12"/>
        <v>0</v>
      </c>
      <c r="S160" s="150">
        <v>0</v>
      </c>
      <c r="T160" s="151">
        <f t="shared" si="13"/>
        <v>0</v>
      </c>
      <c r="AR160" s="152" t="s">
        <v>334</v>
      </c>
      <c r="AT160" s="152" t="s">
        <v>301</v>
      </c>
      <c r="AU160" s="152" t="s">
        <v>88</v>
      </c>
      <c r="AY160" s="13" t="s">
        <v>204</v>
      </c>
      <c r="BE160" s="153">
        <f t="shared" si="14"/>
        <v>0</v>
      </c>
      <c r="BF160" s="153">
        <f t="shared" si="15"/>
        <v>0</v>
      </c>
      <c r="BG160" s="153">
        <f t="shared" si="16"/>
        <v>0</v>
      </c>
      <c r="BH160" s="153">
        <f t="shared" si="17"/>
        <v>0</v>
      </c>
      <c r="BI160" s="153">
        <f t="shared" si="18"/>
        <v>0</v>
      </c>
      <c r="BJ160" s="13" t="s">
        <v>88</v>
      </c>
      <c r="BK160" s="153">
        <f t="shared" si="19"/>
        <v>0</v>
      </c>
      <c r="BL160" s="13" t="s">
        <v>267</v>
      </c>
      <c r="BM160" s="152" t="s">
        <v>1868</v>
      </c>
    </row>
    <row r="161" spans="2:65" s="1" customFormat="1" ht="16.5" customHeight="1" x14ac:dyDescent="0.2">
      <c r="B161" s="139"/>
      <c r="C161" s="154" t="s">
        <v>291</v>
      </c>
      <c r="D161" s="154" t="s">
        <v>301</v>
      </c>
      <c r="E161" s="155" t="s">
        <v>1869</v>
      </c>
      <c r="F161" s="156" t="s">
        <v>1870</v>
      </c>
      <c r="G161" s="157" t="s">
        <v>1855</v>
      </c>
      <c r="H161" s="158">
        <v>3</v>
      </c>
      <c r="I161" s="159"/>
      <c r="J161" s="160">
        <f t="shared" si="10"/>
        <v>0</v>
      </c>
      <c r="K161" s="161"/>
      <c r="L161" s="162"/>
      <c r="M161" s="163" t="s">
        <v>1</v>
      </c>
      <c r="N161" s="164" t="s">
        <v>41</v>
      </c>
      <c r="P161" s="150">
        <f t="shared" si="11"/>
        <v>0</v>
      </c>
      <c r="Q161" s="150">
        <v>0</v>
      </c>
      <c r="R161" s="150">
        <f t="shared" si="12"/>
        <v>0</v>
      </c>
      <c r="S161" s="150">
        <v>0</v>
      </c>
      <c r="T161" s="151">
        <f t="shared" si="13"/>
        <v>0</v>
      </c>
      <c r="AR161" s="152" t="s">
        <v>334</v>
      </c>
      <c r="AT161" s="152" t="s">
        <v>301</v>
      </c>
      <c r="AU161" s="152" t="s">
        <v>88</v>
      </c>
      <c r="AY161" s="13" t="s">
        <v>204</v>
      </c>
      <c r="BE161" s="153">
        <f t="shared" si="14"/>
        <v>0</v>
      </c>
      <c r="BF161" s="153">
        <f t="shared" si="15"/>
        <v>0</v>
      </c>
      <c r="BG161" s="153">
        <f t="shared" si="16"/>
        <v>0</v>
      </c>
      <c r="BH161" s="153">
        <f t="shared" si="17"/>
        <v>0</v>
      </c>
      <c r="BI161" s="153">
        <f t="shared" si="18"/>
        <v>0</v>
      </c>
      <c r="BJ161" s="13" t="s">
        <v>88</v>
      </c>
      <c r="BK161" s="153">
        <f t="shared" si="19"/>
        <v>0</v>
      </c>
      <c r="BL161" s="13" t="s">
        <v>267</v>
      </c>
      <c r="BM161" s="152" t="s">
        <v>1871</v>
      </c>
    </row>
    <row r="162" spans="2:65" s="1" customFormat="1" ht="24.15" customHeight="1" x14ac:dyDescent="0.2">
      <c r="B162" s="139"/>
      <c r="C162" s="140" t="s">
        <v>296</v>
      </c>
      <c r="D162" s="140" t="s">
        <v>206</v>
      </c>
      <c r="E162" s="141" t="s">
        <v>1872</v>
      </c>
      <c r="F162" s="142" t="s">
        <v>1873</v>
      </c>
      <c r="G162" s="143" t="s">
        <v>294</v>
      </c>
      <c r="H162" s="144">
        <v>2</v>
      </c>
      <c r="I162" s="145"/>
      <c r="J162" s="146">
        <f t="shared" si="10"/>
        <v>0</v>
      </c>
      <c r="K162" s="147"/>
      <c r="L162" s="28"/>
      <c r="M162" s="148" t="s">
        <v>1</v>
      </c>
      <c r="N162" s="149" t="s">
        <v>41</v>
      </c>
      <c r="P162" s="150">
        <f t="shared" si="11"/>
        <v>0</v>
      </c>
      <c r="Q162" s="150">
        <v>4.5040999999999999E-4</v>
      </c>
      <c r="R162" s="150">
        <f t="shared" si="12"/>
        <v>9.0081999999999998E-4</v>
      </c>
      <c r="S162" s="150">
        <v>0</v>
      </c>
      <c r="T162" s="151">
        <f t="shared" si="13"/>
        <v>0</v>
      </c>
      <c r="AR162" s="152" t="s">
        <v>267</v>
      </c>
      <c r="AT162" s="152" t="s">
        <v>206</v>
      </c>
      <c r="AU162" s="152" t="s">
        <v>88</v>
      </c>
      <c r="AY162" s="13" t="s">
        <v>204</v>
      </c>
      <c r="BE162" s="153">
        <f t="shared" si="14"/>
        <v>0</v>
      </c>
      <c r="BF162" s="153">
        <f t="shared" si="15"/>
        <v>0</v>
      </c>
      <c r="BG162" s="153">
        <f t="shared" si="16"/>
        <v>0</v>
      </c>
      <c r="BH162" s="153">
        <f t="shared" si="17"/>
        <v>0</v>
      </c>
      <c r="BI162" s="153">
        <f t="shared" si="18"/>
        <v>0</v>
      </c>
      <c r="BJ162" s="13" t="s">
        <v>88</v>
      </c>
      <c r="BK162" s="153">
        <f t="shared" si="19"/>
        <v>0</v>
      </c>
      <c r="BL162" s="13" t="s">
        <v>267</v>
      </c>
      <c r="BM162" s="152" t="s">
        <v>1874</v>
      </c>
    </row>
    <row r="163" spans="2:65" s="1" customFormat="1" ht="24.15" customHeight="1" x14ac:dyDescent="0.2">
      <c r="B163" s="139"/>
      <c r="C163" s="154" t="s">
        <v>300</v>
      </c>
      <c r="D163" s="154" t="s">
        <v>301</v>
      </c>
      <c r="E163" s="155" t="s">
        <v>1875</v>
      </c>
      <c r="F163" s="156" t="s">
        <v>1876</v>
      </c>
      <c r="G163" s="157" t="s">
        <v>294</v>
      </c>
      <c r="H163" s="158">
        <v>2</v>
      </c>
      <c r="I163" s="159"/>
      <c r="J163" s="160">
        <f t="shared" si="10"/>
        <v>0</v>
      </c>
      <c r="K163" s="161"/>
      <c r="L163" s="162"/>
      <c r="M163" s="163" t="s">
        <v>1</v>
      </c>
      <c r="N163" s="164" t="s">
        <v>41</v>
      </c>
      <c r="P163" s="150">
        <f t="shared" si="11"/>
        <v>0</v>
      </c>
      <c r="Q163" s="150">
        <v>0</v>
      </c>
      <c r="R163" s="150">
        <f t="shared" si="12"/>
        <v>0</v>
      </c>
      <c r="S163" s="150">
        <v>0</v>
      </c>
      <c r="T163" s="151">
        <f t="shared" si="13"/>
        <v>0</v>
      </c>
      <c r="AR163" s="152" t="s">
        <v>334</v>
      </c>
      <c r="AT163" s="152" t="s">
        <v>301</v>
      </c>
      <c r="AU163" s="152" t="s">
        <v>88</v>
      </c>
      <c r="AY163" s="13" t="s">
        <v>204</v>
      </c>
      <c r="BE163" s="153">
        <f t="shared" si="14"/>
        <v>0</v>
      </c>
      <c r="BF163" s="153">
        <f t="shared" si="15"/>
        <v>0</v>
      </c>
      <c r="BG163" s="153">
        <f t="shared" si="16"/>
        <v>0</v>
      </c>
      <c r="BH163" s="153">
        <f t="shared" si="17"/>
        <v>0</v>
      </c>
      <c r="BI163" s="153">
        <f t="shared" si="18"/>
        <v>0</v>
      </c>
      <c r="BJ163" s="13" t="s">
        <v>88</v>
      </c>
      <c r="BK163" s="153">
        <f t="shared" si="19"/>
        <v>0</v>
      </c>
      <c r="BL163" s="13" t="s">
        <v>267</v>
      </c>
      <c r="BM163" s="152" t="s">
        <v>1877</v>
      </c>
    </row>
    <row r="164" spans="2:65" s="1" customFormat="1" ht="16.5" customHeight="1" x14ac:dyDescent="0.2">
      <c r="B164" s="139"/>
      <c r="C164" s="154" t="s">
        <v>306</v>
      </c>
      <c r="D164" s="154" t="s">
        <v>301</v>
      </c>
      <c r="E164" s="155" t="s">
        <v>1878</v>
      </c>
      <c r="F164" s="156" t="s">
        <v>1879</v>
      </c>
      <c r="G164" s="157" t="s">
        <v>294</v>
      </c>
      <c r="H164" s="158">
        <v>2</v>
      </c>
      <c r="I164" s="159"/>
      <c r="J164" s="160">
        <f t="shared" si="10"/>
        <v>0</v>
      </c>
      <c r="K164" s="161"/>
      <c r="L164" s="162"/>
      <c r="M164" s="163" t="s">
        <v>1</v>
      </c>
      <c r="N164" s="164" t="s">
        <v>41</v>
      </c>
      <c r="P164" s="150">
        <f t="shared" si="11"/>
        <v>0</v>
      </c>
      <c r="Q164" s="150">
        <v>0</v>
      </c>
      <c r="R164" s="150">
        <f t="shared" si="12"/>
        <v>0</v>
      </c>
      <c r="S164" s="150">
        <v>0</v>
      </c>
      <c r="T164" s="151">
        <f t="shared" si="13"/>
        <v>0</v>
      </c>
      <c r="AR164" s="152" t="s">
        <v>334</v>
      </c>
      <c r="AT164" s="152" t="s">
        <v>301</v>
      </c>
      <c r="AU164" s="152" t="s">
        <v>88</v>
      </c>
      <c r="AY164" s="13" t="s">
        <v>204</v>
      </c>
      <c r="BE164" s="153">
        <f t="shared" si="14"/>
        <v>0</v>
      </c>
      <c r="BF164" s="153">
        <f t="shared" si="15"/>
        <v>0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3" t="s">
        <v>88</v>
      </c>
      <c r="BK164" s="153">
        <f t="shared" si="19"/>
        <v>0</v>
      </c>
      <c r="BL164" s="13" t="s">
        <v>267</v>
      </c>
      <c r="BM164" s="152" t="s">
        <v>1880</v>
      </c>
    </row>
    <row r="165" spans="2:65" s="1" customFormat="1" ht="24.15" customHeight="1" x14ac:dyDescent="0.2">
      <c r="B165" s="139"/>
      <c r="C165" s="140" t="s">
        <v>310</v>
      </c>
      <c r="D165" s="140" t="s">
        <v>206</v>
      </c>
      <c r="E165" s="141" t="s">
        <v>1881</v>
      </c>
      <c r="F165" s="142" t="s">
        <v>1882</v>
      </c>
      <c r="G165" s="143" t="s">
        <v>641</v>
      </c>
      <c r="H165" s="165"/>
      <c r="I165" s="145"/>
      <c r="J165" s="146">
        <f t="shared" si="10"/>
        <v>0</v>
      </c>
      <c r="K165" s="147"/>
      <c r="L165" s="28"/>
      <c r="M165" s="148" t="s">
        <v>1</v>
      </c>
      <c r="N165" s="149" t="s">
        <v>41</v>
      </c>
      <c r="P165" s="150">
        <f t="shared" si="11"/>
        <v>0</v>
      </c>
      <c r="Q165" s="150">
        <v>0</v>
      </c>
      <c r="R165" s="150">
        <f t="shared" si="12"/>
        <v>0</v>
      </c>
      <c r="S165" s="150">
        <v>0</v>
      </c>
      <c r="T165" s="151">
        <f t="shared" si="13"/>
        <v>0</v>
      </c>
      <c r="AR165" s="152" t="s">
        <v>267</v>
      </c>
      <c r="AT165" s="152" t="s">
        <v>206</v>
      </c>
      <c r="AU165" s="152" t="s">
        <v>88</v>
      </c>
      <c r="AY165" s="13" t="s">
        <v>204</v>
      </c>
      <c r="BE165" s="153">
        <f t="shared" si="14"/>
        <v>0</v>
      </c>
      <c r="BF165" s="153">
        <f t="shared" si="15"/>
        <v>0</v>
      </c>
      <c r="BG165" s="153">
        <f t="shared" si="16"/>
        <v>0</v>
      </c>
      <c r="BH165" s="153">
        <f t="shared" si="17"/>
        <v>0</v>
      </c>
      <c r="BI165" s="153">
        <f t="shared" si="18"/>
        <v>0</v>
      </c>
      <c r="BJ165" s="13" t="s">
        <v>88</v>
      </c>
      <c r="BK165" s="153">
        <f t="shared" si="19"/>
        <v>0</v>
      </c>
      <c r="BL165" s="13" t="s">
        <v>267</v>
      </c>
      <c r="BM165" s="152" t="s">
        <v>1883</v>
      </c>
    </row>
    <row r="166" spans="2:65" s="1" customFormat="1" ht="24.15" customHeight="1" x14ac:dyDescent="0.2">
      <c r="B166" s="139"/>
      <c r="C166" s="140" t="s">
        <v>314</v>
      </c>
      <c r="D166" s="140" t="s">
        <v>206</v>
      </c>
      <c r="E166" s="141" t="s">
        <v>1884</v>
      </c>
      <c r="F166" s="142" t="s">
        <v>1885</v>
      </c>
      <c r="G166" s="143" t="s">
        <v>641</v>
      </c>
      <c r="H166" s="165"/>
      <c r="I166" s="145"/>
      <c r="J166" s="146">
        <f t="shared" si="10"/>
        <v>0</v>
      </c>
      <c r="K166" s="147"/>
      <c r="L166" s="28"/>
      <c r="M166" s="148" t="s">
        <v>1</v>
      </c>
      <c r="N166" s="149" t="s">
        <v>41</v>
      </c>
      <c r="P166" s="150">
        <f t="shared" si="11"/>
        <v>0</v>
      </c>
      <c r="Q166" s="150">
        <v>0</v>
      </c>
      <c r="R166" s="150">
        <f t="shared" si="12"/>
        <v>0</v>
      </c>
      <c r="S166" s="150">
        <v>0</v>
      </c>
      <c r="T166" s="151">
        <f t="shared" si="13"/>
        <v>0</v>
      </c>
      <c r="AR166" s="152" t="s">
        <v>267</v>
      </c>
      <c r="AT166" s="152" t="s">
        <v>206</v>
      </c>
      <c r="AU166" s="152" t="s">
        <v>88</v>
      </c>
      <c r="AY166" s="13" t="s">
        <v>204</v>
      </c>
      <c r="BE166" s="153">
        <f t="shared" si="14"/>
        <v>0</v>
      </c>
      <c r="BF166" s="153">
        <f t="shared" si="15"/>
        <v>0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3" t="s">
        <v>88</v>
      </c>
      <c r="BK166" s="153">
        <f t="shared" si="19"/>
        <v>0</v>
      </c>
      <c r="BL166" s="13" t="s">
        <v>267</v>
      </c>
      <c r="BM166" s="152" t="s">
        <v>1886</v>
      </c>
    </row>
    <row r="167" spans="2:65" s="1" customFormat="1" ht="24.15" customHeight="1" x14ac:dyDescent="0.2">
      <c r="B167" s="139"/>
      <c r="C167" s="140" t="s">
        <v>318</v>
      </c>
      <c r="D167" s="140" t="s">
        <v>206</v>
      </c>
      <c r="E167" s="141" t="s">
        <v>1887</v>
      </c>
      <c r="F167" s="142" t="s">
        <v>1888</v>
      </c>
      <c r="G167" s="143" t="s">
        <v>641</v>
      </c>
      <c r="H167" s="165"/>
      <c r="I167" s="145"/>
      <c r="J167" s="146">
        <f t="shared" si="10"/>
        <v>0</v>
      </c>
      <c r="K167" s="147"/>
      <c r="L167" s="28"/>
      <c r="M167" s="148" t="s">
        <v>1</v>
      </c>
      <c r="N167" s="149" t="s">
        <v>41</v>
      </c>
      <c r="P167" s="150">
        <f t="shared" si="11"/>
        <v>0</v>
      </c>
      <c r="Q167" s="150">
        <v>0</v>
      </c>
      <c r="R167" s="150">
        <f t="shared" si="12"/>
        <v>0</v>
      </c>
      <c r="S167" s="150">
        <v>0</v>
      </c>
      <c r="T167" s="151">
        <f t="shared" si="13"/>
        <v>0</v>
      </c>
      <c r="AR167" s="152" t="s">
        <v>267</v>
      </c>
      <c r="AT167" s="152" t="s">
        <v>206</v>
      </c>
      <c r="AU167" s="152" t="s">
        <v>88</v>
      </c>
      <c r="AY167" s="13" t="s">
        <v>204</v>
      </c>
      <c r="BE167" s="153">
        <f t="shared" si="14"/>
        <v>0</v>
      </c>
      <c r="BF167" s="153">
        <f t="shared" si="15"/>
        <v>0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3" t="s">
        <v>88</v>
      </c>
      <c r="BK167" s="153">
        <f t="shared" si="19"/>
        <v>0</v>
      </c>
      <c r="BL167" s="13" t="s">
        <v>267</v>
      </c>
      <c r="BM167" s="152" t="s">
        <v>1889</v>
      </c>
    </row>
    <row r="168" spans="2:65" s="11" customFormat="1" ht="22.8" customHeight="1" x14ac:dyDescent="0.25">
      <c r="B168" s="127"/>
      <c r="D168" s="128" t="s">
        <v>74</v>
      </c>
      <c r="E168" s="137" t="s">
        <v>1890</v>
      </c>
      <c r="F168" s="137" t="s">
        <v>1891</v>
      </c>
      <c r="I168" s="130"/>
      <c r="J168" s="138">
        <f>BK168</f>
        <v>0</v>
      </c>
      <c r="L168" s="127"/>
      <c r="M168" s="132"/>
      <c r="P168" s="133">
        <f>SUM(P169:P188)</f>
        <v>0</v>
      </c>
      <c r="R168" s="133">
        <f>SUM(R169:R188)</f>
        <v>2.5744099999999999E-2</v>
      </c>
      <c r="T168" s="134">
        <f>SUM(T169:T188)</f>
        <v>0</v>
      </c>
      <c r="AR168" s="128" t="s">
        <v>88</v>
      </c>
      <c r="AT168" s="135" t="s">
        <v>74</v>
      </c>
      <c r="AU168" s="135" t="s">
        <v>82</v>
      </c>
      <c r="AY168" s="128" t="s">
        <v>204</v>
      </c>
      <c r="BK168" s="136">
        <f>SUM(BK169:BK188)</f>
        <v>0</v>
      </c>
    </row>
    <row r="169" spans="2:65" s="1" customFormat="1" ht="16.5" customHeight="1" x14ac:dyDescent="0.2">
      <c r="B169" s="139"/>
      <c r="C169" s="140" t="s">
        <v>322</v>
      </c>
      <c r="D169" s="140" t="s">
        <v>206</v>
      </c>
      <c r="E169" s="141" t="s">
        <v>1892</v>
      </c>
      <c r="F169" s="142" t="s">
        <v>1893</v>
      </c>
      <c r="G169" s="143" t="s">
        <v>294</v>
      </c>
      <c r="H169" s="144">
        <v>1</v>
      </c>
      <c r="I169" s="145"/>
      <c r="J169" s="146">
        <f t="shared" ref="J169:J188" si="20">ROUND(I169*H169,2)</f>
        <v>0</v>
      </c>
      <c r="K169" s="147"/>
      <c r="L169" s="28"/>
      <c r="M169" s="148" t="s">
        <v>1</v>
      </c>
      <c r="N169" s="149" t="s">
        <v>41</v>
      </c>
      <c r="P169" s="150">
        <f t="shared" ref="P169:P188" si="21">O169*H169</f>
        <v>0</v>
      </c>
      <c r="Q169" s="150">
        <v>1.941E-4</v>
      </c>
      <c r="R169" s="150">
        <f t="shared" ref="R169:R188" si="22">Q169*H169</f>
        <v>1.941E-4</v>
      </c>
      <c r="S169" s="150">
        <v>0</v>
      </c>
      <c r="T169" s="151">
        <f t="shared" ref="T169:T188" si="23">S169*H169</f>
        <v>0</v>
      </c>
      <c r="AR169" s="152" t="s">
        <v>267</v>
      </c>
      <c r="AT169" s="152" t="s">
        <v>206</v>
      </c>
      <c r="AU169" s="152" t="s">
        <v>88</v>
      </c>
      <c r="AY169" s="13" t="s">
        <v>204</v>
      </c>
      <c r="BE169" s="153">
        <f t="shared" ref="BE169:BE188" si="24">IF(N169="základná",J169,0)</f>
        <v>0</v>
      </c>
      <c r="BF169" s="153">
        <f t="shared" ref="BF169:BF188" si="25">IF(N169="znížená",J169,0)</f>
        <v>0</v>
      </c>
      <c r="BG169" s="153">
        <f t="shared" ref="BG169:BG188" si="26">IF(N169="zákl. prenesená",J169,0)</f>
        <v>0</v>
      </c>
      <c r="BH169" s="153">
        <f t="shared" ref="BH169:BH188" si="27">IF(N169="zníž. prenesená",J169,0)</f>
        <v>0</v>
      </c>
      <c r="BI169" s="153">
        <f t="shared" ref="BI169:BI188" si="28">IF(N169="nulová",J169,0)</f>
        <v>0</v>
      </c>
      <c r="BJ169" s="13" t="s">
        <v>88</v>
      </c>
      <c r="BK169" s="153">
        <f t="shared" ref="BK169:BK188" si="29">ROUND(I169*H169,2)</f>
        <v>0</v>
      </c>
      <c r="BL169" s="13" t="s">
        <v>267</v>
      </c>
      <c r="BM169" s="152" t="s">
        <v>1894</v>
      </c>
    </row>
    <row r="170" spans="2:65" s="1" customFormat="1" ht="24.15" customHeight="1" x14ac:dyDescent="0.2">
      <c r="B170" s="139"/>
      <c r="C170" s="154" t="s">
        <v>326</v>
      </c>
      <c r="D170" s="154" t="s">
        <v>301</v>
      </c>
      <c r="E170" s="155" t="s">
        <v>1895</v>
      </c>
      <c r="F170" s="156" t="s">
        <v>1896</v>
      </c>
      <c r="G170" s="157" t="s">
        <v>294</v>
      </c>
      <c r="H170" s="158">
        <v>1</v>
      </c>
      <c r="I170" s="159"/>
      <c r="J170" s="160">
        <f t="shared" si="20"/>
        <v>0</v>
      </c>
      <c r="K170" s="161"/>
      <c r="L170" s="162"/>
      <c r="M170" s="163" t="s">
        <v>1</v>
      </c>
      <c r="N170" s="164" t="s">
        <v>41</v>
      </c>
      <c r="P170" s="150">
        <f t="shared" si="21"/>
        <v>0</v>
      </c>
      <c r="Q170" s="150">
        <v>0</v>
      </c>
      <c r="R170" s="150">
        <f t="shared" si="22"/>
        <v>0</v>
      </c>
      <c r="S170" s="150">
        <v>0</v>
      </c>
      <c r="T170" s="151">
        <f t="shared" si="23"/>
        <v>0</v>
      </c>
      <c r="AR170" s="152" t="s">
        <v>334</v>
      </c>
      <c r="AT170" s="152" t="s">
        <v>301</v>
      </c>
      <c r="AU170" s="152" t="s">
        <v>88</v>
      </c>
      <c r="AY170" s="13" t="s">
        <v>204</v>
      </c>
      <c r="BE170" s="153">
        <f t="shared" si="24"/>
        <v>0</v>
      </c>
      <c r="BF170" s="153">
        <f t="shared" si="25"/>
        <v>0</v>
      </c>
      <c r="BG170" s="153">
        <f t="shared" si="26"/>
        <v>0</v>
      </c>
      <c r="BH170" s="153">
        <f t="shared" si="27"/>
        <v>0</v>
      </c>
      <c r="BI170" s="153">
        <f t="shared" si="28"/>
        <v>0</v>
      </c>
      <c r="BJ170" s="13" t="s">
        <v>88</v>
      </c>
      <c r="BK170" s="153">
        <f t="shared" si="29"/>
        <v>0</v>
      </c>
      <c r="BL170" s="13" t="s">
        <v>267</v>
      </c>
      <c r="BM170" s="152" t="s">
        <v>1897</v>
      </c>
    </row>
    <row r="171" spans="2:65" s="1" customFormat="1" ht="24.15" customHeight="1" x14ac:dyDescent="0.2">
      <c r="B171" s="139"/>
      <c r="C171" s="154" t="s">
        <v>330</v>
      </c>
      <c r="D171" s="154" t="s">
        <v>301</v>
      </c>
      <c r="E171" s="155" t="s">
        <v>1898</v>
      </c>
      <c r="F171" s="156" t="s">
        <v>1899</v>
      </c>
      <c r="G171" s="157" t="s">
        <v>294</v>
      </c>
      <c r="H171" s="158">
        <v>1</v>
      </c>
      <c r="I171" s="159"/>
      <c r="J171" s="160">
        <f t="shared" si="20"/>
        <v>0</v>
      </c>
      <c r="K171" s="161"/>
      <c r="L171" s="162"/>
      <c r="M171" s="163" t="s">
        <v>1</v>
      </c>
      <c r="N171" s="164" t="s">
        <v>41</v>
      </c>
      <c r="P171" s="150">
        <f t="shared" si="21"/>
        <v>0</v>
      </c>
      <c r="Q171" s="150">
        <v>0</v>
      </c>
      <c r="R171" s="150">
        <f t="shared" si="22"/>
        <v>0</v>
      </c>
      <c r="S171" s="150">
        <v>0</v>
      </c>
      <c r="T171" s="151">
        <f t="shared" si="23"/>
        <v>0</v>
      </c>
      <c r="AR171" s="152" t="s">
        <v>334</v>
      </c>
      <c r="AT171" s="152" t="s">
        <v>301</v>
      </c>
      <c r="AU171" s="152" t="s">
        <v>88</v>
      </c>
      <c r="AY171" s="13" t="s">
        <v>204</v>
      </c>
      <c r="BE171" s="153">
        <f t="shared" si="24"/>
        <v>0</v>
      </c>
      <c r="BF171" s="153">
        <f t="shared" si="25"/>
        <v>0</v>
      </c>
      <c r="BG171" s="153">
        <f t="shared" si="26"/>
        <v>0</v>
      </c>
      <c r="BH171" s="153">
        <f t="shared" si="27"/>
        <v>0</v>
      </c>
      <c r="BI171" s="153">
        <f t="shared" si="28"/>
        <v>0</v>
      </c>
      <c r="BJ171" s="13" t="s">
        <v>88</v>
      </c>
      <c r="BK171" s="153">
        <f t="shared" si="29"/>
        <v>0</v>
      </c>
      <c r="BL171" s="13" t="s">
        <v>267</v>
      </c>
      <c r="BM171" s="152" t="s">
        <v>1900</v>
      </c>
    </row>
    <row r="172" spans="2:65" s="1" customFormat="1" ht="24.15" customHeight="1" x14ac:dyDescent="0.2">
      <c r="B172" s="139"/>
      <c r="C172" s="140" t="s">
        <v>334</v>
      </c>
      <c r="D172" s="140" t="s">
        <v>206</v>
      </c>
      <c r="E172" s="141" t="s">
        <v>1901</v>
      </c>
      <c r="F172" s="142" t="s">
        <v>1902</v>
      </c>
      <c r="G172" s="143" t="s">
        <v>294</v>
      </c>
      <c r="H172" s="144">
        <v>1</v>
      </c>
      <c r="I172" s="145"/>
      <c r="J172" s="146">
        <f t="shared" si="20"/>
        <v>0</v>
      </c>
      <c r="K172" s="147"/>
      <c r="L172" s="28"/>
      <c r="M172" s="148" t="s">
        <v>1</v>
      </c>
      <c r="N172" s="149" t="s">
        <v>41</v>
      </c>
      <c r="P172" s="150">
        <f t="shared" si="21"/>
        <v>0</v>
      </c>
      <c r="Q172" s="150">
        <v>0</v>
      </c>
      <c r="R172" s="150">
        <f t="shared" si="22"/>
        <v>0</v>
      </c>
      <c r="S172" s="150">
        <v>0</v>
      </c>
      <c r="T172" s="151">
        <f t="shared" si="23"/>
        <v>0</v>
      </c>
      <c r="AR172" s="152" t="s">
        <v>267</v>
      </c>
      <c r="AT172" s="152" t="s">
        <v>206</v>
      </c>
      <c r="AU172" s="152" t="s">
        <v>88</v>
      </c>
      <c r="AY172" s="13" t="s">
        <v>204</v>
      </c>
      <c r="BE172" s="153">
        <f t="shared" si="24"/>
        <v>0</v>
      </c>
      <c r="BF172" s="153">
        <f t="shared" si="25"/>
        <v>0</v>
      </c>
      <c r="BG172" s="153">
        <f t="shared" si="26"/>
        <v>0</v>
      </c>
      <c r="BH172" s="153">
        <f t="shared" si="27"/>
        <v>0</v>
      </c>
      <c r="BI172" s="153">
        <f t="shared" si="28"/>
        <v>0</v>
      </c>
      <c r="BJ172" s="13" t="s">
        <v>88</v>
      </c>
      <c r="BK172" s="153">
        <f t="shared" si="29"/>
        <v>0</v>
      </c>
      <c r="BL172" s="13" t="s">
        <v>267</v>
      </c>
      <c r="BM172" s="152" t="s">
        <v>1903</v>
      </c>
    </row>
    <row r="173" spans="2:65" s="1" customFormat="1" ht="24.15" customHeight="1" x14ac:dyDescent="0.2">
      <c r="B173" s="139"/>
      <c r="C173" s="154" t="s">
        <v>338</v>
      </c>
      <c r="D173" s="154" t="s">
        <v>301</v>
      </c>
      <c r="E173" s="155" t="s">
        <v>1904</v>
      </c>
      <c r="F173" s="156" t="s">
        <v>1905</v>
      </c>
      <c r="G173" s="157" t="s">
        <v>294</v>
      </c>
      <c r="H173" s="158">
        <v>1</v>
      </c>
      <c r="I173" s="159"/>
      <c r="J173" s="160">
        <f t="shared" si="20"/>
        <v>0</v>
      </c>
      <c r="K173" s="161"/>
      <c r="L173" s="162"/>
      <c r="M173" s="163" t="s">
        <v>1</v>
      </c>
      <c r="N173" s="164" t="s">
        <v>41</v>
      </c>
      <c r="P173" s="150">
        <f t="shared" si="21"/>
        <v>0</v>
      </c>
      <c r="Q173" s="150">
        <v>0</v>
      </c>
      <c r="R173" s="150">
        <f t="shared" si="22"/>
        <v>0</v>
      </c>
      <c r="S173" s="150">
        <v>0</v>
      </c>
      <c r="T173" s="151">
        <f t="shared" si="23"/>
        <v>0</v>
      </c>
      <c r="AR173" s="152" t="s">
        <v>334</v>
      </c>
      <c r="AT173" s="152" t="s">
        <v>301</v>
      </c>
      <c r="AU173" s="152" t="s">
        <v>88</v>
      </c>
      <c r="AY173" s="13" t="s">
        <v>204</v>
      </c>
      <c r="BE173" s="153">
        <f t="shared" si="24"/>
        <v>0</v>
      </c>
      <c r="BF173" s="153">
        <f t="shared" si="25"/>
        <v>0</v>
      </c>
      <c r="BG173" s="153">
        <f t="shared" si="26"/>
        <v>0</v>
      </c>
      <c r="BH173" s="153">
        <f t="shared" si="27"/>
        <v>0</v>
      </c>
      <c r="BI173" s="153">
        <f t="shared" si="28"/>
        <v>0</v>
      </c>
      <c r="BJ173" s="13" t="s">
        <v>88</v>
      </c>
      <c r="BK173" s="153">
        <f t="shared" si="29"/>
        <v>0</v>
      </c>
      <c r="BL173" s="13" t="s">
        <v>267</v>
      </c>
      <c r="BM173" s="152" t="s">
        <v>1906</v>
      </c>
    </row>
    <row r="174" spans="2:65" s="1" customFormat="1" ht="44.25" customHeight="1" x14ac:dyDescent="0.2">
      <c r="B174" s="139"/>
      <c r="C174" s="140" t="s">
        <v>342</v>
      </c>
      <c r="D174" s="140" t="s">
        <v>206</v>
      </c>
      <c r="E174" s="141" t="s">
        <v>1907</v>
      </c>
      <c r="F174" s="142" t="s">
        <v>1908</v>
      </c>
      <c r="G174" s="143" t="s">
        <v>294</v>
      </c>
      <c r="H174" s="144">
        <v>1</v>
      </c>
      <c r="I174" s="145"/>
      <c r="J174" s="146">
        <f t="shared" si="20"/>
        <v>0</v>
      </c>
      <c r="K174" s="147"/>
      <c r="L174" s="28"/>
      <c r="M174" s="148" t="s">
        <v>1</v>
      </c>
      <c r="N174" s="149" t="s">
        <v>41</v>
      </c>
      <c r="P174" s="150">
        <f t="shared" si="21"/>
        <v>0</v>
      </c>
      <c r="Q174" s="150">
        <v>0</v>
      </c>
      <c r="R174" s="150">
        <f t="shared" si="22"/>
        <v>0</v>
      </c>
      <c r="S174" s="150">
        <v>0</v>
      </c>
      <c r="T174" s="151">
        <f t="shared" si="23"/>
        <v>0</v>
      </c>
      <c r="AR174" s="152" t="s">
        <v>267</v>
      </c>
      <c r="AT174" s="152" t="s">
        <v>206</v>
      </c>
      <c r="AU174" s="152" t="s">
        <v>88</v>
      </c>
      <c r="AY174" s="13" t="s">
        <v>204</v>
      </c>
      <c r="BE174" s="153">
        <f t="shared" si="24"/>
        <v>0</v>
      </c>
      <c r="BF174" s="153">
        <f t="shared" si="25"/>
        <v>0</v>
      </c>
      <c r="BG174" s="153">
        <f t="shared" si="26"/>
        <v>0</v>
      </c>
      <c r="BH174" s="153">
        <f t="shared" si="27"/>
        <v>0</v>
      </c>
      <c r="BI174" s="153">
        <f t="shared" si="28"/>
        <v>0</v>
      </c>
      <c r="BJ174" s="13" t="s">
        <v>88</v>
      </c>
      <c r="BK174" s="153">
        <f t="shared" si="29"/>
        <v>0</v>
      </c>
      <c r="BL174" s="13" t="s">
        <v>267</v>
      </c>
      <c r="BM174" s="152" t="s">
        <v>1909</v>
      </c>
    </row>
    <row r="175" spans="2:65" s="1" customFormat="1" ht="24.15" customHeight="1" x14ac:dyDescent="0.2">
      <c r="B175" s="139"/>
      <c r="C175" s="154" t="s">
        <v>346</v>
      </c>
      <c r="D175" s="154" t="s">
        <v>301</v>
      </c>
      <c r="E175" s="155" t="s">
        <v>1910</v>
      </c>
      <c r="F175" s="156" t="s">
        <v>1911</v>
      </c>
      <c r="G175" s="157" t="s">
        <v>294</v>
      </c>
      <c r="H175" s="158">
        <v>1</v>
      </c>
      <c r="I175" s="159"/>
      <c r="J175" s="160">
        <f t="shared" si="20"/>
        <v>0</v>
      </c>
      <c r="K175" s="161"/>
      <c r="L175" s="162"/>
      <c r="M175" s="163" t="s">
        <v>1</v>
      </c>
      <c r="N175" s="164" t="s">
        <v>41</v>
      </c>
      <c r="P175" s="150">
        <f t="shared" si="21"/>
        <v>0</v>
      </c>
      <c r="Q175" s="150">
        <v>0</v>
      </c>
      <c r="R175" s="150">
        <f t="shared" si="22"/>
        <v>0</v>
      </c>
      <c r="S175" s="150">
        <v>0</v>
      </c>
      <c r="T175" s="151">
        <f t="shared" si="23"/>
        <v>0</v>
      </c>
      <c r="AR175" s="152" t="s">
        <v>233</v>
      </c>
      <c r="AT175" s="152" t="s">
        <v>301</v>
      </c>
      <c r="AU175" s="152" t="s">
        <v>88</v>
      </c>
      <c r="AY175" s="13" t="s">
        <v>204</v>
      </c>
      <c r="BE175" s="153">
        <f t="shared" si="24"/>
        <v>0</v>
      </c>
      <c r="BF175" s="153">
        <f t="shared" si="25"/>
        <v>0</v>
      </c>
      <c r="BG175" s="153">
        <f t="shared" si="26"/>
        <v>0</v>
      </c>
      <c r="BH175" s="153">
        <f t="shared" si="27"/>
        <v>0</v>
      </c>
      <c r="BI175" s="153">
        <f t="shared" si="28"/>
        <v>0</v>
      </c>
      <c r="BJ175" s="13" t="s">
        <v>88</v>
      </c>
      <c r="BK175" s="153">
        <f t="shared" si="29"/>
        <v>0</v>
      </c>
      <c r="BL175" s="13" t="s">
        <v>210</v>
      </c>
      <c r="BM175" s="152" t="s">
        <v>1912</v>
      </c>
    </row>
    <row r="176" spans="2:65" s="1" customFormat="1" ht="24.15" customHeight="1" x14ac:dyDescent="0.2">
      <c r="B176" s="139"/>
      <c r="C176" s="140" t="s">
        <v>350</v>
      </c>
      <c r="D176" s="140" t="s">
        <v>206</v>
      </c>
      <c r="E176" s="141" t="s">
        <v>1913</v>
      </c>
      <c r="F176" s="142" t="s">
        <v>1914</v>
      </c>
      <c r="G176" s="143" t="s">
        <v>294</v>
      </c>
      <c r="H176" s="144">
        <v>3</v>
      </c>
      <c r="I176" s="145"/>
      <c r="J176" s="146">
        <f t="shared" si="20"/>
        <v>0</v>
      </c>
      <c r="K176" s="147"/>
      <c r="L176" s="28"/>
      <c r="M176" s="148" t="s">
        <v>1</v>
      </c>
      <c r="N176" s="149" t="s">
        <v>41</v>
      </c>
      <c r="P176" s="150">
        <f t="shared" si="21"/>
        <v>0</v>
      </c>
      <c r="Q176" s="150">
        <v>0</v>
      </c>
      <c r="R176" s="150">
        <f t="shared" si="22"/>
        <v>0</v>
      </c>
      <c r="S176" s="150">
        <v>0</v>
      </c>
      <c r="T176" s="151">
        <f t="shared" si="23"/>
        <v>0</v>
      </c>
      <c r="AR176" s="152" t="s">
        <v>267</v>
      </c>
      <c r="AT176" s="152" t="s">
        <v>206</v>
      </c>
      <c r="AU176" s="152" t="s">
        <v>88</v>
      </c>
      <c r="AY176" s="13" t="s">
        <v>204</v>
      </c>
      <c r="BE176" s="153">
        <f t="shared" si="24"/>
        <v>0</v>
      </c>
      <c r="BF176" s="153">
        <f t="shared" si="25"/>
        <v>0</v>
      </c>
      <c r="BG176" s="153">
        <f t="shared" si="26"/>
        <v>0</v>
      </c>
      <c r="BH176" s="153">
        <f t="shared" si="27"/>
        <v>0</v>
      </c>
      <c r="BI176" s="153">
        <f t="shared" si="28"/>
        <v>0</v>
      </c>
      <c r="BJ176" s="13" t="s">
        <v>88</v>
      </c>
      <c r="BK176" s="153">
        <f t="shared" si="29"/>
        <v>0</v>
      </c>
      <c r="BL176" s="13" t="s">
        <v>267</v>
      </c>
      <c r="BM176" s="152" t="s">
        <v>1915</v>
      </c>
    </row>
    <row r="177" spans="2:65" s="1" customFormat="1" ht="24.15" customHeight="1" x14ac:dyDescent="0.2">
      <c r="B177" s="139"/>
      <c r="C177" s="154" t="s">
        <v>354</v>
      </c>
      <c r="D177" s="154" t="s">
        <v>301</v>
      </c>
      <c r="E177" s="155" t="s">
        <v>1916</v>
      </c>
      <c r="F177" s="156" t="s">
        <v>1917</v>
      </c>
      <c r="G177" s="157" t="s">
        <v>294</v>
      </c>
      <c r="H177" s="158">
        <v>3</v>
      </c>
      <c r="I177" s="159"/>
      <c r="J177" s="160">
        <f t="shared" si="20"/>
        <v>0</v>
      </c>
      <c r="K177" s="161"/>
      <c r="L177" s="162"/>
      <c r="M177" s="163" t="s">
        <v>1</v>
      </c>
      <c r="N177" s="164" t="s">
        <v>41</v>
      </c>
      <c r="P177" s="150">
        <f t="shared" si="21"/>
        <v>0</v>
      </c>
      <c r="Q177" s="150">
        <v>2.5000000000000001E-3</v>
      </c>
      <c r="R177" s="150">
        <f t="shared" si="22"/>
        <v>7.4999999999999997E-3</v>
      </c>
      <c r="S177" s="150">
        <v>0</v>
      </c>
      <c r="T177" s="151">
        <f t="shared" si="23"/>
        <v>0</v>
      </c>
      <c r="AR177" s="152" t="s">
        <v>334</v>
      </c>
      <c r="AT177" s="152" t="s">
        <v>301</v>
      </c>
      <c r="AU177" s="152" t="s">
        <v>88</v>
      </c>
      <c r="AY177" s="13" t="s">
        <v>204</v>
      </c>
      <c r="BE177" s="153">
        <f t="shared" si="24"/>
        <v>0</v>
      </c>
      <c r="BF177" s="153">
        <f t="shared" si="25"/>
        <v>0</v>
      </c>
      <c r="BG177" s="153">
        <f t="shared" si="26"/>
        <v>0</v>
      </c>
      <c r="BH177" s="153">
        <f t="shared" si="27"/>
        <v>0</v>
      </c>
      <c r="BI177" s="153">
        <f t="shared" si="28"/>
        <v>0</v>
      </c>
      <c r="BJ177" s="13" t="s">
        <v>88</v>
      </c>
      <c r="BK177" s="153">
        <f t="shared" si="29"/>
        <v>0</v>
      </c>
      <c r="BL177" s="13" t="s">
        <v>267</v>
      </c>
      <c r="BM177" s="152" t="s">
        <v>1918</v>
      </c>
    </row>
    <row r="178" spans="2:65" s="1" customFormat="1" ht="24.15" customHeight="1" x14ac:dyDescent="0.2">
      <c r="B178" s="139"/>
      <c r="C178" s="140" t="s">
        <v>358</v>
      </c>
      <c r="D178" s="140" t="s">
        <v>206</v>
      </c>
      <c r="E178" s="141" t="s">
        <v>1919</v>
      </c>
      <c r="F178" s="142" t="s">
        <v>1920</v>
      </c>
      <c r="G178" s="143" t="s">
        <v>294</v>
      </c>
      <c r="H178" s="144">
        <v>1</v>
      </c>
      <c r="I178" s="145"/>
      <c r="J178" s="146">
        <f t="shared" si="20"/>
        <v>0</v>
      </c>
      <c r="K178" s="147"/>
      <c r="L178" s="28"/>
      <c r="M178" s="148" t="s">
        <v>1</v>
      </c>
      <c r="N178" s="149" t="s">
        <v>41</v>
      </c>
      <c r="P178" s="150">
        <f t="shared" si="21"/>
        <v>0</v>
      </c>
      <c r="Q178" s="150">
        <v>0</v>
      </c>
      <c r="R178" s="150">
        <f t="shared" si="22"/>
        <v>0</v>
      </c>
      <c r="S178" s="150">
        <v>0</v>
      </c>
      <c r="T178" s="151">
        <f t="shared" si="23"/>
        <v>0</v>
      </c>
      <c r="AR178" s="152" t="s">
        <v>267</v>
      </c>
      <c r="AT178" s="152" t="s">
        <v>206</v>
      </c>
      <c r="AU178" s="152" t="s">
        <v>88</v>
      </c>
      <c r="AY178" s="13" t="s">
        <v>204</v>
      </c>
      <c r="BE178" s="153">
        <f t="shared" si="24"/>
        <v>0</v>
      </c>
      <c r="BF178" s="153">
        <f t="shared" si="25"/>
        <v>0</v>
      </c>
      <c r="BG178" s="153">
        <f t="shared" si="26"/>
        <v>0</v>
      </c>
      <c r="BH178" s="153">
        <f t="shared" si="27"/>
        <v>0</v>
      </c>
      <c r="BI178" s="153">
        <f t="shared" si="28"/>
        <v>0</v>
      </c>
      <c r="BJ178" s="13" t="s">
        <v>88</v>
      </c>
      <c r="BK178" s="153">
        <f t="shared" si="29"/>
        <v>0</v>
      </c>
      <c r="BL178" s="13" t="s">
        <v>267</v>
      </c>
      <c r="BM178" s="152" t="s">
        <v>1921</v>
      </c>
    </row>
    <row r="179" spans="2:65" s="1" customFormat="1" ht="33" customHeight="1" x14ac:dyDescent="0.2">
      <c r="B179" s="139"/>
      <c r="C179" s="154" t="s">
        <v>362</v>
      </c>
      <c r="D179" s="154" t="s">
        <v>301</v>
      </c>
      <c r="E179" s="155" t="s">
        <v>1922</v>
      </c>
      <c r="F179" s="156" t="s">
        <v>1923</v>
      </c>
      <c r="G179" s="157" t="s">
        <v>294</v>
      </c>
      <c r="H179" s="158">
        <v>1</v>
      </c>
      <c r="I179" s="159"/>
      <c r="J179" s="160">
        <f t="shared" si="20"/>
        <v>0</v>
      </c>
      <c r="K179" s="161"/>
      <c r="L179" s="162"/>
      <c r="M179" s="163" t="s">
        <v>1</v>
      </c>
      <c r="N179" s="164" t="s">
        <v>41</v>
      </c>
      <c r="P179" s="150">
        <f t="shared" si="21"/>
        <v>0</v>
      </c>
      <c r="Q179" s="150">
        <v>1.328E-2</v>
      </c>
      <c r="R179" s="150">
        <f t="shared" si="22"/>
        <v>1.328E-2</v>
      </c>
      <c r="S179" s="150">
        <v>0</v>
      </c>
      <c r="T179" s="151">
        <f t="shared" si="23"/>
        <v>0</v>
      </c>
      <c r="AR179" s="152" t="s">
        <v>334</v>
      </c>
      <c r="AT179" s="152" t="s">
        <v>301</v>
      </c>
      <c r="AU179" s="152" t="s">
        <v>88</v>
      </c>
      <c r="AY179" s="13" t="s">
        <v>204</v>
      </c>
      <c r="BE179" s="153">
        <f t="shared" si="24"/>
        <v>0</v>
      </c>
      <c r="BF179" s="153">
        <f t="shared" si="25"/>
        <v>0</v>
      </c>
      <c r="BG179" s="153">
        <f t="shared" si="26"/>
        <v>0</v>
      </c>
      <c r="BH179" s="153">
        <f t="shared" si="27"/>
        <v>0</v>
      </c>
      <c r="BI179" s="153">
        <f t="shared" si="28"/>
        <v>0</v>
      </c>
      <c r="BJ179" s="13" t="s">
        <v>88</v>
      </c>
      <c r="BK179" s="153">
        <f t="shared" si="29"/>
        <v>0</v>
      </c>
      <c r="BL179" s="13" t="s">
        <v>267</v>
      </c>
      <c r="BM179" s="152" t="s">
        <v>1924</v>
      </c>
    </row>
    <row r="180" spans="2:65" s="1" customFormat="1" ht="37.799999999999997" customHeight="1" x14ac:dyDescent="0.2">
      <c r="B180" s="139"/>
      <c r="C180" s="154" t="s">
        <v>366</v>
      </c>
      <c r="D180" s="154" t="s">
        <v>301</v>
      </c>
      <c r="E180" s="155" t="s">
        <v>1925</v>
      </c>
      <c r="F180" s="156" t="s">
        <v>1926</v>
      </c>
      <c r="G180" s="157" t="s">
        <v>294</v>
      </c>
      <c r="H180" s="158">
        <v>3</v>
      </c>
      <c r="I180" s="159"/>
      <c r="J180" s="160">
        <f t="shared" si="20"/>
        <v>0</v>
      </c>
      <c r="K180" s="161"/>
      <c r="L180" s="162"/>
      <c r="M180" s="163" t="s">
        <v>1</v>
      </c>
      <c r="N180" s="164" t="s">
        <v>41</v>
      </c>
      <c r="P180" s="150">
        <f t="shared" si="21"/>
        <v>0</v>
      </c>
      <c r="Q180" s="150">
        <v>1.4999999999999999E-4</v>
      </c>
      <c r="R180" s="150">
        <f t="shared" si="22"/>
        <v>4.4999999999999999E-4</v>
      </c>
      <c r="S180" s="150">
        <v>0</v>
      </c>
      <c r="T180" s="151">
        <f t="shared" si="23"/>
        <v>0</v>
      </c>
      <c r="AR180" s="152" t="s">
        <v>334</v>
      </c>
      <c r="AT180" s="152" t="s">
        <v>301</v>
      </c>
      <c r="AU180" s="152" t="s">
        <v>88</v>
      </c>
      <c r="AY180" s="13" t="s">
        <v>204</v>
      </c>
      <c r="BE180" s="153">
        <f t="shared" si="24"/>
        <v>0</v>
      </c>
      <c r="BF180" s="153">
        <f t="shared" si="25"/>
        <v>0</v>
      </c>
      <c r="BG180" s="153">
        <f t="shared" si="26"/>
        <v>0</v>
      </c>
      <c r="BH180" s="153">
        <f t="shared" si="27"/>
        <v>0</v>
      </c>
      <c r="BI180" s="153">
        <f t="shared" si="28"/>
        <v>0</v>
      </c>
      <c r="BJ180" s="13" t="s">
        <v>88</v>
      </c>
      <c r="BK180" s="153">
        <f t="shared" si="29"/>
        <v>0</v>
      </c>
      <c r="BL180" s="13" t="s">
        <v>267</v>
      </c>
      <c r="BM180" s="152" t="s">
        <v>1927</v>
      </c>
    </row>
    <row r="181" spans="2:65" s="1" customFormat="1" ht="16.5" customHeight="1" x14ac:dyDescent="0.2">
      <c r="B181" s="139"/>
      <c r="C181" s="154" t="s">
        <v>370</v>
      </c>
      <c r="D181" s="154" t="s">
        <v>301</v>
      </c>
      <c r="E181" s="155" t="s">
        <v>1928</v>
      </c>
      <c r="F181" s="156" t="s">
        <v>1929</v>
      </c>
      <c r="G181" s="157" t="s">
        <v>294</v>
      </c>
      <c r="H181" s="158">
        <v>1</v>
      </c>
      <c r="I181" s="159"/>
      <c r="J181" s="160">
        <f t="shared" si="20"/>
        <v>0</v>
      </c>
      <c r="K181" s="161"/>
      <c r="L181" s="162"/>
      <c r="M181" s="163" t="s">
        <v>1</v>
      </c>
      <c r="N181" s="164" t="s">
        <v>41</v>
      </c>
      <c r="P181" s="150">
        <f t="shared" si="21"/>
        <v>0</v>
      </c>
      <c r="Q181" s="150">
        <v>0</v>
      </c>
      <c r="R181" s="150">
        <f t="shared" si="22"/>
        <v>0</v>
      </c>
      <c r="S181" s="150">
        <v>0</v>
      </c>
      <c r="T181" s="151">
        <f t="shared" si="23"/>
        <v>0</v>
      </c>
      <c r="AR181" s="152" t="s">
        <v>334</v>
      </c>
      <c r="AT181" s="152" t="s">
        <v>301</v>
      </c>
      <c r="AU181" s="152" t="s">
        <v>88</v>
      </c>
      <c r="AY181" s="13" t="s">
        <v>204</v>
      </c>
      <c r="BE181" s="153">
        <f t="shared" si="24"/>
        <v>0</v>
      </c>
      <c r="BF181" s="153">
        <f t="shared" si="25"/>
        <v>0</v>
      </c>
      <c r="BG181" s="153">
        <f t="shared" si="26"/>
        <v>0</v>
      </c>
      <c r="BH181" s="153">
        <f t="shared" si="27"/>
        <v>0</v>
      </c>
      <c r="BI181" s="153">
        <f t="shared" si="28"/>
        <v>0</v>
      </c>
      <c r="BJ181" s="13" t="s">
        <v>88</v>
      </c>
      <c r="BK181" s="153">
        <f t="shared" si="29"/>
        <v>0</v>
      </c>
      <c r="BL181" s="13" t="s">
        <v>267</v>
      </c>
      <c r="BM181" s="152" t="s">
        <v>1930</v>
      </c>
    </row>
    <row r="182" spans="2:65" s="1" customFormat="1" ht="21.75" customHeight="1" x14ac:dyDescent="0.2">
      <c r="B182" s="139"/>
      <c r="C182" s="140" t="s">
        <v>374</v>
      </c>
      <c r="D182" s="140" t="s">
        <v>206</v>
      </c>
      <c r="E182" s="141" t="s">
        <v>1931</v>
      </c>
      <c r="F182" s="142" t="s">
        <v>1932</v>
      </c>
      <c r="G182" s="143" t="s">
        <v>294</v>
      </c>
      <c r="H182" s="144">
        <v>1</v>
      </c>
      <c r="I182" s="145"/>
      <c r="J182" s="146">
        <f t="shared" si="20"/>
        <v>0</v>
      </c>
      <c r="K182" s="147"/>
      <c r="L182" s="28"/>
      <c r="M182" s="148" t="s">
        <v>1</v>
      </c>
      <c r="N182" s="149" t="s">
        <v>41</v>
      </c>
      <c r="P182" s="150">
        <f t="shared" si="21"/>
        <v>0</v>
      </c>
      <c r="Q182" s="150">
        <v>4.2700000000000004E-3</v>
      </c>
      <c r="R182" s="150">
        <f t="shared" si="22"/>
        <v>4.2700000000000004E-3</v>
      </c>
      <c r="S182" s="150">
        <v>0</v>
      </c>
      <c r="T182" s="151">
        <f t="shared" si="23"/>
        <v>0</v>
      </c>
      <c r="AR182" s="152" t="s">
        <v>267</v>
      </c>
      <c r="AT182" s="152" t="s">
        <v>206</v>
      </c>
      <c r="AU182" s="152" t="s">
        <v>88</v>
      </c>
      <c r="AY182" s="13" t="s">
        <v>204</v>
      </c>
      <c r="BE182" s="153">
        <f t="shared" si="24"/>
        <v>0</v>
      </c>
      <c r="BF182" s="153">
        <f t="shared" si="25"/>
        <v>0</v>
      </c>
      <c r="BG182" s="153">
        <f t="shared" si="26"/>
        <v>0</v>
      </c>
      <c r="BH182" s="153">
        <f t="shared" si="27"/>
        <v>0</v>
      </c>
      <c r="BI182" s="153">
        <f t="shared" si="28"/>
        <v>0</v>
      </c>
      <c r="BJ182" s="13" t="s">
        <v>88</v>
      </c>
      <c r="BK182" s="153">
        <f t="shared" si="29"/>
        <v>0</v>
      </c>
      <c r="BL182" s="13" t="s">
        <v>267</v>
      </c>
      <c r="BM182" s="152" t="s">
        <v>1933</v>
      </c>
    </row>
    <row r="183" spans="2:65" s="1" customFormat="1" ht="16.5" customHeight="1" x14ac:dyDescent="0.2">
      <c r="B183" s="139"/>
      <c r="C183" s="154" t="s">
        <v>378</v>
      </c>
      <c r="D183" s="154" t="s">
        <v>301</v>
      </c>
      <c r="E183" s="155" t="s">
        <v>1934</v>
      </c>
      <c r="F183" s="156" t="s">
        <v>1935</v>
      </c>
      <c r="G183" s="157" t="s">
        <v>294</v>
      </c>
      <c r="H183" s="158">
        <v>1</v>
      </c>
      <c r="I183" s="159"/>
      <c r="J183" s="160">
        <f t="shared" si="20"/>
        <v>0</v>
      </c>
      <c r="K183" s="161"/>
      <c r="L183" s="162"/>
      <c r="M183" s="163" t="s">
        <v>1</v>
      </c>
      <c r="N183" s="164" t="s">
        <v>41</v>
      </c>
      <c r="P183" s="150">
        <f t="shared" si="21"/>
        <v>0</v>
      </c>
      <c r="Q183" s="150">
        <v>0</v>
      </c>
      <c r="R183" s="150">
        <f t="shared" si="22"/>
        <v>0</v>
      </c>
      <c r="S183" s="150">
        <v>0</v>
      </c>
      <c r="T183" s="151">
        <f t="shared" si="23"/>
        <v>0</v>
      </c>
      <c r="AR183" s="152" t="s">
        <v>334</v>
      </c>
      <c r="AT183" s="152" t="s">
        <v>301</v>
      </c>
      <c r="AU183" s="152" t="s">
        <v>88</v>
      </c>
      <c r="AY183" s="13" t="s">
        <v>204</v>
      </c>
      <c r="BE183" s="153">
        <f t="shared" si="24"/>
        <v>0</v>
      </c>
      <c r="BF183" s="153">
        <f t="shared" si="25"/>
        <v>0</v>
      </c>
      <c r="BG183" s="153">
        <f t="shared" si="26"/>
        <v>0</v>
      </c>
      <c r="BH183" s="153">
        <f t="shared" si="27"/>
        <v>0</v>
      </c>
      <c r="BI183" s="153">
        <f t="shared" si="28"/>
        <v>0</v>
      </c>
      <c r="BJ183" s="13" t="s">
        <v>88</v>
      </c>
      <c r="BK183" s="153">
        <f t="shared" si="29"/>
        <v>0</v>
      </c>
      <c r="BL183" s="13" t="s">
        <v>267</v>
      </c>
      <c r="BM183" s="152" t="s">
        <v>1936</v>
      </c>
    </row>
    <row r="184" spans="2:65" s="1" customFormat="1" ht="16.5" customHeight="1" x14ac:dyDescent="0.2">
      <c r="B184" s="139"/>
      <c r="C184" s="154" t="s">
        <v>382</v>
      </c>
      <c r="D184" s="154" t="s">
        <v>301</v>
      </c>
      <c r="E184" s="155" t="s">
        <v>1937</v>
      </c>
      <c r="F184" s="156" t="s">
        <v>1938</v>
      </c>
      <c r="G184" s="157" t="s">
        <v>294</v>
      </c>
      <c r="H184" s="158">
        <v>3</v>
      </c>
      <c r="I184" s="159"/>
      <c r="J184" s="160">
        <f t="shared" si="20"/>
        <v>0</v>
      </c>
      <c r="K184" s="161"/>
      <c r="L184" s="162"/>
      <c r="M184" s="163" t="s">
        <v>1</v>
      </c>
      <c r="N184" s="164" t="s">
        <v>41</v>
      </c>
      <c r="P184" s="150">
        <f t="shared" si="21"/>
        <v>0</v>
      </c>
      <c r="Q184" s="150">
        <v>0</v>
      </c>
      <c r="R184" s="150">
        <f t="shared" si="22"/>
        <v>0</v>
      </c>
      <c r="S184" s="150">
        <v>0</v>
      </c>
      <c r="T184" s="151">
        <f t="shared" si="23"/>
        <v>0</v>
      </c>
      <c r="AR184" s="152" t="s">
        <v>334</v>
      </c>
      <c r="AT184" s="152" t="s">
        <v>301</v>
      </c>
      <c r="AU184" s="152" t="s">
        <v>88</v>
      </c>
      <c r="AY184" s="13" t="s">
        <v>204</v>
      </c>
      <c r="BE184" s="153">
        <f t="shared" si="24"/>
        <v>0</v>
      </c>
      <c r="BF184" s="153">
        <f t="shared" si="25"/>
        <v>0</v>
      </c>
      <c r="BG184" s="153">
        <f t="shared" si="26"/>
        <v>0</v>
      </c>
      <c r="BH184" s="153">
        <f t="shared" si="27"/>
        <v>0</v>
      </c>
      <c r="BI184" s="153">
        <f t="shared" si="28"/>
        <v>0</v>
      </c>
      <c r="BJ184" s="13" t="s">
        <v>88</v>
      </c>
      <c r="BK184" s="153">
        <f t="shared" si="29"/>
        <v>0</v>
      </c>
      <c r="BL184" s="13" t="s">
        <v>267</v>
      </c>
      <c r="BM184" s="152" t="s">
        <v>1939</v>
      </c>
    </row>
    <row r="185" spans="2:65" s="1" customFormat="1" ht="24.15" customHeight="1" x14ac:dyDescent="0.2">
      <c r="B185" s="139"/>
      <c r="C185" s="154" t="s">
        <v>386</v>
      </c>
      <c r="D185" s="154" t="s">
        <v>301</v>
      </c>
      <c r="E185" s="155" t="s">
        <v>1940</v>
      </c>
      <c r="F185" s="156" t="s">
        <v>1941</v>
      </c>
      <c r="G185" s="157" t="s">
        <v>294</v>
      </c>
      <c r="H185" s="158">
        <v>1</v>
      </c>
      <c r="I185" s="159"/>
      <c r="J185" s="160">
        <f t="shared" si="20"/>
        <v>0</v>
      </c>
      <c r="K185" s="161"/>
      <c r="L185" s="162"/>
      <c r="M185" s="163" t="s">
        <v>1</v>
      </c>
      <c r="N185" s="164" t="s">
        <v>41</v>
      </c>
      <c r="P185" s="150">
        <f t="shared" si="21"/>
        <v>0</v>
      </c>
      <c r="Q185" s="150">
        <v>5.0000000000000002E-5</v>
      </c>
      <c r="R185" s="150">
        <f t="shared" si="22"/>
        <v>5.0000000000000002E-5</v>
      </c>
      <c r="S185" s="150">
        <v>0</v>
      </c>
      <c r="T185" s="151">
        <f t="shared" si="23"/>
        <v>0</v>
      </c>
      <c r="AR185" s="152" t="s">
        <v>334</v>
      </c>
      <c r="AT185" s="152" t="s">
        <v>301</v>
      </c>
      <c r="AU185" s="152" t="s">
        <v>88</v>
      </c>
      <c r="AY185" s="13" t="s">
        <v>204</v>
      </c>
      <c r="BE185" s="153">
        <f t="shared" si="24"/>
        <v>0</v>
      </c>
      <c r="BF185" s="153">
        <f t="shared" si="25"/>
        <v>0</v>
      </c>
      <c r="BG185" s="153">
        <f t="shared" si="26"/>
        <v>0</v>
      </c>
      <c r="BH185" s="153">
        <f t="shared" si="27"/>
        <v>0</v>
      </c>
      <c r="BI185" s="153">
        <f t="shared" si="28"/>
        <v>0</v>
      </c>
      <c r="BJ185" s="13" t="s">
        <v>88</v>
      </c>
      <c r="BK185" s="153">
        <f t="shared" si="29"/>
        <v>0</v>
      </c>
      <c r="BL185" s="13" t="s">
        <v>267</v>
      </c>
      <c r="BM185" s="152" t="s">
        <v>1942</v>
      </c>
    </row>
    <row r="186" spans="2:65" s="1" customFormat="1" ht="21.75" customHeight="1" x14ac:dyDescent="0.2">
      <c r="B186" s="139"/>
      <c r="C186" s="140" t="s">
        <v>390</v>
      </c>
      <c r="D186" s="140" t="s">
        <v>206</v>
      </c>
      <c r="E186" s="141" t="s">
        <v>1943</v>
      </c>
      <c r="F186" s="142" t="s">
        <v>1944</v>
      </c>
      <c r="G186" s="143" t="s">
        <v>641</v>
      </c>
      <c r="H186" s="165"/>
      <c r="I186" s="145"/>
      <c r="J186" s="146">
        <f t="shared" si="20"/>
        <v>0</v>
      </c>
      <c r="K186" s="147"/>
      <c r="L186" s="28"/>
      <c r="M186" s="148" t="s">
        <v>1</v>
      </c>
      <c r="N186" s="149" t="s">
        <v>41</v>
      </c>
      <c r="P186" s="150">
        <f t="shared" si="21"/>
        <v>0</v>
      </c>
      <c r="Q186" s="150">
        <v>0</v>
      </c>
      <c r="R186" s="150">
        <f t="shared" si="22"/>
        <v>0</v>
      </c>
      <c r="S186" s="150">
        <v>0</v>
      </c>
      <c r="T186" s="151">
        <f t="shared" si="23"/>
        <v>0</v>
      </c>
      <c r="AR186" s="152" t="s">
        <v>267</v>
      </c>
      <c r="AT186" s="152" t="s">
        <v>206</v>
      </c>
      <c r="AU186" s="152" t="s">
        <v>88</v>
      </c>
      <c r="AY186" s="13" t="s">
        <v>204</v>
      </c>
      <c r="BE186" s="153">
        <f t="shared" si="24"/>
        <v>0</v>
      </c>
      <c r="BF186" s="153">
        <f t="shared" si="25"/>
        <v>0</v>
      </c>
      <c r="BG186" s="153">
        <f t="shared" si="26"/>
        <v>0</v>
      </c>
      <c r="BH186" s="153">
        <f t="shared" si="27"/>
        <v>0</v>
      </c>
      <c r="BI186" s="153">
        <f t="shared" si="28"/>
        <v>0</v>
      </c>
      <c r="BJ186" s="13" t="s">
        <v>88</v>
      </c>
      <c r="BK186" s="153">
        <f t="shared" si="29"/>
        <v>0</v>
      </c>
      <c r="BL186" s="13" t="s">
        <v>267</v>
      </c>
      <c r="BM186" s="152" t="s">
        <v>1945</v>
      </c>
    </row>
    <row r="187" spans="2:65" s="1" customFormat="1" ht="24.15" customHeight="1" x14ac:dyDescent="0.2">
      <c r="B187" s="139"/>
      <c r="C187" s="140" t="s">
        <v>395</v>
      </c>
      <c r="D187" s="140" t="s">
        <v>206</v>
      </c>
      <c r="E187" s="141" t="s">
        <v>1946</v>
      </c>
      <c r="F187" s="142" t="s">
        <v>1947</v>
      </c>
      <c r="G187" s="143" t="s">
        <v>641</v>
      </c>
      <c r="H187" s="165"/>
      <c r="I187" s="145"/>
      <c r="J187" s="146">
        <f t="shared" si="20"/>
        <v>0</v>
      </c>
      <c r="K187" s="147"/>
      <c r="L187" s="28"/>
      <c r="M187" s="148" t="s">
        <v>1</v>
      </c>
      <c r="N187" s="149" t="s">
        <v>41</v>
      </c>
      <c r="P187" s="150">
        <f t="shared" si="21"/>
        <v>0</v>
      </c>
      <c r="Q187" s="150">
        <v>0</v>
      </c>
      <c r="R187" s="150">
        <f t="shared" si="22"/>
        <v>0</v>
      </c>
      <c r="S187" s="150">
        <v>0</v>
      </c>
      <c r="T187" s="151">
        <f t="shared" si="23"/>
        <v>0</v>
      </c>
      <c r="AR187" s="152" t="s">
        <v>267</v>
      </c>
      <c r="AT187" s="152" t="s">
        <v>206</v>
      </c>
      <c r="AU187" s="152" t="s">
        <v>88</v>
      </c>
      <c r="AY187" s="13" t="s">
        <v>204</v>
      </c>
      <c r="BE187" s="153">
        <f t="shared" si="24"/>
        <v>0</v>
      </c>
      <c r="BF187" s="153">
        <f t="shared" si="25"/>
        <v>0</v>
      </c>
      <c r="BG187" s="153">
        <f t="shared" si="26"/>
        <v>0</v>
      </c>
      <c r="BH187" s="153">
        <f t="shared" si="27"/>
        <v>0</v>
      </c>
      <c r="BI187" s="153">
        <f t="shared" si="28"/>
        <v>0</v>
      </c>
      <c r="BJ187" s="13" t="s">
        <v>88</v>
      </c>
      <c r="BK187" s="153">
        <f t="shared" si="29"/>
        <v>0</v>
      </c>
      <c r="BL187" s="13" t="s">
        <v>267</v>
      </c>
      <c r="BM187" s="152" t="s">
        <v>1948</v>
      </c>
    </row>
    <row r="188" spans="2:65" s="1" customFormat="1" ht="24.15" customHeight="1" x14ac:dyDescent="0.2">
      <c r="B188" s="139"/>
      <c r="C188" s="140" t="s">
        <v>399</v>
      </c>
      <c r="D188" s="140" t="s">
        <v>206</v>
      </c>
      <c r="E188" s="141" t="s">
        <v>1949</v>
      </c>
      <c r="F188" s="142" t="s">
        <v>1950</v>
      </c>
      <c r="G188" s="143" t="s">
        <v>641</v>
      </c>
      <c r="H188" s="165"/>
      <c r="I188" s="145"/>
      <c r="J188" s="146">
        <f t="shared" si="20"/>
        <v>0</v>
      </c>
      <c r="K188" s="147"/>
      <c r="L188" s="28"/>
      <c r="M188" s="148" t="s">
        <v>1</v>
      </c>
      <c r="N188" s="149" t="s">
        <v>41</v>
      </c>
      <c r="P188" s="150">
        <f t="shared" si="21"/>
        <v>0</v>
      </c>
      <c r="Q188" s="150">
        <v>0</v>
      </c>
      <c r="R188" s="150">
        <f t="shared" si="22"/>
        <v>0</v>
      </c>
      <c r="S188" s="150">
        <v>0</v>
      </c>
      <c r="T188" s="151">
        <f t="shared" si="23"/>
        <v>0</v>
      </c>
      <c r="AR188" s="152" t="s">
        <v>267</v>
      </c>
      <c r="AT188" s="152" t="s">
        <v>206</v>
      </c>
      <c r="AU188" s="152" t="s">
        <v>88</v>
      </c>
      <c r="AY188" s="13" t="s">
        <v>204</v>
      </c>
      <c r="BE188" s="153">
        <f t="shared" si="24"/>
        <v>0</v>
      </c>
      <c r="BF188" s="153">
        <f t="shared" si="25"/>
        <v>0</v>
      </c>
      <c r="BG188" s="153">
        <f t="shared" si="26"/>
        <v>0</v>
      </c>
      <c r="BH188" s="153">
        <f t="shared" si="27"/>
        <v>0</v>
      </c>
      <c r="BI188" s="153">
        <f t="shared" si="28"/>
        <v>0</v>
      </c>
      <c r="BJ188" s="13" t="s">
        <v>88</v>
      </c>
      <c r="BK188" s="153">
        <f t="shared" si="29"/>
        <v>0</v>
      </c>
      <c r="BL188" s="13" t="s">
        <v>267</v>
      </c>
      <c r="BM188" s="152" t="s">
        <v>1951</v>
      </c>
    </row>
    <row r="189" spans="2:65" s="11" customFormat="1" ht="22.8" customHeight="1" x14ac:dyDescent="0.25">
      <c r="B189" s="127"/>
      <c r="D189" s="128" t="s">
        <v>74</v>
      </c>
      <c r="E189" s="137" t="s">
        <v>1952</v>
      </c>
      <c r="F189" s="137" t="s">
        <v>1953</v>
      </c>
      <c r="I189" s="130"/>
      <c r="J189" s="138">
        <f>BK189</f>
        <v>0</v>
      </c>
      <c r="L189" s="127"/>
      <c r="M189" s="132"/>
      <c r="P189" s="133">
        <f>SUM(P190:P197)</f>
        <v>0</v>
      </c>
      <c r="R189" s="133">
        <f>SUM(R190:R197)</f>
        <v>0.13839565000000001</v>
      </c>
      <c r="T189" s="134">
        <f>SUM(T190:T197)</f>
        <v>0</v>
      </c>
      <c r="AR189" s="128" t="s">
        <v>88</v>
      </c>
      <c r="AT189" s="135" t="s">
        <v>74</v>
      </c>
      <c r="AU189" s="135" t="s">
        <v>82</v>
      </c>
      <c r="AY189" s="128" t="s">
        <v>204</v>
      </c>
      <c r="BK189" s="136">
        <f>SUM(BK190:BK197)</f>
        <v>0</v>
      </c>
    </row>
    <row r="190" spans="2:65" s="1" customFormat="1" ht="24.15" customHeight="1" x14ac:dyDescent="0.2">
      <c r="B190" s="139"/>
      <c r="C190" s="140" t="s">
        <v>403</v>
      </c>
      <c r="D190" s="140" t="s">
        <v>206</v>
      </c>
      <c r="E190" s="141" t="s">
        <v>1954</v>
      </c>
      <c r="F190" s="142" t="s">
        <v>1955</v>
      </c>
      <c r="G190" s="143" t="s">
        <v>495</v>
      </c>
      <c r="H190" s="144">
        <v>20</v>
      </c>
      <c r="I190" s="145"/>
      <c r="J190" s="146">
        <f t="shared" ref="J190:J197" si="30">ROUND(I190*H190,2)</f>
        <v>0</v>
      </c>
      <c r="K190" s="147"/>
      <c r="L190" s="28"/>
      <c r="M190" s="148" t="s">
        <v>1</v>
      </c>
      <c r="N190" s="149" t="s">
        <v>41</v>
      </c>
      <c r="P190" s="150">
        <f t="shared" ref="P190:P197" si="31">O190*H190</f>
        <v>0</v>
      </c>
      <c r="Q190" s="150">
        <v>1.73E-3</v>
      </c>
      <c r="R190" s="150">
        <f t="shared" ref="R190:R197" si="32">Q190*H190</f>
        <v>3.4599999999999999E-2</v>
      </c>
      <c r="S190" s="150">
        <v>0</v>
      </c>
      <c r="T190" s="151">
        <f t="shared" ref="T190:T197" si="33">S190*H190</f>
        <v>0</v>
      </c>
      <c r="AR190" s="152" t="s">
        <v>267</v>
      </c>
      <c r="AT190" s="152" t="s">
        <v>206</v>
      </c>
      <c r="AU190" s="152" t="s">
        <v>88</v>
      </c>
      <c r="AY190" s="13" t="s">
        <v>204</v>
      </c>
      <c r="BE190" s="153">
        <f t="shared" ref="BE190:BE197" si="34">IF(N190="základná",J190,0)</f>
        <v>0</v>
      </c>
      <c r="BF190" s="153">
        <f t="shared" ref="BF190:BF197" si="35">IF(N190="znížená",J190,0)</f>
        <v>0</v>
      </c>
      <c r="BG190" s="153">
        <f t="shared" ref="BG190:BG197" si="36">IF(N190="zákl. prenesená",J190,0)</f>
        <v>0</v>
      </c>
      <c r="BH190" s="153">
        <f t="shared" ref="BH190:BH197" si="37">IF(N190="zníž. prenesená",J190,0)</f>
        <v>0</v>
      </c>
      <c r="BI190" s="153">
        <f t="shared" ref="BI190:BI197" si="38">IF(N190="nulová",J190,0)</f>
        <v>0</v>
      </c>
      <c r="BJ190" s="13" t="s">
        <v>88</v>
      </c>
      <c r="BK190" s="153">
        <f t="shared" ref="BK190:BK197" si="39">ROUND(I190*H190,2)</f>
        <v>0</v>
      </c>
      <c r="BL190" s="13" t="s">
        <v>267</v>
      </c>
      <c r="BM190" s="152" t="s">
        <v>1956</v>
      </c>
    </row>
    <row r="191" spans="2:65" s="1" customFormat="1" ht="24.15" customHeight="1" x14ac:dyDescent="0.2">
      <c r="B191" s="139"/>
      <c r="C191" s="140" t="s">
        <v>407</v>
      </c>
      <c r="D191" s="140" t="s">
        <v>206</v>
      </c>
      <c r="E191" s="141" t="s">
        <v>1957</v>
      </c>
      <c r="F191" s="142" t="s">
        <v>1958</v>
      </c>
      <c r="G191" s="143" t="s">
        <v>495</v>
      </c>
      <c r="H191" s="144">
        <v>25</v>
      </c>
      <c r="I191" s="145"/>
      <c r="J191" s="146">
        <f t="shared" si="30"/>
        <v>0</v>
      </c>
      <c r="K191" s="147"/>
      <c r="L191" s="28"/>
      <c r="M191" s="148" t="s">
        <v>1</v>
      </c>
      <c r="N191" s="149" t="s">
        <v>41</v>
      </c>
      <c r="P191" s="150">
        <f t="shared" si="31"/>
        <v>0</v>
      </c>
      <c r="Q191" s="150">
        <v>1.98E-3</v>
      </c>
      <c r="R191" s="150">
        <f t="shared" si="32"/>
        <v>4.9500000000000002E-2</v>
      </c>
      <c r="S191" s="150">
        <v>0</v>
      </c>
      <c r="T191" s="151">
        <f t="shared" si="33"/>
        <v>0</v>
      </c>
      <c r="AR191" s="152" t="s">
        <v>267</v>
      </c>
      <c r="AT191" s="152" t="s">
        <v>206</v>
      </c>
      <c r="AU191" s="152" t="s">
        <v>88</v>
      </c>
      <c r="AY191" s="13" t="s">
        <v>204</v>
      </c>
      <c r="BE191" s="153">
        <f t="shared" si="34"/>
        <v>0</v>
      </c>
      <c r="BF191" s="153">
        <f t="shared" si="35"/>
        <v>0</v>
      </c>
      <c r="BG191" s="153">
        <f t="shared" si="36"/>
        <v>0</v>
      </c>
      <c r="BH191" s="153">
        <f t="shared" si="37"/>
        <v>0</v>
      </c>
      <c r="BI191" s="153">
        <f t="shared" si="38"/>
        <v>0</v>
      </c>
      <c r="BJ191" s="13" t="s">
        <v>88</v>
      </c>
      <c r="BK191" s="153">
        <f t="shared" si="39"/>
        <v>0</v>
      </c>
      <c r="BL191" s="13" t="s">
        <v>267</v>
      </c>
      <c r="BM191" s="152" t="s">
        <v>1959</v>
      </c>
    </row>
    <row r="192" spans="2:65" s="1" customFormat="1" ht="24.15" customHeight="1" x14ac:dyDescent="0.2">
      <c r="B192" s="139"/>
      <c r="C192" s="140" t="s">
        <v>412</v>
      </c>
      <c r="D192" s="140" t="s">
        <v>206</v>
      </c>
      <c r="E192" s="141" t="s">
        <v>1960</v>
      </c>
      <c r="F192" s="142" t="s">
        <v>1961</v>
      </c>
      <c r="G192" s="143" t="s">
        <v>495</v>
      </c>
      <c r="H192" s="144">
        <v>15</v>
      </c>
      <c r="I192" s="145"/>
      <c r="J192" s="146">
        <f t="shared" si="30"/>
        <v>0</v>
      </c>
      <c r="K192" s="147"/>
      <c r="L192" s="28"/>
      <c r="M192" s="148" t="s">
        <v>1</v>
      </c>
      <c r="N192" s="149" t="s">
        <v>41</v>
      </c>
      <c r="P192" s="150">
        <f t="shared" si="31"/>
        <v>0</v>
      </c>
      <c r="Q192" s="150">
        <v>3.6197099999999999E-3</v>
      </c>
      <c r="R192" s="150">
        <f t="shared" si="32"/>
        <v>5.4295650000000001E-2</v>
      </c>
      <c r="S192" s="150">
        <v>0</v>
      </c>
      <c r="T192" s="151">
        <f t="shared" si="33"/>
        <v>0</v>
      </c>
      <c r="AR192" s="152" t="s">
        <v>267</v>
      </c>
      <c r="AT192" s="152" t="s">
        <v>206</v>
      </c>
      <c r="AU192" s="152" t="s">
        <v>88</v>
      </c>
      <c r="AY192" s="13" t="s">
        <v>204</v>
      </c>
      <c r="BE192" s="153">
        <f t="shared" si="34"/>
        <v>0</v>
      </c>
      <c r="BF192" s="153">
        <f t="shared" si="35"/>
        <v>0</v>
      </c>
      <c r="BG192" s="153">
        <f t="shared" si="36"/>
        <v>0</v>
      </c>
      <c r="BH192" s="153">
        <f t="shared" si="37"/>
        <v>0</v>
      </c>
      <c r="BI192" s="153">
        <f t="shared" si="38"/>
        <v>0</v>
      </c>
      <c r="BJ192" s="13" t="s">
        <v>88</v>
      </c>
      <c r="BK192" s="153">
        <f t="shared" si="39"/>
        <v>0</v>
      </c>
      <c r="BL192" s="13" t="s">
        <v>267</v>
      </c>
      <c r="BM192" s="152" t="s">
        <v>1962</v>
      </c>
    </row>
    <row r="193" spans="2:65" s="1" customFormat="1" ht="21.75" customHeight="1" x14ac:dyDescent="0.2">
      <c r="B193" s="139"/>
      <c r="C193" s="140" t="s">
        <v>416</v>
      </c>
      <c r="D193" s="140" t="s">
        <v>206</v>
      </c>
      <c r="E193" s="141" t="s">
        <v>1963</v>
      </c>
      <c r="F193" s="142" t="s">
        <v>1964</v>
      </c>
      <c r="G193" s="143" t="s">
        <v>495</v>
      </c>
      <c r="H193" s="144">
        <v>20</v>
      </c>
      <c r="I193" s="145"/>
      <c r="J193" s="146">
        <f t="shared" si="30"/>
        <v>0</v>
      </c>
      <c r="K193" s="147"/>
      <c r="L193" s="28"/>
      <c r="M193" s="148" t="s">
        <v>1</v>
      </c>
      <c r="N193" s="149" t="s">
        <v>41</v>
      </c>
      <c r="P193" s="150">
        <f t="shared" si="31"/>
        <v>0</v>
      </c>
      <c r="Q193" s="150">
        <v>0</v>
      </c>
      <c r="R193" s="150">
        <f t="shared" si="32"/>
        <v>0</v>
      </c>
      <c r="S193" s="150">
        <v>0</v>
      </c>
      <c r="T193" s="151">
        <f t="shared" si="33"/>
        <v>0</v>
      </c>
      <c r="AR193" s="152" t="s">
        <v>267</v>
      </c>
      <c r="AT193" s="152" t="s">
        <v>206</v>
      </c>
      <c r="AU193" s="152" t="s">
        <v>88</v>
      </c>
      <c r="AY193" s="13" t="s">
        <v>204</v>
      </c>
      <c r="BE193" s="153">
        <f t="shared" si="34"/>
        <v>0</v>
      </c>
      <c r="BF193" s="153">
        <f t="shared" si="35"/>
        <v>0</v>
      </c>
      <c r="BG193" s="153">
        <f t="shared" si="36"/>
        <v>0</v>
      </c>
      <c r="BH193" s="153">
        <f t="shared" si="37"/>
        <v>0</v>
      </c>
      <c r="BI193" s="153">
        <f t="shared" si="38"/>
        <v>0</v>
      </c>
      <c r="BJ193" s="13" t="s">
        <v>88</v>
      </c>
      <c r="BK193" s="153">
        <f t="shared" si="39"/>
        <v>0</v>
      </c>
      <c r="BL193" s="13" t="s">
        <v>267</v>
      </c>
      <c r="BM193" s="152" t="s">
        <v>1965</v>
      </c>
    </row>
    <row r="194" spans="2:65" s="1" customFormat="1" ht="21.75" customHeight="1" x14ac:dyDescent="0.2">
      <c r="B194" s="139"/>
      <c r="C194" s="140" t="s">
        <v>420</v>
      </c>
      <c r="D194" s="140" t="s">
        <v>206</v>
      </c>
      <c r="E194" s="141" t="s">
        <v>1966</v>
      </c>
      <c r="F194" s="142" t="s">
        <v>1967</v>
      </c>
      <c r="G194" s="143" t="s">
        <v>495</v>
      </c>
      <c r="H194" s="144">
        <v>40</v>
      </c>
      <c r="I194" s="145"/>
      <c r="J194" s="146">
        <f t="shared" si="30"/>
        <v>0</v>
      </c>
      <c r="K194" s="147"/>
      <c r="L194" s="28"/>
      <c r="M194" s="148" t="s">
        <v>1</v>
      </c>
      <c r="N194" s="149" t="s">
        <v>41</v>
      </c>
      <c r="P194" s="150">
        <f t="shared" si="31"/>
        <v>0</v>
      </c>
      <c r="Q194" s="150">
        <v>0</v>
      </c>
      <c r="R194" s="150">
        <f t="shared" si="32"/>
        <v>0</v>
      </c>
      <c r="S194" s="150">
        <v>0</v>
      </c>
      <c r="T194" s="151">
        <f t="shared" si="33"/>
        <v>0</v>
      </c>
      <c r="AR194" s="152" t="s">
        <v>267</v>
      </c>
      <c r="AT194" s="152" t="s">
        <v>206</v>
      </c>
      <c r="AU194" s="152" t="s">
        <v>88</v>
      </c>
      <c r="AY194" s="13" t="s">
        <v>204</v>
      </c>
      <c r="BE194" s="153">
        <f t="shared" si="34"/>
        <v>0</v>
      </c>
      <c r="BF194" s="153">
        <f t="shared" si="35"/>
        <v>0</v>
      </c>
      <c r="BG194" s="153">
        <f t="shared" si="36"/>
        <v>0</v>
      </c>
      <c r="BH194" s="153">
        <f t="shared" si="37"/>
        <v>0</v>
      </c>
      <c r="BI194" s="153">
        <f t="shared" si="38"/>
        <v>0</v>
      </c>
      <c r="BJ194" s="13" t="s">
        <v>88</v>
      </c>
      <c r="BK194" s="153">
        <f t="shared" si="39"/>
        <v>0</v>
      </c>
      <c r="BL194" s="13" t="s">
        <v>267</v>
      </c>
      <c r="BM194" s="152" t="s">
        <v>1968</v>
      </c>
    </row>
    <row r="195" spans="2:65" s="1" customFormat="1" ht="24.15" customHeight="1" x14ac:dyDescent="0.2">
      <c r="B195" s="139"/>
      <c r="C195" s="140" t="s">
        <v>424</v>
      </c>
      <c r="D195" s="140" t="s">
        <v>206</v>
      </c>
      <c r="E195" s="141" t="s">
        <v>1969</v>
      </c>
      <c r="F195" s="142" t="s">
        <v>1970</v>
      </c>
      <c r="G195" s="143" t="s">
        <v>641</v>
      </c>
      <c r="H195" s="165"/>
      <c r="I195" s="145"/>
      <c r="J195" s="146">
        <f t="shared" si="30"/>
        <v>0</v>
      </c>
      <c r="K195" s="147"/>
      <c r="L195" s="28"/>
      <c r="M195" s="148" t="s">
        <v>1</v>
      </c>
      <c r="N195" s="149" t="s">
        <v>41</v>
      </c>
      <c r="P195" s="150">
        <f t="shared" si="31"/>
        <v>0</v>
      </c>
      <c r="Q195" s="150">
        <v>0</v>
      </c>
      <c r="R195" s="150">
        <f t="shared" si="32"/>
        <v>0</v>
      </c>
      <c r="S195" s="150">
        <v>0</v>
      </c>
      <c r="T195" s="151">
        <f t="shared" si="33"/>
        <v>0</v>
      </c>
      <c r="AR195" s="152" t="s">
        <v>267</v>
      </c>
      <c r="AT195" s="152" t="s">
        <v>206</v>
      </c>
      <c r="AU195" s="152" t="s">
        <v>88</v>
      </c>
      <c r="AY195" s="13" t="s">
        <v>204</v>
      </c>
      <c r="BE195" s="153">
        <f t="shared" si="34"/>
        <v>0</v>
      </c>
      <c r="BF195" s="153">
        <f t="shared" si="35"/>
        <v>0</v>
      </c>
      <c r="BG195" s="153">
        <f t="shared" si="36"/>
        <v>0</v>
      </c>
      <c r="BH195" s="153">
        <f t="shared" si="37"/>
        <v>0</v>
      </c>
      <c r="BI195" s="153">
        <f t="shared" si="38"/>
        <v>0</v>
      </c>
      <c r="BJ195" s="13" t="s">
        <v>88</v>
      </c>
      <c r="BK195" s="153">
        <f t="shared" si="39"/>
        <v>0</v>
      </c>
      <c r="BL195" s="13" t="s">
        <v>267</v>
      </c>
      <c r="BM195" s="152" t="s">
        <v>1971</v>
      </c>
    </row>
    <row r="196" spans="2:65" s="1" customFormat="1" ht="24.15" customHeight="1" x14ac:dyDescent="0.2">
      <c r="B196" s="139"/>
      <c r="C196" s="140" t="s">
        <v>428</v>
      </c>
      <c r="D196" s="140" t="s">
        <v>206</v>
      </c>
      <c r="E196" s="141" t="s">
        <v>1972</v>
      </c>
      <c r="F196" s="142" t="s">
        <v>1973</v>
      </c>
      <c r="G196" s="143" t="s">
        <v>641</v>
      </c>
      <c r="H196" s="165"/>
      <c r="I196" s="145"/>
      <c r="J196" s="146">
        <f t="shared" si="30"/>
        <v>0</v>
      </c>
      <c r="K196" s="147"/>
      <c r="L196" s="28"/>
      <c r="M196" s="148" t="s">
        <v>1</v>
      </c>
      <c r="N196" s="149" t="s">
        <v>41</v>
      </c>
      <c r="P196" s="150">
        <f t="shared" si="31"/>
        <v>0</v>
      </c>
      <c r="Q196" s="150">
        <v>0</v>
      </c>
      <c r="R196" s="150">
        <f t="shared" si="32"/>
        <v>0</v>
      </c>
      <c r="S196" s="150">
        <v>0</v>
      </c>
      <c r="T196" s="151">
        <f t="shared" si="33"/>
        <v>0</v>
      </c>
      <c r="AR196" s="152" t="s">
        <v>267</v>
      </c>
      <c r="AT196" s="152" t="s">
        <v>206</v>
      </c>
      <c r="AU196" s="152" t="s">
        <v>88</v>
      </c>
      <c r="AY196" s="13" t="s">
        <v>204</v>
      </c>
      <c r="BE196" s="153">
        <f t="shared" si="34"/>
        <v>0</v>
      </c>
      <c r="BF196" s="153">
        <f t="shared" si="35"/>
        <v>0</v>
      </c>
      <c r="BG196" s="153">
        <f t="shared" si="36"/>
        <v>0</v>
      </c>
      <c r="BH196" s="153">
        <f t="shared" si="37"/>
        <v>0</v>
      </c>
      <c r="BI196" s="153">
        <f t="shared" si="38"/>
        <v>0</v>
      </c>
      <c r="BJ196" s="13" t="s">
        <v>88</v>
      </c>
      <c r="BK196" s="153">
        <f t="shared" si="39"/>
        <v>0</v>
      </c>
      <c r="BL196" s="13" t="s">
        <v>267</v>
      </c>
      <c r="BM196" s="152" t="s">
        <v>1974</v>
      </c>
    </row>
    <row r="197" spans="2:65" s="1" customFormat="1" ht="24.15" customHeight="1" x14ac:dyDescent="0.2">
      <c r="B197" s="139"/>
      <c r="C197" s="140" t="s">
        <v>432</v>
      </c>
      <c r="D197" s="140" t="s">
        <v>206</v>
      </c>
      <c r="E197" s="141" t="s">
        <v>1975</v>
      </c>
      <c r="F197" s="142" t="s">
        <v>1976</v>
      </c>
      <c r="G197" s="143" t="s">
        <v>641</v>
      </c>
      <c r="H197" s="165"/>
      <c r="I197" s="145"/>
      <c r="J197" s="146">
        <f t="shared" si="30"/>
        <v>0</v>
      </c>
      <c r="K197" s="147"/>
      <c r="L197" s="28"/>
      <c r="M197" s="148" t="s">
        <v>1</v>
      </c>
      <c r="N197" s="149" t="s">
        <v>41</v>
      </c>
      <c r="P197" s="150">
        <f t="shared" si="31"/>
        <v>0</v>
      </c>
      <c r="Q197" s="150">
        <v>0</v>
      </c>
      <c r="R197" s="150">
        <f t="shared" si="32"/>
        <v>0</v>
      </c>
      <c r="S197" s="150">
        <v>0</v>
      </c>
      <c r="T197" s="151">
        <f t="shared" si="33"/>
        <v>0</v>
      </c>
      <c r="AR197" s="152" t="s">
        <v>267</v>
      </c>
      <c r="AT197" s="152" t="s">
        <v>206</v>
      </c>
      <c r="AU197" s="152" t="s">
        <v>88</v>
      </c>
      <c r="AY197" s="13" t="s">
        <v>204</v>
      </c>
      <c r="BE197" s="153">
        <f t="shared" si="34"/>
        <v>0</v>
      </c>
      <c r="BF197" s="153">
        <f t="shared" si="35"/>
        <v>0</v>
      </c>
      <c r="BG197" s="153">
        <f t="shared" si="36"/>
        <v>0</v>
      </c>
      <c r="BH197" s="153">
        <f t="shared" si="37"/>
        <v>0</v>
      </c>
      <c r="BI197" s="153">
        <f t="shared" si="38"/>
        <v>0</v>
      </c>
      <c r="BJ197" s="13" t="s">
        <v>88</v>
      </c>
      <c r="BK197" s="153">
        <f t="shared" si="39"/>
        <v>0</v>
      </c>
      <c r="BL197" s="13" t="s">
        <v>267</v>
      </c>
      <c r="BM197" s="152" t="s">
        <v>1977</v>
      </c>
    </row>
    <row r="198" spans="2:65" s="11" customFormat="1" ht="22.8" customHeight="1" x14ac:dyDescent="0.25">
      <c r="B198" s="127"/>
      <c r="D198" s="128" t="s">
        <v>74</v>
      </c>
      <c r="E198" s="137" t="s">
        <v>1978</v>
      </c>
      <c r="F198" s="137" t="s">
        <v>1979</v>
      </c>
      <c r="I198" s="130"/>
      <c r="J198" s="138">
        <f>BK198</f>
        <v>0</v>
      </c>
      <c r="L198" s="127"/>
      <c r="M198" s="132"/>
      <c r="P198" s="133">
        <f>SUM(P199:P220)</f>
        <v>0</v>
      </c>
      <c r="R198" s="133">
        <f>SUM(R199:R220)</f>
        <v>2.5587910000000002E-2</v>
      </c>
      <c r="T198" s="134">
        <f>SUM(T199:T220)</f>
        <v>0</v>
      </c>
      <c r="AR198" s="128" t="s">
        <v>88</v>
      </c>
      <c r="AT198" s="135" t="s">
        <v>74</v>
      </c>
      <c r="AU198" s="135" t="s">
        <v>82</v>
      </c>
      <c r="AY198" s="128" t="s">
        <v>204</v>
      </c>
      <c r="BK198" s="136">
        <f>SUM(BK199:BK220)</f>
        <v>0</v>
      </c>
    </row>
    <row r="199" spans="2:65" s="1" customFormat="1" ht="16.5" customHeight="1" x14ac:dyDescent="0.2">
      <c r="B199" s="139"/>
      <c r="C199" s="140" t="s">
        <v>436</v>
      </c>
      <c r="D199" s="140" t="s">
        <v>206</v>
      </c>
      <c r="E199" s="141" t="s">
        <v>1980</v>
      </c>
      <c r="F199" s="142" t="s">
        <v>1981</v>
      </c>
      <c r="G199" s="143" t="s">
        <v>294</v>
      </c>
      <c r="H199" s="144">
        <v>3</v>
      </c>
      <c r="I199" s="145"/>
      <c r="J199" s="146">
        <f t="shared" ref="J199:J220" si="40">ROUND(I199*H199,2)</f>
        <v>0</v>
      </c>
      <c r="K199" s="147"/>
      <c r="L199" s="28"/>
      <c r="M199" s="148" t="s">
        <v>1</v>
      </c>
      <c r="N199" s="149" t="s">
        <v>41</v>
      </c>
      <c r="P199" s="150">
        <f t="shared" ref="P199:P220" si="41">O199*H199</f>
        <v>0</v>
      </c>
      <c r="Q199" s="150">
        <v>1.2999999999999999E-5</v>
      </c>
      <c r="R199" s="150">
        <f t="shared" ref="R199:R220" si="42">Q199*H199</f>
        <v>3.8999999999999999E-5</v>
      </c>
      <c r="S199" s="150">
        <v>0</v>
      </c>
      <c r="T199" s="151">
        <f t="shared" ref="T199:T220" si="43">S199*H199</f>
        <v>0</v>
      </c>
      <c r="AR199" s="152" t="s">
        <v>267</v>
      </c>
      <c r="AT199" s="152" t="s">
        <v>206</v>
      </c>
      <c r="AU199" s="152" t="s">
        <v>88</v>
      </c>
      <c r="AY199" s="13" t="s">
        <v>204</v>
      </c>
      <c r="BE199" s="153">
        <f t="shared" ref="BE199:BE220" si="44">IF(N199="základná",J199,0)</f>
        <v>0</v>
      </c>
      <c r="BF199" s="153">
        <f t="shared" ref="BF199:BF220" si="45">IF(N199="znížená",J199,0)</f>
        <v>0</v>
      </c>
      <c r="BG199" s="153">
        <f t="shared" ref="BG199:BG220" si="46">IF(N199="zákl. prenesená",J199,0)</f>
        <v>0</v>
      </c>
      <c r="BH199" s="153">
        <f t="shared" ref="BH199:BH220" si="47">IF(N199="zníž. prenesená",J199,0)</f>
        <v>0</v>
      </c>
      <c r="BI199" s="153">
        <f t="shared" ref="BI199:BI220" si="48">IF(N199="nulová",J199,0)</f>
        <v>0</v>
      </c>
      <c r="BJ199" s="13" t="s">
        <v>88</v>
      </c>
      <c r="BK199" s="153">
        <f t="shared" ref="BK199:BK220" si="49">ROUND(I199*H199,2)</f>
        <v>0</v>
      </c>
      <c r="BL199" s="13" t="s">
        <v>267</v>
      </c>
      <c r="BM199" s="152" t="s">
        <v>1982</v>
      </c>
    </row>
    <row r="200" spans="2:65" s="1" customFormat="1" ht="21.75" customHeight="1" x14ac:dyDescent="0.2">
      <c r="B200" s="139"/>
      <c r="C200" s="154" t="s">
        <v>440</v>
      </c>
      <c r="D200" s="154" t="s">
        <v>301</v>
      </c>
      <c r="E200" s="155" t="s">
        <v>1983</v>
      </c>
      <c r="F200" s="156" t="s">
        <v>1984</v>
      </c>
      <c r="G200" s="157" t="s">
        <v>294</v>
      </c>
      <c r="H200" s="158">
        <v>3</v>
      </c>
      <c r="I200" s="159"/>
      <c r="J200" s="160">
        <f t="shared" si="40"/>
        <v>0</v>
      </c>
      <c r="K200" s="161"/>
      <c r="L200" s="162"/>
      <c r="M200" s="163" t="s">
        <v>1</v>
      </c>
      <c r="N200" s="164" t="s">
        <v>41</v>
      </c>
      <c r="P200" s="150">
        <f t="shared" si="41"/>
        <v>0</v>
      </c>
      <c r="Q200" s="150">
        <v>0</v>
      </c>
      <c r="R200" s="150">
        <f t="shared" si="42"/>
        <v>0</v>
      </c>
      <c r="S200" s="150">
        <v>0</v>
      </c>
      <c r="T200" s="151">
        <f t="shared" si="43"/>
        <v>0</v>
      </c>
      <c r="AR200" s="152" t="s">
        <v>334</v>
      </c>
      <c r="AT200" s="152" t="s">
        <v>301</v>
      </c>
      <c r="AU200" s="152" t="s">
        <v>88</v>
      </c>
      <c r="AY200" s="13" t="s">
        <v>204</v>
      </c>
      <c r="BE200" s="153">
        <f t="shared" si="44"/>
        <v>0</v>
      </c>
      <c r="BF200" s="153">
        <f t="shared" si="45"/>
        <v>0</v>
      </c>
      <c r="BG200" s="153">
        <f t="shared" si="46"/>
        <v>0</v>
      </c>
      <c r="BH200" s="153">
        <f t="shared" si="47"/>
        <v>0</v>
      </c>
      <c r="BI200" s="153">
        <f t="shared" si="48"/>
        <v>0</v>
      </c>
      <c r="BJ200" s="13" t="s">
        <v>88</v>
      </c>
      <c r="BK200" s="153">
        <f t="shared" si="49"/>
        <v>0</v>
      </c>
      <c r="BL200" s="13" t="s">
        <v>267</v>
      </c>
      <c r="BM200" s="152" t="s">
        <v>1985</v>
      </c>
    </row>
    <row r="201" spans="2:65" s="1" customFormat="1" ht="16.5" customHeight="1" x14ac:dyDescent="0.2">
      <c r="B201" s="139"/>
      <c r="C201" s="140" t="s">
        <v>444</v>
      </c>
      <c r="D201" s="140" t="s">
        <v>206</v>
      </c>
      <c r="E201" s="141" t="s">
        <v>1986</v>
      </c>
      <c r="F201" s="142" t="s">
        <v>1987</v>
      </c>
      <c r="G201" s="143" t="s">
        <v>294</v>
      </c>
      <c r="H201" s="144">
        <v>3</v>
      </c>
      <c r="I201" s="145"/>
      <c r="J201" s="146">
        <f t="shared" si="40"/>
        <v>0</v>
      </c>
      <c r="K201" s="147"/>
      <c r="L201" s="28"/>
      <c r="M201" s="148" t="s">
        <v>1</v>
      </c>
      <c r="N201" s="149" t="s">
        <v>41</v>
      </c>
      <c r="P201" s="150">
        <f t="shared" si="41"/>
        <v>0</v>
      </c>
      <c r="Q201" s="150">
        <v>1.2E-5</v>
      </c>
      <c r="R201" s="150">
        <f t="shared" si="42"/>
        <v>3.6000000000000001E-5</v>
      </c>
      <c r="S201" s="150">
        <v>0</v>
      </c>
      <c r="T201" s="151">
        <f t="shared" si="43"/>
        <v>0</v>
      </c>
      <c r="AR201" s="152" t="s">
        <v>267</v>
      </c>
      <c r="AT201" s="152" t="s">
        <v>206</v>
      </c>
      <c r="AU201" s="152" t="s">
        <v>88</v>
      </c>
      <c r="AY201" s="13" t="s">
        <v>204</v>
      </c>
      <c r="BE201" s="153">
        <f t="shared" si="44"/>
        <v>0</v>
      </c>
      <c r="BF201" s="153">
        <f t="shared" si="45"/>
        <v>0</v>
      </c>
      <c r="BG201" s="153">
        <f t="shared" si="46"/>
        <v>0</v>
      </c>
      <c r="BH201" s="153">
        <f t="shared" si="47"/>
        <v>0</v>
      </c>
      <c r="BI201" s="153">
        <f t="shared" si="48"/>
        <v>0</v>
      </c>
      <c r="BJ201" s="13" t="s">
        <v>88</v>
      </c>
      <c r="BK201" s="153">
        <f t="shared" si="49"/>
        <v>0</v>
      </c>
      <c r="BL201" s="13" t="s">
        <v>267</v>
      </c>
      <c r="BM201" s="152" t="s">
        <v>1988</v>
      </c>
    </row>
    <row r="202" spans="2:65" s="1" customFormat="1" ht="24.15" customHeight="1" x14ac:dyDescent="0.2">
      <c r="B202" s="139"/>
      <c r="C202" s="154" t="s">
        <v>448</v>
      </c>
      <c r="D202" s="154" t="s">
        <v>301</v>
      </c>
      <c r="E202" s="155" t="s">
        <v>1989</v>
      </c>
      <c r="F202" s="156" t="s">
        <v>1990</v>
      </c>
      <c r="G202" s="157" t="s">
        <v>294</v>
      </c>
      <c r="H202" s="158">
        <v>3</v>
      </c>
      <c r="I202" s="159"/>
      <c r="J202" s="160">
        <f t="shared" si="40"/>
        <v>0</v>
      </c>
      <c r="K202" s="161"/>
      <c r="L202" s="162"/>
      <c r="M202" s="163" t="s">
        <v>1</v>
      </c>
      <c r="N202" s="164" t="s">
        <v>41</v>
      </c>
      <c r="P202" s="150">
        <f t="shared" si="41"/>
        <v>0</v>
      </c>
      <c r="Q202" s="150">
        <v>0</v>
      </c>
      <c r="R202" s="150">
        <f t="shared" si="42"/>
        <v>0</v>
      </c>
      <c r="S202" s="150">
        <v>0</v>
      </c>
      <c r="T202" s="151">
        <f t="shared" si="43"/>
        <v>0</v>
      </c>
      <c r="AR202" s="152" t="s">
        <v>334</v>
      </c>
      <c r="AT202" s="152" t="s">
        <v>301</v>
      </c>
      <c r="AU202" s="152" t="s">
        <v>88</v>
      </c>
      <c r="AY202" s="13" t="s">
        <v>204</v>
      </c>
      <c r="BE202" s="153">
        <f t="shared" si="44"/>
        <v>0</v>
      </c>
      <c r="BF202" s="153">
        <f t="shared" si="45"/>
        <v>0</v>
      </c>
      <c r="BG202" s="153">
        <f t="shared" si="46"/>
        <v>0</v>
      </c>
      <c r="BH202" s="153">
        <f t="shared" si="47"/>
        <v>0</v>
      </c>
      <c r="BI202" s="153">
        <f t="shared" si="48"/>
        <v>0</v>
      </c>
      <c r="BJ202" s="13" t="s">
        <v>88</v>
      </c>
      <c r="BK202" s="153">
        <f t="shared" si="49"/>
        <v>0</v>
      </c>
      <c r="BL202" s="13" t="s">
        <v>267</v>
      </c>
      <c r="BM202" s="152" t="s">
        <v>1991</v>
      </c>
    </row>
    <row r="203" spans="2:65" s="1" customFormat="1" ht="24.15" customHeight="1" x14ac:dyDescent="0.2">
      <c r="B203" s="139"/>
      <c r="C203" s="140" t="s">
        <v>452</v>
      </c>
      <c r="D203" s="140" t="s">
        <v>206</v>
      </c>
      <c r="E203" s="141" t="s">
        <v>1992</v>
      </c>
      <c r="F203" s="142" t="s">
        <v>1993</v>
      </c>
      <c r="G203" s="143" t="s">
        <v>294</v>
      </c>
      <c r="H203" s="144">
        <v>1</v>
      </c>
      <c r="I203" s="145"/>
      <c r="J203" s="146">
        <f t="shared" si="40"/>
        <v>0</v>
      </c>
      <c r="K203" s="147"/>
      <c r="L203" s="28"/>
      <c r="M203" s="148" t="s">
        <v>1</v>
      </c>
      <c r="N203" s="149" t="s">
        <v>41</v>
      </c>
      <c r="P203" s="150">
        <f t="shared" si="41"/>
        <v>0</v>
      </c>
      <c r="Q203" s="150">
        <v>1.364E-5</v>
      </c>
      <c r="R203" s="150">
        <f t="shared" si="42"/>
        <v>1.364E-5</v>
      </c>
      <c r="S203" s="150">
        <v>0</v>
      </c>
      <c r="T203" s="151">
        <f t="shared" si="43"/>
        <v>0</v>
      </c>
      <c r="AR203" s="152" t="s">
        <v>267</v>
      </c>
      <c r="AT203" s="152" t="s">
        <v>206</v>
      </c>
      <c r="AU203" s="152" t="s">
        <v>88</v>
      </c>
      <c r="AY203" s="13" t="s">
        <v>204</v>
      </c>
      <c r="BE203" s="153">
        <f t="shared" si="44"/>
        <v>0</v>
      </c>
      <c r="BF203" s="153">
        <f t="shared" si="45"/>
        <v>0</v>
      </c>
      <c r="BG203" s="153">
        <f t="shared" si="46"/>
        <v>0</v>
      </c>
      <c r="BH203" s="153">
        <f t="shared" si="47"/>
        <v>0</v>
      </c>
      <c r="BI203" s="153">
        <f t="shared" si="48"/>
        <v>0</v>
      </c>
      <c r="BJ203" s="13" t="s">
        <v>88</v>
      </c>
      <c r="BK203" s="153">
        <f t="shared" si="49"/>
        <v>0</v>
      </c>
      <c r="BL203" s="13" t="s">
        <v>267</v>
      </c>
      <c r="BM203" s="152" t="s">
        <v>1994</v>
      </c>
    </row>
    <row r="204" spans="2:65" s="1" customFormat="1" ht="16.5" customHeight="1" x14ac:dyDescent="0.2">
      <c r="B204" s="139"/>
      <c r="C204" s="154" t="s">
        <v>456</v>
      </c>
      <c r="D204" s="154" t="s">
        <v>301</v>
      </c>
      <c r="E204" s="155" t="s">
        <v>1995</v>
      </c>
      <c r="F204" s="156" t="s">
        <v>1996</v>
      </c>
      <c r="G204" s="157" t="s">
        <v>294</v>
      </c>
      <c r="H204" s="158">
        <v>1</v>
      </c>
      <c r="I204" s="159"/>
      <c r="J204" s="160">
        <f t="shared" si="40"/>
        <v>0</v>
      </c>
      <c r="K204" s="161"/>
      <c r="L204" s="162"/>
      <c r="M204" s="163" t="s">
        <v>1</v>
      </c>
      <c r="N204" s="164" t="s">
        <v>41</v>
      </c>
      <c r="P204" s="150">
        <f t="shared" si="41"/>
        <v>0</v>
      </c>
      <c r="Q204" s="150">
        <v>5.0000000000000002E-5</v>
      </c>
      <c r="R204" s="150">
        <f t="shared" si="42"/>
        <v>5.0000000000000002E-5</v>
      </c>
      <c r="S204" s="150">
        <v>0</v>
      </c>
      <c r="T204" s="151">
        <f t="shared" si="43"/>
        <v>0</v>
      </c>
      <c r="AR204" s="152" t="s">
        <v>334</v>
      </c>
      <c r="AT204" s="152" t="s">
        <v>301</v>
      </c>
      <c r="AU204" s="152" t="s">
        <v>88</v>
      </c>
      <c r="AY204" s="13" t="s">
        <v>204</v>
      </c>
      <c r="BE204" s="153">
        <f t="shared" si="44"/>
        <v>0</v>
      </c>
      <c r="BF204" s="153">
        <f t="shared" si="45"/>
        <v>0</v>
      </c>
      <c r="BG204" s="153">
        <f t="shared" si="46"/>
        <v>0</v>
      </c>
      <c r="BH204" s="153">
        <f t="shared" si="47"/>
        <v>0</v>
      </c>
      <c r="BI204" s="153">
        <f t="shared" si="48"/>
        <v>0</v>
      </c>
      <c r="BJ204" s="13" t="s">
        <v>88</v>
      </c>
      <c r="BK204" s="153">
        <f t="shared" si="49"/>
        <v>0</v>
      </c>
      <c r="BL204" s="13" t="s">
        <v>267</v>
      </c>
      <c r="BM204" s="152" t="s">
        <v>1997</v>
      </c>
    </row>
    <row r="205" spans="2:65" s="1" customFormat="1" ht="16.5" customHeight="1" x14ac:dyDescent="0.2">
      <c r="B205" s="139"/>
      <c r="C205" s="140" t="s">
        <v>460</v>
      </c>
      <c r="D205" s="140" t="s">
        <v>206</v>
      </c>
      <c r="E205" s="141" t="s">
        <v>1998</v>
      </c>
      <c r="F205" s="142" t="s">
        <v>1999</v>
      </c>
      <c r="G205" s="143" t="s">
        <v>294</v>
      </c>
      <c r="H205" s="144">
        <v>14</v>
      </c>
      <c r="I205" s="145"/>
      <c r="J205" s="146">
        <f t="shared" si="40"/>
        <v>0</v>
      </c>
      <c r="K205" s="147"/>
      <c r="L205" s="28"/>
      <c r="M205" s="148" t="s">
        <v>1</v>
      </c>
      <c r="N205" s="149" t="s">
        <v>41</v>
      </c>
      <c r="P205" s="150">
        <f t="shared" si="41"/>
        <v>0</v>
      </c>
      <c r="Q205" s="150">
        <v>1.1E-5</v>
      </c>
      <c r="R205" s="150">
        <f t="shared" si="42"/>
        <v>1.54E-4</v>
      </c>
      <c r="S205" s="150">
        <v>0</v>
      </c>
      <c r="T205" s="151">
        <f t="shared" si="43"/>
        <v>0</v>
      </c>
      <c r="AR205" s="152" t="s">
        <v>267</v>
      </c>
      <c r="AT205" s="152" t="s">
        <v>206</v>
      </c>
      <c r="AU205" s="152" t="s">
        <v>88</v>
      </c>
      <c r="AY205" s="13" t="s">
        <v>204</v>
      </c>
      <c r="BE205" s="153">
        <f t="shared" si="44"/>
        <v>0</v>
      </c>
      <c r="BF205" s="153">
        <f t="shared" si="45"/>
        <v>0</v>
      </c>
      <c r="BG205" s="153">
        <f t="shared" si="46"/>
        <v>0</v>
      </c>
      <c r="BH205" s="153">
        <f t="shared" si="47"/>
        <v>0</v>
      </c>
      <c r="BI205" s="153">
        <f t="shared" si="48"/>
        <v>0</v>
      </c>
      <c r="BJ205" s="13" t="s">
        <v>88</v>
      </c>
      <c r="BK205" s="153">
        <f t="shared" si="49"/>
        <v>0</v>
      </c>
      <c r="BL205" s="13" t="s">
        <v>267</v>
      </c>
      <c r="BM205" s="152" t="s">
        <v>2000</v>
      </c>
    </row>
    <row r="206" spans="2:65" s="1" customFormat="1" ht="16.5" customHeight="1" x14ac:dyDescent="0.2">
      <c r="B206" s="139"/>
      <c r="C206" s="154" t="s">
        <v>464</v>
      </c>
      <c r="D206" s="154" t="s">
        <v>301</v>
      </c>
      <c r="E206" s="155" t="s">
        <v>2001</v>
      </c>
      <c r="F206" s="156" t="s">
        <v>2002</v>
      </c>
      <c r="G206" s="157" t="s">
        <v>294</v>
      </c>
      <c r="H206" s="158">
        <v>14</v>
      </c>
      <c r="I206" s="159"/>
      <c r="J206" s="160">
        <f t="shared" si="40"/>
        <v>0</v>
      </c>
      <c r="K206" s="161"/>
      <c r="L206" s="162"/>
      <c r="M206" s="163" t="s">
        <v>1</v>
      </c>
      <c r="N206" s="164" t="s">
        <v>41</v>
      </c>
      <c r="P206" s="150">
        <f t="shared" si="41"/>
        <v>0</v>
      </c>
      <c r="Q206" s="150">
        <v>6.4000000000000005E-4</v>
      </c>
      <c r="R206" s="150">
        <f t="shared" si="42"/>
        <v>8.9600000000000009E-3</v>
      </c>
      <c r="S206" s="150">
        <v>0</v>
      </c>
      <c r="T206" s="151">
        <f t="shared" si="43"/>
        <v>0</v>
      </c>
      <c r="AR206" s="152" t="s">
        <v>334</v>
      </c>
      <c r="AT206" s="152" t="s">
        <v>301</v>
      </c>
      <c r="AU206" s="152" t="s">
        <v>88</v>
      </c>
      <c r="AY206" s="13" t="s">
        <v>204</v>
      </c>
      <c r="BE206" s="153">
        <f t="shared" si="44"/>
        <v>0</v>
      </c>
      <c r="BF206" s="153">
        <f t="shared" si="45"/>
        <v>0</v>
      </c>
      <c r="BG206" s="153">
        <f t="shared" si="46"/>
        <v>0</v>
      </c>
      <c r="BH206" s="153">
        <f t="shared" si="47"/>
        <v>0</v>
      </c>
      <c r="BI206" s="153">
        <f t="shared" si="48"/>
        <v>0</v>
      </c>
      <c r="BJ206" s="13" t="s">
        <v>88</v>
      </c>
      <c r="BK206" s="153">
        <f t="shared" si="49"/>
        <v>0</v>
      </c>
      <c r="BL206" s="13" t="s">
        <v>267</v>
      </c>
      <c r="BM206" s="152" t="s">
        <v>2003</v>
      </c>
    </row>
    <row r="207" spans="2:65" s="1" customFormat="1" ht="16.5" customHeight="1" x14ac:dyDescent="0.2">
      <c r="B207" s="139"/>
      <c r="C207" s="140" t="s">
        <v>468</v>
      </c>
      <c r="D207" s="140" t="s">
        <v>206</v>
      </c>
      <c r="E207" s="141" t="s">
        <v>1435</v>
      </c>
      <c r="F207" s="142" t="s">
        <v>1436</v>
      </c>
      <c r="G207" s="143" t="s">
        <v>294</v>
      </c>
      <c r="H207" s="144">
        <v>2</v>
      </c>
      <c r="I207" s="145"/>
      <c r="J207" s="146">
        <f t="shared" si="40"/>
        <v>0</v>
      </c>
      <c r="K207" s="147"/>
      <c r="L207" s="28"/>
      <c r="M207" s="148" t="s">
        <v>1</v>
      </c>
      <c r="N207" s="149" t="s">
        <v>41</v>
      </c>
      <c r="P207" s="150">
        <f t="shared" si="41"/>
        <v>0</v>
      </c>
      <c r="Q207" s="150">
        <v>1.2999999999999999E-5</v>
      </c>
      <c r="R207" s="150">
        <f t="shared" si="42"/>
        <v>2.5999999999999998E-5</v>
      </c>
      <c r="S207" s="150">
        <v>0</v>
      </c>
      <c r="T207" s="151">
        <f t="shared" si="43"/>
        <v>0</v>
      </c>
      <c r="AR207" s="152" t="s">
        <v>267</v>
      </c>
      <c r="AT207" s="152" t="s">
        <v>206</v>
      </c>
      <c r="AU207" s="152" t="s">
        <v>88</v>
      </c>
      <c r="AY207" s="13" t="s">
        <v>204</v>
      </c>
      <c r="BE207" s="153">
        <f t="shared" si="44"/>
        <v>0</v>
      </c>
      <c r="BF207" s="153">
        <f t="shared" si="45"/>
        <v>0</v>
      </c>
      <c r="BG207" s="153">
        <f t="shared" si="46"/>
        <v>0</v>
      </c>
      <c r="BH207" s="153">
        <f t="shared" si="47"/>
        <v>0</v>
      </c>
      <c r="BI207" s="153">
        <f t="shared" si="48"/>
        <v>0</v>
      </c>
      <c r="BJ207" s="13" t="s">
        <v>88</v>
      </c>
      <c r="BK207" s="153">
        <f t="shared" si="49"/>
        <v>0</v>
      </c>
      <c r="BL207" s="13" t="s">
        <v>267</v>
      </c>
      <c r="BM207" s="152" t="s">
        <v>2004</v>
      </c>
    </row>
    <row r="208" spans="2:65" s="1" customFormat="1" ht="16.5" customHeight="1" x14ac:dyDescent="0.2">
      <c r="B208" s="139"/>
      <c r="C208" s="154" t="s">
        <v>472</v>
      </c>
      <c r="D208" s="154" t="s">
        <v>301</v>
      </c>
      <c r="E208" s="155" t="s">
        <v>1438</v>
      </c>
      <c r="F208" s="156" t="s">
        <v>1439</v>
      </c>
      <c r="G208" s="157" t="s">
        <v>294</v>
      </c>
      <c r="H208" s="158">
        <v>2</v>
      </c>
      <c r="I208" s="159"/>
      <c r="J208" s="160">
        <f t="shared" si="40"/>
        <v>0</v>
      </c>
      <c r="K208" s="161"/>
      <c r="L208" s="162"/>
      <c r="M208" s="163" t="s">
        <v>1</v>
      </c>
      <c r="N208" s="164" t="s">
        <v>41</v>
      </c>
      <c r="P208" s="150">
        <f t="shared" si="41"/>
        <v>0</v>
      </c>
      <c r="Q208" s="150">
        <v>1.01E-3</v>
      </c>
      <c r="R208" s="150">
        <f t="shared" si="42"/>
        <v>2.0200000000000001E-3</v>
      </c>
      <c r="S208" s="150">
        <v>0</v>
      </c>
      <c r="T208" s="151">
        <f t="shared" si="43"/>
        <v>0</v>
      </c>
      <c r="AR208" s="152" t="s">
        <v>334</v>
      </c>
      <c r="AT208" s="152" t="s">
        <v>301</v>
      </c>
      <c r="AU208" s="152" t="s">
        <v>88</v>
      </c>
      <c r="AY208" s="13" t="s">
        <v>204</v>
      </c>
      <c r="BE208" s="153">
        <f t="shared" si="44"/>
        <v>0</v>
      </c>
      <c r="BF208" s="153">
        <f t="shared" si="45"/>
        <v>0</v>
      </c>
      <c r="BG208" s="153">
        <f t="shared" si="46"/>
        <v>0</v>
      </c>
      <c r="BH208" s="153">
        <f t="shared" si="47"/>
        <v>0</v>
      </c>
      <c r="BI208" s="153">
        <f t="shared" si="48"/>
        <v>0</v>
      </c>
      <c r="BJ208" s="13" t="s">
        <v>88</v>
      </c>
      <c r="BK208" s="153">
        <f t="shared" si="49"/>
        <v>0</v>
      </c>
      <c r="BL208" s="13" t="s">
        <v>267</v>
      </c>
      <c r="BM208" s="152" t="s">
        <v>2005</v>
      </c>
    </row>
    <row r="209" spans="2:65" s="1" customFormat="1" ht="16.5" customHeight="1" x14ac:dyDescent="0.2">
      <c r="B209" s="139"/>
      <c r="C209" s="140" t="s">
        <v>476</v>
      </c>
      <c r="D209" s="140" t="s">
        <v>206</v>
      </c>
      <c r="E209" s="141" t="s">
        <v>2006</v>
      </c>
      <c r="F209" s="142" t="s">
        <v>2007</v>
      </c>
      <c r="G209" s="143" t="s">
        <v>294</v>
      </c>
      <c r="H209" s="144">
        <v>4</v>
      </c>
      <c r="I209" s="145"/>
      <c r="J209" s="146">
        <f t="shared" si="40"/>
        <v>0</v>
      </c>
      <c r="K209" s="147"/>
      <c r="L209" s="28"/>
      <c r="M209" s="148" t="s">
        <v>1</v>
      </c>
      <c r="N209" s="149" t="s">
        <v>41</v>
      </c>
      <c r="P209" s="150">
        <f t="shared" si="41"/>
        <v>0</v>
      </c>
      <c r="Q209" s="150">
        <v>1.5E-5</v>
      </c>
      <c r="R209" s="150">
        <f t="shared" si="42"/>
        <v>6.0000000000000002E-5</v>
      </c>
      <c r="S209" s="150">
        <v>0</v>
      </c>
      <c r="T209" s="151">
        <f t="shared" si="43"/>
        <v>0</v>
      </c>
      <c r="AR209" s="152" t="s">
        <v>267</v>
      </c>
      <c r="AT209" s="152" t="s">
        <v>206</v>
      </c>
      <c r="AU209" s="152" t="s">
        <v>88</v>
      </c>
      <c r="AY209" s="13" t="s">
        <v>204</v>
      </c>
      <c r="BE209" s="153">
        <f t="shared" si="44"/>
        <v>0</v>
      </c>
      <c r="BF209" s="153">
        <f t="shared" si="45"/>
        <v>0</v>
      </c>
      <c r="BG209" s="153">
        <f t="shared" si="46"/>
        <v>0</v>
      </c>
      <c r="BH209" s="153">
        <f t="shared" si="47"/>
        <v>0</v>
      </c>
      <c r="BI209" s="153">
        <f t="shared" si="48"/>
        <v>0</v>
      </c>
      <c r="BJ209" s="13" t="s">
        <v>88</v>
      </c>
      <c r="BK209" s="153">
        <f t="shared" si="49"/>
        <v>0</v>
      </c>
      <c r="BL209" s="13" t="s">
        <v>267</v>
      </c>
      <c r="BM209" s="152" t="s">
        <v>2008</v>
      </c>
    </row>
    <row r="210" spans="2:65" s="1" customFormat="1" ht="16.5" customHeight="1" x14ac:dyDescent="0.2">
      <c r="B210" s="139"/>
      <c r="C210" s="154" t="s">
        <v>480</v>
      </c>
      <c r="D210" s="154" t="s">
        <v>301</v>
      </c>
      <c r="E210" s="155" t="s">
        <v>2009</v>
      </c>
      <c r="F210" s="156" t="s">
        <v>2010</v>
      </c>
      <c r="G210" s="157" t="s">
        <v>294</v>
      </c>
      <c r="H210" s="158">
        <v>4</v>
      </c>
      <c r="I210" s="159"/>
      <c r="J210" s="160">
        <f t="shared" si="40"/>
        <v>0</v>
      </c>
      <c r="K210" s="161"/>
      <c r="L210" s="162"/>
      <c r="M210" s="163" t="s">
        <v>1</v>
      </c>
      <c r="N210" s="164" t="s">
        <v>41</v>
      </c>
      <c r="P210" s="150">
        <f t="shared" si="41"/>
        <v>0</v>
      </c>
      <c r="Q210" s="150">
        <v>1.6000000000000001E-3</v>
      </c>
      <c r="R210" s="150">
        <f t="shared" si="42"/>
        <v>6.4000000000000003E-3</v>
      </c>
      <c r="S210" s="150">
        <v>0</v>
      </c>
      <c r="T210" s="151">
        <f t="shared" si="43"/>
        <v>0</v>
      </c>
      <c r="AR210" s="152" t="s">
        <v>334</v>
      </c>
      <c r="AT210" s="152" t="s">
        <v>301</v>
      </c>
      <c r="AU210" s="152" t="s">
        <v>88</v>
      </c>
      <c r="AY210" s="13" t="s">
        <v>204</v>
      </c>
      <c r="BE210" s="153">
        <f t="shared" si="44"/>
        <v>0</v>
      </c>
      <c r="BF210" s="153">
        <f t="shared" si="45"/>
        <v>0</v>
      </c>
      <c r="BG210" s="153">
        <f t="shared" si="46"/>
        <v>0</v>
      </c>
      <c r="BH210" s="153">
        <f t="shared" si="47"/>
        <v>0</v>
      </c>
      <c r="BI210" s="153">
        <f t="shared" si="48"/>
        <v>0</v>
      </c>
      <c r="BJ210" s="13" t="s">
        <v>88</v>
      </c>
      <c r="BK210" s="153">
        <f t="shared" si="49"/>
        <v>0</v>
      </c>
      <c r="BL210" s="13" t="s">
        <v>267</v>
      </c>
      <c r="BM210" s="152" t="s">
        <v>2011</v>
      </c>
    </row>
    <row r="211" spans="2:65" s="1" customFormat="1" ht="16.5" customHeight="1" x14ac:dyDescent="0.2">
      <c r="B211" s="139"/>
      <c r="C211" s="140" t="s">
        <v>484</v>
      </c>
      <c r="D211" s="140" t="s">
        <v>206</v>
      </c>
      <c r="E211" s="141" t="s">
        <v>2012</v>
      </c>
      <c r="F211" s="142" t="s">
        <v>2013</v>
      </c>
      <c r="G211" s="143" t="s">
        <v>294</v>
      </c>
      <c r="H211" s="144">
        <v>3</v>
      </c>
      <c r="I211" s="145"/>
      <c r="J211" s="146">
        <f t="shared" si="40"/>
        <v>0</v>
      </c>
      <c r="K211" s="147"/>
      <c r="L211" s="28"/>
      <c r="M211" s="148" t="s">
        <v>1</v>
      </c>
      <c r="N211" s="149" t="s">
        <v>41</v>
      </c>
      <c r="P211" s="150">
        <f t="shared" si="41"/>
        <v>0</v>
      </c>
      <c r="Q211" s="150">
        <v>5.7609999999999999E-5</v>
      </c>
      <c r="R211" s="150">
        <f t="shared" si="42"/>
        <v>1.7283000000000001E-4</v>
      </c>
      <c r="S211" s="150">
        <v>0</v>
      </c>
      <c r="T211" s="151">
        <f t="shared" si="43"/>
        <v>0</v>
      </c>
      <c r="AR211" s="152" t="s">
        <v>267</v>
      </c>
      <c r="AT211" s="152" t="s">
        <v>206</v>
      </c>
      <c r="AU211" s="152" t="s">
        <v>88</v>
      </c>
      <c r="AY211" s="13" t="s">
        <v>204</v>
      </c>
      <c r="BE211" s="153">
        <f t="shared" si="44"/>
        <v>0</v>
      </c>
      <c r="BF211" s="153">
        <f t="shared" si="45"/>
        <v>0</v>
      </c>
      <c r="BG211" s="153">
        <f t="shared" si="46"/>
        <v>0</v>
      </c>
      <c r="BH211" s="153">
        <f t="shared" si="47"/>
        <v>0</v>
      </c>
      <c r="BI211" s="153">
        <f t="shared" si="48"/>
        <v>0</v>
      </c>
      <c r="BJ211" s="13" t="s">
        <v>88</v>
      </c>
      <c r="BK211" s="153">
        <f t="shared" si="49"/>
        <v>0</v>
      </c>
      <c r="BL211" s="13" t="s">
        <v>267</v>
      </c>
      <c r="BM211" s="152" t="s">
        <v>2014</v>
      </c>
    </row>
    <row r="212" spans="2:65" s="1" customFormat="1" ht="24.15" customHeight="1" x14ac:dyDescent="0.2">
      <c r="B212" s="139"/>
      <c r="C212" s="154" t="s">
        <v>488</v>
      </c>
      <c r="D212" s="154" t="s">
        <v>301</v>
      </c>
      <c r="E212" s="155" t="s">
        <v>2015</v>
      </c>
      <c r="F212" s="156" t="s">
        <v>2016</v>
      </c>
      <c r="G212" s="157" t="s">
        <v>294</v>
      </c>
      <c r="H212" s="158">
        <v>3</v>
      </c>
      <c r="I212" s="159"/>
      <c r="J212" s="160">
        <f t="shared" si="40"/>
        <v>0</v>
      </c>
      <c r="K212" s="161"/>
      <c r="L212" s="162"/>
      <c r="M212" s="163" t="s">
        <v>1</v>
      </c>
      <c r="N212" s="164" t="s">
        <v>41</v>
      </c>
      <c r="P212" s="150">
        <f t="shared" si="41"/>
        <v>0</v>
      </c>
      <c r="Q212" s="150">
        <v>1.57E-3</v>
      </c>
      <c r="R212" s="150">
        <f t="shared" si="42"/>
        <v>4.7099999999999998E-3</v>
      </c>
      <c r="S212" s="150">
        <v>0</v>
      </c>
      <c r="T212" s="151">
        <f t="shared" si="43"/>
        <v>0</v>
      </c>
      <c r="AR212" s="152" t="s">
        <v>334</v>
      </c>
      <c r="AT212" s="152" t="s">
        <v>301</v>
      </c>
      <c r="AU212" s="152" t="s">
        <v>88</v>
      </c>
      <c r="AY212" s="13" t="s">
        <v>204</v>
      </c>
      <c r="BE212" s="153">
        <f t="shared" si="44"/>
        <v>0</v>
      </c>
      <c r="BF212" s="153">
        <f t="shared" si="45"/>
        <v>0</v>
      </c>
      <c r="BG212" s="153">
        <f t="shared" si="46"/>
        <v>0</v>
      </c>
      <c r="BH212" s="153">
        <f t="shared" si="47"/>
        <v>0</v>
      </c>
      <c r="BI212" s="153">
        <f t="shared" si="48"/>
        <v>0</v>
      </c>
      <c r="BJ212" s="13" t="s">
        <v>88</v>
      </c>
      <c r="BK212" s="153">
        <f t="shared" si="49"/>
        <v>0</v>
      </c>
      <c r="BL212" s="13" t="s">
        <v>267</v>
      </c>
      <c r="BM212" s="152" t="s">
        <v>2017</v>
      </c>
    </row>
    <row r="213" spans="2:65" s="1" customFormat="1" ht="21.75" customHeight="1" x14ac:dyDescent="0.2">
      <c r="B213" s="139"/>
      <c r="C213" s="140" t="s">
        <v>492</v>
      </c>
      <c r="D213" s="140" t="s">
        <v>206</v>
      </c>
      <c r="E213" s="141" t="s">
        <v>2018</v>
      </c>
      <c r="F213" s="142" t="s">
        <v>2019</v>
      </c>
      <c r="G213" s="143" t="s">
        <v>294</v>
      </c>
      <c r="H213" s="144">
        <v>3</v>
      </c>
      <c r="I213" s="145"/>
      <c r="J213" s="146">
        <f t="shared" si="40"/>
        <v>0</v>
      </c>
      <c r="K213" s="147"/>
      <c r="L213" s="28"/>
      <c r="M213" s="148" t="s">
        <v>1</v>
      </c>
      <c r="N213" s="149" t="s">
        <v>41</v>
      </c>
      <c r="P213" s="150">
        <f t="shared" si="41"/>
        <v>0</v>
      </c>
      <c r="Q213" s="150">
        <v>4.5479999999999998E-5</v>
      </c>
      <c r="R213" s="150">
        <f t="shared" si="42"/>
        <v>1.3643999999999999E-4</v>
      </c>
      <c r="S213" s="150">
        <v>0</v>
      </c>
      <c r="T213" s="151">
        <f t="shared" si="43"/>
        <v>0</v>
      </c>
      <c r="AR213" s="152" t="s">
        <v>267</v>
      </c>
      <c r="AT213" s="152" t="s">
        <v>206</v>
      </c>
      <c r="AU213" s="152" t="s">
        <v>88</v>
      </c>
      <c r="AY213" s="13" t="s">
        <v>204</v>
      </c>
      <c r="BE213" s="153">
        <f t="shared" si="44"/>
        <v>0</v>
      </c>
      <c r="BF213" s="153">
        <f t="shared" si="45"/>
        <v>0</v>
      </c>
      <c r="BG213" s="153">
        <f t="shared" si="46"/>
        <v>0</v>
      </c>
      <c r="BH213" s="153">
        <f t="shared" si="47"/>
        <v>0</v>
      </c>
      <c r="BI213" s="153">
        <f t="shared" si="48"/>
        <v>0</v>
      </c>
      <c r="BJ213" s="13" t="s">
        <v>88</v>
      </c>
      <c r="BK213" s="153">
        <f t="shared" si="49"/>
        <v>0</v>
      </c>
      <c r="BL213" s="13" t="s">
        <v>267</v>
      </c>
      <c r="BM213" s="152" t="s">
        <v>2020</v>
      </c>
    </row>
    <row r="214" spans="2:65" s="1" customFormat="1" ht="16.5" customHeight="1" x14ac:dyDescent="0.2">
      <c r="B214" s="139"/>
      <c r="C214" s="154" t="s">
        <v>497</v>
      </c>
      <c r="D214" s="154" t="s">
        <v>301</v>
      </c>
      <c r="E214" s="155" t="s">
        <v>2021</v>
      </c>
      <c r="F214" s="156" t="s">
        <v>2022</v>
      </c>
      <c r="G214" s="157" t="s">
        <v>294</v>
      </c>
      <c r="H214" s="158">
        <v>3</v>
      </c>
      <c r="I214" s="159"/>
      <c r="J214" s="160">
        <f t="shared" si="40"/>
        <v>0</v>
      </c>
      <c r="K214" s="161"/>
      <c r="L214" s="162"/>
      <c r="M214" s="163" t="s">
        <v>1</v>
      </c>
      <c r="N214" s="164" t="s">
        <v>41</v>
      </c>
      <c r="P214" s="150">
        <f t="shared" si="41"/>
        <v>0</v>
      </c>
      <c r="Q214" s="150">
        <v>4.2999999999999999E-4</v>
      </c>
      <c r="R214" s="150">
        <f t="shared" si="42"/>
        <v>1.2899999999999999E-3</v>
      </c>
      <c r="S214" s="150">
        <v>0</v>
      </c>
      <c r="T214" s="151">
        <f t="shared" si="43"/>
        <v>0</v>
      </c>
      <c r="AR214" s="152" t="s">
        <v>334</v>
      </c>
      <c r="AT214" s="152" t="s">
        <v>301</v>
      </c>
      <c r="AU214" s="152" t="s">
        <v>88</v>
      </c>
      <c r="AY214" s="13" t="s">
        <v>204</v>
      </c>
      <c r="BE214" s="153">
        <f t="shared" si="44"/>
        <v>0</v>
      </c>
      <c r="BF214" s="153">
        <f t="shared" si="45"/>
        <v>0</v>
      </c>
      <c r="BG214" s="153">
        <f t="shared" si="46"/>
        <v>0</v>
      </c>
      <c r="BH214" s="153">
        <f t="shared" si="47"/>
        <v>0</v>
      </c>
      <c r="BI214" s="153">
        <f t="shared" si="48"/>
        <v>0</v>
      </c>
      <c r="BJ214" s="13" t="s">
        <v>88</v>
      </c>
      <c r="BK214" s="153">
        <f t="shared" si="49"/>
        <v>0</v>
      </c>
      <c r="BL214" s="13" t="s">
        <v>267</v>
      </c>
      <c r="BM214" s="152" t="s">
        <v>2023</v>
      </c>
    </row>
    <row r="215" spans="2:65" s="1" customFormat="1" ht="16.5" customHeight="1" x14ac:dyDescent="0.2">
      <c r="B215" s="139"/>
      <c r="C215" s="140" t="s">
        <v>501</v>
      </c>
      <c r="D215" s="140" t="s">
        <v>206</v>
      </c>
      <c r="E215" s="141" t="s">
        <v>2024</v>
      </c>
      <c r="F215" s="142" t="s">
        <v>2025</v>
      </c>
      <c r="G215" s="143" t="s">
        <v>294</v>
      </c>
      <c r="H215" s="144">
        <v>4</v>
      </c>
      <c r="I215" s="145"/>
      <c r="J215" s="146">
        <f t="shared" si="40"/>
        <v>0</v>
      </c>
      <c r="K215" s="147"/>
      <c r="L215" s="28"/>
      <c r="M215" s="148" t="s">
        <v>1</v>
      </c>
      <c r="N215" s="149" t="s">
        <v>41</v>
      </c>
      <c r="P215" s="150">
        <f t="shared" si="41"/>
        <v>0</v>
      </c>
      <c r="Q215" s="150">
        <v>2.0000000000000002E-5</v>
      </c>
      <c r="R215" s="150">
        <f t="shared" si="42"/>
        <v>8.0000000000000007E-5</v>
      </c>
      <c r="S215" s="150">
        <v>0</v>
      </c>
      <c r="T215" s="151">
        <f t="shared" si="43"/>
        <v>0</v>
      </c>
      <c r="AR215" s="152" t="s">
        <v>267</v>
      </c>
      <c r="AT215" s="152" t="s">
        <v>206</v>
      </c>
      <c r="AU215" s="152" t="s">
        <v>88</v>
      </c>
      <c r="AY215" s="13" t="s">
        <v>204</v>
      </c>
      <c r="BE215" s="153">
        <f t="shared" si="44"/>
        <v>0</v>
      </c>
      <c r="BF215" s="153">
        <f t="shared" si="45"/>
        <v>0</v>
      </c>
      <c r="BG215" s="153">
        <f t="shared" si="46"/>
        <v>0</v>
      </c>
      <c r="BH215" s="153">
        <f t="shared" si="47"/>
        <v>0</v>
      </c>
      <c r="BI215" s="153">
        <f t="shared" si="48"/>
        <v>0</v>
      </c>
      <c r="BJ215" s="13" t="s">
        <v>88</v>
      </c>
      <c r="BK215" s="153">
        <f t="shared" si="49"/>
        <v>0</v>
      </c>
      <c r="BL215" s="13" t="s">
        <v>267</v>
      </c>
      <c r="BM215" s="152" t="s">
        <v>2026</v>
      </c>
    </row>
    <row r="216" spans="2:65" s="1" customFormat="1" ht="16.5" customHeight="1" x14ac:dyDescent="0.2">
      <c r="B216" s="139"/>
      <c r="C216" s="154" t="s">
        <v>505</v>
      </c>
      <c r="D216" s="154" t="s">
        <v>301</v>
      </c>
      <c r="E216" s="155" t="s">
        <v>2027</v>
      </c>
      <c r="F216" s="156" t="s">
        <v>2028</v>
      </c>
      <c r="G216" s="157" t="s">
        <v>294</v>
      </c>
      <c r="H216" s="158">
        <v>4</v>
      </c>
      <c r="I216" s="159"/>
      <c r="J216" s="160">
        <f t="shared" si="40"/>
        <v>0</v>
      </c>
      <c r="K216" s="161"/>
      <c r="L216" s="162"/>
      <c r="M216" s="163" t="s">
        <v>1</v>
      </c>
      <c r="N216" s="164" t="s">
        <v>41</v>
      </c>
      <c r="P216" s="150">
        <f t="shared" si="41"/>
        <v>0</v>
      </c>
      <c r="Q216" s="150">
        <v>3.6000000000000002E-4</v>
      </c>
      <c r="R216" s="150">
        <f t="shared" si="42"/>
        <v>1.4400000000000001E-3</v>
      </c>
      <c r="S216" s="150">
        <v>0</v>
      </c>
      <c r="T216" s="151">
        <f t="shared" si="43"/>
        <v>0</v>
      </c>
      <c r="AR216" s="152" t="s">
        <v>334</v>
      </c>
      <c r="AT216" s="152" t="s">
        <v>301</v>
      </c>
      <c r="AU216" s="152" t="s">
        <v>88</v>
      </c>
      <c r="AY216" s="13" t="s">
        <v>204</v>
      </c>
      <c r="BE216" s="153">
        <f t="shared" si="44"/>
        <v>0</v>
      </c>
      <c r="BF216" s="153">
        <f t="shared" si="45"/>
        <v>0</v>
      </c>
      <c r="BG216" s="153">
        <f t="shared" si="46"/>
        <v>0</v>
      </c>
      <c r="BH216" s="153">
        <f t="shared" si="47"/>
        <v>0</v>
      </c>
      <c r="BI216" s="153">
        <f t="shared" si="48"/>
        <v>0</v>
      </c>
      <c r="BJ216" s="13" t="s">
        <v>88</v>
      </c>
      <c r="BK216" s="153">
        <f t="shared" si="49"/>
        <v>0</v>
      </c>
      <c r="BL216" s="13" t="s">
        <v>267</v>
      </c>
      <c r="BM216" s="152" t="s">
        <v>2029</v>
      </c>
    </row>
    <row r="217" spans="2:65" s="1" customFormat="1" ht="16.5" customHeight="1" x14ac:dyDescent="0.2">
      <c r="B217" s="139"/>
      <c r="C217" s="140" t="s">
        <v>510</v>
      </c>
      <c r="D217" s="140" t="s">
        <v>206</v>
      </c>
      <c r="E217" s="141" t="s">
        <v>2030</v>
      </c>
      <c r="F217" s="142" t="s">
        <v>2031</v>
      </c>
      <c r="G217" s="143" t="s">
        <v>641</v>
      </c>
      <c r="H217" s="165"/>
      <c r="I217" s="145"/>
      <c r="J217" s="146">
        <f t="shared" si="40"/>
        <v>0</v>
      </c>
      <c r="K217" s="147"/>
      <c r="L217" s="28"/>
      <c r="M217" s="148" t="s">
        <v>1</v>
      </c>
      <c r="N217" s="149" t="s">
        <v>41</v>
      </c>
      <c r="P217" s="150">
        <f t="shared" si="41"/>
        <v>0</v>
      </c>
      <c r="Q217" s="150">
        <v>3.8999999999999999E-4</v>
      </c>
      <c r="R217" s="150">
        <f t="shared" si="42"/>
        <v>0</v>
      </c>
      <c r="S217" s="150">
        <v>0</v>
      </c>
      <c r="T217" s="151">
        <f t="shared" si="43"/>
        <v>0</v>
      </c>
      <c r="AR217" s="152" t="s">
        <v>267</v>
      </c>
      <c r="AT217" s="152" t="s">
        <v>206</v>
      </c>
      <c r="AU217" s="152" t="s">
        <v>88</v>
      </c>
      <c r="AY217" s="13" t="s">
        <v>204</v>
      </c>
      <c r="BE217" s="153">
        <f t="shared" si="44"/>
        <v>0</v>
      </c>
      <c r="BF217" s="153">
        <f t="shared" si="45"/>
        <v>0</v>
      </c>
      <c r="BG217" s="153">
        <f t="shared" si="46"/>
        <v>0</v>
      </c>
      <c r="BH217" s="153">
        <f t="shared" si="47"/>
        <v>0</v>
      </c>
      <c r="BI217" s="153">
        <f t="shared" si="48"/>
        <v>0</v>
      </c>
      <c r="BJ217" s="13" t="s">
        <v>88</v>
      </c>
      <c r="BK217" s="153">
        <f t="shared" si="49"/>
        <v>0</v>
      </c>
      <c r="BL217" s="13" t="s">
        <v>267</v>
      </c>
      <c r="BM217" s="152" t="s">
        <v>2032</v>
      </c>
    </row>
    <row r="218" spans="2:65" s="1" customFormat="1" ht="21.75" customHeight="1" x14ac:dyDescent="0.2">
      <c r="B218" s="139"/>
      <c r="C218" s="140" t="s">
        <v>514</v>
      </c>
      <c r="D218" s="140" t="s">
        <v>206</v>
      </c>
      <c r="E218" s="141" t="s">
        <v>2033</v>
      </c>
      <c r="F218" s="142" t="s">
        <v>2034</v>
      </c>
      <c r="G218" s="143" t="s">
        <v>641</v>
      </c>
      <c r="H218" s="165"/>
      <c r="I218" s="145"/>
      <c r="J218" s="146">
        <f t="shared" si="40"/>
        <v>0</v>
      </c>
      <c r="K218" s="147"/>
      <c r="L218" s="28"/>
      <c r="M218" s="148" t="s">
        <v>1</v>
      </c>
      <c r="N218" s="149" t="s">
        <v>41</v>
      </c>
      <c r="P218" s="150">
        <f t="shared" si="41"/>
        <v>0</v>
      </c>
      <c r="Q218" s="150">
        <v>0</v>
      </c>
      <c r="R218" s="150">
        <f t="shared" si="42"/>
        <v>0</v>
      </c>
      <c r="S218" s="150">
        <v>0</v>
      </c>
      <c r="T218" s="151">
        <f t="shared" si="43"/>
        <v>0</v>
      </c>
      <c r="AR218" s="152" t="s">
        <v>267</v>
      </c>
      <c r="AT218" s="152" t="s">
        <v>206</v>
      </c>
      <c r="AU218" s="152" t="s">
        <v>88</v>
      </c>
      <c r="AY218" s="13" t="s">
        <v>204</v>
      </c>
      <c r="BE218" s="153">
        <f t="shared" si="44"/>
        <v>0</v>
      </c>
      <c r="BF218" s="153">
        <f t="shared" si="45"/>
        <v>0</v>
      </c>
      <c r="BG218" s="153">
        <f t="shared" si="46"/>
        <v>0</v>
      </c>
      <c r="BH218" s="153">
        <f t="shared" si="47"/>
        <v>0</v>
      </c>
      <c r="BI218" s="153">
        <f t="shared" si="48"/>
        <v>0</v>
      </c>
      <c r="BJ218" s="13" t="s">
        <v>88</v>
      </c>
      <c r="BK218" s="153">
        <f t="shared" si="49"/>
        <v>0</v>
      </c>
      <c r="BL218" s="13" t="s">
        <v>267</v>
      </c>
      <c r="BM218" s="152" t="s">
        <v>2035</v>
      </c>
    </row>
    <row r="219" spans="2:65" s="1" customFormat="1" ht="24.15" customHeight="1" x14ac:dyDescent="0.2">
      <c r="B219" s="139"/>
      <c r="C219" s="140" t="s">
        <v>518</v>
      </c>
      <c r="D219" s="140" t="s">
        <v>206</v>
      </c>
      <c r="E219" s="141" t="s">
        <v>2036</v>
      </c>
      <c r="F219" s="142" t="s">
        <v>2037</v>
      </c>
      <c r="G219" s="143" t="s">
        <v>641</v>
      </c>
      <c r="H219" s="165"/>
      <c r="I219" s="145"/>
      <c r="J219" s="146">
        <f t="shared" si="40"/>
        <v>0</v>
      </c>
      <c r="K219" s="147"/>
      <c r="L219" s="28"/>
      <c r="M219" s="148" t="s">
        <v>1</v>
      </c>
      <c r="N219" s="149" t="s">
        <v>41</v>
      </c>
      <c r="P219" s="150">
        <f t="shared" si="41"/>
        <v>0</v>
      </c>
      <c r="Q219" s="150">
        <v>0</v>
      </c>
      <c r="R219" s="150">
        <f t="shared" si="42"/>
        <v>0</v>
      </c>
      <c r="S219" s="150">
        <v>0</v>
      </c>
      <c r="T219" s="151">
        <f t="shared" si="43"/>
        <v>0</v>
      </c>
      <c r="AR219" s="152" t="s">
        <v>267</v>
      </c>
      <c r="AT219" s="152" t="s">
        <v>206</v>
      </c>
      <c r="AU219" s="152" t="s">
        <v>88</v>
      </c>
      <c r="AY219" s="13" t="s">
        <v>204</v>
      </c>
      <c r="BE219" s="153">
        <f t="shared" si="44"/>
        <v>0</v>
      </c>
      <c r="BF219" s="153">
        <f t="shared" si="45"/>
        <v>0</v>
      </c>
      <c r="BG219" s="153">
        <f t="shared" si="46"/>
        <v>0</v>
      </c>
      <c r="BH219" s="153">
        <f t="shared" si="47"/>
        <v>0</v>
      </c>
      <c r="BI219" s="153">
        <f t="shared" si="48"/>
        <v>0</v>
      </c>
      <c r="BJ219" s="13" t="s">
        <v>88</v>
      </c>
      <c r="BK219" s="153">
        <f t="shared" si="49"/>
        <v>0</v>
      </c>
      <c r="BL219" s="13" t="s">
        <v>267</v>
      </c>
      <c r="BM219" s="152" t="s">
        <v>2038</v>
      </c>
    </row>
    <row r="220" spans="2:65" s="1" customFormat="1" ht="24.15" customHeight="1" x14ac:dyDescent="0.2">
      <c r="B220" s="139"/>
      <c r="C220" s="140" t="s">
        <v>522</v>
      </c>
      <c r="D220" s="140" t="s">
        <v>206</v>
      </c>
      <c r="E220" s="141" t="s">
        <v>2039</v>
      </c>
      <c r="F220" s="142" t="s">
        <v>2040</v>
      </c>
      <c r="G220" s="143" t="s">
        <v>641</v>
      </c>
      <c r="H220" s="165"/>
      <c r="I220" s="145"/>
      <c r="J220" s="146">
        <f t="shared" si="40"/>
        <v>0</v>
      </c>
      <c r="K220" s="147"/>
      <c r="L220" s="28"/>
      <c r="M220" s="148" t="s">
        <v>1</v>
      </c>
      <c r="N220" s="149" t="s">
        <v>41</v>
      </c>
      <c r="P220" s="150">
        <f t="shared" si="41"/>
        <v>0</v>
      </c>
      <c r="Q220" s="150">
        <v>0</v>
      </c>
      <c r="R220" s="150">
        <f t="shared" si="42"/>
        <v>0</v>
      </c>
      <c r="S220" s="150">
        <v>0</v>
      </c>
      <c r="T220" s="151">
        <f t="shared" si="43"/>
        <v>0</v>
      </c>
      <c r="AR220" s="152" t="s">
        <v>267</v>
      </c>
      <c r="AT220" s="152" t="s">
        <v>206</v>
      </c>
      <c r="AU220" s="152" t="s">
        <v>88</v>
      </c>
      <c r="AY220" s="13" t="s">
        <v>204</v>
      </c>
      <c r="BE220" s="153">
        <f t="shared" si="44"/>
        <v>0</v>
      </c>
      <c r="BF220" s="153">
        <f t="shared" si="45"/>
        <v>0</v>
      </c>
      <c r="BG220" s="153">
        <f t="shared" si="46"/>
        <v>0</v>
      </c>
      <c r="BH220" s="153">
        <f t="shared" si="47"/>
        <v>0</v>
      </c>
      <c r="BI220" s="153">
        <f t="shared" si="48"/>
        <v>0</v>
      </c>
      <c r="BJ220" s="13" t="s">
        <v>88</v>
      </c>
      <c r="BK220" s="153">
        <f t="shared" si="49"/>
        <v>0</v>
      </c>
      <c r="BL220" s="13" t="s">
        <v>267</v>
      </c>
      <c r="BM220" s="152" t="s">
        <v>2041</v>
      </c>
    </row>
    <row r="221" spans="2:65" s="11" customFormat="1" ht="25.95" customHeight="1" x14ac:dyDescent="0.25">
      <c r="B221" s="127"/>
      <c r="D221" s="128" t="s">
        <v>74</v>
      </c>
      <c r="E221" s="129" t="s">
        <v>1228</v>
      </c>
      <c r="F221" s="129" t="s">
        <v>1229</v>
      </c>
      <c r="I221" s="130"/>
      <c r="J221" s="131">
        <f>BK221</f>
        <v>0</v>
      </c>
      <c r="L221" s="127"/>
      <c r="M221" s="132"/>
      <c r="P221" s="133">
        <f>SUM(P222:P225)</f>
        <v>0</v>
      </c>
      <c r="R221" s="133">
        <f>SUM(R222:R225)</f>
        <v>0</v>
      </c>
      <c r="T221" s="134">
        <f>SUM(T222:T225)</f>
        <v>0</v>
      </c>
      <c r="AR221" s="128" t="s">
        <v>210</v>
      </c>
      <c r="AT221" s="135" t="s">
        <v>74</v>
      </c>
      <c r="AU221" s="135" t="s">
        <v>75</v>
      </c>
      <c r="AY221" s="128" t="s">
        <v>204</v>
      </c>
      <c r="BK221" s="136">
        <f>SUM(BK222:BK225)</f>
        <v>0</v>
      </c>
    </row>
    <row r="222" spans="2:65" s="1" customFormat="1" ht="33" customHeight="1" x14ac:dyDescent="0.2">
      <c r="B222" s="139"/>
      <c r="C222" s="140" t="s">
        <v>526</v>
      </c>
      <c r="D222" s="140" t="s">
        <v>206</v>
      </c>
      <c r="E222" s="141" t="s">
        <v>1231</v>
      </c>
      <c r="F222" s="142" t="s">
        <v>1660</v>
      </c>
      <c r="G222" s="143" t="s">
        <v>1238</v>
      </c>
      <c r="H222" s="144">
        <v>40</v>
      </c>
      <c r="I222" s="145"/>
      <c r="J222" s="146">
        <f>ROUND(I222*H222,2)</f>
        <v>0</v>
      </c>
      <c r="K222" s="147"/>
      <c r="L222" s="28"/>
      <c r="M222" s="148" t="s">
        <v>1</v>
      </c>
      <c r="N222" s="149" t="s">
        <v>41</v>
      </c>
      <c r="P222" s="150">
        <f>O222*H222</f>
        <v>0</v>
      </c>
      <c r="Q222" s="150">
        <v>0</v>
      </c>
      <c r="R222" s="150">
        <f>Q222*H222</f>
        <v>0</v>
      </c>
      <c r="S222" s="150">
        <v>0</v>
      </c>
      <c r="T222" s="151">
        <f>S222*H222</f>
        <v>0</v>
      </c>
      <c r="AR222" s="152" t="s">
        <v>1233</v>
      </c>
      <c r="AT222" s="152" t="s">
        <v>206</v>
      </c>
      <c r="AU222" s="152" t="s">
        <v>82</v>
      </c>
      <c r="AY222" s="13" t="s">
        <v>204</v>
      </c>
      <c r="BE222" s="153">
        <f>IF(N222="základná",J222,0)</f>
        <v>0</v>
      </c>
      <c r="BF222" s="153">
        <f>IF(N222="znížená",J222,0)</f>
        <v>0</v>
      </c>
      <c r="BG222" s="153">
        <f>IF(N222="zákl. prenesená",J222,0)</f>
        <v>0</v>
      </c>
      <c r="BH222" s="153">
        <f>IF(N222="zníž. prenesená",J222,0)</f>
        <v>0</v>
      </c>
      <c r="BI222" s="153">
        <f>IF(N222="nulová",J222,0)</f>
        <v>0</v>
      </c>
      <c r="BJ222" s="13" t="s">
        <v>88</v>
      </c>
      <c r="BK222" s="153">
        <f>ROUND(I222*H222,2)</f>
        <v>0</v>
      </c>
      <c r="BL222" s="13" t="s">
        <v>1233</v>
      </c>
      <c r="BM222" s="152" t="s">
        <v>2042</v>
      </c>
    </row>
    <row r="223" spans="2:65" s="1" customFormat="1" ht="37.799999999999997" customHeight="1" x14ac:dyDescent="0.2">
      <c r="B223" s="139"/>
      <c r="C223" s="140" t="s">
        <v>530</v>
      </c>
      <c r="D223" s="140" t="s">
        <v>206</v>
      </c>
      <c r="E223" s="141" t="s">
        <v>1236</v>
      </c>
      <c r="F223" s="142" t="s">
        <v>1663</v>
      </c>
      <c r="G223" s="143" t="s">
        <v>1238</v>
      </c>
      <c r="H223" s="144">
        <v>33</v>
      </c>
      <c r="I223" s="145"/>
      <c r="J223" s="146">
        <f>ROUND(I223*H223,2)</f>
        <v>0</v>
      </c>
      <c r="K223" s="147"/>
      <c r="L223" s="28"/>
      <c r="M223" s="148" t="s">
        <v>1</v>
      </c>
      <c r="N223" s="149" t="s">
        <v>41</v>
      </c>
      <c r="P223" s="150">
        <f>O223*H223</f>
        <v>0</v>
      </c>
      <c r="Q223" s="150">
        <v>0</v>
      </c>
      <c r="R223" s="150">
        <f>Q223*H223</f>
        <v>0</v>
      </c>
      <c r="S223" s="150">
        <v>0</v>
      </c>
      <c r="T223" s="151">
        <f>S223*H223</f>
        <v>0</v>
      </c>
      <c r="AR223" s="152" t="s">
        <v>1233</v>
      </c>
      <c r="AT223" s="152" t="s">
        <v>206</v>
      </c>
      <c r="AU223" s="152" t="s">
        <v>82</v>
      </c>
      <c r="AY223" s="13" t="s">
        <v>204</v>
      </c>
      <c r="BE223" s="153">
        <f>IF(N223="základná",J223,0)</f>
        <v>0</v>
      </c>
      <c r="BF223" s="153">
        <f>IF(N223="znížená",J223,0)</f>
        <v>0</v>
      </c>
      <c r="BG223" s="153">
        <f>IF(N223="zákl. prenesená",J223,0)</f>
        <v>0</v>
      </c>
      <c r="BH223" s="153">
        <f>IF(N223="zníž. prenesená",J223,0)</f>
        <v>0</v>
      </c>
      <c r="BI223" s="153">
        <f>IF(N223="nulová",J223,0)</f>
        <v>0</v>
      </c>
      <c r="BJ223" s="13" t="s">
        <v>88</v>
      </c>
      <c r="BK223" s="153">
        <f>ROUND(I223*H223,2)</f>
        <v>0</v>
      </c>
      <c r="BL223" s="13" t="s">
        <v>1233</v>
      </c>
      <c r="BM223" s="152" t="s">
        <v>2043</v>
      </c>
    </row>
    <row r="224" spans="2:65" s="1" customFormat="1" ht="33" customHeight="1" x14ac:dyDescent="0.2">
      <c r="B224" s="139"/>
      <c r="C224" s="140" t="s">
        <v>535</v>
      </c>
      <c r="D224" s="140" t="s">
        <v>206</v>
      </c>
      <c r="E224" s="141" t="s">
        <v>1665</v>
      </c>
      <c r="F224" s="142" t="s">
        <v>1666</v>
      </c>
      <c r="G224" s="143" t="s">
        <v>1238</v>
      </c>
      <c r="H224" s="144">
        <v>21</v>
      </c>
      <c r="I224" s="145"/>
      <c r="J224" s="146">
        <f>ROUND(I224*H224,2)</f>
        <v>0</v>
      </c>
      <c r="K224" s="147"/>
      <c r="L224" s="28"/>
      <c r="M224" s="148" t="s">
        <v>1</v>
      </c>
      <c r="N224" s="149" t="s">
        <v>41</v>
      </c>
      <c r="P224" s="150">
        <f>O224*H224</f>
        <v>0</v>
      </c>
      <c r="Q224" s="150">
        <v>0</v>
      </c>
      <c r="R224" s="150">
        <f>Q224*H224</f>
        <v>0</v>
      </c>
      <c r="S224" s="150">
        <v>0</v>
      </c>
      <c r="T224" s="151">
        <f>S224*H224</f>
        <v>0</v>
      </c>
      <c r="AR224" s="152" t="s">
        <v>1233</v>
      </c>
      <c r="AT224" s="152" t="s">
        <v>206</v>
      </c>
      <c r="AU224" s="152" t="s">
        <v>82</v>
      </c>
      <c r="AY224" s="13" t="s">
        <v>204</v>
      </c>
      <c r="BE224" s="153">
        <f>IF(N224="základná",J224,0)</f>
        <v>0</v>
      </c>
      <c r="BF224" s="153">
        <f>IF(N224="znížená",J224,0)</f>
        <v>0</v>
      </c>
      <c r="BG224" s="153">
        <f>IF(N224="zákl. prenesená",J224,0)</f>
        <v>0</v>
      </c>
      <c r="BH224" s="153">
        <f>IF(N224="zníž. prenesená",J224,0)</f>
        <v>0</v>
      </c>
      <c r="BI224" s="153">
        <f>IF(N224="nulová",J224,0)</f>
        <v>0</v>
      </c>
      <c r="BJ224" s="13" t="s">
        <v>88</v>
      </c>
      <c r="BK224" s="153">
        <f>ROUND(I224*H224,2)</f>
        <v>0</v>
      </c>
      <c r="BL224" s="13" t="s">
        <v>1233</v>
      </c>
      <c r="BM224" s="152" t="s">
        <v>2044</v>
      </c>
    </row>
    <row r="225" spans="2:65" s="1" customFormat="1" ht="37.799999999999997" customHeight="1" x14ac:dyDescent="0.2">
      <c r="B225" s="139"/>
      <c r="C225" s="140" t="s">
        <v>539</v>
      </c>
      <c r="D225" s="140" t="s">
        <v>206</v>
      </c>
      <c r="E225" s="141" t="s">
        <v>1668</v>
      </c>
      <c r="F225" s="142" t="s">
        <v>1669</v>
      </c>
      <c r="G225" s="143" t="s">
        <v>1238</v>
      </c>
      <c r="H225" s="144">
        <v>14</v>
      </c>
      <c r="I225" s="145"/>
      <c r="J225" s="146">
        <f>ROUND(I225*H225,2)</f>
        <v>0</v>
      </c>
      <c r="K225" s="147"/>
      <c r="L225" s="28"/>
      <c r="M225" s="148" t="s">
        <v>1</v>
      </c>
      <c r="N225" s="149" t="s">
        <v>41</v>
      </c>
      <c r="P225" s="150">
        <f>O225*H225</f>
        <v>0</v>
      </c>
      <c r="Q225" s="150">
        <v>0</v>
      </c>
      <c r="R225" s="150">
        <f>Q225*H225</f>
        <v>0</v>
      </c>
      <c r="S225" s="150">
        <v>0</v>
      </c>
      <c r="T225" s="151">
        <f>S225*H225</f>
        <v>0</v>
      </c>
      <c r="AR225" s="152" t="s">
        <v>1233</v>
      </c>
      <c r="AT225" s="152" t="s">
        <v>206</v>
      </c>
      <c r="AU225" s="152" t="s">
        <v>82</v>
      </c>
      <c r="AY225" s="13" t="s">
        <v>204</v>
      </c>
      <c r="BE225" s="153">
        <f>IF(N225="základná",J225,0)</f>
        <v>0</v>
      </c>
      <c r="BF225" s="153">
        <f>IF(N225="znížená",J225,0)</f>
        <v>0</v>
      </c>
      <c r="BG225" s="153">
        <f>IF(N225="zákl. prenesená",J225,0)</f>
        <v>0</v>
      </c>
      <c r="BH225" s="153">
        <f>IF(N225="zníž. prenesená",J225,0)</f>
        <v>0</v>
      </c>
      <c r="BI225" s="153">
        <f>IF(N225="nulová",J225,0)</f>
        <v>0</v>
      </c>
      <c r="BJ225" s="13" t="s">
        <v>88</v>
      </c>
      <c r="BK225" s="153">
        <f>ROUND(I225*H225,2)</f>
        <v>0</v>
      </c>
      <c r="BL225" s="13" t="s">
        <v>1233</v>
      </c>
      <c r="BM225" s="152" t="s">
        <v>2045</v>
      </c>
    </row>
    <row r="226" spans="2:65" s="11" customFormat="1" ht="25.95" customHeight="1" x14ac:dyDescent="0.25">
      <c r="B226" s="127"/>
      <c r="D226" s="128" t="s">
        <v>74</v>
      </c>
      <c r="E226" s="129" t="s">
        <v>2046</v>
      </c>
      <c r="F226" s="129" t="s">
        <v>2047</v>
      </c>
      <c r="I226" s="130"/>
      <c r="J226" s="131">
        <f>BK226</f>
        <v>0</v>
      </c>
      <c r="L226" s="127"/>
      <c r="M226" s="132"/>
      <c r="P226" s="133">
        <f>SUM(P227:P229)</f>
        <v>0</v>
      </c>
      <c r="R226" s="133">
        <f>SUM(R227:R229)</f>
        <v>0</v>
      </c>
      <c r="T226" s="134">
        <f>SUM(T227:T229)</f>
        <v>0</v>
      </c>
      <c r="AR226" s="128" t="s">
        <v>210</v>
      </c>
      <c r="AT226" s="135" t="s">
        <v>74</v>
      </c>
      <c r="AU226" s="135" t="s">
        <v>75</v>
      </c>
      <c r="AY226" s="128" t="s">
        <v>204</v>
      </c>
      <c r="BK226" s="136">
        <f>SUM(BK227:BK229)</f>
        <v>0</v>
      </c>
    </row>
    <row r="227" spans="2:65" s="1" customFormat="1" ht="16.5" customHeight="1" x14ac:dyDescent="0.2">
      <c r="B227" s="139"/>
      <c r="C227" s="140" t="s">
        <v>543</v>
      </c>
      <c r="D227" s="140" t="s">
        <v>206</v>
      </c>
      <c r="E227" s="141" t="s">
        <v>2048</v>
      </c>
      <c r="F227" s="142" t="s">
        <v>2049</v>
      </c>
      <c r="G227" s="143" t="s">
        <v>294</v>
      </c>
      <c r="H227" s="144">
        <v>3</v>
      </c>
      <c r="I227" s="145"/>
      <c r="J227" s="146">
        <f>ROUND(I227*H227,2)</f>
        <v>0</v>
      </c>
      <c r="K227" s="147"/>
      <c r="L227" s="28"/>
      <c r="M227" s="148" t="s">
        <v>1</v>
      </c>
      <c r="N227" s="149" t="s">
        <v>41</v>
      </c>
      <c r="P227" s="150">
        <f>O227*H227</f>
        <v>0</v>
      </c>
      <c r="Q227" s="150">
        <v>0</v>
      </c>
      <c r="R227" s="150">
        <f>Q227*H227</f>
        <v>0</v>
      </c>
      <c r="S227" s="150">
        <v>0</v>
      </c>
      <c r="T227" s="151">
        <f>S227*H227</f>
        <v>0</v>
      </c>
      <c r="AR227" s="152" t="s">
        <v>1233</v>
      </c>
      <c r="AT227" s="152" t="s">
        <v>206</v>
      </c>
      <c r="AU227" s="152" t="s">
        <v>82</v>
      </c>
      <c r="AY227" s="13" t="s">
        <v>204</v>
      </c>
      <c r="BE227" s="153">
        <f>IF(N227="základná",J227,0)</f>
        <v>0</v>
      </c>
      <c r="BF227" s="153">
        <f>IF(N227="znížená",J227,0)</f>
        <v>0</v>
      </c>
      <c r="BG227" s="153">
        <f>IF(N227="zákl. prenesená",J227,0)</f>
        <v>0</v>
      </c>
      <c r="BH227" s="153">
        <f>IF(N227="zníž. prenesená",J227,0)</f>
        <v>0</v>
      </c>
      <c r="BI227" s="153">
        <f>IF(N227="nulová",J227,0)</f>
        <v>0</v>
      </c>
      <c r="BJ227" s="13" t="s">
        <v>88</v>
      </c>
      <c r="BK227" s="153">
        <f>ROUND(I227*H227,2)</f>
        <v>0</v>
      </c>
      <c r="BL227" s="13" t="s">
        <v>1233</v>
      </c>
      <c r="BM227" s="152" t="s">
        <v>2050</v>
      </c>
    </row>
    <row r="228" spans="2:65" s="1" customFormat="1" ht="16.5" customHeight="1" x14ac:dyDescent="0.2">
      <c r="B228" s="139"/>
      <c r="C228" s="140" t="s">
        <v>547</v>
      </c>
      <c r="D228" s="140" t="s">
        <v>206</v>
      </c>
      <c r="E228" s="141" t="s">
        <v>2051</v>
      </c>
      <c r="F228" s="142" t="s">
        <v>2052</v>
      </c>
      <c r="G228" s="143" t="s">
        <v>1820</v>
      </c>
      <c r="H228" s="144">
        <v>6</v>
      </c>
      <c r="I228" s="145"/>
      <c r="J228" s="146">
        <f>ROUND(I228*H228,2)</f>
        <v>0</v>
      </c>
      <c r="K228" s="147"/>
      <c r="L228" s="28"/>
      <c r="M228" s="148" t="s">
        <v>1</v>
      </c>
      <c r="N228" s="149" t="s">
        <v>41</v>
      </c>
      <c r="P228" s="150">
        <f>O228*H228</f>
        <v>0</v>
      </c>
      <c r="Q228" s="150">
        <v>0</v>
      </c>
      <c r="R228" s="150">
        <f>Q228*H228</f>
        <v>0</v>
      </c>
      <c r="S228" s="150">
        <v>0</v>
      </c>
      <c r="T228" s="151">
        <f>S228*H228</f>
        <v>0</v>
      </c>
      <c r="AR228" s="152" t="s">
        <v>1661</v>
      </c>
      <c r="AT228" s="152" t="s">
        <v>206</v>
      </c>
      <c r="AU228" s="152" t="s">
        <v>82</v>
      </c>
      <c r="AY228" s="13" t="s">
        <v>204</v>
      </c>
      <c r="BE228" s="153">
        <f>IF(N228="základná",J228,0)</f>
        <v>0</v>
      </c>
      <c r="BF228" s="153">
        <f>IF(N228="znížená",J228,0)</f>
        <v>0</v>
      </c>
      <c r="BG228" s="153">
        <f>IF(N228="zákl. prenesená",J228,0)</f>
        <v>0</v>
      </c>
      <c r="BH228" s="153">
        <f>IF(N228="zníž. prenesená",J228,0)</f>
        <v>0</v>
      </c>
      <c r="BI228" s="153">
        <f>IF(N228="nulová",J228,0)</f>
        <v>0</v>
      </c>
      <c r="BJ228" s="13" t="s">
        <v>88</v>
      </c>
      <c r="BK228" s="153">
        <f>ROUND(I228*H228,2)</f>
        <v>0</v>
      </c>
      <c r="BL228" s="13" t="s">
        <v>1661</v>
      </c>
      <c r="BM228" s="152" t="s">
        <v>2053</v>
      </c>
    </row>
    <row r="229" spans="2:65" s="1" customFormat="1" ht="16.5" customHeight="1" x14ac:dyDescent="0.2">
      <c r="B229" s="139"/>
      <c r="C229" s="140" t="s">
        <v>551</v>
      </c>
      <c r="D229" s="140" t="s">
        <v>206</v>
      </c>
      <c r="E229" s="141" t="s">
        <v>2054</v>
      </c>
      <c r="F229" s="142" t="s">
        <v>2055</v>
      </c>
      <c r="G229" s="143" t="s">
        <v>1238</v>
      </c>
      <c r="H229" s="144">
        <v>72</v>
      </c>
      <c r="I229" s="145"/>
      <c r="J229" s="146">
        <f>ROUND(I229*H229,2)</f>
        <v>0</v>
      </c>
      <c r="K229" s="147"/>
      <c r="L229" s="28"/>
      <c r="M229" s="166" t="s">
        <v>1</v>
      </c>
      <c r="N229" s="167" t="s">
        <v>41</v>
      </c>
      <c r="O229" s="168"/>
      <c r="P229" s="169">
        <f>O229*H229</f>
        <v>0</v>
      </c>
      <c r="Q229" s="169">
        <v>0</v>
      </c>
      <c r="R229" s="169">
        <f>Q229*H229</f>
        <v>0</v>
      </c>
      <c r="S229" s="169">
        <v>0</v>
      </c>
      <c r="T229" s="170">
        <f>S229*H229</f>
        <v>0</v>
      </c>
      <c r="AR229" s="152" t="s">
        <v>1233</v>
      </c>
      <c r="AT229" s="152" t="s">
        <v>206</v>
      </c>
      <c r="AU229" s="152" t="s">
        <v>82</v>
      </c>
      <c r="AY229" s="13" t="s">
        <v>204</v>
      </c>
      <c r="BE229" s="153">
        <f>IF(N229="základná",J229,0)</f>
        <v>0</v>
      </c>
      <c r="BF229" s="153">
        <f>IF(N229="znížená",J229,0)</f>
        <v>0</v>
      </c>
      <c r="BG229" s="153">
        <f>IF(N229="zákl. prenesená",J229,0)</f>
        <v>0</v>
      </c>
      <c r="BH229" s="153">
        <f>IF(N229="zníž. prenesená",J229,0)</f>
        <v>0</v>
      </c>
      <c r="BI229" s="153">
        <f>IF(N229="nulová",J229,0)</f>
        <v>0</v>
      </c>
      <c r="BJ229" s="13" t="s">
        <v>88</v>
      </c>
      <c r="BK229" s="153">
        <f>ROUND(I229*H229,2)</f>
        <v>0</v>
      </c>
      <c r="BL229" s="13" t="s">
        <v>1233</v>
      </c>
      <c r="BM229" s="152" t="s">
        <v>2056</v>
      </c>
    </row>
    <row r="230" spans="2:65" s="1" customFormat="1" ht="7.05" customHeight="1" x14ac:dyDescent="0.2">
      <c r="B230" s="43"/>
      <c r="C230" s="44"/>
      <c r="D230" s="44"/>
      <c r="E230" s="44"/>
      <c r="F230" s="44"/>
      <c r="G230" s="44"/>
      <c r="H230" s="44"/>
      <c r="I230" s="44"/>
      <c r="J230" s="44"/>
      <c r="K230" s="44"/>
      <c r="L230" s="28"/>
    </row>
  </sheetData>
  <autoFilter ref="C133:K229"/>
  <mergeCells count="15">
    <mergeCell ref="E120:H120"/>
    <mergeCell ref="E124:H124"/>
    <mergeCell ref="E122:H122"/>
    <mergeCell ref="E126:H126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09"/>
  <sheetViews>
    <sheetView showGridLines="0" workbookViewId="0"/>
  </sheetViews>
  <sheetFormatPr defaultRowHeight="10.199999999999999" x14ac:dyDescent="0.2"/>
  <cols>
    <col min="1" max="1" width="8.28515625" customWidth="1"/>
    <col min="2" max="2" width="1.28515625" customWidth="1"/>
    <col min="3" max="3" width="4.140625" customWidth="1"/>
    <col min="4" max="4" width="4.28515625" customWidth="1"/>
    <col min="5" max="5" width="17.140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7.049999999999997" customHeight="1" x14ac:dyDescent="0.2">
      <c r="L2" s="198" t="s">
        <v>5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AT2" s="13" t="s">
        <v>106</v>
      </c>
    </row>
    <row r="3" spans="2:46" ht="7.0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.05" customHeight="1" x14ac:dyDescent="0.2">
      <c r="B4" s="16"/>
      <c r="D4" s="17" t="s">
        <v>152</v>
      </c>
      <c r="L4" s="16"/>
      <c r="M4" s="92" t="s">
        <v>9</v>
      </c>
      <c r="AT4" s="13" t="s">
        <v>3</v>
      </c>
    </row>
    <row r="5" spans="2:46" ht="7.05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16.5" customHeight="1" x14ac:dyDescent="0.2">
      <c r="B7" s="16"/>
      <c r="E7" s="234" t="str">
        <f>'Rekapitulácia stavby'!K6</f>
        <v>Výstavba novej budovy strediska DSS Doména</v>
      </c>
      <c r="F7" s="235"/>
      <c r="G7" s="235"/>
      <c r="H7" s="235"/>
      <c r="L7" s="16"/>
    </row>
    <row r="8" spans="2:46" ht="13.2" x14ac:dyDescent="0.2">
      <c r="B8" s="16"/>
      <c r="D8" s="23" t="s">
        <v>153</v>
      </c>
      <c r="L8" s="16"/>
    </row>
    <row r="9" spans="2:46" ht="16.5" customHeight="1" x14ac:dyDescent="0.2">
      <c r="B9" s="16"/>
      <c r="E9" s="234" t="s">
        <v>154</v>
      </c>
      <c r="F9" s="199"/>
      <c r="G9" s="199"/>
      <c r="H9" s="199"/>
      <c r="L9" s="16"/>
    </row>
    <row r="10" spans="2:46" ht="12" customHeight="1" x14ac:dyDescent="0.2">
      <c r="B10" s="16"/>
      <c r="D10" s="23" t="s">
        <v>155</v>
      </c>
      <c r="L10" s="16"/>
    </row>
    <row r="11" spans="2:46" s="1" customFormat="1" ht="16.5" customHeight="1" x14ac:dyDescent="0.2">
      <c r="B11" s="28"/>
      <c r="E11" s="220" t="s">
        <v>1810</v>
      </c>
      <c r="F11" s="233"/>
      <c r="G11" s="233"/>
      <c r="H11" s="233"/>
      <c r="L11" s="28"/>
    </row>
    <row r="12" spans="2:46" s="1" customFormat="1" ht="12" customHeight="1" x14ac:dyDescent="0.2">
      <c r="B12" s="28"/>
      <c r="D12" s="23" t="s">
        <v>1671</v>
      </c>
      <c r="L12" s="28"/>
    </row>
    <row r="13" spans="2:46" s="1" customFormat="1" ht="16.5" customHeight="1" x14ac:dyDescent="0.2">
      <c r="B13" s="28"/>
      <c r="E13" s="229" t="s">
        <v>2057</v>
      </c>
      <c r="F13" s="233"/>
      <c r="G13" s="233"/>
      <c r="H13" s="233"/>
      <c r="L13" s="28"/>
    </row>
    <row r="14" spans="2:46" s="1" customFormat="1" x14ac:dyDescent="0.2">
      <c r="B14" s="28"/>
      <c r="L14" s="28"/>
    </row>
    <row r="15" spans="2:46" s="1" customFormat="1" ht="12" customHeight="1" x14ac:dyDescent="0.2">
      <c r="B15" s="28"/>
      <c r="D15" s="23" t="s">
        <v>17</v>
      </c>
      <c r="F15" s="21" t="s">
        <v>1</v>
      </c>
      <c r="I15" s="23" t="s">
        <v>18</v>
      </c>
      <c r="J15" s="21" t="s">
        <v>1</v>
      </c>
      <c r="L15" s="28"/>
    </row>
    <row r="16" spans="2:46" s="1" customFormat="1" ht="12" customHeight="1" x14ac:dyDescent="0.2">
      <c r="B16" s="28"/>
      <c r="D16" s="23" t="s">
        <v>19</v>
      </c>
      <c r="F16" s="21" t="s">
        <v>20</v>
      </c>
      <c r="I16" s="23" t="s">
        <v>21</v>
      </c>
      <c r="J16" s="51" t="str">
        <f>'Rekapitulácia stavby'!AN8</f>
        <v>5. 4. 2024</v>
      </c>
      <c r="L16" s="28"/>
    </row>
    <row r="17" spans="2:12" s="1" customFormat="1" ht="10.8" customHeight="1" x14ac:dyDescent="0.2">
      <c r="B17" s="28"/>
      <c r="L17" s="28"/>
    </row>
    <row r="18" spans="2:12" s="1" customFormat="1" ht="12" customHeight="1" x14ac:dyDescent="0.2">
      <c r="B18" s="28"/>
      <c r="D18" s="23" t="s">
        <v>23</v>
      </c>
      <c r="I18" s="23" t="s">
        <v>24</v>
      </c>
      <c r="J18" s="21" t="s">
        <v>1</v>
      </c>
      <c r="L18" s="28"/>
    </row>
    <row r="19" spans="2:12" s="1" customFormat="1" ht="18" customHeight="1" x14ac:dyDescent="0.2">
      <c r="B19" s="28"/>
      <c r="E19" s="21" t="s">
        <v>25</v>
      </c>
      <c r="I19" s="23" t="s">
        <v>26</v>
      </c>
      <c r="J19" s="21" t="s">
        <v>1</v>
      </c>
      <c r="L19" s="28"/>
    </row>
    <row r="20" spans="2:12" s="1" customFormat="1" ht="7.05" customHeight="1" x14ac:dyDescent="0.2">
      <c r="B20" s="28"/>
      <c r="L20" s="28"/>
    </row>
    <row r="21" spans="2:12" s="1" customFormat="1" ht="12" customHeight="1" x14ac:dyDescent="0.2">
      <c r="B21" s="28"/>
      <c r="D21" s="23" t="s">
        <v>27</v>
      </c>
      <c r="I21" s="23" t="s">
        <v>24</v>
      </c>
      <c r="J21" s="24" t="str">
        <f>'Rekapitulácia stavby'!AN13</f>
        <v>Vyplň údaj</v>
      </c>
      <c r="L21" s="28"/>
    </row>
    <row r="22" spans="2:12" s="1" customFormat="1" ht="18" customHeight="1" x14ac:dyDescent="0.2">
      <c r="B22" s="28"/>
      <c r="E22" s="236" t="str">
        <f>'Rekapitulácia stavby'!E14</f>
        <v>Vyplň údaj</v>
      </c>
      <c r="F22" s="203"/>
      <c r="G22" s="203"/>
      <c r="H22" s="203"/>
      <c r="I22" s="23" t="s">
        <v>26</v>
      </c>
      <c r="J22" s="24" t="str">
        <f>'Rekapitulácia stavby'!AN14</f>
        <v>Vyplň údaj</v>
      </c>
      <c r="L22" s="28"/>
    </row>
    <row r="23" spans="2:12" s="1" customFormat="1" ht="7.05" customHeight="1" x14ac:dyDescent="0.2">
      <c r="B23" s="28"/>
      <c r="L23" s="28"/>
    </row>
    <row r="24" spans="2:12" s="1" customFormat="1" ht="12" customHeight="1" x14ac:dyDescent="0.2">
      <c r="B24" s="28"/>
      <c r="D24" s="23" t="s">
        <v>29</v>
      </c>
      <c r="I24" s="23" t="s">
        <v>24</v>
      </c>
      <c r="J24" s="21" t="s">
        <v>1</v>
      </c>
      <c r="L24" s="28"/>
    </row>
    <row r="25" spans="2:12" s="1" customFormat="1" ht="18" customHeight="1" x14ac:dyDescent="0.2">
      <c r="B25" s="28"/>
      <c r="E25" s="21" t="s">
        <v>30</v>
      </c>
      <c r="I25" s="23" t="s">
        <v>26</v>
      </c>
      <c r="J25" s="21" t="s">
        <v>1</v>
      </c>
      <c r="L25" s="28"/>
    </row>
    <row r="26" spans="2:12" s="1" customFormat="1" ht="7.05" customHeight="1" x14ac:dyDescent="0.2">
      <c r="B26" s="28"/>
      <c r="L26" s="28"/>
    </row>
    <row r="27" spans="2:12" s="1" customFormat="1" ht="12" customHeight="1" x14ac:dyDescent="0.2">
      <c r="B27" s="28"/>
      <c r="D27" s="23" t="s">
        <v>32</v>
      </c>
      <c r="I27" s="23" t="s">
        <v>24</v>
      </c>
      <c r="J27" s="21" t="s">
        <v>1</v>
      </c>
      <c r="L27" s="28"/>
    </row>
    <row r="28" spans="2:12" s="1" customFormat="1" ht="18" customHeight="1" x14ac:dyDescent="0.2">
      <c r="B28" s="28"/>
      <c r="E28" s="21" t="s">
        <v>1248</v>
      </c>
      <c r="I28" s="23" t="s">
        <v>26</v>
      </c>
      <c r="J28" s="21" t="s">
        <v>1</v>
      </c>
      <c r="L28" s="28"/>
    </row>
    <row r="29" spans="2:12" s="1" customFormat="1" ht="7.05" customHeight="1" x14ac:dyDescent="0.2">
      <c r="B29" s="28"/>
      <c r="L29" s="28"/>
    </row>
    <row r="30" spans="2:12" s="1" customFormat="1" ht="12" customHeight="1" x14ac:dyDescent="0.2">
      <c r="B30" s="28"/>
      <c r="D30" s="23" t="s">
        <v>34</v>
      </c>
      <c r="L30" s="28"/>
    </row>
    <row r="31" spans="2:12" s="7" customFormat="1" ht="16.5" customHeight="1" x14ac:dyDescent="0.2">
      <c r="B31" s="93"/>
      <c r="E31" s="207" t="s">
        <v>1</v>
      </c>
      <c r="F31" s="207"/>
      <c r="G31" s="207"/>
      <c r="H31" s="207"/>
      <c r="L31" s="93"/>
    </row>
    <row r="32" spans="2:12" s="1" customFormat="1" ht="7.05" customHeight="1" x14ac:dyDescent="0.2">
      <c r="B32" s="28"/>
      <c r="L32" s="28"/>
    </row>
    <row r="33" spans="2:12" s="1" customFormat="1" ht="7.05" customHeight="1" x14ac:dyDescent="0.2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25.35" customHeight="1" x14ac:dyDescent="0.2">
      <c r="B34" s="28"/>
      <c r="D34" s="94" t="s">
        <v>35</v>
      </c>
      <c r="J34" s="65">
        <f>ROUND(J132, 2)</f>
        <v>0</v>
      </c>
      <c r="L34" s="28"/>
    </row>
    <row r="35" spans="2:12" s="1" customFormat="1" ht="7.05" customHeight="1" x14ac:dyDescent="0.2">
      <c r="B35" s="28"/>
      <c r="D35" s="52"/>
      <c r="E35" s="52"/>
      <c r="F35" s="52"/>
      <c r="G35" s="52"/>
      <c r="H35" s="52"/>
      <c r="I35" s="52"/>
      <c r="J35" s="52"/>
      <c r="K35" s="52"/>
      <c r="L35" s="28"/>
    </row>
    <row r="36" spans="2:12" s="1" customFormat="1" ht="14.4" customHeight="1" x14ac:dyDescent="0.2">
      <c r="B36" s="28"/>
      <c r="F36" s="31" t="s">
        <v>37</v>
      </c>
      <c r="I36" s="31" t="s">
        <v>36</v>
      </c>
      <c r="J36" s="31" t="s">
        <v>38</v>
      </c>
      <c r="L36" s="28"/>
    </row>
    <row r="37" spans="2:12" s="1" customFormat="1" ht="14.4" customHeight="1" x14ac:dyDescent="0.2">
      <c r="B37" s="28"/>
      <c r="D37" s="54" t="s">
        <v>39</v>
      </c>
      <c r="E37" s="33" t="s">
        <v>40</v>
      </c>
      <c r="F37" s="95">
        <f>ROUND((SUM(BE132:BE208)),  2)</f>
        <v>0</v>
      </c>
      <c r="G37" s="96"/>
      <c r="H37" s="96"/>
      <c r="I37" s="97">
        <v>0.2</v>
      </c>
      <c r="J37" s="95">
        <f>ROUND(((SUM(BE132:BE208))*I37),  2)</f>
        <v>0</v>
      </c>
      <c r="L37" s="28"/>
    </row>
    <row r="38" spans="2:12" s="1" customFormat="1" ht="14.4" customHeight="1" x14ac:dyDescent="0.2">
      <c r="B38" s="28"/>
      <c r="E38" s="33" t="s">
        <v>41</v>
      </c>
      <c r="F38" s="95">
        <f>ROUND((SUM(BF132:BF208)),  2)</f>
        <v>0</v>
      </c>
      <c r="G38" s="96"/>
      <c r="H38" s="96"/>
      <c r="I38" s="97">
        <v>0.2</v>
      </c>
      <c r="J38" s="95">
        <f>ROUND(((SUM(BF132:BF208))*I38),  2)</f>
        <v>0</v>
      </c>
      <c r="L38" s="28"/>
    </row>
    <row r="39" spans="2:12" s="1" customFormat="1" ht="14.4" hidden="1" customHeight="1" x14ac:dyDescent="0.2">
      <c r="B39" s="28"/>
      <c r="E39" s="23" t="s">
        <v>42</v>
      </c>
      <c r="F39" s="85">
        <f>ROUND((SUM(BG132:BG208)),  2)</f>
        <v>0</v>
      </c>
      <c r="I39" s="98">
        <v>0.2</v>
      </c>
      <c r="J39" s="85">
        <f>0</f>
        <v>0</v>
      </c>
      <c r="L39" s="28"/>
    </row>
    <row r="40" spans="2:12" s="1" customFormat="1" ht="14.4" hidden="1" customHeight="1" x14ac:dyDescent="0.2">
      <c r="B40" s="28"/>
      <c r="E40" s="23" t="s">
        <v>43</v>
      </c>
      <c r="F40" s="85">
        <f>ROUND((SUM(BH132:BH208)),  2)</f>
        <v>0</v>
      </c>
      <c r="I40" s="98">
        <v>0.2</v>
      </c>
      <c r="J40" s="85">
        <f>0</f>
        <v>0</v>
      </c>
      <c r="L40" s="28"/>
    </row>
    <row r="41" spans="2:12" s="1" customFormat="1" ht="14.4" hidden="1" customHeight="1" x14ac:dyDescent="0.2">
      <c r="B41" s="28"/>
      <c r="E41" s="33" t="s">
        <v>44</v>
      </c>
      <c r="F41" s="95">
        <f>ROUND((SUM(BI132:BI208)),  2)</f>
        <v>0</v>
      </c>
      <c r="G41" s="96"/>
      <c r="H41" s="96"/>
      <c r="I41" s="97">
        <v>0</v>
      </c>
      <c r="J41" s="95">
        <f>0</f>
        <v>0</v>
      </c>
      <c r="L41" s="28"/>
    </row>
    <row r="42" spans="2:12" s="1" customFormat="1" ht="7.05" customHeight="1" x14ac:dyDescent="0.2">
      <c r="B42" s="28"/>
      <c r="L42" s="28"/>
    </row>
    <row r="43" spans="2:12" s="1" customFormat="1" ht="25.35" customHeight="1" x14ac:dyDescent="0.2">
      <c r="B43" s="28"/>
      <c r="C43" s="99"/>
      <c r="D43" s="100" t="s">
        <v>45</v>
      </c>
      <c r="E43" s="56"/>
      <c r="F43" s="56"/>
      <c r="G43" s="101" t="s">
        <v>46</v>
      </c>
      <c r="H43" s="102" t="s">
        <v>47</v>
      </c>
      <c r="I43" s="56"/>
      <c r="J43" s="103">
        <f>SUM(J34:J41)</f>
        <v>0</v>
      </c>
      <c r="K43" s="104"/>
      <c r="L43" s="28"/>
    </row>
    <row r="44" spans="2:12" s="1" customFormat="1" ht="14.4" customHeight="1" x14ac:dyDescent="0.2">
      <c r="B44" s="28"/>
      <c r="L44" s="28"/>
    </row>
    <row r="45" spans="2:12" ht="14.4" customHeight="1" x14ac:dyDescent="0.2">
      <c r="B45" s="16"/>
      <c r="L45" s="16"/>
    </row>
    <row r="46" spans="2:12" ht="14.4" customHeight="1" x14ac:dyDescent="0.2">
      <c r="B46" s="16"/>
      <c r="L46" s="16"/>
    </row>
    <row r="47" spans="2:12" ht="14.4" customHeight="1" x14ac:dyDescent="0.2">
      <c r="B47" s="16"/>
      <c r="L47" s="16"/>
    </row>
    <row r="48" spans="2:12" ht="14.4" customHeight="1" x14ac:dyDescent="0.2">
      <c r="B48" s="16"/>
      <c r="L48" s="16"/>
    </row>
    <row r="49" spans="2:12" ht="14.4" customHeight="1" x14ac:dyDescent="0.2">
      <c r="B49" s="16"/>
      <c r="L49" s="16"/>
    </row>
    <row r="50" spans="2:12" s="1" customFormat="1" ht="14.4" customHeight="1" x14ac:dyDescent="0.2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3.2" x14ac:dyDescent="0.2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.2" x14ac:dyDescent="0.2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3.2" x14ac:dyDescent="0.2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.0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.05" customHeight="1" x14ac:dyDescent="0.2">
      <c r="B82" s="28"/>
      <c r="C82" s="17" t="s">
        <v>158</v>
      </c>
      <c r="L82" s="28"/>
    </row>
    <row r="83" spans="2:12" s="1" customFormat="1" ht="7.05" customHeight="1" x14ac:dyDescent="0.2">
      <c r="B83" s="28"/>
      <c r="L83" s="28"/>
    </row>
    <row r="84" spans="2:12" s="1" customFormat="1" ht="12" customHeight="1" x14ac:dyDescent="0.2">
      <c r="B84" s="28"/>
      <c r="C84" s="23" t="s">
        <v>15</v>
      </c>
      <c r="L84" s="28"/>
    </row>
    <row r="85" spans="2:12" s="1" customFormat="1" ht="16.5" customHeight="1" x14ac:dyDescent="0.2">
      <c r="B85" s="28"/>
      <c r="E85" s="234" t="str">
        <f>E7</f>
        <v>Výstavba novej budovy strediska DSS Doména</v>
      </c>
      <c r="F85" s="235"/>
      <c r="G85" s="235"/>
      <c r="H85" s="235"/>
      <c r="L85" s="28"/>
    </row>
    <row r="86" spans="2:12" ht="12" customHeight="1" x14ac:dyDescent="0.2">
      <c r="B86" s="16"/>
      <c r="C86" s="23" t="s">
        <v>153</v>
      </c>
      <c r="L86" s="16"/>
    </row>
    <row r="87" spans="2:12" ht="16.5" customHeight="1" x14ac:dyDescent="0.2">
      <c r="B87" s="16"/>
      <c r="E87" s="234" t="s">
        <v>154</v>
      </c>
      <c r="F87" s="199"/>
      <c r="G87" s="199"/>
      <c r="H87" s="199"/>
      <c r="L87" s="16"/>
    </row>
    <row r="88" spans="2:12" ht="12" customHeight="1" x14ac:dyDescent="0.2">
      <c r="B88" s="16"/>
      <c r="C88" s="23" t="s">
        <v>155</v>
      </c>
      <c r="L88" s="16"/>
    </row>
    <row r="89" spans="2:12" s="1" customFormat="1" ht="16.5" customHeight="1" x14ac:dyDescent="0.2">
      <c r="B89" s="28"/>
      <c r="E89" s="220" t="s">
        <v>1810</v>
      </c>
      <c r="F89" s="233"/>
      <c r="G89" s="233"/>
      <c r="H89" s="233"/>
      <c r="L89" s="28"/>
    </row>
    <row r="90" spans="2:12" s="1" customFormat="1" ht="12" customHeight="1" x14ac:dyDescent="0.2">
      <c r="B90" s="28"/>
      <c r="C90" s="23" t="s">
        <v>1671</v>
      </c>
      <c r="L90" s="28"/>
    </row>
    <row r="91" spans="2:12" s="1" customFormat="1" ht="16.5" customHeight="1" x14ac:dyDescent="0.2">
      <c r="B91" s="28"/>
      <c r="E91" s="229" t="str">
        <f>E13</f>
        <v>3.2 - Vykurovací systém</v>
      </c>
      <c r="F91" s="233"/>
      <c r="G91" s="233"/>
      <c r="H91" s="233"/>
      <c r="L91" s="28"/>
    </row>
    <row r="92" spans="2:12" s="1" customFormat="1" ht="7.05" customHeight="1" x14ac:dyDescent="0.2">
      <c r="B92" s="28"/>
      <c r="L92" s="28"/>
    </row>
    <row r="93" spans="2:12" s="1" customFormat="1" ht="12" customHeight="1" x14ac:dyDescent="0.2">
      <c r="B93" s="28"/>
      <c r="C93" s="23" t="s">
        <v>19</v>
      </c>
      <c r="F93" s="21" t="str">
        <f>F16</f>
        <v>k.ú.: Ždiar nad Hronom, č.p.:1793/3</v>
      </c>
      <c r="I93" s="23" t="s">
        <v>21</v>
      </c>
      <c r="J93" s="51" t="str">
        <f>IF(J16="","",J16)</f>
        <v>5. 4. 2024</v>
      </c>
      <c r="L93" s="28"/>
    </row>
    <row r="94" spans="2:12" s="1" customFormat="1" ht="7.05" customHeight="1" x14ac:dyDescent="0.2">
      <c r="B94" s="28"/>
      <c r="L94" s="28"/>
    </row>
    <row r="95" spans="2:12" s="1" customFormat="1" ht="15.15" customHeight="1" x14ac:dyDescent="0.2">
      <c r="B95" s="28"/>
      <c r="C95" s="23" t="s">
        <v>23</v>
      </c>
      <c r="F95" s="21" t="str">
        <f>E19</f>
        <v>Zriadenie sociálnych služieb LIPA</v>
      </c>
      <c r="I95" s="23" t="s">
        <v>29</v>
      </c>
      <c r="J95" s="26" t="str">
        <f>E25</f>
        <v>Ing. Viliam Michálek</v>
      </c>
      <c r="L95" s="28"/>
    </row>
    <row r="96" spans="2:12" s="1" customFormat="1" ht="15.15" customHeight="1" x14ac:dyDescent="0.2">
      <c r="B96" s="28"/>
      <c r="C96" s="23" t="s">
        <v>27</v>
      </c>
      <c r="F96" s="21" t="str">
        <f>IF(E22="","",E22)</f>
        <v>Vyplň údaj</v>
      </c>
      <c r="I96" s="23" t="s">
        <v>32</v>
      </c>
      <c r="J96" s="26" t="str">
        <f>E28</f>
        <v>Ing. Peter Antol</v>
      </c>
      <c r="L96" s="28"/>
    </row>
    <row r="97" spans="2:47" s="1" customFormat="1" ht="10.199999999999999" customHeight="1" x14ac:dyDescent="0.2">
      <c r="B97" s="28"/>
      <c r="L97" s="28"/>
    </row>
    <row r="98" spans="2:47" s="1" customFormat="1" ht="29.25" customHeight="1" x14ac:dyDescent="0.2">
      <c r="B98" s="28"/>
      <c r="C98" s="107" t="s">
        <v>159</v>
      </c>
      <c r="D98" s="99"/>
      <c r="E98" s="99"/>
      <c r="F98" s="99"/>
      <c r="G98" s="99"/>
      <c r="H98" s="99"/>
      <c r="I98" s="99"/>
      <c r="J98" s="108" t="s">
        <v>160</v>
      </c>
      <c r="K98" s="99"/>
      <c r="L98" s="28"/>
    </row>
    <row r="99" spans="2:47" s="1" customFormat="1" ht="10.199999999999999" customHeight="1" x14ac:dyDescent="0.2">
      <c r="B99" s="28"/>
      <c r="L99" s="28"/>
    </row>
    <row r="100" spans="2:47" s="1" customFormat="1" ht="22.8" customHeight="1" x14ac:dyDescent="0.2">
      <c r="B100" s="28"/>
      <c r="C100" s="109" t="s">
        <v>161</v>
      </c>
      <c r="J100" s="65">
        <f>J132</f>
        <v>0</v>
      </c>
      <c r="L100" s="28"/>
      <c r="AU100" s="13" t="s">
        <v>162</v>
      </c>
    </row>
    <row r="101" spans="2:47" s="8" customFormat="1" ht="25.05" customHeight="1" x14ac:dyDescent="0.2">
      <c r="B101" s="110"/>
      <c r="D101" s="111" t="s">
        <v>163</v>
      </c>
      <c r="E101" s="112"/>
      <c r="F101" s="112"/>
      <c r="G101" s="112"/>
      <c r="H101" s="112"/>
      <c r="I101" s="112"/>
      <c r="J101" s="113">
        <f>J133</f>
        <v>0</v>
      </c>
      <c r="L101" s="110"/>
    </row>
    <row r="102" spans="2:47" s="9" customFormat="1" ht="19.95" customHeight="1" x14ac:dyDescent="0.2">
      <c r="B102" s="114"/>
      <c r="D102" s="115" t="s">
        <v>169</v>
      </c>
      <c r="E102" s="116"/>
      <c r="F102" s="116"/>
      <c r="G102" s="116"/>
      <c r="H102" s="116"/>
      <c r="I102" s="116"/>
      <c r="J102" s="117">
        <f>J134</f>
        <v>0</v>
      </c>
      <c r="L102" s="114"/>
    </row>
    <row r="103" spans="2:47" s="8" customFormat="1" ht="25.05" customHeight="1" x14ac:dyDescent="0.2">
      <c r="B103" s="110"/>
      <c r="D103" s="111" t="s">
        <v>171</v>
      </c>
      <c r="E103" s="112"/>
      <c r="F103" s="112"/>
      <c r="G103" s="112"/>
      <c r="H103" s="112"/>
      <c r="I103" s="112"/>
      <c r="J103" s="113">
        <f>J145</f>
        <v>0</v>
      </c>
      <c r="L103" s="110"/>
    </row>
    <row r="104" spans="2:47" s="9" customFormat="1" ht="19.95" customHeight="1" x14ac:dyDescent="0.2">
      <c r="B104" s="114"/>
      <c r="D104" s="115" t="s">
        <v>174</v>
      </c>
      <c r="E104" s="116"/>
      <c r="F104" s="116"/>
      <c r="G104" s="116"/>
      <c r="H104" s="116"/>
      <c r="I104" s="116"/>
      <c r="J104" s="117">
        <f>J146</f>
        <v>0</v>
      </c>
      <c r="L104" s="114"/>
    </row>
    <row r="105" spans="2:47" s="9" customFormat="1" ht="19.95" customHeight="1" x14ac:dyDescent="0.2">
      <c r="B105" s="114"/>
      <c r="D105" s="115" t="s">
        <v>2058</v>
      </c>
      <c r="E105" s="116"/>
      <c r="F105" s="116"/>
      <c r="G105" s="116"/>
      <c r="H105" s="116"/>
      <c r="I105" s="116"/>
      <c r="J105" s="117">
        <f>J156</f>
        <v>0</v>
      </c>
      <c r="L105" s="114"/>
    </row>
    <row r="106" spans="2:47" s="9" customFormat="1" ht="19.95" customHeight="1" x14ac:dyDescent="0.2">
      <c r="B106" s="114"/>
      <c r="D106" s="115" t="s">
        <v>1816</v>
      </c>
      <c r="E106" s="116"/>
      <c r="F106" s="116"/>
      <c r="G106" s="116"/>
      <c r="H106" s="116"/>
      <c r="I106" s="116"/>
      <c r="J106" s="117">
        <f>J169</f>
        <v>0</v>
      </c>
      <c r="L106" s="114"/>
    </row>
    <row r="107" spans="2:47" s="9" customFormat="1" ht="19.95" customHeight="1" x14ac:dyDescent="0.2">
      <c r="B107" s="114"/>
      <c r="D107" s="115" t="s">
        <v>2059</v>
      </c>
      <c r="E107" s="116"/>
      <c r="F107" s="116"/>
      <c r="G107" s="116"/>
      <c r="H107" s="116"/>
      <c r="I107" s="116"/>
      <c r="J107" s="117">
        <f>J180</f>
        <v>0</v>
      </c>
      <c r="L107" s="114"/>
    </row>
    <row r="108" spans="2:47" s="8" customFormat="1" ht="25.05" customHeight="1" x14ac:dyDescent="0.2">
      <c r="B108" s="110"/>
      <c r="D108" s="111" t="s">
        <v>188</v>
      </c>
      <c r="E108" s="112"/>
      <c r="F108" s="112"/>
      <c r="G108" s="112"/>
      <c r="H108" s="112"/>
      <c r="I108" s="112"/>
      <c r="J108" s="113">
        <f>J201</f>
        <v>0</v>
      </c>
      <c r="L108" s="110"/>
    </row>
    <row r="109" spans="2:47" s="1" customFormat="1" ht="21.75" customHeight="1" x14ac:dyDescent="0.2">
      <c r="B109" s="28"/>
      <c r="L109" s="28"/>
    </row>
    <row r="110" spans="2:47" s="1" customFormat="1" ht="7.05" customHeight="1" x14ac:dyDescent="0.2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28"/>
    </row>
    <row r="114" spans="2:12" s="1" customFormat="1" ht="7.05" customHeight="1" x14ac:dyDescent="0.2">
      <c r="B114" s="45"/>
      <c r="C114" s="46"/>
      <c r="D114" s="46"/>
      <c r="E114" s="46"/>
      <c r="F114" s="46"/>
      <c r="G114" s="46"/>
      <c r="H114" s="46"/>
      <c r="I114" s="46"/>
      <c r="J114" s="46"/>
      <c r="K114" s="46"/>
      <c r="L114" s="28"/>
    </row>
    <row r="115" spans="2:12" s="1" customFormat="1" ht="25.05" customHeight="1" x14ac:dyDescent="0.2">
      <c r="B115" s="28"/>
      <c r="C115" s="17" t="s">
        <v>190</v>
      </c>
      <c r="L115" s="28"/>
    </row>
    <row r="116" spans="2:12" s="1" customFormat="1" ht="7.05" customHeight="1" x14ac:dyDescent="0.2">
      <c r="B116" s="28"/>
      <c r="L116" s="28"/>
    </row>
    <row r="117" spans="2:12" s="1" customFormat="1" ht="12" customHeight="1" x14ac:dyDescent="0.2">
      <c r="B117" s="28"/>
      <c r="C117" s="23" t="s">
        <v>15</v>
      </c>
      <c r="L117" s="28"/>
    </row>
    <row r="118" spans="2:12" s="1" customFormat="1" ht="16.5" customHeight="1" x14ac:dyDescent="0.2">
      <c r="B118" s="28"/>
      <c r="E118" s="234" t="str">
        <f>E7</f>
        <v>Výstavba novej budovy strediska DSS Doména</v>
      </c>
      <c r="F118" s="235"/>
      <c r="G118" s="235"/>
      <c r="H118" s="235"/>
      <c r="L118" s="28"/>
    </row>
    <row r="119" spans="2:12" ht="12" customHeight="1" x14ac:dyDescent="0.2">
      <c r="B119" s="16"/>
      <c r="C119" s="23" t="s">
        <v>153</v>
      </c>
      <c r="L119" s="16"/>
    </row>
    <row r="120" spans="2:12" ht="16.5" customHeight="1" x14ac:dyDescent="0.2">
      <c r="B120" s="16"/>
      <c r="E120" s="234" t="s">
        <v>154</v>
      </c>
      <c r="F120" s="199"/>
      <c r="G120" s="199"/>
      <c r="H120" s="199"/>
      <c r="L120" s="16"/>
    </row>
    <row r="121" spans="2:12" ht="12" customHeight="1" x14ac:dyDescent="0.2">
      <c r="B121" s="16"/>
      <c r="C121" s="23" t="s">
        <v>155</v>
      </c>
      <c r="L121" s="16"/>
    </row>
    <row r="122" spans="2:12" s="1" customFormat="1" ht="16.5" customHeight="1" x14ac:dyDescent="0.2">
      <c r="B122" s="28"/>
      <c r="E122" s="220" t="s">
        <v>1810</v>
      </c>
      <c r="F122" s="233"/>
      <c r="G122" s="233"/>
      <c r="H122" s="233"/>
      <c r="L122" s="28"/>
    </row>
    <row r="123" spans="2:12" s="1" customFormat="1" ht="12" customHeight="1" x14ac:dyDescent="0.2">
      <c r="B123" s="28"/>
      <c r="C123" s="23" t="s">
        <v>1671</v>
      </c>
      <c r="L123" s="28"/>
    </row>
    <row r="124" spans="2:12" s="1" customFormat="1" ht="16.5" customHeight="1" x14ac:dyDescent="0.2">
      <c r="B124" s="28"/>
      <c r="E124" s="229" t="str">
        <f>E13</f>
        <v>3.2 - Vykurovací systém</v>
      </c>
      <c r="F124" s="233"/>
      <c r="G124" s="233"/>
      <c r="H124" s="233"/>
      <c r="L124" s="28"/>
    </row>
    <row r="125" spans="2:12" s="1" customFormat="1" ht="7.05" customHeight="1" x14ac:dyDescent="0.2">
      <c r="B125" s="28"/>
      <c r="L125" s="28"/>
    </row>
    <row r="126" spans="2:12" s="1" customFormat="1" ht="12" customHeight="1" x14ac:dyDescent="0.2">
      <c r="B126" s="28"/>
      <c r="C126" s="23" t="s">
        <v>19</v>
      </c>
      <c r="F126" s="21" t="str">
        <f>F16</f>
        <v>k.ú.: Ždiar nad Hronom, č.p.:1793/3</v>
      </c>
      <c r="I126" s="23" t="s">
        <v>21</v>
      </c>
      <c r="J126" s="51" t="str">
        <f>IF(J16="","",J16)</f>
        <v>5. 4. 2024</v>
      </c>
      <c r="L126" s="28"/>
    </row>
    <row r="127" spans="2:12" s="1" customFormat="1" ht="7.05" customHeight="1" x14ac:dyDescent="0.2">
      <c r="B127" s="28"/>
      <c r="L127" s="28"/>
    </row>
    <row r="128" spans="2:12" s="1" customFormat="1" ht="15.15" customHeight="1" x14ac:dyDescent="0.2">
      <c r="B128" s="28"/>
      <c r="C128" s="23" t="s">
        <v>23</v>
      </c>
      <c r="F128" s="21" t="str">
        <f>E19</f>
        <v>Zriadenie sociálnych služieb LIPA</v>
      </c>
      <c r="I128" s="23" t="s">
        <v>29</v>
      </c>
      <c r="J128" s="26" t="str">
        <f>E25</f>
        <v>Ing. Viliam Michálek</v>
      </c>
      <c r="L128" s="28"/>
    </row>
    <row r="129" spans="2:65" s="1" customFormat="1" ht="15.15" customHeight="1" x14ac:dyDescent="0.2">
      <c r="B129" s="28"/>
      <c r="C129" s="23" t="s">
        <v>27</v>
      </c>
      <c r="F129" s="21" t="str">
        <f>IF(E22="","",E22)</f>
        <v>Vyplň údaj</v>
      </c>
      <c r="I129" s="23" t="s">
        <v>32</v>
      </c>
      <c r="J129" s="26" t="str">
        <f>E28</f>
        <v>Ing. Peter Antol</v>
      </c>
      <c r="L129" s="28"/>
    </row>
    <row r="130" spans="2:65" s="1" customFormat="1" ht="10.199999999999999" customHeight="1" x14ac:dyDescent="0.2">
      <c r="B130" s="28"/>
      <c r="L130" s="28"/>
    </row>
    <row r="131" spans="2:65" s="10" customFormat="1" ht="29.25" customHeight="1" x14ac:dyDescent="0.2">
      <c r="B131" s="118"/>
      <c r="C131" s="119" t="s">
        <v>191</v>
      </c>
      <c r="D131" s="120" t="s">
        <v>60</v>
      </c>
      <c r="E131" s="120" t="s">
        <v>56</v>
      </c>
      <c r="F131" s="120" t="s">
        <v>57</v>
      </c>
      <c r="G131" s="120" t="s">
        <v>192</v>
      </c>
      <c r="H131" s="120" t="s">
        <v>193</v>
      </c>
      <c r="I131" s="120" t="s">
        <v>194</v>
      </c>
      <c r="J131" s="121" t="s">
        <v>160</v>
      </c>
      <c r="K131" s="122" t="s">
        <v>195</v>
      </c>
      <c r="L131" s="118"/>
      <c r="M131" s="58" t="s">
        <v>1</v>
      </c>
      <c r="N131" s="59" t="s">
        <v>39</v>
      </c>
      <c r="O131" s="59" t="s">
        <v>196</v>
      </c>
      <c r="P131" s="59" t="s">
        <v>197</v>
      </c>
      <c r="Q131" s="59" t="s">
        <v>198</v>
      </c>
      <c r="R131" s="59" t="s">
        <v>199</v>
      </c>
      <c r="S131" s="59" t="s">
        <v>200</v>
      </c>
      <c r="T131" s="60" t="s">
        <v>201</v>
      </c>
    </row>
    <row r="132" spans="2:65" s="1" customFormat="1" ht="22.8" customHeight="1" x14ac:dyDescent="0.3">
      <c r="B132" s="28"/>
      <c r="C132" s="63" t="s">
        <v>161</v>
      </c>
      <c r="J132" s="123">
        <f>BK132</f>
        <v>0</v>
      </c>
      <c r="L132" s="28"/>
      <c r="M132" s="61"/>
      <c r="N132" s="52"/>
      <c r="O132" s="52"/>
      <c r="P132" s="124">
        <f>P133+P145+P201</f>
        <v>0</v>
      </c>
      <c r="Q132" s="52"/>
      <c r="R132" s="124">
        <f>R133+R145+R201</f>
        <v>1.7258088500000004</v>
      </c>
      <c r="S132" s="52"/>
      <c r="T132" s="125">
        <f>T133+T145+T201</f>
        <v>0.25800000000000001</v>
      </c>
      <c r="AT132" s="13" t="s">
        <v>74</v>
      </c>
      <c r="AU132" s="13" t="s">
        <v>162</v>
      </c>
      <c r="BK132" s="126">
        <f>BK133+BK145+BK201</f>
        <v>0</v>
      </c>
    </row>
    <row r="133" spans="2:65" s="11" customFormat="1" ht="25.95" customHeight="1" x14ac:dyDescent="0.25">
      <c r="B133" s="127"/>
      <c r="D133" s="128" t="s">
        <v>74</v>
      </c>
      <c r="E133" s="129" t="s">
        <v>202</v>
      </c>
      <c r="F133" s="129" t="s">
        <v>203</v>
      </c>
      <c r="I133" s="130"/>
      <c r="J133" s="131">
        <f>BK133</f>
        <v>0</v>
      </c>
      <c r="L133" s="127"/>
      <c r="M133" s="132"/>
      <c r="P133" s="133">
        <f>P134</f>
        <v>0</v>
      </c>
      <c r="R133" s="133">
        <f>R134</f>
        <v>4.6399999999999995E-4</v>
      </c>
      <c r="T133" s="134">
        <f>T134</f>
        <v>0.25800000000000001</v>
      </c>
      <c r="AR133" s="128" t="s">
        <v>82</v>
      </c>
      <c r="AT133" s="135" t="s">
        <v>74</v>
      </c>
      <c r="AU133" s="135" t="s">
        <v>75</v>
      </c>
      <c r="AY133" s="128" t="s">
        <v>204</v>
      </c>
      <c r="BK133" s="136">
        <f>BK134</f>
        <v>0</v>
      </c>
    </row>
    <row r="134" spans="2:65" s="11" customFormat="1" ht="22.8" customHeight="1" x14ac:dyDescent="0.25">
      <c r="B134" s="127"/>
      <c r="D134" s="128" t="s">
        <v>74</v>
      </c>
      <c r="E134" s="137" t="s">
        <v>237</v>
      </c>
      <c r="F134" s="137" t="s">
        <v>534</v>
      </c>
      <c r="I134" s="130"/>
      <c r="J134" s="138">
        <f>BK134</f>
        <v>0</v>
      </c>
      <c r="L134" s="127"/>
      <c r="M134" s="132"/>
      <c r="P134" s="133">
        <f>SUM(P135:P144)</f>
        <v>0</v>
      </c>
      <c r="R134" s="133">
        <f>SUM(R135:R144)</f>
        <v>4.6399999999999995E-4</v>
      </c>
      <c r="T134" s="134">
        <f>SUM(T135:T144)</f>
        <v>0.25800000000000001</v>
      </c>
      <c r="AR134" s="128" t="s">
        <v>82</v>
      </c>
      <c r="AT134" s="135" t="s">
        <v>74</v>
      </c>
      <c r="AU134" s="135" t="s">
        <v>82</v>
      </c>
      <c r="AY134" s="128" t="s">
        <v>204</v>
      </c>
      <c r="BK134" s="136">
        <f>SUM(BK135:BK144)</f>
        <v>0</v>
      </c>
    </row>
    <row r="135" spans="2:65" s="1" customFormat="1" ht="33" customHeight="1" x14ac:dyDescent="0.2">
      <c r="B135" s="139"/>
      <c r="C135" s="140" t="s">
        <v>82</v>
      </c>
      <c r="D135" s="140" t="s">
        <v>206</v>
      </c>
      <c r="E135" s="141" t="s">
        <v>2060</v>
      </c>
      <c r="F135" s="142" t="s">
        <v>2061</v>
      </c>
      <c r="G135" s="143" t="s">
        <v>495</v>
      </c>
      <c r="H135" s="144">
        <v>10</v>
      </c>
      <c r="I135" s="145"/>
      <c r="J135" s="146">
        <f t="shared" ref="J135:J144" si="0">ROUND(I135*H135,2)</f>
        <v>0</v>
      </c>
      <c r="K135" s="147"/>
      <c r="L135" s="28"/>
      <c r="M135" s="148" t="s">
        <v>1</v>
      </c>
      <c r="N135" s="149" t="s">
        <v>41</v>
      </c>
      <c r="P135" s="150">
        <f t="shared" ref="P135:P144" si="1">O135*H135</f>
        <v>0</v>
      </c>
      <c r="Q135" s="150">
        <v>0</v>
      </c>
      <c r="R135" s="150">
        <f t="shared" ref="R135:R144" si="2">Q135*H135</f>
        <v>0</v>
      </c>
      <c r="S135" s="150">
        <v>7.0000000000000001E-3</v>
      </c>
      <c r="T135" s="151">
        <f t="shared" ref="T135:T144" si="3">S135*H135</f>
        <v>7.0000000000000007E-2</v>
      </c>
      <c r="AR135" s="152" t="s">
        <v>210</v>
      </c>
      <c r="AT135" s="152" t="s">
        <v>206</v>
      </c>
      <c r="AU135" s="152" t="s">
        <v>88</v>
      </c>
      <c r="AY135" s="13" t="s">
        <v>204</v>
      </c>
      <c r="BE135" s="153">
        <f t="shared" ref="BE135:BE144" si="4">IF(N135="základná",J135,0)</f>
        <v>0</v>
      </c>
      <c r="BF135" s="153">
        <f t="shared" ref="BF135:BF144" si="5">IF(N135="znížená",J135,0)</f>
        <v>0</v>
      </c>
      <c r="BG135" s="153">
        <f t="shared" ref="BG135:BG144" si="6">IF(N135="zákl. prenesená",J135,0)</f>
        <v>0</v>
      </c>
      <c r="BH135" s="153">
        <f t="shared" ref="BH135:BH144" si="7">IF(N135="zníž. prenesená",J135,0)</f>
        <v>0</v>
      </c>
      <c r="BI135" s="153">
        <f t="shared" ref="BI135:BI144" si="8">IF(N135="nulová",J135,0)</f>
        <v>0</v>
      </c>
      <c r="BJ135" s="13" t="s">
        <v>88</v>
      </c>
      <c r="BK135" s="153">
        <f t="shared" ref="BK135:BK144" si="9">ROUND(I135*H135,2)</f>
        <v>0</v>
      </c>
      <c r="BL135" s="13" t="s">
        <v>210</v>
      </c>
      <c r="BM135" s="152" t="s">
        <v>2062</v>
      </c>
    </row>
    <row r="136" spans="2:65" s="1" customFormat="1" ht="24.15" customHeight="1" x14ac:dyDescent="0.2">
      <c r="B136" s="139"/>
      <c r="C136" s="140" t="s">
        <v>88</v>
      </c>
      <c r="D136" s="140" t="s">
        <v>206</v>
      </c>
      <c r="E136" s="141" t="s">
        <v>1258</v>
      </c>
      <c r="F136" s="142" t="s">
        <v>1259</v>
      </c>
      <c r="G136" s="143" t="s">
        <v>1256</v>
      </c>
      <c r="H136" s="144">
        <v>400</v>
      </c>
      <c r="I136" s="145"/>
      <c r="J136" s="146">
        <f t="shared" si="0"/>
        <v>0</v>
      </c>
      <c r="K136" s="147"/>
      <c r="L136" s="28"/>
      <c r="M136" s="148" t="s">
        <v>1</v>
      </c>
      <c r="N136" s="149" t="s">
        <v>41</v>
      </c>
      <c r="P136" s="150">
        <f t="shared" si="1"/>
        <v>0</v>
      </c>
      <c r="Q136" s="150">
        <v>1.1599999999999999E-6</v>
      </c>
      <c r="R136" s="150">
        <f t="shared" si="2"/>
        <v>4.6399999999999995E-4</v>
      </c>
      <c r="S136" s="150">
        <v>2.0000000000000002E-5</v>
      </c>
      <c r="T136" s="151">
        <f t="shared" si="3"/>
        <v>8.0000000000000002E-3</v>
      </c>
      <c r="AR136" s="152" t="s">
        <v>210</v>
      </c>
      <c r="AT136" s="152" t="s">
        <v>206</v>
      </c>
      <c r="AU136" s="152" t="s">
        <v>88</v>
      </c>
      <c r="AY136" s="13" t="s">
        <v>204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88</v>
      </c>
      <c r="BK136" s="153">
        <f t="shared" si="9"/>
        <v>0</v>
      </c>
      <c r="BL136" s="13" t="s">
        <v>210</v>
      </c>
      <c r="BM136" s="152" t="s">
        <v>2063</v>
      </c>
    </row>
    <row r="137" spans="2:65" s="1" customFormat="1" ht="21.75" customHeight="1" x14ac:dyDescent="0.2">
      <c r="B137" s="139"/>
      <c r="C137" s="140" t="s">
        <v>93</v>
      </c>
      <c r="D137" s="140" t="s">
        <v>206</v>
      </c>
      <c r="E137" s="141" t="s">
        <v>1264</v>
      </c>
      <c r="F137" s="142" t="s">
        <v>1265</v>
      </c>
      <c r="G137" s="143" t="s">
        <v>270</v>
      </c>
      <c r="H137" s="144">
        <v>0.25800000000000001</v>
      </c>
      <c r="I137" s="145"/>
      <c r="J137" s="146">
        <f t="shared" si="0"/>
        <v>0</v>
      </c>
      <c r="K137" s="147"/>
      <c r="L137" s="28"/>
      <c r="M137" s="148" t="s">
        <v>1</v>
      </c>
      <c r="N137" s="149" t="s">
        <v>41</v>
      </c>
      <c r="P137" s="150">
        <f t="shared" si="1"/>
        <v>0</v>
      </c>
      <c r="Q137" s="150">
        <v>0</v>
      </c>
      <c r="R137" s="150">
        <f t="shared" si="2"/>
        <v>0</v>
      </c>
      <c r="S137" s="150">
        <v>0</v>
      </c>
      <c r="T137" s="151">
        <f t="shared" si="3"/>
        <v>0</v>
      </c>
      <c r="AR137" s="152" t="s">
        <v>210</v>
      </c>
      <c r="AT137" s="152" t="s">
        <v>206</v>
      </c>
      <c r="AU137" s="152" t="s">
        <v>88</v>
      </c>
      <c r="AY137" s="13" t="s">
        <v>204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88</v>
      </c>
      <c r="BK137" s="153">
        <f t="shared" si="9"/>
        <v>0</v>
      </c>
      <c r="BL137" s="13" t="s">
        <v>210</v>
      </c>
      <c r="BM137" s="152" t="s">
        <v>2064</v>
      </c>
    </row>
    <row r="138" spans="2:65" s="1" customFormat="1" ht="24.15" customHeight="1" x14ac:dyDescent="0.2">
      <c r="B138" s="139"/>
      <c r="C138" s="140" t="s">
        <v>210</v>
      </c>
      <c r="D138" s="140" t="s">
        <v>206</v>
      </c>
      <c r="E138" s="141" t="s">
        <v>1267</v>
      </c>
      <c r="F138" s="142" t="s">
        <v>1268</v>
      </c>
      <c r="G138" s="143" t="s">
        <v>270</v>
      </c>
      <c r="H138" s="144">
        <v>0.25800000000000001</v>
      </c>
      <c r="I138" s="145"/>
      <c r="J138" s="146">
        <f t="shared" si="0"/>
        <v>0</v>
      </c>
      <c r="K138" s="147"/>
      <c r="L138" s="28"/>
      <c r="M138" s="148" t="s">
        <v>1</v>
      </c>
      <c r="N138" s="149" t="s">
        <v>41</v>
      </c>
      <c r="P138" s="150">
        <f t="shared" si="1"/>
        <v>0</v>
      </c>
      <c r="Q138" s="150">
        <v>0</v>
      </c>
      <c r="R138" s="150">
        <f t="shared" si="2"/>
        <v>0</v>
      </c>
      <c r="S138" s="150">
        <v>0</v>
      </c>
      <c r="T138" s="151">
        <f t="shared" si="3"/>
        <v>0</v>
      </c>
      <c r="AR138" s="152" t="s">
        <v>210</v>
      </c>
      <c r="AT138" s="152" t="s">
        <v>206</v>
      </c>
      <c r="AU138" s="152" t="s">
        <v>88</v>
      </c>
      <c r="AY138" s="13" t="s">
        <v>204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88</v>
      </c>
      <c r="BK138" s="153">
        <f t="shared" si="9"/>
        <v>0</v>
      </c>
      <c r="BL138" s="13" t="s">
        <v>210</v>
      </c>
      <c r="BM138" s="152" t="s">
        <v>2065</v>
      </c>
    </row>
    <row r="139" spans="2:65" s="1" customFormat="1" ht="24.15" customHeight="1" x14ac:dyDescent="0.2">
      <c r="B139" s="139"/>
      <c r="C139" s="140" t="s">
        <v>221</v>
      </c>
      <c r="D139" s="140" t="s">
        <v>206</v>
      </c>
      <c r="E139" s="141" t="s">
        <v>1270</v>
      </c>
      <c r="F139" s="142" t="s">
        <v>1271</v>
      </c>
      <c r="G139" s="143" t="s">
        <v>270</v>
      </c>
      <c r="H139" s="144">
        <v>0.25800000000000001</v>
      </c>
      <c r="I139" s="145"/>
      <c r="J139" s="146">
        <f t="shared" si="0"/>
        <v>0</v>
      </c>
      <c r="K139" s="147"/>
      <c r="L139" s="28"/>
      <c r="M139" s="148" t="s">
        <v>1</v>
      </c>
      <c r="N139" s="149" t="s">
        <v>41</v>
      </c>
      <c r="P139" s="150">
        <f t="shared" si="1"/>
        <v>0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210</v>
      </c>
      <c r="AT139" s="152" t="s">
        <v>206</v>
      </c>
      <c r="AU139" s="152" t="s">
        <v>88</v>
      </c>
      <c r="AY139" s="13" t="s">
        <v>204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88</v>
      </c>
      <c r="BK139" s="153">
        <f t="shared" si="9"/>
        <v>0</v>
      </c>
      <c r="BL139" s="13" t="s">
        <v>210</v>
      </c>
      <c r="BM139" s="152" t="s">
        <v>2066</v>
      </c>
    </row>
    <row r="140" spans="2:65" s="1" customFormat="1" ht="24.15" customHeight="1" x14ac:dyDescent="0.2">
      <c r="B140" s="139"/>
      <c r="C140" s="140" t="s">
        <v>225</v>
      </c>
      <c r="D140" s="140" t="s">
        <v>206</v>
      </c>
      <c r="E140" s="141" t="s">
        <v>1273</v>
      </c>
      <c r="F140" s="142" t="s">
        <v>1274</v>
      </c>
      <c r="G140" s="143" t="s">
        <v>270</v>
      </c>
      <c r="H140" s="144">
        <v>0.25800000000000001</v>
      </c>
      <c r="I140" s="145"/>
      <c r="J140" s="146">
        <f t="shared" si="0"/>
        <v>0</v>
      </c>
      <c r="K140" s="147"/>
      <c r="L140" s="28"/>
      <c r="M140" s="148" t="s">
        <v>1</v>
      </c>
      <c r="N140" s="149" t="s">
        <v>41</v>
      </c>
      <c r="P140" s="150">
        <f t="shared" si="1"/>
        <v>0</v>
      </c>
      <c r="Q140" s="150">
        <v>0</v>
      </c>
      <c r="R140" s="150">
        <f t="shared" si="2"/>
        <v>0</v>
      </c>
      <c r="S140" s="150">
        <v>0</v>
      </c>
      <c r="T140" s="151">
        <f t="shared" si="3"/>
        <v>0</v>
      </c>
      <c r="AR140" s="152" t="s">
        <v>210</v>
      </c>
      <c r="AT140" s="152" t="s">
        <v>206</v>
      </c>
      <c r="AU140" s="152" t="s">
        <v>88</v>
      </c>
      <c r="AY140" s="13" t="s">
        <v>204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88</v>
      </c>
      <c r="BK140" s="153">
        <f t="shared" si="9"/>
        <v>0</v>
      </c>
      <c r="BL140" s="13" t="s">
        <v>210</v>
      </c>
      <c r="BM140" s="152" t="s">
        <v>2067</v>
      </c>
    </row>
    <row r="141" spans="2:65" s="1" customFormat="1" ht="21.75" customHeight="1" x14ac:dyDescent="0.2">
      <c r="B141" s="139"/>
      <c r="C141" s="140" t="s">
        <v>229</v>
      </c>
      <c r="D141" s="140" t="s">
        <v>206</v>
      </c>
      <c r="E141" s="141" t="s">
        <v>1276</v>
      </c>
      <c r="F141" s="142" t="s">
        <v>1277</v>
      </c>
      <c r="G141" s="143" t="s">
        <v>270</v>
      </c>
      <c r="H141" s="144">
        <v>0.25800000000000001</v>
      </c>
      <c r="I141" s="145"/>
      <c r="J141" s="146">
        <f t="shared" si="0"/>
        <v>0</v>
      </c>
      <c r="K141" s="147"/>
      <c r="L141" s="28"/>
      <c r="M141" s="148" t="s">
        <v>1</v>
      </c>
      <c r="N141" s="149" t="s">
        <v>41</v>
      </c>
      <c r="P141" s="150">
        <f t="shared" si="1"/>
        <v>0</v>
      </c>
      <c r="Q141" s="150">
        <v>0</v>
      </c>
      <c r="R141" s="150">
        <f t="shared" si="2"/>
        <v>0</v>
      </c>
      <c r="S141" s="150">
        <v>0</v>
      </c>
      <c r="T141" s="151">
        <f t="shared" si="3"/>
        <v>0</v>
      </c>
      <c r="AR141" s="152" t="s">
        <v>210</v>
      </c>
      <c r="AT141" s="152" t="s">
        <v>206</v>
      </c>
      <c r="AU141" s="152" t="s">
        <v>88</v>
      </c>
      <c r="AY141" s="13" t="s">
        <v>204</v>
      </c>
      <c r="BE141" s="153">
        <f t="shared" si="4"/>
        <v>0</v>
      </c>
      <c r="BF141" s="153">
        <f t="shared" si="5"/>
        <v>0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88</v>
      </c>
      <c r="BK141" s="153">
        <f t="shared" si="9"/>
        <v>0</v>
      </c>
      <c r="BL141" s="13" t="s">
        <v>210</v>
      </c>
      <c r="BM141" s="152" t="s">
        <v>2068</v>
      </c>
    </row>
    <row r="142" spans="2:65" s="1" customFormat="1" ht="24.15" customHeight="1" x14ac:dyDescent="0.2">
      <c r="B142" s="139"/>
      <c r="C142" s="140" t="s">
        <v>233</v>
      </c>
      <c r="D142" s="140" t="s">
        <v>206</v>
      </c>
      <c r="E142" s="141" t="s">
        <v>1279</v>
      </c>
      <c r="F142" s="142" t="s">
        <v>1280</v>
      </c>
      <c r="G142" s="143" t="s">
        <v>270</v>
      </c>
      <c r="H142" s="144">
        <v>5.16</v>
      </c>
      <c r="I142" s="145"/>
      <c r="J142" s="146">
        <f t="shared" si="0"/>
        <v>0</v>
      </c>
      <c r="K142" s="147"/>
      <c r="L142" s="28"/>
      <c r="M142" s="148" t="s">
        <v>1</v>
      </c>
      <c r="N142" s="149" t="s">
        <v>41</v>
      </c>
      <c r="P142" s="150">
        <f t="shared" si="1"/>
        <v>0</v>
      </c>
      <c r="Q142" s="150">
        <v>0</v>
      </c>
      <c r="R142" s="150">
        <f t="shared" si="2"/>
        <v>0</v>
      </c>
      <c r="S142" s="150">
        <v>0</v>
      </c>
      <c r="T142" s="151">
        <f t="shared" si="3"/>
        <v>0</v>
      </c>
      <c r="AR142" s="152" t="s">
        <v>210</v>
      </c>
      <c r="AT142" s="152" t="s">
        <v>206</v>
      </c>
      <c r="AU142" s="152" t="s">
        <v>88</v>
      </c>
      <c r="AY142" s="13" t="s">
        <v>204</v>
      </c>
      <c r="BE142" s="153">
        <f t="shared" si="4"/>
        <v>0</v>
      </c>
      <c r="BF142" s="153">
        <f t="shared" si="5"/>
        <v>0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88</v>
      </c>
      <c r="BK142" s="153">
        <f t="shared" si="9"/>
        <v>0</v>
      </c>
      <c r="BL142" s="13" t="s">
        <v>210</v>
      </c>
      <c r="BM142" s="152" t="s">
        <v>2069</v>
      </c>
    </row>
    <row r="143" spans="2:65" s="1" customFormat="1" ht="16.5" customHeight="1" x14ac:dyDescent="0.2">
      <c r="B143" s="139"/>
      <c r="C143" s="140" t="s">
        <v>237</v>
      </c>
      <c r="D143" s="140" t="s">
        <v>206</v>
      </c>
      <c r="E143" s="141" t="s">
        <v>1282</v>
      </c>
      <c r="F143" s="142" t="s">
        <v>2070</v>
      </c>
      <c r="G143" s="143" t="s">
        <v>270</v>
      </c>
      <c r="H143" s="144">
        <v>0.25800000000000001</v>
      </c>
      <c r="I143" s="145"/>
      <c r="J143" s="146">
        <f t="shared" si="0"/>
        <v>0</v>
      </c>
      <c r="K143" s="147"/>
      <c r="L143" s="28"/>
      <c r="M143" s="148" t="s">
        <v>1</v>
      </c>
      <c r="N143" s="149" t="s">
        <v>41</v>
      </c>
      <c r="P143" s="150">
        <f t="shared" si="1"/>
        <v>0</v>
      </c>
      <c r="Q143" s="150">
        <v>0</v>
      </c>
      <c r="R143" s="150">
        <f t="shared" si="2"/>
        <v>0</v>
      </c>
      <c r="S143" s="150">
        <v>0</v>
      </c>
      <c r="T143" s="151">
        <f t="shared" si="3"/>
        <v>0</v>
      </c>
      <c r="AR143" s="152" t="s">
        <v>210</v>
      </c>
      <c r="AT143" s="152" t="s">
        <v>206</v>
      </c>
      <c r="AU143" s="152" t="s">
        <v>88</v>
      </c>
      <c r="AY143" s="13" t="s">
        <v>204</v>
      </c>
      <c r="BE143" s="153">
        <f t="shared" si="4"/>
        <v>0</v>
      </c>
      <c r="BF143" s="153">
        <f t="shared" si="5"/>
        <v>0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3" t="s">
        <v>88</v>
      </c>
      <c r="BK143" s="153">
        <f t="shared" si="9"/>
        <v>0</v>
      </c>
      <c r="BL143" s="13" t="s">
        <v>210</v>
      </c>
      <c r="BM143" s="152" t="s">
        <v>2071</v>
      </c>
    </row>
    <row r="144" spans="2:65" s="1" customFormat="1" ht="16.5" customHeight="1" x14ac:dyDescent="0.2">
      <c r="B144" s="139"/>
      <c r="C144" s="140" t="s">
        <v>241</v>
      </c>
      <c r="D144" s="140" t="s">
        <v>206</v>
      </c>
      <c r="E144" s="141" t="s">
        <v>2072</v>
      </c>
      <c r="F144" s="142" t="s">
        <v>1819</v>
      </c>
      <c r="G144" s="143" t="s">
        <v>1238</v>
      </c>
      <c r="H144" s="144">
        <v>18</v>
      </c>
      <c r="I144" s="145"/>
      <c r="J144" s="146">
        <f t="shared" si="0"/>
        <v>0</v>
      </c>
      <c r="K144" s="147"/>
      <c r="L144" s="28"/>
      <c r="M144" s="148" t="s">
        <v>1</v>
      </c>
      <c r="N144" s="149" t="s">
        <v>41</v>
      </c>
      <c r="P144" s="150">
        <f t="shared" si="1"/>
        <v>0</v>
      </c>
      <c r="Q144" s="150">
        <v>0</v>
      </c>
      <c r="R144" s="150">
        <f t="shared" si="2"/>
        <v>0</v>
      </c>
      <c r="S144" s="150">
        <v>0.01</v>
      </c>
      <c r="T144" s="151">
        <f t="shared" si="3"/>
        <v>0.18</v>
      </c>
      <c r="AR144" s="152" t="s">
        <v>210</v>
      </c>
      <c r="AT144" s="152" t="s">
        <v>206</v>
      </c>
      <c r="AU144" s="152" t="s">
        <v>88</v>
      </c>
      <c r="AY144" s="13" t="s">
        <v>204</v>
      </c>
      <c r="BE144" s="153">
        <f t="shared" si="4"/>
        <v>0</v>
      </c>
      <c r="BF144" s="153">
        <f t="shared" si="5"/>
        <v>0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3" t="s">
        <v>88</v>
      </c>
      <c r="BK144" s="153">
        <f t="shared" si="9"/>
        <v>0</v>
      </c>
      <c r="BL144" s="13" t="s">
        <v>210</v>
      </c>
      <c r="BM144" s="152" t="s">
        <v>2073</v>
      </c>
    </row>
    <row r="145" spans="2:65" s="11" customFormat="1" ht="25.95" customHeight="1" x14ac:dyDescent="0.25">
      <c r="B145" s="127"/>
      <c r="D145" s="128" t="s">
        <v>74</v>
      </c>
      <c r="E145" s="129" t="s">
        <v>577</v>
      </c>
      <c r="F145" s="129" t="s">
        <v>578</v>
      </c>
      <c r="I145" s="130"/>
      <c r="J145" s="131">
        <f>BK145</f>
        <v>0</v>
      </c>
      <c r="L145" s="127"/>
      <c r="M145" s="132"/>
      <c r="P145" s="133">
        <f>P146+P156+P169+P180</f>
        <v>0</v>
      </c>
      <c r="R145" s="133">
        <f>R146+R156+R169+R180</f>
        <v>1.7253448500000004</v>
      </c>
      <c r="T145" s="134">
        <f>T146+T156+T169+T180</f>
        <v>0</v>
      </c>
      <c r="AR145" s="128" t="s">
        <v>88</v>
      </c>
      <c r="AT145" s="135" t="s">
        <v>74</v>
      </c>
      <c r="AU145" s="135" t="s">
        <v>75</v>
      </c>
      <c r="AY145" s="128" t="s">
        <v>204</v>
      </c>
      <c r="BK145" s="136">
        <f>BK146+BK156+BK169+BK180</f>
        <v>0</v>
      </c>
    </row>
    <row r="146" spans="2:65" s="11" customFormat="1" ht="22.8" customHeight="1" x14ac:dyDescent="0.25">
      <c r="B146" s="127"/>
      <c r="D146" s="128" t="s">
        <v>74</v>
      </c>
      <c r="E146" s="137" t="s">
        <v>689</v>
      </c>
      <c r="F146" s="137" t="s">
        <v>690</v>
      </c>
      <c r="I146" s="130"/>
      <c r="J146" s="138">
        <f>BK146</f>
        <v>0</v>
      </c>
      <c r="L146" s="127"/>
      <c r="M146" s="132"/>
      <c r="P146" s="133">
        <f>SUM(P147:P155)</f>
        <v>0</v>
      </c>
      <c r="R146" s="133">
        <f>SUM(R147:R155)</f>
        <v>3.5710000000000006E-2</v>
      </c>
      <c r="T146" s="134">
        <f>SUM(T147:T155)</f>
        <v>0</v>
      </c>
      <c r="AR146" s="128" t="s">
        <v>88</v>
      </c>
      <c r="AT146" s="135" t="s">
        <v>74</v>
      </c>
      <c r="AU146" s="135" t="s">
        <v>82</v>
      </c>
      <c r="AY146" s="128" t="s">
        <v>204</v>
      </c>
      <c r="BK146" s="136">
        <f>SUM(BK147:BK155)</f>
        <v>0</v>
      </c>
    </row>
    <row r="147" spans="2:65" s="1" customFormat="1" ht="21.75" customHeight="1" x14ac:dyDescent="0.2">
      <c r="B147" s="139"/>
      <c r="C147" s="140" t="s">
        <v>247</v>
      </c>
      <c r="D147" s="140" t="s">
        <v>206</v>
      </c>
      <c r="E147" s="141" t="s">
        <v>1285</v>
      </c>
      <c r="F147" s="142" t="s">
        <v>1286</v>
      </c>
      <c r="G147" s="143" t="s">
        <v>495</v>
      </c>
      <c r="H147" s="144">
        <v>110</v>
      </c>
      <c r="I147" s="145"/>
      <c r="J147" s="146">
        <f t="shared" ref="J147:J155" si="10">ROUND(I147*H147,2)</f>
        <v>0</v>
      </c>
      <c r="K147" s="147"/>
      <c r="L147" s="28"/>
      <c r="M147" s="148" t="s">
        <v>1</v>
      </c>
      <c r="N147" s="149" t="s">
        <v>41</v>
      </c>
      <c r="P147" s="150">
        <f t="shared" ref="P147:P155" si="11">O147*H147</f>
        <v>0</v>
      </c>
      <c r="Q147" s="150">
        <v>4.0000000000000003E-5</v>
      </c>
      <c r="R147" s="150">
        <f t="shared" ref="R147:R155" si="12">Q147*H147</f>
        <v>4.4000000000000003E-3</v>
      </c>
      <c r="S147" s="150">
        <v>0</v>
      </c>
      <c r="T147" s="151">
        <f t="shared" ref="T147:T155" si="13">S147*H147</f>
        <v>0</v>
      </c>
      <c r="AR147" s="152" t="s">
        <v>267</v>
      </c>
      <c r="AT147" s="152" t="s">
        <v>206</v>
      </c>
      <c r="AU147" s="152" t="s">
        <v>88</v>
      </c>
      <c r="AY147" s="13" t="s">
        <v>204</v>
      </c>
      <c r="BE147" s="153">
        <f t="shared" ref="BE147:BE155" si="14">IF(N147="základná",J147,0)</f>
        <v>0</v>
      </c>
      <c r="BF147" s="153">
        <f t="shared" ref="BF147:BF155" si="15">IF(N147="znížená",J147,0)</f>
        <v>0</v>
      </c>
      <c r="BG147" s="153">
        <f t="shared" ref="BG147:BG155" si="16">IF(N147="zákl. prenesená",J147,0)</f>
        <v>0</v>
      </c>
      <c r="BH147" s="153">
        <f t="shared" ref="BH147:BH155" si="17">IF(N147="zníž. prenesená",J147,0)</f>
        <v>0</v>
      </c>
      <c r="BI147" s="153">
        <f t="shared" ref="BI147:BI155" si="18">IF(N147="nulová",J147,0)</f>
        <v>0</v>
      </c>
      <c r="BJ147" s="13" t="s">
        <v>88</v>
      </c>
      <c r="BK147" s="153">
        <f t="shared" ref="BK147:BK155" si="19">ROUND(I147*H147,2)</f>
        <v>0</v>
      </c>
      <c r="BL147" s="13" t="s">
        <v>267</v>
      </c>
      <c r="BM147" s="152" t="s">
        <v>2074</v>
      </c>
    </row>
    <row r="148" spans="2:65" s="1" customFormat="1" ht="33" customHeight="1" x14ac:dyDescent="0.2">
      <c r="B148" s="139"/>
      <c r="C148" s="154" t="s">
        <v>251</v>
      </c>
      <c r="D148" s="154" t="s">
        <v>301</v>
      </c>
      <c r="E148" s="155" t="s">
        <v>1291</v>
      </c>
      <c r="F148" s="156" t="s">
        <v>1292</v>
      </c>
      <c r="G148" s="157" t="s">
        <v>495</v>
      </c>
      <c r="H148" s="158">
        <v>25</v>
      </c>
      <c r="I148" s="159"/>
      <c r="J148" s="160">
        <f t="shared" si="10"/>
        <v>0</v>
      </c>
      <c r="K148" s="161"/>
      <c r="L148" s="162"/>
      <c r="M148" s="163" t="s">
        <v>1</v>
      </c>
      <c r="N148" s="164" t="s">
        <v>41</v>
      </c>
      <c r="P148" s="150">
        <f t="shared" si="11"/>
        <v>0</v>
      </c>
      <c r="Q148" s="150">
        <v>6.0000000000000002E-5</v>
      </c>
      <c r="R148" s="150">
        <f t="shared" si="12"/>
        <v>1.5E-3</v>
      </c>
      <c r="S148" s="150">
        <v>0</v>
      </c>
      <c r="T148" s="151">
        <f t="shared" si="13"/>
        <v>0</v>
      </c>
      <c r="AR148" s="152" t="s">
        <v>334</v>
      </c>
      <c r="AT148" s="152" t="s">
        <v>301</v>
      </c>
      <c r="AU148" s="152" t="s">
        <v>88</v>
      </c>
      <c r="AY148" s="13" t="s">
        <v>204</v>
      </c>
      <c r="BE148" s="153">
        <f t="shared" si="14"/>
        <v>0</v>
      </c>
      <c r="BF148" s="153">
        <f t="shared" si="15"/>
        <v>0</v>
      </c>
      <c r="BG148" s="153">
        <f t="shared" si="16"/>
        <v>0</v>
      </c>
      <c r="BH148" s="153">
        <f t="shared" si="17"/>
        <v>0</v>
      </c>
      <c r="BI148" s="153">
        <f t="shared" si="18"/>
        <v>0</v>
      </c>
      <c r="BJ148" s="13" t="s">
        <v>88</v>
      </c>
      <c r="BK148" s="153">
        <f t="shared" si="19"/>
        <v>0</v>
      </c>
      <c r="BL148" s="13" t="s">
        <v>267</v>
      </c>
      <c r="BM148" s="152" t="s">
        <v>2075</v>
      </c>
    </row>
    <row r="149" spans="2:65" s="1" customFormat="1" ht="33" customHeight="1" x14ac:dyDescent="0.2">
      <c r="B149" s="139"/>
      <c r="C149" s="154" t="s">
        <v>255</v>
      </c>
      <c r="D149" s="154" t="s">
        <v>301</v>
      </c>
      <c r="E149" s="155" t="s">
        <v>1294</v>
      </c>
      <c r="F149" s="156" t="s">
        <v>1295</v>
      </c>
      <c r="G149" s="157" t="s">
        <v>495</v>
      </c>
      <c r="H149" s="158">
        <v>85</v>
      </c>
      <c r="I149" s="159"/>
      <c r="J149" s="160">
        <f t="shared" si="10"/>
        <v>0</v>
      </c>
      <c r="K149" s="161"/>
      <c r="L149" s="162"/>
      <c r="M149" s="163" t="s">
        <v>1</v>
      </c>
      <c r="N149" s="164" t="s">
        <v>41</v>
      </c>
      <c r="P149" s="150">
        <f t="shared" si="11"/>
        <v>0</v>
      </c>
      <c r="Q149" s="150">
        <v>4.0000000000000003E-5</v>
      </c>
      <c r="R149" s="150">
        <f t="shared" si="12"/>
        <v>3.4000000000000002E-3</v>
      </c>
      <c r="S149" s="150">
        <v>0</v>
      </c>
      <c r="T149" s="151">
        <f t="shared" si="13"/>
        <v>0</v>
      </c>
      <c r="AR149" s="152" t="s">
        <v>334</v>
      </c>
      <c r="AT149" s="152" t="s">
        <v>301</v>
      </c>
      <c r="AU149" s="152" t="s">
        <v>88</v>
      </c>
      <c r="AY149" s="13" t="s">
        <v>204</v>
      </c>
      <c r="BE149" s="153">
        <f t="shared" si="14"/>
        <v>0</v>
      </c>
      <c r="BF149" s="153">
        <f t="shared" si="15"/>
        <v>0</v>
      </c>
      <c r="BG149" s="153">
        <f t="shared" si="16"/>
        <v>0</v>
      </c>
      <c r="BH149" s="153">
        <f t="shared" si="17"/>
        <v>0</v>
      </c>
      <c r="BI149" s="153">
        <f t="shared" si="18"/>
        <v>0</v>
      </c>
      <c r="BJ149" s="13" t="s">
        <v>88</v>
      </c>
      <c r="BK149" s="153">
        <f t="shared" si="19"/>
        <v>0</v>
      </c>
      <c r="BL149" s="13" t="s">
        <v>267</v>
      </c>
      <c r="BM149" s="152" t="s">
        <v>2076</v>
      </c>
    </row>
    <row r="150" spans="2:65" s="1" customFormat="1" ht="21.75" customHeight="1" x14ac:dyDescent="0.2">
      <c r="B150" s="139"/>
      <c r="C150" s="140" t="s">
        <v>259</v>
      </c>
      <c r="D150" s="140" t="s">
        <v>206</v>
      </c>
      <c r="E150" s="141" t="s">
        <v>1297</v>
      </c>
      <c r="F150" s="142" t="s">
        <v>1298</v>
      </c>
      <c r="G150" s="143" t="s">
        <v>495</v>
      </c>
      <c r="H150" s="144">
        <v>93</v>
      </c>
      <c r="I150" s="145"/>
      <c r="J150" s="146">
        <f t="shared" si="10"/>
        <v>0</v>
      </c>
      <c r="K150" s="147"/>
      <c r="L150" s="28"/>
      <c r="M150" s="148" t="s">
        <v>1</v>
      </c>
      <c r="N150" s="149" t="s">
        <v>41</v>
      </c>
      <c r="P150" s="150">
        <f t="shared" si="11"/>
        <v>0</v>
      </c>
      <c r="Q150" s="150">
        <v>4.0000000000000003E-5</v>
      </c>
      <c r="R150" s="150">
        <f t="shared" si="12"/>
        <v>3.7200000000000002E-3</v>
      </c>
      <c r="S150" s="150">
        <v>0</v>
      </c>
      <c r="T150" s="151">
        <f t="shared" si="13"/>
        <v>0</v>
      </c>
      <c r="AR150" s="152" t="s">
        <v>267</v>
      </c>
      <c r="AT150" s="152" t="s">
        <v>206</v>
      </c>
      <c r="AU150" s="152" t="s">
        <v>88</v>
      </c>
      <c r="AY150" s="13" t="s">
        <v>204</v>
      </c>
      <c r="BE150" s="153">
        <f t="shared" si="14"/>
        <v>0</v>
      </c>
      <c r="BF150" s="153">
        <f t="shared" si="15"/>
        <v>0</v>
      </c>
      <c r="BG150" s="153">
        <f t="shared" si="16"/>
        <v>0</v>
      </c>
      <c r="BH150" s="153">
        <f t="shared" si="17"/>
        <v>0</v>
      </c>
      <c r="BI150" s="153">
        <f t="shared" si="18"/>
        <v>0</v>
      </c>
      <c r="BJ150" s="13" t="s">
        <v>88</v>
      </c>
      <c r="BK150" s="153">
        <f t="shared" si="19"/>
        <v>0</v>
      </c>
      <c r="BL150" s="13" t="s">
        <v>267</v>
      </c>
      <c r="BM150" s="152" t="s">
        <v>2077</v>
      </c>
    </row>
    <row r="151" spans="2:65" s="1" customFormat="1" ht="33" customHeight="1" x14ac:dyDescent="0.2">
      <c r="B151" s="139"/>
      <c r="C151" s="154" t="s">
        <v>263</v>
      </c>
      <c r="D151" s="154" t="s">
        <v>301</v>
      </c>
      <c r="E151" s="155" t="s">
        <v>1300</v>
      </c>
      <c r="F151" s="156" t="s">
        <v>1301</v>
      </c>
      <c r="G151" s="157" t="s">
        <v>495</v>
      </c>
      <c r="H151" s="158">
        <v>8</v>
      </c>
      <c r="I151" s="159"/>
      <c r="J151" s="160">
        <f t="shared" si="10"/>
        <v>0</v>
      </c>
      <c r="K151" s="161"/>
      <c r="L151" s="162"/>
      <c r="M151" s="163" t="s">
        <v>1</v>
      </c>
      <c r="N151" s="164" t="s">
        <v>41</v>
      </c>
      <c r="P151" s="150">
        <f t="shared" si="11"/>
        <v>0</v>
      </c>
      <c r="Q151" s="150">
        <v>1.8000000000000001E-4</v>
      </c>
      <c r="R151" s="150">
        <f t="shared" si="12"/>
        <v>1.4400000000000001E-3</v>
      </c>
      <c r="S151" s="150">
        <v>0</v>
      </c>
      <c r="T151" s="151">
        <f t="shared" si="13"/>
        <v>0</v>
      </c>
      <c r="AR151" s="152" t="s">
        <v>334</v>
      </c>
      <c r="AT151" s="152" t="s">
        <v>301</v>
      </c>
      <c r="AU151" s="152" t="s">
        <v>88</v>
      </c>
      <c r="AY151" s="13" t="s">
        <v>204</v>
      </c>
      <c r="BE151" s="153">
        <f t="shared" si="14"/>
        <v>0</v>
      </c>
      <c r="BF151" s="153">
        <f t="shared" si="15"/>
        <v>0</v>
      </c>
      <c r="BG151" s="153">
        <f t="shared" si="16"/>
        <v>0</v>
      </c>
      <c r="BH151" s="153">
        <f t="shared" si="17"/>
        <v>0</v>
      </c>
      <c r="BI151" s="153">
        <f t="shared" si="18"/>
        <v>0</v>
      </c>
      <c r="BJ151" s="13" t="s">
        <v>88</v>
      </c>
      <c r="BK151" s="153">
        <f t="shared" si="19"/>
        <v>0</v>
      </c>
      <c r="BL151" s="13" t="s">
        <v>267</v>
      </c>
      <c r="BM151" s="152" t="s">
        <v>2078</v>
      </c>
    </row>
    <row r="152" spans="2:65" s="1" customFormat="1" ht="33" customHeight="1" x14ac:dyDescent="0.2">
      <c r="B152" s="139"/>
      <c r="C152" s="154" t="s">
        <v>267</v>
      </c>
      <c r="D152" s="154" t="s">
        <v>301</v>
      </c>
      <c r="E152" s="155" t="s">
        <v>1303</v>
      </c>
      <c r="F152" s="156" t="s">
        <v>1304</v>
      </c>
      <c r="G152" s="157" t="s">
        <v>495</v>
      </c>
      <c r="H152" s="158">
        <v>85</v>
      </c>
      <c r="I152" s="159"/>
      <c r="J152" s="160">
        <f t="shared" si="10"/>
        <v>0</v>
      </c>
      <c r="K152" s="161"/>
      <c r="L152" s="162"/>
      <c r="M152" s="163" t="s">
        <v>1</v>
      </c>
      <c r="N152" s="164" t="s">
        <v>41</v>
      </c>
      <c r="P152" s="150">
        <f t="shared" si="11"/>
        <v>0</v>
      </c>
      <c r="Q152" s="150">
        <v>2.5000000000000001E-4</v>
      </c>
      <c r="R152" s="150">
        <f t="shared" si="12"/>
        <v>2.1250000000000002E-2</v>
      </c>
      <c r="S152" s="150">
        <v>0</v>
      </c>
      <c r="T152" s="151">
        <f t="shared" si="13"/>
        <v>0</v>
      </c>
      <c r="AR152" s="152" t="s">
        <v>334</v>
      </c>
      <c r="AT152" s="152" t="s">
        <v>301</v>
      </c>
      <c r="AU152" s="152" t="s">
        <v>88</v>
      </c>
      <c r="AY152" s="13" t="s">
        <v>204</v>
      </c>
      <c r="BE152" s="153">
        <f t="shared" si="14"/>
        <v>0</v>
      </c>
      <c r="BF152" s="153">
        <f t="shared" si="15"/>
        <v>0</v>
      </c>
      <c r="BG152" s="153">
        <f t="shared" si="16"/>
        <v>0</v>
      </c>
      <c r="BH152" s="153">
        <f t="shared" si="17"/>
        <v>0</v>
      </c>
      <c r="BI152" s="153">
        <f t="shared" si="18"/>
        <v>0</v>
      </c>
      <c r="BJ152" s="13" t="s">
        <v>88</v>
      </c>
      <c r="BK152" s="153">
        <f t="shared" si="19"/>
        <v>0</v>
      </c>
      <c r="BL152" s="13" t="s">
        <v>267</v>
      </c>
      <c r="BM152" s="152" t="s">
        <v>2079</v>
      </c>
    </row>
    <row r="153" spans="2:65" s="1" customFormat="1" ht="24.15" customHeight="1" x14ac:dyDescent="0.2">
      <c r="B153" s="139"/>
      <c r="C153" s="140" t="s">
        <v>272</v>
      </c>
      <c r="D153" s="140" t="s">
        <v>206</v>
      </c>
      <c r="E153" s="141" t="s">
        <v>720</v>
      </c>
      <c r="F153" s="142" t="s">
        <v>721</v>
      </c>
      <c r="G153" s="143" t="s">
        <v>641</v>
      </c>
      <c r="H153" s="165"/>
      <c r="I153" s="145"/>
      <c r="J153" s="146">
        <f t="shared" si="10"/>
        <v>0</v>
      </c>
      <c r="K153" s="147"/>
      <c r="L153" s="28"/>
      <c r="M153" s="148" t="s">
        <v>1</v>
      </c>
      <c r="N153" s="149" t="s">
        <v>41</v>
      </c>
      <c r="P153" s="150">
        <f t="shared" si="11"/>
        <v>0</v>
      </c>
      <c r="Q153" s="150">
        <v>0</v>
      </c>
      <c r="R153" s="150">
        <f t="shared" si="12"/>
        <v>0</v>
      </c>
      <c r="S153" s="150">
        <v>0</v>
      </c>
      <c r="T153" s="151">
        <f t="shared" si="13"/>
        <v>0</v>
      </c>
      <c r="AR153" s="152" t="s">
        <v>267</v>
      </c>
      <c r="AT153" s="152" t="s">
        <v>206</v>
      </c>
      <c r="AU153" s="152" t="s">
        <v>88</v>
      </c>
      <c r="AY153" s="13" t="s">
        <v>204</v>
      </c>
      <c r="BE153" s="153">
        <f t="shared" si="14"/>
        <v>0</v>
      </c>
      <c r="BF153" s="153">
        <f t="shared" si="15"/>
        <v>0</v>
      </c>
      <c r="BG153" s="153">
        <f t="shared" si="16"/>
        <v>0</v>
      </c>
      <c r="BH153" s="153">
        <f t="shared" si="17"/>
        <v>0</v>
      </c>
      <c r="BI153" s="153">
        <f t="shared" si="18"/>
        <v>0</v>
      </c>
      <c r="BJ153" s="13" t="s">
        <v>88</v>
      </c>
      <c r="BK153" s="153">
        <f t="shared" si="19"/>
        <v>0</v>
      </c>
      <c r="BL153" s="13" t="s">
        <v>267</v>
      </c>
      <c r="BM153" s="152" t="s">
        <v>2080</v>
      </c>
    </row>
    <row r="154" spans="2:65" s="1" customFormat="1" ht="24.15" customHeight="1" x14ac:dyDescent="0.2">
      <c r="B154" s="139"/>
      <c r="C154" s="140" t="s">
        <v>276</v>
      </c>
      <c r="D154" s="140" t="s">
        <v>206</v>
      </c>
      <c r="E154" s="141" t="s">
        <v>1316</v>
      </c>
      <c r="F154" s="142" t="s">
        <v>1317</v>
      </c>
      <c r="G154" s="143" t="s">
        <v>641</v>
      </c>
      <c r="H154" s="165"/>
      <c r="I154" s="145"/>
      <c r="J154" s="146">
        <f t="shared" si="10"/>
        <v>0</v>
      </c>
      <c r="K154" s="147"/>
      <c r="L154" s="28"/>
      <c r="M154" s="148" t="s">
        <v>1</v>
      </c>
      <c r="N154" s="149" t="s">
        <v>41</v>
      </c>
      <c r="P154" s="150">
        <f t="shared" si="11"/>
        <v>0</v>
      </c>
      <c r="Q154" s="150">
        <v>0</v>
      </c>
      <c r="R154" s="150">
        <f t="shared" si="12"/>
        <v>0</v>
      </c>
      <c r="S154" s="150">
        <v>0</v>
      </c>
      <c r="T154" s="151">
        <f t="shared" si="13"/>
        <v>0</v>
      </c>
      <c r="AR154" s="152" t="s">
        <v>267</v>
      </c>
      <c r="AT154" s="152" t="s">
        <v>206</v>
      </c>
      <c r="AU154" s="152" t="s">
        <v>88</v>
      </c>
      <c r="AY154" s="13" t="s">
        <v>204</v>
      </c>
      <c r="BE154" s="153">
        <f t="shared" si="14"/>
        <v>0</v>
      </c>
      <c r="BF154" s="153">
        <f t="shared" si="15"/>
        <v>0</v>
      </c>
      <c r="BG154" s="153">
        <f t="shared" si="16"/>
        <v>0</v>
      </c>
      <c r="BH154" s="153">
        <f t="shared" si="17"/>
        <v>0</v>
      </c>
      <c r="BI154" s="153">
        <f t="shared" si="18"/>
        <v>0</v>
      </c>
      <c r="BJ154" s="13" t="s">
        <v>88</v>
      </c>
      <c r="BK154" s="153">
        <f t="shared" si="19"/>
        <v>0</v>
      </c>
      <c r="BL154" s="13" t="s">
        <v>267</v>
      </c>
      <c r="BM154" s="152" t="s">
        <v>2081</v>
      </c>
    </row>
    <row r="155" spans="2:65" s="1" customFormat="1" ht="24.15" customHeight="1" x14ac:dyDescent="0.2">
      <c r="B155" s="139"/>
      <c r="C155" s="140" t="s">
        <v>280</v>
      </c>
      <c r="D155" s="140" t="s">
        <v>206</v>
      </c>
      <c r="E155" s="141" t="s">
        <v>1319</v>
      </c>
      <c r="F155" s="142" t="s">
        <v>1320</v>
      </c>
      <c r="G155" s="143" t="s">
        <v>641</v>
      </c>
      <c r="H155" s="165"/>
      <c r="I155" s="145"/>
      <c r="J155" s="146">
        <f t="shared" si="10"/>
        <v>0</v>
      </c>
      <c r="K155" s="147"/>
      <c r="L155" s="28"/>
      <c r="M155" s="148" t="s">
        <v>1</v>
      </c>
      <c r="N155" s="149" t="s">
        <v>41</v>
      </c>
      <c r="P155" s="150">
        <f t="shared" si="11"/>
        <v>0</v>
      </c>
      <c r="Q155" s="150">
        <v>0</v>
      </c>
      <c r="R155" s="150">
        <f t="shared" si="12"/>
        <v>0</v>
      </c>
      <c r="S155" s="150">
        <v>0</v>
      </c>
      <c r="T155" s="151">
        <f t="shared" si="13"/>
        <v>0</v>
      </c>
      <c r="AR155" s="152" t="s">
        <v>267</v>
      </c>
      <c r="AT155" s="152" t="s">
        <v>206</v>
      </c>
      <c r="AU155" s="152" t="s">
        <v>88</v>
      </c>
      <c r="AY155" s="13" t="s">
        <v>204</v>
      </c>
      <c r="BE155" s="153">
        <f t="shared" si="14"/>
        <v>0</v>
      </c>
      <c r="BF155" s="153">
        <f t="shared" si="15"/>
        <v>0</v>
      </c>
      <c r="BG155" s="153">
        <f t="shared" si="16"/>
        <v>0</v>
      </c>
      <c r="BH155" s="153">
        <f t="shared" si="17"/>
        <v>0</v>
      </c>
      <c r="BI155" s="153">
        <f t="shared" si="18"/>
        <v>0</v>
      </c>
      <c r="BJ155" s="13" t="s">
        <v>88</v>
      </c>
      <c r="BK155" s="153">
        <f t="shared" si="19"/>
        <v>0</v>
      </c>
      <c r="BL155" s="13" t="s">
        <v>267</v>
      </c>
      <c r="BM155" s="152" t="s">
        <v>2082</v>
      </c>
    </row>
    <row r="156" spans="2:65" s="11" customFormat="1" ht="22.8" customHeight="1" x14ac:dyDescent="0.25">
      <c r="B156" s="127"/>
      <c r="D156" s="128" t="s">
        <v>74</v>
      </c>
      <c r="E156" s="137" t="s">
        <v>1952</v>
      </c>
      <c r="F156" s="137" t="s">
        <v>2083</v>
      </c>
      <c r="I156" s="130"/>
      <c r="J156" s="138">
        <f>BK156</f>
        <v>0</v>
      </c>
      <c r="L156" s="127"/>
      <c r="M156" s="132"/>
      <c r="P156" s="133">
        <f>SUM(P157:P168)</f>
        <v>0</v>
      </c>
      <c r="R156" s="133">
        <f>SUM(R157:R168)</f>
        <v>0.17581235000000001</v>
      </c>
      <c r="T156" s="134">
        <f>SUM(T157:T168)</f>
        <v>0</v>
      </c>
      <c r="AR156" s="128" t="s">
        <v>88</v>
      </c>
      <c r="AT156" s="135" t="s">
        <v>74</v>
      </c>
      <c r="AU156" s="135" t="s">
        <v>82</v>
      </c>
      <c r="AY156" s="128" t="s">
        <v>204</v>
      </c>
      <c r="BK156" s="136">
        <f>SUM(BK157:BK168)</f>
        <v>0</v>
      </c>
    </row>
    <row r="157" spans="2:65" s="1" customFormat="1" ht="37.799999999999997" customHeight="1" x14ac:dyDescent="0.2">
      <c r="B157" s="139"/>
      <c r="C157" s="140" t="s">
        <v>7</v>
      </c>
      <c r="D157" s="140" t="s">
        <v>206</v>
      </c>
      <c r="E157" s="141" t="s">
        <v>2084</v>
      </c>
      <c r="F157" s="142" t="s">
        <v>2085</v>
      </c>
      <c r="G157" s="143" t="s">
        <v>495</v>
      </c>
      <c r="H157" s="144">
        <v>25</v>
      </c>
      <c r="I157" s="145"/>
      <c r="J157" s="146">
        <f t="shared" ref="J157:J168" si="20">ROUND(I157*H157,2)</f>
        <v>0</v>
      </c>
      <c r="K157" s="147"/>
      <c r="L157" s="28"/>
      <c r="M157" s="148" t="s">
        <v>1</v>
      </c>
      <c r="N157" s="149" t="s">
        <v>41</v>
      </c>
      <c r="P157" s="150">
        <f t="shared" ref="P157:P168" si="21">O157*H157</f>
        <v>0</v>
      </c>
      <c r="Q157" s="150">
        <v>4.9783E-4</v>
      </c>
      <c r="R157" s="150">
        <f t="shared" ref="R157:R168" si="22">Q157*H157</f>
        <v>1.244575E-2</v>
      </c>
      <c r="S157" s="150">
        <v>0</v>
      </c>
      <c r="T157" s="151">
        <f t="shared" ref="T157:T168" si="23">S157*H157</f>
        <v>0</v>
      </c>
      <c r="AR157" s="152" t="s">
        <v>267</v>
      </c>
      <c r="AT157" s="152" t="s">
        <v>206</v>
      </c>
      <c r="AU157" s="152" t="s">
        <v>88</v>
      </c>
      <c r="AY157" s="13" t="s">
        <v>204</v>
      </c>
      <c r="BE157" s="153">
        <f t="shared" ref="BE157:BE168" si="24">IF(N157="základná",J157,0)</f>
        <v>0</v>
      </c>
      <c r="BF157" s="153">
        <f t="shared" ref="BF157:BF168" si="25">IF(N157="znížená",J157,0)</f>
        <v>0</v>
      </c>
      <c r="BG157" s="153">
        <f t="shared" ref="BG157:BG168" si="26">IF(N157="zákl. prenesená",J157,0)</f>
        <v>0</v>
      </c>
      <c r="BH157" s="153">
        <f t="shared" ref="BH157:BH168" si="27">IF(N157="zníž. prenesená",J157,0)</f>
        <v>0</v>
      </c>
      <c r="BI157" s="153">
        <f t="shared" ref="BI157:BI168" si="28">IF(N157="nulová",J157,0)</f>
        <v>0</v>
      </c>
      <c r="BJ157" s="13" t="s">
        <v>88</v>
      </c>
      <c r="BK157" s="153">
        <f t="shared" ref="BK157:BK168" si="29">ROUND(I157*H157,2)</f>
        <v>0</v>
      </c>
      <c r="BL157" s="13" t="s">
        <v>267</v>
      </c>
      <c r="BM157" s="152" t="s">
        <v>2086</v>
      </c>
    </row>
    <row r="158" spans="2:65" s="1" customFormat="1" ht="37.799999999999997" customHeight="1" x14ac:dyDescent="0.2">
      <c r="B158" s="139"/>
      <c r="C158" s="140" t="s">
        <v>287</v>
      </c>
      <c r="D158" s="140" t="s">
        <v>206</v>
      </c>
      <c r="E158" s="141" t="s">
        <v>2087</v>
      </c>
      <c r="F158" s="142" t="s">
        <v>2088</v>
      </c>
      <c r="G158" s="143" t="s">
        <v>495</v>
      </c>
      <c r="H158" s="144">
        <v>85</v>
      </c>
      <c r="I158" s="145"/>
      <c r="J158" s="146">
        <f t="shared" si="20"/>
        <v>0</v>
      </c>
      <c r="K158" s="147"/>
      <c r="L158" s="28"/>
      <c r="M158" s="148" t="s">
        <v>1</v>
      </c>
      <c r="N158" s="149" t="s">
        <v>41</v>
      </c>
      <c r="P158" s="150">
        <f t="shared" si="21"/>
        <v>0</v>
      </c>
      <c r="Q158" s="150">
        <v>6.1812E-4</v>
      </c>
      <c r="R158" s="150">
        <f t="shared" si="22"/>
        <v>5.2540200000000002E-2</v>
      </c>
      <c r="S158" s="150">
        <v>0</v>
      </c>
      <c r="T158" s="151">
        <f t="shared" si="23"/>
        <v>0</v>
      </c>
      <c r="AR158" s="152" t="s">
        <v>267</v>
      </c>
      <c r="AT158" s="152" t="s">
        <v>206</v>
      </c>
      <c r="AU158" s="152" t="s">
        <v>88</v>
      </c>
      <c r="AY158" s="13" t="s">
        <v>204</v>
      </c>
      <c r="BE158" s="153">
        <f t="shared" si="24"/>
        <v>0</v>
      </c>
      <c r="BF158" s="153">
        <f t="shared" si="25"/>
        <v>0</v>
      </c>
      <c r="BG158" s="153">
        <f t="shared" si="26"/>
        <v>0</v>
      </c>
      <c r="BH158" s="153">
        <f t="shared" si="27"/>
        <v>0</v>
      </c>
      <c r="BI158" s="153">
        <f t="shared" si="28"/>
        <v>0</v>
      </c>
      <c r="BJ158" s="13" t="s">
        <v>88</v>
      </c>
      <c r="BK158" s="153">
        <f t="shared" si="29"/>
        <v>0</v>
      </c>
      <c r="BL158" s="13" t="s">
        <v>267</v>
      </c>
      <c r="BM158" s="152" t="s">
        <v>2089</v>
      </c>
    </row>
    <row r="159" spans="2:65" s="1" customFormat="1" ht="37.799999999999997" customHeight="1" x14ac:dyDescent="0.2">
      <c r="B159" s="139"/>
      <c r="C159" s="140" t="s">
        <v>291</v>
      </c>
      <c r="D159" s="140" t="s">
        <v>206</v>
      </c>
      <c r="E159" s="141" t="s">
        <v>2090</v>
      </c>
      <c r="F159" s="142" t="s">
        <v>2091</v>
      </c>
      <c r="G159" s="143" t="s">
        <v>495</v>
      </c>
      <c r="H159" s="144">
        <v>8</v>
      </c>
      <c r="I159" s="145"/>
      <c r="J159" s="146">
        <f t="shared" si="20"/>
        <v>0</v>
      </c>
      <c r="K159" s="147"/>
      <c r="L159" s="28"/>
      <c r="M159" s="148" t="s">
        <v>1</v>
      </c>
      <c r="N159" s="149" t="s">
        <v>41</v>
      </c>
      <c r="P159" s="150">
        <f t="shared" si="21"/>
        <v>0</v>
      </c>
      <c r="Q159" s="150">
        <v>8.9079999999999997E-4</v>
      </c>
      <c r="R159" s="150">
        <f t="shared" si="22"/>
        <v>7.1263999999999997E-3</v>
      </c>
      <c r="S159" s="150">
        <v>0</v>
      </c>
      <c r="T159" s="151">
        <f t="shared" si="23"/>
        <v>0</v>
      </c>
      <c r="AR159" s="152" t="s">
        <v>267</v>
      </c>
      <c r="AT159" s="152" t="s">
        <v>206</v>
      </c>
      <c r="AU159" s="152" t="s">
        <v>88</v>
      </c>
      <c r="AY159" s="13" t="s">
        <v>204</v>
      </c>
      <c r="BE159" s="153">
        <f t="shared" si="24"/>
        <v>0</v>
      </c>
      <c r="BF159" s="153">
        <f t="shared" si="25"/>
        <v>0</v>
      </c>
      <c r="BG159" s="153">
        <f t="shared" si="26"/>
        <v>0</v>
      </c>
      <c r="BH159" s="153">
        <f t="shared" si="27"/>
        <v>0</v>
      </c>
      <c r="BI159" s="153">
        <f t="shared" si="28"/>
        <v>0</v>
      </c>
      <c r="BJ159" s="13" t="s">
        <v>88</v>
      </c>
      <c r="BK159" s="153">
        <f t="shared" si="29"/>
        <v>0</v>
      </c>
      <c r="BL159" s="13" t="s">
        <v>267</v>
      </c>
      <c r="BM159" s="152" t="s">
        <v>2092</v>
      </c>
    </row>
    <row r="160" spans="2:65" s="1" customFormat="1" ht="37.799999999999997" customHeight="1" x14ac:dyDescent="0.2">
      <c r="B160" s="139"/>
      <c r="C160" s="140" t="s">
        <v>296</v>
      </c>
      <c r="D160" s="140" t="s">
        <v>206</v>
      </c>
      <c r="E160" s="141" t="s">
        <v>2093</v>
      </c>
      <c r="F160" s="142" t="s">
        <v>2094</v>
      </c>
      <c r="G160" s="143" t="s">
        <v>495</v>
      </c>
      <c r="H160" s="144">
        <v>85</v>
      </c>
      <c r="I160" s="145"/>
      <c r="J160" s="146">
        <f t="shared" si="20"/>
        <v>0</v>
      </c>
      <c r="K160" s="147"/>
      <c r="L160" s="28"/>
      <c r="M160" s="148" t="s">
        <v>1</v>
      </c>
      <c r="N160" s="149" t="s">
        <v>41</v>
      </c>
      <c r="P160" s="150">
        <f t="shared" si="21"/>
        <v>0</v>
      </c>
      <c r="Q160" s="150">
        <v>1.2199999999999999E-3</v>
      </c>
      <c r="R160" s="150">
        <f t="shared" si="22"/>
        <v>0.1037</v>
      </c>
      <c r="S160" s="150">
        <v>0</v>
      </c>
      <c r="T160" s="151">
        <f t="shared" si="23"/>
        <v>0</v>
      </c>
      <c r="AR160" s="152" t="s">
        <v>267</v>
      </c>
      <c r="AT160" s="152" t="s">
        <v>206</v>
      </c>
      <c r="AU160" s="152" t="s">
        <v>88</v>
      </c>
      <c r="AY160" s="13" t="s">
        <v>204</v>
      </c>
      <c r="BE160" s="153">
        <f t="shared" si="24"/>
        <v>0</v>
      </c>
      <c r="BF160" s="153">
        <f t="shared" si="25"/>
        <v>0</v>
      </c>
      <c r="BG160" s="153">
        <f t="shared" si="26"/>
        <v>0</v>
      </c>
      <c r="BH160" s="153">
        <f t="shared" si="27"/>
        <v>0</v>
      </c>
      <c r="BI160" s="153">
        <f t="shared" si="28"/>
        <v>0</v>
      </c>
      <c r="BJ160" s="13" t="s">
        <v>88</v>
      </c>
      <c r="BK160" s="153">
        <f t="shared" si="29"/>
        <v>0</v>
      </c>
      <c r="BL160" s="13" t="s">
        <v>267</v>
      </c>
      <c r="BM160" s="152" t="s">
        <v>2095</v>
      </c>
    </row>
    <row r="161" spans="2:65" s="1" customFormat="1" ht="16.5" customHeight="1" x14ac:dyDescent="0.2">
      <c r="B161" s="139"/>
      <c r="C161" s="140" t="s">
        <v>300</v>
      </c>
      <c r="D161" s="140" t="s">
        <v>206</v>
      </c>
      <c r="E161" s="141" t="s">
        <v>2096</v>
      </c>
      <c r="F161" s="142" t="s">
        <v>2097</v>
      </c>
      <c r="G161" s="143" t="s">
        <v>294</v>
      </c>
      <c r="H161" s="144">
        <v>114</v>
      </c>
      <c r="I161" s="145"/>
      <c r="J161" s="146">
        <f t="shared" si="20"/>
        <v>0</v>
      </c>
      <c r="K161" s="147"/>
      <c r="L161" s="28"/>
      <c r="M161" s="148" t="s">
        <v>1</v>
      </c>
      <c r="N161" s="149" t="s">
        <v>41</v>
      </c>
      <c r="P161" s="150">
        <f t="shared" si="21"/>
        <v>0</v>
      </c>
      <c r="Q161" s="150">
        <v>0</v>
      </c>
      <c r="R161" s="150">
        <f t="shared" si="22"/>
        <v>0</v>
      </c>
      <c r="S161" s="150">
        <v>0</v>
      </c>
      <c r="T161" s="151">
        <f t="shared" si="23"/>
        <v>0</v>
      </c>
      <c r="AR161" s="152" t="s">
        <v>267</v>
      </c>
      <c r="AT161" s="152" t="s">
        <v>206</v>
      </c>
      <c r="AU161" s="152" t="s">
        <v>88</v>
      </c>
      <c r="AY161" s="13" t="s">
        <v>204</v>
      </c>
      <c r="BE161" s="153">
        <f t="shared" si="24"/>
        <v>0</v>
      </c>
      <c r="BF161" s="153">
        <f t="shared" si="25"/>
        <v>0</v>
      </c>
      <c r="BG161" s="153">
        <f t="shared" si="26"/>
        <v>0</v>
      </c>
      <c r="BH161" s="153">
        <f t="shared" si="27"/>
        <v>0</v>
      </c>
      <c r="BI161" s="153">
        <f t="shared" si="28"/>
        <v>0</v>
      </c>
      <c r="BJ161" s="13" t="s">
        <v>88</v>
      </c>
      <c r="BK161" s="153">
        <f t="shared" si="29"/>
        <v>0</v>
      </c>
      <c r="BL161" s="13" t="s">
        <v>267</v>
      </c>
      <c r="BM161" s="152" t="s">
        <v>2098</v>
      </c>
    </row>
    <row r="162" spans="2:65" s="1" customFormat="1" ht="24.15" customHeight="1" x14ac:dyDescent="0.2">
      <c r="B162" s="139"/>
      <c r="C162" s="154" t="s">
        <v>306</v>
      </c>
      <c r="D162" s="154" t="s">
        <v>301</v>
      </c>
      <c r="E162" s="155" t="s">
        <v>2099</v>
      </c>
      <c r="F162" s="156" t="s">
        <v>2100</v>
      </c>
      <c r="G162" s="157" t="s">
        <v>294</v>
      </c>
      <c r="H162" s="158">
        <v>114</v>
      </c>
      <c r="I162" s="159"/>
      <c r="J162" s="160">
        <f t="shared" si="20"/>
        <v>0</v>
      </c>
      <c r="K162" s="161"/>
      <c r="L162" s="162"/>
      <c r="M162" s="163" t="s">
        <v>1</v>
      </c>
      <c r="N162" s="164" t="s">
        <v>41</v>
      </c>
      <c r="P162" s="150">
        <f t="shared" si="21"/>
        <v>0</v>
      </c>
      <c r="Q162" s="150">
        <v>0</v>
      </c>
      <c r="R162" s="150">
        <f t="shared" si="22"/>
        <v>0</v>
      </c>
      <c r="S162" s="150">
        <v>0</v>
      </c>
      <c r="T162" s="151">
        <f t="shared" si="23"/>
        <v>0</v>
      </c>
      <c r="AR162" s="152" t="s">
        <v>334</v>
      </c>
      <c r="AT162" s="152" t="s">
        <v>301</v>
      </c>
      <c r="AU162" s="152" t="s">
        <v>88</v>
      </c>
      <c r="AY162" s="13" t="s">
        <v>204</v>
      </c>
      <c r="BE162" s="153">
        <f t="shared" si="24"/>
        <v>0</v>
      </c>
      <c r="BF162" s="153">
        <f t="shared" si="25"/>
        <v>0</v>
      </c>
      <c r="BG162" s="153">
        <f t="shared" si="26"/>
        <v>0</v>
      </c>
      <c r="BH162" s="153">
        <f t="shared" si="27"/>
        <v>0</v>
      </c>
      <c r="BI162" s="153">
        <f t="shared" si="28"/>
        <v>0</v>
      </c>
      <c r="BJ162" s="13" t="s">
        <v>88</v>
      </c>
      <c r="BK162" s="153">
        <f t="shared" si="29"/>
        <v>0</v>
      </c>
      <c r="BL162" s="13" t="s">
        <v>267</v>
      </c>
      <c r="BM162" s="152" t="s">
        <v>2101</v>
      </c>
    </row>
    <row r="163" spans="2:65" s="1" customFormat="1" ht="16.5" customHeight="1" x14ac:dyDescent="0.2">
      <c r="B163" s="139"/>
      <c r="C163" s="140" t="s">
        <v>310</v>
      </c>
      <c r="D163" s="140" t="s">
        <v>206</v>
      </c>
      <c r="E163" s="141" t="s">
        <v>1459</v>
      </c>
      <c r="F163" s="142" t="s">
        <v>1460</v>
      </c>
      <c r="G163" s="143" t="s">
        <v>495</v>
      </c>
      <c r="H163" s="144">
        <v>4155</v>
      </c>
      <c r="I163" s="145"/>
      <c r="J163" s="146">
        <f t="shared" si="20"/>
        <v>0</v>
      </c>
      <c r="K163" s="147"/>
      <c r="L163" s="28"/>
      <c r="M163" s="148" t="s">
        <v>1</v>
      </c>
      <c r="N163" s="149" t="s">
        <v>41</v>
      </c>
      <c r="P163" s="150">
        <f t="shared" si="21"/>
        <v>0</v>
      </c>
      <c r="Q163" s="150">
        <v>0</v>
      </c>
      <c r="R163" s="150">
        <f t="shared" si="22"/>
        <v>0</v>
      </c>
      <c r="S163" s="150">
        <v>0</v>
      </c>
      <c r="T163" s="151">
        <f t="shared" si="23"/>
        <v>0</v>
      </c>
      <c r="AR163" s="152" t="s">
        <v>267</v>
      </c>
      <c r="AT163" s="152" t="s">
        <v>206</v>
      </c>
      <c r="AU163" s="152" t="s">
        <v>88</v>
      </c>
      <c r="AY163" s="13" t="s">
        <v>204</v>
      </c>
      <c r="BE163" s="153">
        <f t="shared" si="24"/>
        <v>0</v>
      </c>
      <c r="BF163" s="153">
        <f t="shared" si="25"/>
        <v>0</v>
      </c>
      <c r="BG163" s="153">
        <f t="shared" si="26"/>
        <v>0</v>
      </c>
      <c r="BH163" s="153">
        <f t="shared" si="27"/>
        <v>0</v>
      </c>
      <c r="BI163" s="153">
        <f t="shared" si="28"/>
        <v>0</v>
      </c>
      <c r="BJ163" s="13" t="s">
        <v>88</v>
      </c>
      <c r="BK163" s="153">
        <f t="shared" si="29"/>
        <v>0</v>
      </c>
      <c r="BL163" s="13" t="s">
        <v>267</v>
      </c>
      <c r="BM163" s="152" t="s">
        <v>2102</v>
      </c>
    </row>
    <row r="164" spans="2:65" s="1" customFormat="1" ht="21.75" customHeight="1" x14ac:dyDescent="0.2">
      <c r="B164" s="139"/>
      <c r="C164" s="140" t="s">
        <v>314</v>
      </c>
      <c r="D164" s="140" t="s">
        <v>206</v>
      </c>
      <c r="E164" s="141" t="s">
        <v>1462</v>
      </c>
      <c r="F164" s="142" t="s">
        <v>1463</v>
      </c>
      <c r="G164" s="143" t="s">
        <v>495</v>
      </c>
      <c r="H164" s="144">
        <v>93</v>
      </c>
      <c r="I164" s="145"/>
      <c r="J164" s="146">
        <f t="shared" si="20"/>
        <v>0</v>
      </c>
      <c r="K164" s="147"/>
      <c r="L164" s="28"/>
      <c r="M164" s="148" t="s">
        <v>1</v>
      </c>
      <c r="N164" s="149" t="s">
        <v>41</v>
      </c>
      <c r="P164" s="150">
        <f t="shared" si="21"/>
        <v>0</v>
      </c>
      <c r="Q164" s="150">
        <v>0</v>
      </c>
      <c r="R164" s="150">
        <f t="shared" si="22"/>
        <v>0</v>
      </c>
      <c r="S164" s="150">
        <v>0</v>
      </c>
      <c r="T164" s="151">
        <f t="shared" si="23"/>
        <v>0</v>
      </c>
      <c r="AR164" s="152" t="s">
        <v>267</v>
      </c>
      <c r="AT164" s="152" t="s">
        <v>206</v>
      </c>
      <c r="AU164" s="152" t="s">
        <v>88</v>
      </c>
      <c r="AY164" s="13" t="s">
        <v>204</v>
      </c>
      <c r="BE164" s="153">
        <f t="shared" si="24"/>
        <v>0</v>
      </c>
      <c r="BF164" s="153">
        <f t="shared" si="25"/>
        <v>0</v>
      </c>
      <c r="BG164" s="153">
        <f t="shared" si="26"/>
        <v>0</v>
      </c>
      <c r="BH164" s="153">
        <f t="shared" si="27"/>
        <v>0</v>
      </c>
      <c r="BI164" s="153">
        <f t="shared" si="28"/>
        <v>0</v>
      </c>
      <c r="BJ164" s="13" t="s">
        <v>88</v>
      </c>
      <c r="BK164" s="153">
        <f t="shared" si="29"/>
        <v>0</v>
      </c>
      <c r="BL164" s="13" t="s">
        <v>267</v>
      </c>
      <c r="BM164" s="152" t="s">
        <v>2103</v>
      </c>
    </row>
    <row r="165" spans="2:65" s="1" customFormat="1" ht="16.5" customHeight="1" x14ac:dyDescent="0.2">
      <c r="B165" s="139"/>
      <c r="C165" s="140" t="s">
        <v>318</v>
      </c>
      <c r="D165" s="140" t="s">
        <v>206</v>
      </c>
      <c r="E165" s="141" t="s">
        <v>2104</v>
      </c>
      <c r="F165" s="142" t="s">
        <v>2031</v>
      </c>
      <c r="G165" s="143" t="s">
        <v>641</v>
      </c>
      <c r="H165" s="165"/>
      <c r="I165" s="145"/>
      <c r="J165" s="146">
        <f t="shared" si="20"/>
        <v>0</v>
      </c>
      <c r="K165" s="147"/>
      <c r="L165" s="28"/>
      <c r="M165" s="148" t="s">
        <v>1</v>
      </c>
      <c r="N165" s="149" t="s">
        <v>41</v>
      </c>
      <c r="P165" s="150">
        <f t="shared" si="21"/>
        <v>0</v>
      </c>
      <c r="Q165" s="150">
        <v>2.9999999999999997E-4</v>
      </c>
      <c r="R165" s="150">
        <f t="shared" si="22"/>
        <v>0</v>
      </c>
      <c r="S165" s="150">
        <v>0</v>
      </c>
      <c r="T165" s="151">
        <f t="shared" si="23"/>
        <v>0</v>
      </c>
      <c r="AR165" s="152" t="s">
        <v>267</v>
      </c>
      <c r="AT165" s="152" t="s">
        <v>206</v>
      </c>
      <c r="AU165" s="152" t="s">
        <v>88</v>
      </c>
      <c r="AY165" s="13" t="s">
        <v>204</v>
      </c>
      <c r="BE165" s="153">
        <f t="shared" si="24"/>
        <v>0</v>
      </c>
      <c r="BF165" s="153">
        <f t="shared" si="25"/>
        <v>0</v>
      </c>
      <c r="BG165" s="153">
        <f t="shared" si="26"/>
        <v>0</v>
      </c>
      <c r="BH165" s="153">
        <f t="shared" si="27"/>
        <v>0</v>
      </c>
      <c r="BI165" s="153">
        <f t="shared" si="28"/>
        <v>0</v>
      </c>
      <c r="BJ165" s="13" t="s">
        <v>88</v>
      </c>
      <c r="BK165" s="153">
        <f t="shared" si="29"/>
        <v>0</v>
      </c>
      <c r="BL165" s="13" t="s">
        <v>267</v>
      </c>
      <c r="BM165" s="152" t="s">
        <v>2105</v>
      </c>
    </row>
    <row r="166" spans="2:65" s="1" customFormat="1" ht="24.15" customHeight="1" x14ac:dyDescent="0.2">
      <c r="B166" s="139"/>
      <c r="C166" s="140" t="s">
        <v>322</v>
      </c>
      <c r="D166" s="140" t="s">
        <v>206</v>
      </c>
      <c r="E166" s="141" t="s">
        <v>1969</v>
      </c>
      <c r="F166" s="142" t="s">
        <v>1970</v>
      </c>
      <c r="G166" s="143" t="s">
        <v>641</v>
      </c>
      <c r="H166" s="165"/>
      <c r="I166" s="145"/>
      <c r="J166" s="146">
        <f t="shared" si="20"/>
        <v>0</v>
      </c>
      <c r="K166" s="147"/>
      <c r="L166" s="28"/>
      <c r="M166" s="148" t="s">
        <v>1</v>
      </c>
      <c r="N166" s="149" t="s">
        <v>41</v>
      </c>
      <c r="P166" s="150">
        <f t="shared" si="21"/>
        <v>0</v>
      </c>
      <c r="Q166" s="150">
        <v>0</v>
      </c>
      <c r="R166" s="150">
        <f t="shared" si="22"/>
        <v>0</v>
      </c>
      <c r="S166" s="150">
        <v>0</v>
      </c>
      <c r="T166" s="151">
        <f t="shared" si="23"/>
        <v>0</v>
      </c>
      <c r="AR166" s="152" t="s">
        <v>267</v>
      </c>
      <c r="AT166" s="152" t="s">
        <v>206</v>
      </c>
      <c r="AU166" s="152" t="s">
        <v>88</v>
      </c>
      <c r="AY166" s="13" t="s">
        <v>204</v>
      </c>
      <c r="BE166" s="153">
        <f t="shared" si="24"/>
        <v>0</v>
      </c>
      <c r="BF166" s="153">
        <f t="shared" si="25"/>
        <v>0</v>
      </c>
      <c r="BG166" s="153">
        <f t="shared" si="26"/>
        <v>0</v>
      </c>
      <c r="BH166" s="153">
        <f t="shared" si="27"/>
        <v>0</v>
      </c>
      <c r="BI166" s="153">
        <f t="shared" si="28"/>
        <v>0</v>
      </c>
      <c r="BJ166" s="13" t="s">
        <v>88</v>
      </c>
      <c r="BK166" s="153">
        <f t="shared" si="29"/>
        <v>0</v>
      </c>
      <c r="BL166" s="13" t="s">
        <v>267</v>
      </c>
      <c r="BM166" s="152" t="s">
        <v>2106</v>
      </c>
    </row>
    <row r="167" spans="2:65" s="1" customFormat="1" ht="24.15" customHeight="1" x14ac:dyDescent="0.2">
      <c r="B167" s="139"/>
      <c r="C167" s="140" t="s">
        <v>326</v>
      </c>
      <c r="D167" s="140" t="s">
        <v>206</v>
      </c>
      <c r="E167" s="141" t="s">
        <v>1972</v>
      </c>
      <c r="F167" s="142" t="s">
        <v>1973</v>
      </c>
      <c r="G167" s="143" t="s">
        <v>641</v>
      </c>
      <c r="H167" s="165"/>
      <c r="I167" s="145"/>
      <c r="J167" s="146">
        <f t="shared" si="20"/>
        <v>0</v>
      </c>
      <c r="K167" s="147"/>
      <c r="L167" s="28"/>
      <c r="M167" s="148" t="s">
        <v>1</v>
      </c>
      <c r="N167" s="149" t="s">
        <v>41</v>
      </c>
      <c r="P167" s="150">
        <f t="shared" si="21"/>
        <v>0</v>
      </c>
      <c r="Q167" s="150">
        <v>0</v>
      </c>
      <c r="R167" s="150">
        <f t="shared" si="22"/>
        <v>0</v>
      </c>
      <c r="S167" s="150">
        <v>0</v>
      </c>
      <c r="T167" s="151">
        <f t="shared" si="23"/>
        <v>0</v>
      </c>
      <c r="AR167" s="152" t="s">
        <v>267</v>
      </c>
      <c r="AT167" s="152" t="s">
        <v>206</v>
      </c>
      <c r="AU167" s="152" t="s">
        <v>88</v>
      </c>
      <c r="AY167" s="13" t="s">
        <v>204</v>
      </c>
      <c r="BE167" s="153">
        <f t="shared" si="24"/>
        <v>0</v>
      </c>
      <c r="BF167" s="153">
        <f t="shared" si="25"/>
        <v>0</v>
      </c>
      <c r="BG167" s="153">
        <f t="shared" si="26"/>
        <v>0</v>
      </c>
      <c r="BH167" s="153">
        <f t="shared" si="27"/>
        <v>0</v>
      </c>
      <c r="BI167" s="153">
        <f t="shared" si="28"/>
        <v>0</v>
      </c>
      <c r="BJ167" s="13" t="s">
        <v>88</v>
      </c>
      <c r="BK167" s="153">
        <f t="shared" si="29"/>
        <v>0</v>
      </c>
      <c r="BL167" s="13" t="s">
        <v>267</v>
      </c>
      <c r="BM167" s="152" t="s">
        <v>2107</v>
      </c>
    </row>
    <row r="168" spans="2:65" s="1" customFormat="1" ht="24.15" customHeight="1" x14ac:dyDescent="0.2">
      <c r="B168" s="139"/>
      <c r="C168" s="140" t="s">
        <v>330</v>
      </c>
      <c r="D168" s="140" t="s">
        <v>206</v>
      </c>
      <c r="E168" s="141" t="s">
        <v>1975</v>
      </c>
      <c r="F168" s="142" t="s">
        <v>1976</v>
      </c>
      <c r="G168" s="143" t="s">
        <v>641</v>
      </c>
      <c r="H168" s="165"/>
      <c r="I168" s="145"/>
      <c r="J168" s="146">
        <f t="shared" si="20"/>
        <v>0</v>
      </c>
      <c r="K168" s="147"/>
      <c r="L168" s="28"/>
      <c r="M168" s="148" t="s">
        <v>1</v>
      </c>
      <c r="N168" s="149" t="s">
        <v>41</v>
      </c>
      <c r="P168" s="150">
        <f t="shared" si="21"/>
        <v>0</v>
      </c>
      <c r="Q168" s="150">
        <v>0</v>
      </c>
      <c r="R168" s="150">
        <f t="shared" si="22"/>
        <v>0</v>
      </c>
      <c r="S168" s="150">
        <v>0</v>
      </c>
      <c r="T168" s="151">
        <f t="shared" si="23"/>
        <v>0</v>
      </c>
      <c r="AR168" s="152" t="s">
        <v>267</v>
      </c>
      <c r="AT168" s="152" t="s">
        <v>206</v>
      </c>
      <c r="AU168" s="152" t="s">
        <v>88</v>
      </c>
      <c r="AY168" s="13" t="s">
        <v>204</v>
      </c>
      <c r="BE168" s="153">
        <f t="shared" si="24"/>
        <v>0</v>
      </c>
      <c r="BF168" s="153">
        <f t="shared" si="25"/>
        <v>0</v>
      </c>
      <c r="BG168" s="153">
        <f t="shared" si="26"/>
        <v>0</v>
      </c>
      <c r="BH168" s="153">
        <f t="shared" si="27"/>
        <v>0</v>
      </c>
      <c r="BI168" s="153">
        <f t="shared" si="28"/>
        <v>0</v>
      </c>
      <c r="BJ168" s="13" t="s">
        <v>88</v>
      </c>
      <c r="BK168" s="153">
        <f t="shared" si="29"/>
        <v>0</v>
      </c>
      <c r="BL168" s="13" t="s">
        <v>267</v>
      </c>
      <c r="BM168" s="152" t="s">
        <v>2108</v>
      </c>
    </row>
    <row r="169" spans="2:65" s="11" customFormat="1" ht="22.8" customHeight="1" x14ac:dyDescent="0.25">
      <c r="B169" s="127"/>
      <c r="D169" s="128" t="s">
        <v>74</v>
      </c>
      <c r="E169" s="137" t="s">
        <v>1978</v>
      </c>
      <c r="F169" s="137" t="s">
        <v>1979</v>
      </c>
      <c r="I169" s="130"/>
      <c r="J169" s="138">
        <f>BK169</f>
        <v>0</v>
      </c>
      <c r="L169" s="127"/>
      <c r="M169" s="132"/>
      <c r="P169" s="133">
        <f>SUM(P170:P179)</f>
        <v>0</v>
      </c>
      <c r="R169" s="133">
        <f>SUM(R170:R179)</f>
        <v>2.1699999999999999E-5</v>
      </c>
      <c r="T169" s="134">
        <f>SUM(T170:T179)</f>
        <v>0</v>
      </c>
      <c r="AR169" s="128" t="s">
        <v>88</v>
      </c>
      <c r="AT169" s="135" t="s">
        <v>74</v>
      </c>
      <c r="AU169" s="135" t="s">
        <v>82</v>
      </c>
      <c r="AY169" s="128" t="s">
        <v>204</v>
      </c>
      <c r="BK169" s="136">
        <f>SUM(BK170:BK179)</f>
        <v>0</v>
      </c>
    </row>
    <row r="170" spans="2:65" s="1" customFormat="1" ht="24.15" customHeight="1" x14ac:dyDescent="0.2">
      <c r="B170" s="139"/>
      <c r="C170" s="140" t="s">
        <v>334</v>
      </c>
      <c r="D170" s="140" t="s">
        <v>206</v>
      </c>
      <c r="E170" s="141" t="s">
        <v>2109</v>
      </c>
      <c r="F170" s="142" t="s">
        <v>2110</v>
      </c>
      <c r="G170" s="143" t="s">
        <v>294</v>
      </c>
      <c r="H170" s="144">
        <v>2</v>
      </c>
      <c r="I170" s="145"/>
      <c r="J170" s="146">
        <f t="shared" ref="J170:J179" si="30">ROUND(I170*H170,2)</f>
        <v>0</v>
      </c>
      <c r="K170" s="147"/>
      <c r="L170" s="28"/>
      <c r="M170" s="148" t="s">
        <v>1</v>
      </c>
      <c r="N170" s="149" t="s">
        <v>41</v>
      </c>
      <c r="P170" s="150">
        <f t="shared" ref="P170:P179" si="31">O170*H170</f>
        <v>0</v>
      </c>
      <c r="Q170" s="150">
        <v>4.1999999999999996E-6</v>
      </c>
      <c r="R170" s="150">
        <f t="shared" ref="R170:R179" si="32">Q170*H170</f>
        <v>8.3999999999999992E-6</v>
      </c>
      <c r="S170" s="150">
        <v>0</v>
      </c>
      <c r="T170" s="151">
        <f t="shared" ref="T170:T179" si="33">S170*H170</f>
        <v>0</v>
      </c>
      <c r="AR170" s="152" t="s">
        <v>267</v>
      </c>
      <c r="AT170" s="152" t="s">
        <v>206</v>
      </c>
      <c r="AU170" s="152" t="s">
        <v>88</v>
      </c>
      <c r="AY170" s="13" t="s">
        <v>204</v>
      </c>
      <c r="BE170" s="153">
        <f t="shared" ref="BE170:BE179" si="34">IF(N170="základná",J170,0)</f>
        <v>0</v>
      </c>
      <c r="BF170" s="153">
        <f t="shared" ref="BF170:BF179" si="35">IF(N170="znížená",J170,0)</f>
        <v>0</v>
      </c>
      <c r="BG170" s="153">
        <f t="shared" ref="BG170:BG179" si="36">IF(N170="zákl. prenesená",J170,0)</f>
        <v>0</v>
      </c>
      <c r="BH170" s="153">
        <f t="shared" ref="BH170:BH179" si="37">IF(N170="zníž. prenesená",J170,0)</f>
        <v>0</v>
      </c>
      <c r="BI170" s="153">
        <f t="shared" ref="BI170:BI179" si="38">IF(N170="nulová",J170,0)</f>
        <v>0</v>
      </c>
      <c r="BJ170" s="13" t="s">
        <v>88</v>
      </c>
      <c r="BK170" s="153">
        <f t="shared" ref="BK170:BK179" si="39">ROUND(I170*H170,2)</f>
        <v>0</v>
      </c>
      <c r="BL170" s="13" t="s">
        <v>267</v>
      </c>
      <c r="BM170" s="152" t="s">
        <v>2111</v>
      </c>
    </row>
    <row r="171" spans="2:65" s="1" customFormat="1" ht="24.15" customHeight="1" x14ac:dyDescent="0.2">
      <c r="B171" s="139"/>
      <c r="C171" s="154" t="s">
        <v>338</v>
      </c>
      <c r="D171" s="154" t="s">
        <v>301</v>
      </c>
      <c r="E171" s="155" t="s">
        <v>2112</v>
      </c>
      <c r="F171" s="156" t="s">
        <v>2113</v>
      </c>
      <c r="G171" s="157" t="s">
        <v>294</v>
      </c>
      <c r="H171" s="158">
        <v>2</v>
      </c>
      <c r="I171" s="159"/>
      <c r="J171" s="160">
        <f t="shared" si="30"/>
        <v>0</v>
      </c>
      <c r="K171" s="161"/>
      <c r="L171" s="162"/>
      <c r="M171" s="163" t="s">
        <v>1</v>
      </c>
      <c r="N171" s="164" t="s">
        <v>41</v>
      </c>
      <c r="P171" s="150">
        <f t="shared" si="31"/>
        <v>0</v>
      </c>
      <c r="Q171" s="150">
        <v>0</v>
      </c>
      <c r="R171" s="150">
        <f t="shared" si="32"/>
        <v>0</v>
      </c>
      <c r="S171" s="150">
        <v>0</v>
      </c>
      <c r="T171" s="151">
        <f t="shared" si="33"/>
        <v>0</v>
      </c>
      <c r="AR171" s="152" t="s">
        <v>334</v>
      </c>
      <c r="AT171" s="152" t="s">
        <v>301</v>
      </c>
      <c r="AU171" s="152" t="s">
        <v>88</v>
      </c>
      <c r="AY171" s="13" t="s">
        <v>204</v>
      </c>
      <c r="BE171" s="153">
        <f t="shared" si="34"/>
        <v>0</v>
      </c>
      <c r="BF171" s="153">
        <f t="shared" si="35"/>
        <v>0</v>
      </c>
      <c r="BG171" s="153">
        <f t="shared" si="36"/>
        <v>0</v>
      </c>
      <c r="BH171" s="153">
        <f t="shared" si="37"/>
        <v>0</v>
      </c>
      <c r="BI171" s="153">
        <f t="shared" si="38"/>
        <v>0</v>
      </c>
      <c r="BJ171" s="13" t="s">
        <v>88</v>
      </c>
      <c r="BK171" s="153">
        <f t="shared" si="39"/>
        <v>0</v>
      </c>
      <c r="BL171" s="13" t="s">
        <v>267</v>
      </c>
      <c r="BM171" s="152" t="s">
        <v>2114</v>
      </c>
    </row>
    <row r="172" spans="2:65" s="1" customFormat="1" ht="24.15" customHeight="1" x14ac:dyDescent="0.2">
      <c r="B172" s="139"/>
      <c r="C172" s="140" t="s">
        <v>342</v>
      </c>
      <c r="D172" s="140" t="s">
        <v>206</v>
      </c>
      <c r="E172" s="141" t="s">
        <v>2115</v>
      </c>
      <c r="F172" s="142" t="s">
        <v>2116</v>
      </c>
      <c r="G172" s="143" t="s">
        <v>294</v>
      </c>
      <c r="H172" s="144">
        <v>1</v>
      </c>
      <c r="I172" s="145"/>
      <c r="J172" s="146">
        <f t="shared" si="30"/>
        <v>0</v>
      </c>
      <c r="K172" s="147"/>
      <c r="L172" s="28"/>
      <c r="M172" s="148" t="s">
        <v>1</v>
      </c>
      <c r="N172" s="149" t="s">
        <v>41</v>
      </c>
      <c r="P172" s="150">
        <f t="shared" si="31"/>
        <v>0</v>
      </c>
      <c r="Q172" s="150">
        <v>5.4E-6</v>
      </c>
      <c r="R172" s="150">
        <f t="shared" si="32"/>
        <v>5.4E-6</v>
      </c>
      <c r="S172" s="150">
        <v>0</v>
      </c>
      <c r="T172" s="151">
        <f t="shared" si="33"/>
        <v>0</v>
      </c>
      <c r="AR172" s="152" t="s">
        <v>267</v>
      </c>
      <c r="AT172" s="152" t="s">
        <v>206</v>
      </c>
      <c r="AU172" s="152" t="s">
        <v>88</v>
      </c>
      <c r="AY172" s="13" t="s">
        <v>204</v>
      </c>
      <c r="BE172" s="153">
        <f t="shared" si="34"/>
        <v>0</v>
      </c>
      <c r="BF172" s="153">
        <f t="shared" si="35"/>
        <v>0</v>
      </c>
      <c r="BG172" s="153">
        <f t="shared" si="36"/>
        <v>0</v>
      </c>
      <c r="BH172" s="153">
        <f t="shared" si="37"/>
        <v>0</v>
      </c>
      <c r="BI172" s="153">
        <f t="shared" si="38"/>
        <v>0</v>
      </c>
      <c r="BJ172" s="13" t="s">
        <v>88</v>
      </c>
      <c r="BK172" s="153">
        <f t="shared" si="39"/>
        <v>0</v>
      </c>
      <c r="BL172" s="13" t="s">
        <v>267</v>
      </c>
      <c r="BM172" s="152" t="s">
        <v>2117</v>
      </c>
    </row>
    <row r="173" spans="2:65" s="1" customFormat="1" ht="24.15" customHeight="1" x14ac:dyDescent="0.2">
      <c r="B173" s="139"/>
      <c r="C173" s="154" t="s">
        <v>346</v>
      </c>
      <c r="D173" s="154" t="s">
        <v>301</v>
      </c>
      <c r="E173" s="155" t="s">
        <v>2118</v>
      </c>
      <c r="F173" s="156" t="s">
        <v>2119</v>
      </c>
      <c r="G173" s="157" t="s">
        <v>294</v>
      </c>
      <c r="H173" s="158">
        <v>1</v>
      </c>
      <c r="I173" s="159"/>
      <c r="J173" s="160">
        <f t="shared" si="30"/>
        <v>0</v>
      </c>
      <c r="K173" s="161"/>
      <c r="L173" s="162"/>
      <c r="M173" s="163" t="s">
        <v>1</v>
      </c>
      <c r="N173" s="164" t="s">
        <v>41</v>
      </c>
      <c r="P173" s="150">
        <f t="shared" si="31"/>
        <v>0</v>
      </c>
      <c r="Q173" s="150">
        <v>0</v>
      </c>
      <c r="R173" s="150">
        <f t="shared" si="32"/>
        <v>0</v>
      </c>
      <c r="S173" s="150">
        <v>0</v>
      </c>
      <c r="T173" s="151">
        <f t="shared" si="33"/>
        <v>0</v>
      </c>
      <c r="AR173" s="152" t="s">
        <v>334</v>
      </c>
      <c r="AT173" s="152" t="s">
        <v>301</v>
      </c>
      <c r="AU173" s="152" t="s">
        <v>88</v>
      </c>
      <c r="AY173" s="13" t="s">
        <v>204</v>
      </c>
      <c r="BE173" s="153">
        <f t="shared" si="34"/>
        <v>0</v>
      </c>
      <c r="BF173" s="153">
        <f t="shared" si="35"/>
        <v>0</v>
      </c>
      <c r="BG173" s="153">
        <f t="shared" si="36"/>
        <v>0</v>
      </c>
      <c r="BH173" s="153">
        <f t="shared" si="37"/>
        <v>0</v>
      </c>
      <c r="BI173" s="153">
        <f t="shared" si="38"/>
        <v>0</v>
      </c>
      <c r="BJ173" s="13" t="s">
        <v>88</v>
      </c>
      <c r="BK173" s="153">
        <f t="shared" si="39"/>
        <v>0</v>
      </c>
      <c r="BL173" s="13" t="s">
        <v>267</v>
      </c>
      <c r="BM173" s="152" t="s">
        <v>2120</v>
      </c>
    </row>
    <row r="174" spans="2:65" s="1" customFormat="1" ht="24.15" customHeight="1" x14ac:dyDescent="0.2">
      <c r="B174" s="139"/>
      <c r="C174" s="140" t="s">
        <v>350</v>
      </c>
      <c r="D174" s="140" t="s">
        <v>206</v>
      </c>
      <c r="E174" s="141" t="s">
        <v>2121</v>
      </c>
      <c r="F174" s="142" t="s">
        <v>2122</v>
      </c>
      <c r="G174" s="143" t="s">
        <v>294</v>
      </c>
      <c r="H174" s="144">
        <v>1</v>
      </c>
      <c r="I174" s="145"/>
      <c r="J174" s="146">
        <f t="shared" si="30"/>
        <v>0</v>
      </c>
      <c r="K174" s="147"/>
      <c r="L174" s="28"/>
      <c r="M174" s="148" t="s">
        <v>1</v>
      </c>
      <c r="N174" s="149" t="s">
        <v>41</v>
      </c>
      <c r="P174" s="150">
        <f t="shared" si="31"/>
        <v>0</v>
      </c>
      <c r="Q174" s="150">
        <v>7.9000000000000006E-6</v>
      </c>
      <c r="R174" s="150">
        <f t="shared" si="32"/>
        <v>7.9000000000000006E-6</v>
      </c>
      <c r="S174" s="150">
        <v>0</v>
      </c>
      <c r="T174" s="151">
        <f t="shared" si="33"/>
        <v>0</v>
      </c>
      <c r="AR174" s="152" t="s">
        <v>267</v>
      </c>
      <c r="AT174" s="152" t="s">
        <v>206</v>
      </c>
      <c r="AU174" s="152" t="s">
        <v>88</v>
      </c>
      <c r="AY174" s="13" t="s">
        <v>204</v>
      </c>
      <c r="BE174" s="153">
        <f t="shared" si="34"/>
        <v>0</v>
      </c>
      <c r="BF174" s="153">
        <f t="shared" si="35"/>
        <v>0</v>
      </c>
      <c r="BG174" s="153">
        <f t="shared" si="36"/>
        <v>0</v>
      </c>
      <c r="BH174" s="153">
        <f t="shared" si="37"/>
        <v>0</v>
      </c>
      <c r="BI174" s="153">
        <f t="shared" si="38"/>
        <v>0</v>
      </c>
      <c r="BJ174" s="13" t="s">
        <v>88</v>
      </c>
      <c r="BK174" s="153">
        <f t="shared" si="39"/>
        <v>0</v>
      </c>
      <c r="BL174" s="13" t="s">
        <v>267</v>
      </c>
      <c r="BM174" s="152" t="s">
        <v>2123</v>
      </c>
    </row>
    <row r="175" spans="2:65" s="1" customFormat="1" ht="24.15" customHeight="1" x14ac:dyDescent="0.2">
      <c r="B175" s="139"/>
      <c r="C175" s="154" t="s">
        <v>354</v>
      </c>
      <c r="D175" s="154" t="s">
        <v>301</v>
      </c>
      <c r="E175" s="155" t="s">
        <v>2124</v>
      </c>
      <c r="F175" s="156" t="s">
        <v>2125</v>
      </c>
      <c r="G175" s="157" t="s">
        <v>294</v>
      </c>
      <c r="H175" s="158">
        <v>1</v>
      </c>
      <c r="I175" s="159"/>
      <c r="J175" s="160">
        <f t="shared" si="30"/>
        <v>0</v>
      </c>
      <c r="K175" s="161"/>
      <c r="L175" s="162"/>
      <c r="M175" s="163" t="s">
        <v>1</v>
      </c>
      <c r="N175" s="164" t="s">
        <v>41</v>
      </c>
      <c r="P175" s="150">
        <f t="shared" si="31"/>
        <v>0</v>
      </c>
      <c r="Q175" s="150">
        <v>0</v>
      </c>
      <c r="R175" s="150">
        <f t="shared" si="32"/>
        <v>0</v>
      </c>
      <c r="S175" s="150">
        <v>0</v>
      </c>
      <c r="T175" s="151">
        <f t="shared" si="33"/>
        <v>0</v>
      </c>
      <c r="AR175" s="152" t="s">
        <v>334</v>
      </c>
      <c r="AT175" s="152" t="s">
        <v>301</v>
      </c>
      <c r="AU175" s="152" t="s">
        <v>88</v>
      </c>
      <c r="AY175" s="13" t="s">
        <v>204</v>
      </c>
      <c r="BE175" s="153">
        <f t="shared" si="34"/>
        <v>0</v>
      </c>
      <c r="BF175" s="153">
        <f t="shared" si="35"/>
        <v>0</v>
      </c>
      <c r="BG175" s="153">
        <f t="shared" si="36"/>
        <v>0</v>
      </c>
      <c r="BH175" s="153">
        <f t="shared" si="37"/>
        <v>0</v>
      </c>
      <c r="BI175" s="153">
        <f t="shared" si="38"/>
        <v>0</v>
      </c>
      <c r="BJ175" s="13" t="s">
        <v>88</v>
      </c>
      <c r="BK175" s="153">
        <f t="shared" si="39"/>
        <v>0</v>
      </c>
      <c r="BL175" s="13" t="s">
        <v>267</v>
      </c>
      <c r="BM175" s="152" t="s">
        <v>2126</v>
      </c>
    </row>
    <row r="176" spans="2:65" s="1" customFormat="1" ht="16.5" customHeight="1" x14ac:dyDescent="0.2">
      <c r="B176" s="139"/>
      <c r="C176" s="140" t="s">
        <v>358</v>
      </c>
      <c r="D176" s="140" t="s">
        <v>206</v>
      </c>
      <c r="E176" s="141" t="s">
        <v>2127</v>
      </c>
      <c r="F176" s="142" t="s">
        <v>2031</v>
      </c>
      <c r="G176" s="143" t="s">
        <v>641</v>
      </c>
      <c r="H176" s="165"/>
      <c r="I176" s="145"/>
      <c r="J176" s="146">
        <f t="shared" si="30"/>
        <v>0</v>
      </c>
      <c r="K176" s="147"/>
      <c r="L176" s="28"/>
      <c r="M176" s="148" t="s">
        <v>1</v>
      </c>
      <c r="N176" s="149" t="s">
        <v>41</v>
      </c>
      <c r="P176" s="150">
        <f t="shared" si="31"/>
        <v>0</v>
      </c>
      <c r="Q176" s="150">
        <v>0</v>
      </c>
      <c r="R176" s="150">
        <f t="shared" si="32"/>
        <v>0</v>
      </c>
      <c r="S176" s="150">
        <v>0</v>
      </c>
      <c r="T176" s="151">
        <f t="shared" si="33"/>
        <v>0</v>
      </c>
      <c r="AR176" s="152" t="s">
        <v>267</v>
      </c>
      <c r="AT176" s="152" t="s">
        <v>206</v>
      </c>
      <c r="AU176" s="152" t="s">
        <v>88</v>
      </c>
      <c r="AY176" s="13" t="s">
        <v>204</v>
      </c>
      <c r="BE176" s="153">
        <f t="shared" si="34"/>
        <v>0</v>
      </c>
      <c r="BF176" s="153">
        <f t="shared" si="35"/>
        <v>0</v>
      </c>
      <c r="BG176" s="153">
        <f t="shared" si="36"/>
        <v>0</v>
      </c>
      <c r="BH176" s="153">
        <f t="shared" si="37"/>
        <v>0</v>
      </c>
      <c r="BI176" s="153">
        <f t="shared" si="38"/>
        <v>0</v>
      </c>
      <c r="BJ176" s="13" t="s">
        <v>88</v>
      </c>
      <c r="BK176" s="153">
        <f t="shared" si="39"/>
        <v>0</v>
      </c>
      <c r="BL176" s="13" t="s">
        <v>267</v>
      </c>
      <c r="BM176" s="152" t="s">
        <v>2128</v>
      </c>
    </row>
    <row r="177" spans="2:65" s="1" customFormat="1" ht="21.75" customHeight="1" x14ac:dyDescent="0.2">
      <c r="B177" s="139"/>
      <c r="C177" s="140" t="s">
        <v>362</v>
      </c>
      <c r="D177" s="140" t="s">
        <v>206</v>
      </c>
      <c r="E177" s="141" t="s">
        <v>2033</v>
      </c>
      <c r="F177" s="142" t="s">
        <v>2034</v>
      </c>
      <c r="G177" s="143" t="s">
        <v>641</v>
      </c>
      <c r="H177" s="165"/>
      <c r="I177" s="145"/>
      <c r="J177" s="146">
        <f t="shared" si="30"/>
        <v>0</v>
      </c>
      <c r="K177" s="147"/>
      <c r="L177" s="28"/>
      <c r="M177" s="148" t="s">
        <v>1</v>
      </c>
      <c r="N177" s="149" t="s">
        <v>41</v>
      </c>
      <c r="P177" s="150">
        <f t="shared" si="31"/>
        <v>0</v>
      </c>
      <c r="Q177" s="150">
        <v>0</v>
      </c>
      <c r="R177" s="150">
        <f t="shared" si="32"/>
        <v>0</v>
      </c>
      <c r="S177" s="150">
        <v>0</v>
      </c>
      <c r="T177" s="151">
        <f t="shared" si="33"/>
        <v>0</v>
      </c>
      <c r="AR177" s="152" t="s">
        <v>267</v>
      </c>
      <c r="AT177" s="152" t="s">
        <v>206</v>
      </c>
      <c r="AU177" s="152" t="s">
        <v>88</v>
      </c>
      <c r="AY177" s="13" t="s">
        <v>204</v>
      </c>
      <c r="BE177" s="153">
        <f t="shared" si="34"/>
        <v>0</v>
      </c>
      <c r="BF177" s="153">
        <f t="shared" si="35"/>
        <v>0</v>
      </c>
      <c r="BG177" s="153">
        <f t="shared" si="36"/>
        <v>0</v>
      </c>
      <c r="BH177" s="153">
        <f t="shared" si="37"/>
        <v>0</v>
      </c>
      <c r="BI177" s="153">
        <f t="shared" si="38"/>
        <v>0</v>
      </c>
      <c r="BJ177" s="13" t="s">
        <v>88</v>
      </c>
      <c r="BK177" s="153">
        <f t="shared" si="39"/>
        <v>0</v>
      </c>
      <c r="BL177" s="13" t="s">
        <v>267</v>
      </c>
      <c r="BM177" s="152" t="s">
        <v>2129</v>
      </c>
    </row>
    <row r="178" spans="2:65" s="1" customFormat="1" ht="24.15" customHeight="1" x14ac:dyDescent="0.2">
      <c r="B178" s="139"/>
      <c r="C178" s="140" t="s">
        <v>366</v>
      </c>
      <c r="D178" s="140" t="s">
        <v>206</v>
      </c>
      <c r="E178" s="141" t="s">
        <v>2036</v>
      </c>
      <c r="F178" s="142" t="s">
        <v>2037</v>
      </c>
      <c r="G178" s="143" t="s">
        <v>641</v>
      </c>
      <c r="H178" s="165"/>
      <c r="I178" s="145"/>
      <c r="J178" s="146">
        <f t="shared" si="30"/>
        <v>0</v>
      </c>
      <c r="K178" s="147"/>
      <c r="L178" s="28"/>
      <c r="M178" s="148" t="s">
        <v>1</v>
      </c>
      <c r="N178" s="149" t="s">
        <v>41</v>
      </c>
      <c r="P178" s="150">
        <f t="shared" si="31"/>
        <v>0</v>
      </c>
      <c r="Q178" s="150">
        <v>0</v>
      </c>
      <c r="R178" s="150">
        <f t="shared" si="32"/>
        <v>0</v>
      </c>
      <c r="S178" s="150">
        <v>0</v>
      </c>
      <c r="T178" s="151">
        <f t="shared" si="33"/>
        <v>0</v>
      </c>
      <c r="AR178" s="152" t="s">
        <v>267</v>
      </c>
      <c r="AT178" s="152" t="s">
        <v>206</v>
      </c>
      <c r="AU178" s="152" t="s">
        <v>88</v>
      </c>
      <c r="AY178" s="13" t="s">
        <v>204</v>
      </c>
      <c r="BE178" s="153">
        <f t="shared" si="34"/>
        <v>0</v>
      </c>
      <c r="BF178" s="153">
        <f t="shared" si="35"/>
        <v>0</v>
      </c>
      <c r="BG178" s="153">
        <f t="shared" si="36"/>
        <v>0</v>
      </c>
      <c r="BH178" s="153">
        <f t="shared" si="37"/>
        <v>0</v>
      </c>
      <c r="BI178" s="153">
        <f t="shared" si="38"/>
        <v>0</v>
      </c>
      <c r="BJ178" s="13" t="s">
        <v>88</v>
      </c>
      <c r="BK178" s="153">
        <f t="shared" si="39"/>
        <v>0</v>
      </c>
      <c r="BL178" s="13" t="s">
        <v>267</v>
      </c>
      <c r="BM178" s="152" t="s">
        <v>2130</v>
      </c>
    </row>
    <row r="179" spans="2:65" s="1" customFormat="1" ht="24.15" customHeight="1" x14ac:dyDescent="0.2">
      <c r="B179" s="139"/>
      <c r="C179" s="140" t="s">
        <v>370</v>
      </c>
      <c r="D179" s="140" t="s">
        <v>206</v>
      </c>
      <c r="E179" s="141" t="s">
        <v>2039</v>
      </c>
      <c r="F179" s="142" t="s">
        <v>2040</v>
      </c>
      <c r="G179" s="143" t="s">
        <v>641</v>
      </c>
      <c r="H179" s="165"/>
      <c r="I179" s="145"/>
      <c r="J179" s="146">
        <f t="shared" si="30"/>
        <v>0</v>
      </c>
      <c r="K179" s="147"/>
      <c r="L179" s="28"/>
      <c r="M179" s="148" t="s">
        <v>1</v>
      </c>
      <c r="N179" s="149" t="s">
        <v>41</v>
      </c>
      <c r="P179" s="150">
        <f t="shared" si="31"/>
        <v>0</v>
      </c>
      <c r="Q179" s="150">
        <v>0</v>
      </c>
      <c r="R179" s="150">
        <f t="shared" si="32"/>
        <v>0</v>
      </c>
      <c r="S179" s="150">
        <v>0</v>
      </c>
      <c r="T179" s="151">
        <f t="shared" si="33"/>
        <v>0</v>
      </c>
      <c r="AR179" s="152" t="s">
        <v>267</v>
      </c>
      <c r="AT179" s="152" t="s">
        <v>206</v>
      </c>
      <c r="AU179" s="152" t="s">
        <v>88</v>
      </c>
      <c r="AY179" s="13" t="s">
        <v>204</v>
      </c>
      <c r="BE179" s="153">
        <f t="shared" si="34"/>
        <v>0</v>
      </c>
      <c r="BF179" s="153">
        <f t="shared" si="35"/>
        <v>0</v>
      </c>
      <c r="BG179" s="153">
        <f t="shared" si="36"/>
        <v>0</v>
      </c>
      <c r="BH179" s="153">
        <f t="shared" si="37"/>
        <v>0</v>
      </c>
      <c r="BI179" s="153">
        <f t="shared" si="38"/>
        <v>0</v>
      </c>
      <c r="BJ179" s="13" t="s">
        <v>88</v>
      </c>
      <c r="BK179" s="153">
        <f t="shared" si="39"/>
        <v>0</v>
      </c>
      <c r="BL179" s="13" t="s">
        <v>267</v>
      </c>
      <c r="BM179" s="152" t="s">
        <v>2131</v>
      </c>
    </row>
    <row r="180" spans="2:65" s="11" customFormat="1" ht="22.8" customHeight="1" x14ac:dyDescent="0.25">
      <c r="B180" s="127"/>
      <c r="D180" s="128" t="s">
        <v>74</v>
      </c>
      <c r="E180" s="137" t="s">
        <v>2132</v>
      </c>
      <c r="F180" s="137" t="s">
        <v>2133</v>
      </c>
      <c r="I180" s="130"/>
      <c r="J180" s="138">
        <f>BK180</f>
        <v>0</v>
      </c>
      <c r="L180" s="127"/>
      <c r="M180" s="132"/>
      <c r="P180" s="133">
        <f>SUM(P181:P200)</f>
        <v>0</v>
      </c>
      <c r="R180" s="133">
        <f>SUM(R181:R200)</f>
        <v>1.5138008000000003</v>
      </c>
      <c r="T180" s="134">
        <f>SUM(T181:T200)</f>
        <v>0</v>
      </c>
      <c r="AR180" s="128" t="s">
        <v>88</v>
      </c>
      <c r="AT180" s="135" t="s">
        <v>74</v>
      </c>
      <c r="AU180" s="135" t="s">
        <v>82</v>
      </c>
      <c r="AY180" s="128" t="s">
        <v>204</v>
      </c>
      <c r="BK180" s="136">
        <f>SUM(BK181:BK200)</f>
        <v>0</v>
      </c>
    </row>
    <row r="181" spans="2:65" s="1" customFormat="1" ht="24.15" customHeight="1" x14ac:dyDescent="0.2">
      <c r="B181" s="139"/>
      <c r="C181" s="140" t="s">
        <v>374</v>
      </c>
      <c r="D181" s="140" t="s">
        <v>206</v>
      </c>
      <c r="E181" s="141" t="s">
        <v>2134</v>
      </c>
      <c r="F181" s="142" t="s">
        <v>2135</v>
      </c>
      <c r="G181" s="143" t="s">
        <v>2136</v>
      </c>
      <c r="H181" s="144">
        <v>700</v>
      </c>
      <c r="I181" s="145"/>
      <c r="J181" s="146">
        <f t="shared" ref="J181:J200" si="40">ROUND(I181*H181,2)</f>
        <v>0</v>
      </c>
      <c r="K181" s="147"/>
      <c r="L181" s="28"/>
      <c r="M181" s="148" t="s">
        <v>1</v>
      </c>
      <c r="N181" s="149" t="s">
        <v>41</v>
      </c>
      <c r="P181" s="150">
        <f t="shared" ref="P181:P200" si="41">O181*H181</f>
        <v>0</v>
      </c>
      <c r="Q181" s="150">
        <v>0</v>
      </c>
      <c r="R181" s="150">
        <f t="shared" ref="R181:R200" si="42">Q181*H181</f>
        <v>0</v>
      </c>
      <c r="S181" s="150">
        <v>0</v>
      </c>
      <c r="T181" s="151">
        <f t="shared" ref="T181:T200" si="43">S181*H181</f>
        <v>0</v>
      </c>
      <c r="AR181" s="152" t="s">
        <v>267</v>
      </c>
      <c r="AT181" s="152" t="s">
        <v>206</v>
      </c>
      <c r="AU181" s="152" t="s">
        <v>88</v>
      </c>
      <c r="AY181" s="13" t="s">
        <v>204</v>
      </c>
      <c r="BE181" s="153">
        <f t="shared" ref="BE181:BE200" si="44">IF(N181="základná",J181,0)</f>
        <v>0</v>
      </c>
      <c r="BF181" s="153">
        <f t="shared" ref="BF181:BF200" si="45">IF(N181="znížená",J181,0)</f>
        <v>0</v>
      </c>
      <c r="BG181" s="153">
        <f t="shared" ref="BG181:BG200" si="46">IF(N181="zákl. prenesená",J181,0)</f>
        <v>0</v>
      </c>
      <c r="BH181" s="153">
        <f t="shared" ref="BH181:BH200" si="47">IF(N181="zníž. prenesená",J181,0)</f>
        <v>0</v>
      </c>
      <c r="BI181" s="153">
        <f t="shared" ref="BI181:BI200" si="48">IF(N181="nulová",J181,0)</f>
        <v>0</v>
      </c>
      <c r="BJ181" s="13" t="s">
        <v>88</v>
      </c>
      <c r="BK181" s="153">
        <f t="shared" ref="BK181:BK200" si="49">ROUND(I181*H181,2)</f>
        <v>0</v>
      </c>
      <c r="BL181" s="13" t="s">
        <v>267</v>
      </c>
      <c r="BM181" s="152" t="s">
        <v>2137</v>
      </c>
    </row>
    <row r="182" spans="2:65" s="1" customFormat="1" ht="16.5" customHeight="1" x14ac:dyDescent="0.2">
      <c r="B182" s="139"/>
      <c r="C182" s="140" t="s">
        <v>378</v>
      </c>
      <c r="D182" s="140" t="s">
        <v>206</v>
      </c>
      <c r="E182" s="141" t="s">
        <v>2138</v>
      </c>
      <c r="F182" s="142" t="s">
        <v>2139</v>
      </c>
      <c r="G182" s="143" t="s">
        <v>244</v>
      </c>
      <c r="H182" s="144">
        <v>600</v>
      </c>
      <c r="I182" s="145"/>
      <c r="J182" s="146">
        <f t="shared" si="40"/>
        <v>0</v>
      </c>
      <c r="K182" s="147"/>
      <c r="L182" s="28"/>
      <c r="M182" s="148" t="s">
        <v>1</v>
      </c>
      <c r="N182" s="149" t="s">
        <v>41</v>
      </c>
      <c r="P182" s="150">
        <f t="shared" si="41"/>
        <v>0</v>
      </c>
      <c r="Q182" s="150">
        <v>2.5200000000000001E-3</v>
      </c>
      <c r="R182" s="150">
        <f t="shared" si="42"/>
        <v>1.512</v>
      </c>
      <c r="S182" s="150">
        <v>0</v>
      </c>
      <c r="T182" s="151">
        <f t="shared" si="43"/>
        <v>0</v>
      </c>
      <c r="AR182" s="152" t="s">
        <v>267</v>
      </c>
      <c r="AT182" s="152" t="s">
        <v>206</v>
      </c>
      <c r="AU182" s="152" t="s">
        <v>88</v>
      </c>
      <c r="AY182" s="13" t="s">
        <v>204</v>
      </c>
      <c r="BE182" s="153">
        <f t="shared" si="44"/>
        <v>0</v>
      </c>
      <c r="BF182" s="153">
        <f t="shared" si="45"/>
        <v>0</v>
      </c>
      <c r="BG182" s="153">
        <f t="shared" si="46"/>
        <v>0</v>
      </c>
      <c r="BH182" s="153">
        <f t="shared" si="47"/>
        <v>0</v>
      </c>
      <c r="BI182" s="153">
        <f t="shared" si="48"/>
        <v>0</v>
      </c>
      <c r="BJ182" s="13" t="s">
        <v>88</v>
      </c>
      <c r="BK182" s="153">
        <f t="shared" si="49"/>
        <v>0</v>
      </c>
      <c r="BL182" s="13" t="s">
        <v>267</v>
      </c>
      <c r="BM182" s="152" t="s">
        <v>2140</v>
      </c>
    </row>
    <row r="183" spans="2:65" s="1" customFormat="1" ht="37.799999999999997" customHeight="1" x14ac:dyDescent="0.2">
      <c r="B183" s="139"/>
      <c r="C183" s="154" t="s">
        <v>382</v>
      </c>
      <c r="D183" s="154" t="s">
        <v>301</v>
      </c>
      <c r="E183" s="155" t="s">
        <v>2141</v>
      </c>
      <c r="F183" s="156" t="s">
        <v>2142</v>
      </c>
      <c r="G183" s="157" t="s">
        <v>244</v>
      </c>
      <c r="H183" s="158">
        <v>600</v>
      </c>
      <c r="I183" s="159"/>
      <c r="J183" s="160">
        <f t="shared" si="40"/>
        <v>0</v>
      </c>
      <c r="K183" s="161"/>
      <c r="L183" s="162"/>
      <c r="M183" s="163" t="s">
        <v>1</v>
      </c>
      <c r="N183" s="164" t="s">
        <v>41</v>
      </c>
      <c r="P183" s="150">
        <f t="shared" si="41"/>
        <v>0</v>
      </c>
      <c r="Q183" s="150">
        <v>0</v>
      </c>
      <c r="R183" s="150">
        <f t="shared" si="42"/>
        <v>0</v>
      </c>
      <c r="S183" s="150">
        <v>0</v>
      </c>
      <c r="T183" s="151">
        <f t="shared" si="43"/>
        <v>0</v>
      </c>
      <c r="AR183" s="152" t="s">
        <v>334</v>
      </c>
      <c r="AT183" s="152" t="s">
        <v>301</v>
      </c>
      <c r="AU183" s="152" t="s">
        <v>88</v>
      </c>
      <c r="AY183" s="13" t="s">
        <v>204</v>
      </c>
      <c r="BE183" s="153">
        <f t="shared" si="44"/>
        <v>0</v>
      </c>
      <c r="BF183" s="153">
        <f t="shared" si="45"/>
        <v>0</v>
      </c>
      <c r="BG183" s="153">
        <f t="shared" si="46"/>
        <v>0</v>
      </c>
      <c r="BH183" s="153">
        <f t="shared" si="47"/>
        <v>0</v>
      </c>
      <c r="BI183" s="153">
        <f t="shared" si="48"/>
        <v>0</v>
      </c>
      <c r="BJ183" s="13" t="s">
        <v>88</v>
      </c>
      <c r="BK183" s="153">
        <f t="shared" si="49"/>
        <v>0</v>
      </c>
      <c r="BL183" s="13" t="s">
        <v>267</v>
      </c>
      <c r="BM183" s="152" t="s">
        <v>2143</v>
      </c>
    </row>
    <row r="184" spans="2:65" s="1" customFormat="1" ht="24.15" customHeight="1" x14ac:dyDescent="0.2">
      <c r="B184" s="139"/>
      <c r="C184" s="154" t="s">
        <v>386</v>
      </c>
      <c r="D184" s="154" t="s">
        <v>301</v>
      </c>
      <c r="E184" s="155" t="s">
        <v>2144</v>
      </c>
      <c r="F184" s="156" t="s">
        <v>2145</v>
      </c>
      <c r="G184" s="157" t="s">
        <v>495</v>
      </c>
      <c r="H184" s="158">
        <v>4045</v>
      </c>
      <c r="I184" s="159"/>
      <c r="J184" s="160">
        <f t="shared" si="40"/>
        <v>0</v>
      </c>
      <c r="K184" s="161"/>
      <c r="L184" s="162"/>
      <c r="M184" s="163" t="s">
        <v>1</v>
      </c>
      <c r="N184" s="164" t="s">
        <v>41</v>
      </c>
      <c r="P184" s="150">
        <f t="shared" si="41"/>
        <v>0</v>
      </c>
      <c r="Q184" s="150">
        <v>0</v>
      </c>
      <c r="R184" s="150">
        <f t="shared" si="42"/>
        <v>0</v>
      </c>
      <c r="S184" s="150">
        <v>0</v>
      </c>
      <c r="T184" s="151">
        <f t="shared" si="43"/>
        <v>0</v>
      </c>
      <c r="AR184" s="152" t="s">
        <v>334</v>
      </c>
      <c r="AT184" s="152" t="s">
        <v>301</v>
      </c>
      <c r="AU184" s="152" t="s">
        <v>88</v>
      </c>
      <c r="AY184" s="13" t="s">
        <v>204</v>
      </c>
      <c r="BE184" s="153">
        <f t="shared" si="44"/>
        <v>0</v>
      </c>
      <c r="BF184" s="153">
        <f t="shared" si="45"/>
        <v>0</v>
      </c>
      <c r="BG184" s="153">
        <f t="shared" si="46"/>
        <v>0</v>
      </c>
      <c r="BH184" s="153">
        <f t="shared" si="47"/>
        <v>0</v>
      </c>
      <c r="BI184" s="153">
        <f t="shared" si="48"/>
        <v>0</v>
      </c>
      <c r="BJ184" s="13" t="s">
        <v>88</v>
      </c>
      <c r="BK184" s="153">
        <f t="shared" si="49"/>
        <v>0</v>
      </c>
      <c r="BL184" s="13" t="s">
        <v>267</v>
      </c>
      <c r="BM184" s="152" t="s">
        <v>2146</v>
      </c>
    </row>
    <row r="185" spans="2:65" s="1" customFormat="1" ht="24.15" customHeight="1" x14ac:dyDescent="0.2">
      <c r="B185" s="139"/>
      <c r="C185" s="154" t="s">
        <v>390</v>
      </c>
      <c r="D185" s="154" t="s">
        <v>301</v>
      </c>
      <c r="E185" s="155" t="s">
        <v>2147</v>
      </c>
      <c r="F185" s="156" t="s">
        <v>2148</v>
      </c>
      <c r="G185" s="157" t="s">
        <v>294</v>
      </c>
      <c r="H185" s="158">
        <v>400</v>
      </c>
      <c r="I185" s="159"/>
      <c r="J185" s="160">
        <f t="shared" si="40"/>
        <v>0</v>
      </c>
      <c r="K185" s="161"/>
      <c r="L185" s="162"/>
      <c r="M185" s="163" t="s">
        <v>1</v>
      </c>
      <c r="N185" s="164" t="s">
        <v>41</v>
      </c>
      <c r="P185" s="150">
        <f t="shared" si="41"/>
        <v>0</v>
      </c>
      <c r="Q185" s="150">
        <v>0</v>
      </c>
      <c r="R185" s="150">
        <f t="shared" si="42"/>
        <v>0</v>
      </c>
      <c r="S185" s="150">
        <v>0</v>
      </c>
      <c r="T185" s="151">
        <f t="shared" si="43"/>
        <v>0</v>
      </c>
      <c r="AR185" s="152" t="s">
        <v>334</v>
      </c>
      <c r="AT185" s="152" t="s">
        <v>301</v>
      </c>
      <c r="AU185" s="152" t="s">
        <v>88</v>
      </c>
      <c r="AY185" s="13" t="s">
        <v>204</v>
      </c>
      <c r="BE185" s="153">
        <f t="shared" si="44"/>
        <v>0</v>
      </c>
      <c r="BF185" s="153">
        <f t="shared" si="45"/>
        <v>0</v>
      </c>
      <c r="BG185" s="153">
        <f t="shared" si="46"/>
        <v>0</v>
      </c>
      <c r="BH185" s="153">
        <f t="shared" si="47"/>
        <v>0</v>
      </c>
      <c r="BI185" s="153">
        <f t="shared" si="48"/>
        <v>0</v>
      </c>
      <c r="BJ185" s="13" t="s">
        <v>88</v>
      </c>
      <c r="BK185" s="153">
        <f t="shared" si="49"/>
        <v>0</v>
      </c>
      <c r="BL185" s="13" t="s">
        <v>267</v>
      </c>
      <c r="BM185" s="152" t="s">
        <v>2149</v>
      </c>
    </row>
    <row r="186" spans="2:65" s="1" customFormat="1" ht="24.15" customHeight="1" x14ac:dyDescent="0.2">
      <c r="B186" s="139"/>
      <c r="C186" s="154" t="s">
        <v>395</v>
      </c>
      <c r="D186" s="154" t="s">
        <v>301</v>
      </c>
      <c r="E186" s="155" t="s">
        <v>2150</v>
      </c>
      <c r="F186" s="156" t="s">
        <v>2151</v>
      </c>
      <c r="G186" s="157" t="s">
        <v>294</v>
      </c>
      <c r="H186" s="158">
        <v>8</v>
      </c>
      <c r="I186" s="159"/>
      <c r="J186" s="160">
        <f t="shared" si="40"/>
        <v>0</v>
      </c>
      <c r="K186" s="161"/>
      <c r="L186" s="162"/>
      <c r="M186" s="163" t="s">
        <v>1</v>
      </c>
      <c r="N186" s="164" t="s">
        <v>41</v>
      </c>
      <c r="P186" s="150">
        <f t="shared" si="41"/>
        <v>0</v>
      </c>
      <c r="Q186" s="150">
        <v>1.6000000000000001E-4</v>
      </c>
      <c r="R186" s="150">
        <f t="shared" si="42"/>
        <v>1.2800000000000001E-3</v>
      </c>
      <c r="S186" s="150">
        <v>0</v>
      </c>
      <c r="T186" s="151">
        <f t="shared" si="43"/>
        <v>0</v>
      </c>
      <c r="AR186" s="152" t="s">
        <v>334</v>
      </c>
      <c r="AT186" s="152" t="s">
        <v>301</v>
      </c>
      <c r="AU186" s="152" t="s">
        <v>88</v>
      </c>
      <c r="AY186" s="13" t="s">
        <v>204</v>
      </c>
      <c r="BE186" s="153">
        <f t="shared" si="44"/>
        <v>0</v>
      </c>
      <c r="BF186" s="153">
        <f t="shared" si="45"/>
        <v>0</v>
      </c>
      <c r="BG186" s="153">
        <f t="shared" si="46"/>
        <v>0</v>
      </c>
      <c r="BH186" s="153">
        <f t="shared" si="47"/>
        <v>0</v>
      </c>
      <c r="BI186" s="153">
        <f t="shared" si="48"/>
        <v>0</v>
      </c>
      <c r="BJ186" s="13" t="s">
        <v>88</v>
      </c>
      <c r="BK186" s="153">
        <f t="shared" si="49"/>
        <v>0</v>
      </c>
      <c r="BL186" s="13" t="s">
        <v>267</v>
      </c>
      <c r="BM186" s="152" t="s">
        <v>2152</v>
      </c>
    </row>
    <row r="187" spans="2:65" s="1" customFormat="1" ht="33" customHeight="1" x14ac:dyDescent="0.2">
      <c r="B187" s="139"/>
      <c r="C187" s="154" t="s">
        <v>399</v>
      </c>
      <c r="D187" s="154" t="s">
        <v>301</v>
      </c>
      <c r="E187" s="155" t="s">
        <v>2153</v>
      </c>
      <c r="F187" s="156" t="s">
        <v>2154</v>
      </c>
      <c r="G187" s="157" t="s">
        <v>495</v>
      </c>
      <c r="H187" s="158">
        <v>570</v>
      </c>
      <c r="I187" s="159"/>
      <c r="J187" s="160">
        <f t="shared" si="40"/>
        <v>0</v>
      </c>
      <c r="K187" s="161"/>
      <c r="L187" s="162"/>
      <c r="M187" s="163" t="s">
        <v>1</v>
      </c>
      <c r="N187" s="164" t="s">
        <v>41</v>
      </c>
      <c r="P187" s="150">
        <f t="shared" si="41"/>
        <v>0</v>
      </c>
      <c r="Q187" s="150">
        <v>0</v>
      </c>
      <c r="R187" s="150">
        <f t="shared" si="42"/>
        <v>0</v>
      </c>
      <c r="S187" s="150">
        <v>0</v>
      </c>
      <c r="T187" s="151">
        <f t="shared" si="43"/>
        <v>0</v>
      </c>
      <c r="AR187" s="152" t="s">
        <v>334</v>
      </c>
      <c r="AT187" s="152" t="s">
        <v>301</v>
      </c>
      <c r="AU187" s="152" t="s">
        <v>88</v>
      </c>
      <c r="AY187" s="13" t="s">
        <v>204</v>
      </c>
      <c r="BE187" s="153">
        <f t="shared" si="44"/>
        <v>0</v>
      </c>
      <c r="BF187" s="153">
        <f t="shared" si="45"/>
        <v>0</v>
      </c>
      <c r="BG187" s="153">
        <f t="shared" si="46"/>
        <v>0</v>
      </c>
      <c r="BH187" s="153">
        <f t="shared" si="47"/>
        <v>0</v>
      </c>
      <c r="BI187" s="153">
        <f t="shared" si="48"/>
        <v>0</v>
      </c>
      <c r="BJ187" s="13" t="s">
        <v>88</v>
      </c>
      <c r="BK187" s="153">
        <f t="shared" si="49"/>
        <v>0</v>
      </c>
      <c r="BL187" s="13" t="s">
        <v>267</v>
      </c>
      <c r="BM187" s="152" t="s">
        <v>2155</v>
      </c>
    </row>
    <row r="188" spans="2:65" s="1" customFormat="1" ht="24.15" customHeight="1" x14ac:dyDescent="0.2">
      <c r="B188" s="139"/>
      <c r="C188" s="154" t="s">
        <v>403</v>
      </c>
      <c r="D188" s="154" t="s">
        <v>301</v>
      </c>
      <c r="E188" s="155" t="s">
        <v>2156</v>
      </c>
      <c r="F188" s="156" t="s">
        <v>2157</v>
      </c>
      <c r="G188" s="157" t="s">
        <v>495</v>
      </c>
      <c r="H188" s="158">
        <v>500</v>
      </c>
      <c r="I188" s="159"/>
      <c r="J188" s="160">
        <f t="shared" si="40"/>
        <v>0</v>
      </c>
      <c r="K188" s="161"/>
      <c r="L188" s="162"/>
      <c r="M188" s="163" t="s">
        <v>1</v>
      </c>
      <c r="N188" s="164" t="s">
        <v>41</v>
      </c>
      <c r="P188" s="150">
        <f t="shared" si="41"/>
        <v>0</v>
      </c>
      <c r="Q188" s="150">
        <v>0</v>
      </c>
      <c r="R188" s="150">
        <f t="shared" si="42"/>
        <v>0</v>
      </c>
      <c r="S188" s="150">
        <v>0</v>
      </c>
      <c r="T188" s="151">
        <f t="shared" si="43"/>
        <v>0</v>
      </c>
      <c r="AR188" s="152" t="s">
        <v>334</v>
      </c>
      <c r="AT188" s="152" t="s">
        <v>301</v>
      </c>
      <c r="AU188" s="152" t="s">
        <v>88</v>
      </c>
      <c r="AY188" s="13" t="s">
        <v>204</v>
      </c>
      <c r="BE188" s="153">
        <f t="shared" si="44"/>
        <v>0</v>
      </c>
      <c r="BF188" s="153">
        <f t="shared" si="45"/>
        <v>0</v>
      </c>
      <c r="BG188" s="153">
        <f t="shared" si="46"/>
        <v>0</v>
      </c>
      <c r="BH188" s="153">
        <f t="shared" si="47"/>
        <v>0</v>
      </c>
      <c r="BI188" s="153">
        <f t="shared" si="48"/>
        <v>0</v>
      </c>
      <c r="BJ188" s="13" t="s">
        <v>88</v>
      </c>
      <c r="BK188" s="153">
        <f t="shared" si="49"/>
        <v>0</v>
      </c>
      <c r="BL188" s="13" t="s">
        <v>267</v>
      </c>
      <c r="BM188" s="152" t="s">
        <v>2158</v>
      </c>
    </row>
    <row r="189" spans="2:65" s="1" customFormat="1" ht="21.75" customHeight="1" x14ac:dyDescent="0.2">
      <c r="B189" s="139"/>
      <c r="C189" s="154" t="s">
        <v>407</v>
      </c>
      <c r="D189" s="154" t="s">
        <v>301</v>
      </c>
      <c r="E189" s="155" t="s">
        <v>2159</v>
      </c>
      <c r="F189" s="156" t="s">
        <v>2160</v>
      </c>
      <c r="G189" s="157" t="s">
        <v>508</v>
      </c>
      <c r="H189" s="158">
        <v>120</v>
      </c>
      <c r="I189" s="159"/>
      <c r="J189" s="160">
        <f t="shared" si="40"/>
        <v>0</v>
      </c>
      <c r="K189" s="161"/>
      <c r="L189" s="162"/>
      <c r="M189" s="163" t="s">
        <v>1</v>
      </c>
      <c r="N189" s="164" t="s">
        <v>41</v>
      </c>
      <c r="P189" s="150">
        <f t="shared" si="41"/>
        <v>0</v>
      </c>
      <c r="Q189" s="150">
        <v>0</v>
      </c>
      <c r="R189" s="150">
        <f t="shared" si="42"/>
        <v>0</v>
      </c>
      <c r="S189" s="150">
        <v>0</v>
      </c>
      <c r="T189" s="151">
        <f t="shared" si="43"/>
        <v>0</v>
      </c>
      <c r="AR189" s="152" t="s">
        <v>334</v>
      </c>
      <c r="AT189" s="152" t="s">
        <v>301</v>
      </c>
      <c r="AU189" s="152" t="s">
        <v>88</v>
      </c>
      <c r="AY189" s="13" t="s">
        <v>204</v>
      </c>
      <c r="BE189" s="153">
        <f t="shared" si="44"/>
        <v>0</v>
      </c>
      <c r="BF189" s="153">
        <f t="shared" si="45"/>
        <v>0</v>
      </c>
      <c r="BG189" s="153">
        <f t="shared" si="46"/>
        <v>0</v>
      </c>
      <c r="BH189" s="153">
        <f t="shared" si="47"/>
        <v>0</v>
      </c>
      <c r="BI189" s="153">
        <f t="shared" si="48"/>
        <v>0</v>
      </c>
      <c r="BJ189" s="13" t="s">
        <v>88</v>
      </c>
      <c r="BK189" s="153">
        <f t="shared" si="49"/>
        <v>0</v>
      </c>
      <c r="BL189" s="13" t="s">
        <v>267</v>
      </c>
      <c r="BM189" s="152" t="s">
        <v>2161</v>
      </c>
    </row>
    <row r="190" spans="2:65" s="1" customFormat="1" ht="24.15" customHeight="1" x14ac:dyDescent="0.2">
      <c r="B190" s="139"/>
      <c r="C190" s="140" t="s">
        <v>412</v>
      </c>
      <c r="D190" s="140" t="s">
        <v>206</v>
      </c>
      <c r="E190" s="141" t="s">
        <v>2162</v>
      </c>
      <c r="F190" s="142" t="s">
        <v>2163</v>
      </c>
      <c r="G190" s="143" t="s">
        <v>294</v>
      </c>
      <c r="H190" s="144">
        <v>2</v>
      </c>
      <c r="I190" s="145"/>
      <c r="J190" s="146">
        <f t="shared" si="40"/>
        <v>0</v>
      </c>
      <c r="K190" s="147"/>
      <c r="L190" s="28"/>
      <c r="M190" s="148" t="s">
        <v>1</v>
      </c>
      <c r="N190" s="149" t="s">
        <v>41</v>
      </c>
      <c r="P190" s="150">
        <f t="shared" si="41"/>
        <v>0</v>
      </c>
      <c r="Q190" s="150">
        <v>8.6799999999999996E-5</v>
      </c>
      <c r="R190" s="150">
        <f t="shared" si="42"/>
        <v>1.7359999999999999E-4</v>
      </c>
      <c r="S190" s="150">
        <v>0</v>
      </c>
      <c r="T190" s="151">
        <f t="shared" si="43"/>
        <v>0</v>
      </c>
      <c r="AR190" s="152" t="s">
        <v>267</v>
      </c>
      <c r="AT190" s="152" t="s">
        <v>206</v>
      </c>
      <c r="AU190" s="152" t="s">
        <v>88</v>
      </c>
      <c r="AY190" s="13" t="s">
        <v>204</v>
      </c>
      <c r="BE190" s="153">
        <f t="shared" si="44"/>
        <v>0</v>
      </c>
      <c r="BF190" s="153">
        <f t="shared" si="45"/>
        <v>0</v>
      </c>
      <c r="BG190" s="153">
        <f t="shared" si="46"/>
        <v>0</v>
      </c>
      <c r="BH190" s="153">
        <f t="shared" si="47"/>
        <v>0</v>
      </c>
      <c r="BI190" s="153">
        <f t="shared" si="48"/>
        <v>0</v>
      </c>
      <c r="BJ190" s="13" t="s">
        <v>88</v>
      </c>
      <c r="BK190" s="153">
        <f t="shared" si="49"/>
        <v>0</v>
      </c>
      <c r="BL190" s="13" t="s">
        <v>267</v>
      </c>
      <c r="BM190" s="152" t="s">
        <v>2164</v>
      </c>
    </row>
    <row r="191" spans="2:65" s="1" customFormat="1" ht="44.25" customHeight="1" x14ac:dyDescent="0.2">
      <c r="B191" s="139"/>
      <c r="C191" s="154" t="s">
        <v>416</v>
      </c>
      <c r="D191" s="154" t="s">
        <v>301</v>
      </c>
      <c r="E191" s="155" t="s">
        <v>2165</v>
      </c>
      <c r="F191" s="156" t="s">
        <v>2166</v>
      </c>
      <c r="G191" s="157" t="s">
        <v>294</v>
      </c>
      <c r="H191" s="158">
        <v>2</v>
      </c>
      <c r="I191" s="159"/>
      <c r="J191" s="160">
        <f t="shared" si="40"/>
        <v>0</v>
      </c>
      <c r="K191" s="161"/>
      <c r="L191" s="162"/>
      <c r="M191" s="163" t="s">
        <v>1</v>
      </c>
      <c r="N191" s="164" t="s">
        <v>41</v>
      </c>
      <c r="P191" s="150">
        <f t="shared" si="41"/>
        <v>0</v>
      </c>
      <c r="Q191" s="150">
        <v>0</v>
      </c>
      <c r="R191" s="150">
        <f t="shared" si="42"/>
        <v>0</v>
      </c>
      <c r="S191" s="150">
        <v>0</v>
      </c>
      <c r="T191" s="151">
        <f t="shared" si="43"/>
        <v>0</v>
      </c>
      <c r="AR191" s="152" t="s">
        <v>334</v>
      </c>
      <c r="AT191" s="152" t="s">
        <v>301</v>
      </c>
      <c r="AU191" s="152" t="s">
        <v>88</v>
      </c>
      <c r="AY191" s="13" t="s">
        <v>204</v>
      </c>
      <c r="BE191" s="153">
        <f t="shared" si="44"/>
        <v>0</v>
      </c>
      <c r="BF191" s="153">
        <f t="shared" si="45"/>
        <v>0</v>
      </c>
      <c r="BG191" s="153">
        <f t="shared" si="46"/>
        <v>0</v>
      </c>
      <c r="BH191" s="153">
        <f t="shared" si="47"/>
        <v>0</v>
      </c>
      <c r="BI191" s="153">
        <f t="shared" si="48"/>
        <v>0</v>
      </c>
      <c r="BJ191" s="13" t="s">
        <v>88</v>
      </c>
      <c r="BK191" s="153">
        <f t="shared" si="49"/>
        <v>0</v>
      </c>
      <c r="BL191" s="13" t="s">
        <v>267</v>
      </c>
      <c r="BM191" s="152" t="s">
        <v>2167</v>
      </c>
    </row>
    <row r="192" spans="2:65" s="1" customFormat="1" ht="24.15" customHeight="1" x14ac:dyDescent="0.2">
      <c r="B192" s="139"/>
      <c r="C192" s="140" t="s">
        <v>420</v>
      </c>
      <c r="D192" s="140" t="s">
        <v>206</v>
      </c>
      <c r="E192" s="141" t="s">
        <v>2168</v>
      </c>
      <c r="F192" s="142" t="s">
        <v>2169</v>
      </c>
      <c r="G192" s="143" t="s">
        <v>294</v>
      </c>
      <c r="H192" s="144">
        <v>1</v>
      </c>
      <c r="I192" s="145"/>
      <c r="J192" s="146">
        <f t="shared" si="40"/>
        <v>0</v>
      </c>
      <c r="K192" s="147"/>
      <c r="L192" s="28"/>
      <c r="M192" s="148" t="s">
        <v>1</v>
      </c>
      <c r="N192" s="149" t="s">
        <v>41</v>
      </c>
      <c r="P192" s="150">
        <f t="shared" si="41"/>
        <v>0</v>
      </c>
      <c r="Q192" s="150">
        <v>8.6799999999999996E-5</v>
      </c>
      <c r="R192" s="150">
        <f t="shared" si="42"/>
        <v>8.6799999999999996E-5</v>
      </c>
      <c r="S192" s="150">
        <v>0</v>
      </c>
      <c r="T192" s="151">
        <f t="shared" si="43"/>
        <v>0</v>
      </c>
      <c r="AR192" s="152" t="s">
        <v>267</v>
      </c>
      <c r="AT192" s="152" t="s">
        <v>206</v>
      </c>
      <c r="AU192" s="152" t="s">
        <v>88</v>
      </c>
      <c r="AY192" s="13" t="s">
        <v>204</v>
      </c>
      <c r="BE192" s="153">
        <f t="shared" si="44"/>
        <v>0</v>
      </c>
      <c r="BF192" s="153">
        <f t="shared" si="45"/>
        <v>0</v>
      </c>
      <c r="BG192" s="153">
        <f t="shared" si="46"/>
        <v>0</v>
      </c>
      <c r="BH192" s="153">
        <f t="shared" si="47"/>
        <v>0</v>
      </c>
      <c r="BI192" s="153">
        <f t="shared" si="48"/>
        <v>0</v>
      </c>
      <c r="BJ192" s="13" t="s">
        <v>88</v>
      </c>
      <c r="BK192" s="153">
        <f t="shared" si="49"/>
        <v>0</v>
      </c>
      <c r="BL192" s="13" t="s">
        <v>267</v>
      </c>
      <c r="BM192" s="152" t="s">
        <v>2170</v>
      </c>
    </row>
    <row r="193" spans="2:65" s="1" customFormat="1" ht="44.25" customHeight="1" x14ac:dyDescent="0.2">
      <c r="B193" s="139"/>
      <c r="C193" s="154" t="s">
        <v>424</v>
      </c>
      <c r="D193" s="154" t="s">
        <v>301</v>
      </c>
      <c r="E193" s="155" t="s">
        <v>2171</v>
      </c>
      <c r="F193" s="156" t="s">
        <v>2172</v>
      </c>
      <c r="G193" s="157" t="s">
        <v>294</v>
      </c>
      <c r="H193" s="158">
        <v>1</v>
      </c>
      <c r="I193" s="159"/>
      <c r="J193" s="160">
        <f t="shared" si="40"/>
        <v>0</v>
      </c>
      <c r="K193" s="161"/>
      <c r="L193" s="162"/>
      <c r="M193" s="163" t="s">
        <v>1</v>
      </c>
      <c r="N193" s="164" t="s">
        <v>41</v>
      </c>
      <c r="P193" s="150">
        <f t="shared" si="41"/>
        <v>0</v>
      </c>
      <c r="Q193" s="150">
        <v>0</v>
      </c>
      <c r="R193" s="150">
        <f t="shared" si="42"/>
        <v>0</v>
      </c>
      <c r="S193" s="150">
        <v>0</v>
      </c>
      <c r="T193" s="151">
        <f t="shared" si="43"/>
        <v>0</v>
      </c>
      <c r="AR193" s="152" t="s">
        <v>334</v>
      </c>
      <c r="AT193" s="152" t="s">
        <v>301</v>
      </c>
      <c r="AU193" s="152" t="s">
        <v>88</v>
      </c>
      <c r="AY193" s="13" t="s">
        <v>204</v>
      </c>
      <c r="BE193" s="153">
        <f t="shared" si="44"/>
        <v>0</v>
      </c>
      <c r="BF193" s="153">
        <f t="shared" si="45"/>
        <v>0</v>
      </c>
      <c r="BG193" s="153">
        <f t="shared" si="46"/>
        <v>0</v>
      </c>
      <c r="BH193" s="153">
        <f t="shared" si="47"/>
        <v>0</v>
      </c>
      <c r="BI193" s="153">
        <f t="shared" si="48"/>
        <v>0</v>
      </c>
      <c r="BJ193" s="13" t="s">
        <v>88</v>
      </c>
      <c r="BK193" s="153">
        <f t="shared" si="49"/>
        <v>0</v>
      </c>
      <c r="BL193" s="13" t="s">
        <v>267</v>
      </c>
      <c r="BM193" s="152" t="s">
        <v>2173</v>
      </c>
    </row>
    <row r="194" spans="2:65" s="1" customFormat="1" ht="24.15" customHeight="1" x14ac:dyDescent="0.2">
      <c r="B194" s="139"/>
      <c r="C194" s="140" t="s">
        <v>428</v>
      </c>
      <c r="D194" s="140" t="s">
        <v>206</v>
      </c>
      <c r="E194" s="141" t="s">
        <v>2174</v>
      </c>
      <c r="F194" s="142" t="s">
        <v>2175</v>
      </c>
      <c r="G194" s="143" t="s">
        <v>294</v>
      </c>
      <c r="H194" s="144">
        <v>1</v>
      </c>
      <c r="I194" s="145"/>
      <c r="J194" s="146">
        <f t="shared" si="40"/>
        <v>0</v>
      </c>
      <c r="K194" s="147"/>
      <c r="L194" s="28"/>
      <c r="M194" s="148" t="s">
        <v>1</v>
      </c>
      <c r="N194" s="149" t="s">
        <v>41</v>
      </c>
      <c r="P194" s="150">
        <f t="shared" si="41"/>
        <v>0</v>
      </c>
      <c r="Q194" s="150">
        <v>8.6799999999999996E-5</v>
      </c>
      <c r="R194" s="150">
        <f t="shared" si="42"/>
        <v>8.6799999999999996E-5</v>
      </c>
      <c r="S194" s="150">
        <v>0</v>
      </c>
      <c r="T194" s="151">
        <f t="shared" si="43"/>
        <v>0</v>
      </c>
      <c r="AR194" s="152" t="s">
        <v>267</v>
      </c>
      <c r="AT194" s="152" t="s">
        <v>206</v>
      </c>
      <c r="AU194" s="152" t="s">
        <v>88</v>
      </c>
      <c r="AY194" s="13" t="s">
        <v>204</v>
      </c>
      <c r="BE194" s="153">
        <f t="shared" si="44"/>
        <v>0</v>
      </c>
      <c r="BF194" s="153">
        <f t="shared" si="45"/>
        <v>0</v>
      </c>
      <c r="BG194" s="153">
        <f t="shared" si="46"/>
        <v>0</v>
      </c>
      <c r="BH194" s="153">
        <f t="shared" si="47"/>
        <v>0</v>
      </c>
      <c r="BI194" s="153">
        <f t="shared" si="48"/>
        <v>0</v>
      </c>
      <c r="BJ194" s="13" t="s">
        <v>88</v>
      </c>
      <c r="BK194" s="153">
        <f t="shared" si="49"/>
        <v>0</v>
      </c>
      <c r="BL194" s="13" t="s">
        <v>267</v>
      </c>
      <c r="BM194" s="152" t="s">
        <v>2176</v>
      </c>
    </row>
    <row r="195" spans="2:65" s="1" customFormat="1" ht="44.25" customHeight="1" x14ac:dyDescent="0.2">
      <c r="B195" s="139"/>
      <c r="C195" s="154" t="s">
        <v>432</v>
      </c>
      <c r="D195" s="154" t="s">
        <v>301</v>
      </c>
      <c r="E195" s="155" t="s">
        <v>2177</v>
      </c>
      <c r="F195" s="156" t="s">
        <v>2178</v>
      </c>
      <c r="G195" s="157" t="s">
        <v>294</v>
      </c>
      <c r="H195" s="158">
        <v>1</v>
      </c>
      <c r="I195" s="159"/>
      <c r="J195" s="160">
        <f t="shared" si="40"/>
        <v>0</v>
      </c>
      <c r="K195" s="161"/>
      <c r="L195" s="162"/>
      <c r="M195" s="163" t="s">
        <v>1</v>
      </c>
      <c r="N195" s="164" t="s">
        <v>41</v>
      </c>
      <c r="P195" s="150">
        <f t="shared" si="41"/>
        <v>0</v>
      </c>
      <c r="Q195" s="150">
        <v>0</v>
      </c>
      <c r="R195" s="150">
        <f t="shared" si="42"/>
        <v>0</v>
      </c>
      <c r="S195" s="150">
        <v>0</v>
      </c>
      <c r="T195" s="151">
        <f t="shared" si="43"/>
        <v>0</v>
      </c>
      <c r="AR195" s="152" t="s">
        <v>334</v>
      </c>
      <c r="AT195" s="152" t="s">
        <v>301</v>
      </c>
      <c r="AU195" s="152" t="s">
        <v>88</v>
      </c>
      <c r="AY195" s="13" t="s">
        <v>204</v>
      </c>
      <c r="BE195" s="153">
        <f t="shared" si="44"/>
        <v>0</v>
      </c>
      <c r="BF195" s="153">
        <f t="shared" si="45"/>
        <v>0</v>
      </c>
      <c r="BG195" s="153">
        <f t="shared" si="46"/>
        <v>0</v>
      </c>
      <c r="BH195" s="153">
        <f t="shared" si="47"/>
        <v>0</v>
      </c>
      <c r="BI195" s="153">
        <f t="shared" si="48"/>
        <v>0</v>
      </c>
      <c r="BJ195" s="13" t="s">
        <v>88</v>
      </c>
      <c r="BK195" s="153">
        <f t="shared" si="49"/>
        <v>0</v>
      </c>
      <c r="BL195" s="13" t="s">
        <v>267</v>
      </c>
      <c r="BM195" s="152" t="s">
        <v>2179</v>
      </c>
    </row>
    <row r="196" spans="2:65" s="1" customFormat="1" ht="24.15" customHeight="1" x14ac:dyDescent="0.2">
      <c r="B196" s="139"/>
      <c r="C196" s="140" t="s">
        <v>436</v>
      </c>
      <c r="D196" s="140" t="s">
        <v>206</v>
      </c>
      <c r="E196" s="141" t="s">
        <v>2180</v>
      </c>
      <c r="F196" s="142" t="s">
        <v>2181</v>
      </c>
      <c r="G196" s="143" t="s">
        <v>294</v>
      </c>
      <c r="H196" s="144">
        <v>2</v>
      </c>
      <c r="I196" s="145"/>
      <c r="J196" s="146">
        <f t="shared" si="40"/>
        <v>0</v>
      </c>
      <c r="K196" s="147"/>
      <c r="L196" s="28"/>
      <c r="M196" s="148" t="s">
        <v>1</v>
      </c>
      <c r="N196" s="149" t="s">
        <v>41</v>
      </c>
      <c r="P196" s="150">
        <f t="shared" si="41"/>
        <v>0</v>
      </c>
      <c r="Q196" s="150">
        <v>8.6799999999999996E-5</v>
      </c>
      <c r="R196" s="150">
        <f t="shared" si="42"/>
        <v>1.7359999999999999E-4</v>
      </c>
      <c r="S196" s="150">
        <v>0</v>
      </c>
      <c r="T196" s="151">
        <f t="shared" si="43"/>
        <v>0</v>
      </c>
      <c r="AR196" s="152" t="s">
        <v>267</v>
      </c>
      <c r="AT196" s="152" t="s">
        <v>206</v>
      </c>
      <c r="AU196" s="152" t="s">
        <v>88</v>
      </c>
      <c r="AY196" s="13" t="s">
        <v>204</v>
      </c>
      <c r="BE196" s="153">
        <f t="shared" si="44"/>
        <v>0</v>
      </c>
      <c r="BF196" s="153">
        <f t="shared" si="45"/>
        <v>0</v>
      </c>
      <c r="BG196" s="153">
        <f t="shared" si="46"/>
        <v>0</v>
      </c>
      <c r="BH196" s="153">
        <f t="shared" si="47"/>
        <v>0</v>
      </c>
      <c r="BI196" s="153">
        <f t="shared" si="48"/>
        <v>0</v>
      </c>
      <c r="BJ196" s="13" t="s">
        <v>88</v>
      </c>
      <c r="BK196" s="153">
        <f t="shared" si="49"/>
        <v>0</v>
      </c>
      <c r="BL196" s="13" t="s">
        <v>267</v>
      </c>
      <c r="BM196" s="152" t="s">
        <v>2182</v>
      </c>
    </row>
    <row r="197" spans="2:65" s="1" customFormat="1" ht="44.25" customHeight="1" x14ac:dyDescent="0.2">
      <c r="B197" s="139"/>
      <c r="C197" s="154" t="s">
        <v>440</v>
      </c>
      <c r="D197" s="154" t="s">
        <v>301</v>
      </c>
      <c r="E197" s="155" t="s">
        <v>2183</v>
      </c>
      <c r="F197" s="156" t="s">
        <v>2184</v>
      </c>
      <c r="G197" s="157" t="s">
        <v>294</v>
      </c>
      <c r="H197" s="158">
        <v>2</v>
      </c>
      <c r="I197" s="159"/>
      <c r="J197" s="160">
        <f t="shared" si="40"/>
        <v>0</v>
      </c>
      <c r="K197" s="161"/>
      <c r="L197" s="162"/>
      <c r="M197" s="163" t="s">
        <v>1</v>
      </c>
      <c r="N197" s="164" t="s">
        <v>41</v>
      </c>
      <c r="P197" s="150">
        <f t="shared" si="41"/>
        <v>0</v>
      </c>
      <c r="Q197" s="150">
        <v>0</v>
      </c>
      <c r="R197" s="150">
        <f t="shared" si="42"/>
        <v>0</v>
      </c>
      <c r="S197" s="150">
        <v>0</v>
      </c>
      <c r="T197" s="151">
        <f t="shared" si="43"/>
        <v>0</v>
      </c>
      <c r="AR197" s="152" t="s">
        <v>334</v>
      </c>
      <c r="AT197" s="152" t="s">
        <v>301</v>
      </c>
      <c r="AU197" s="152" t="s">
        <v>88</v>
      </c>
      <c r="AY197" s="13" t="s">
        <v>204</v>
      </c>
      <c r="BE197" s="153">
        <f t="shared" si="44"/>
        <v>0</v>
      </c>
      <c r="BF197" s="153">
        <f t="shared" si="45"/>
        <v>0</v>
      </c>
      <c r="BG197" s="153">
        <f t="shared" si="46"/>
        <v>0</v>
      </c>
      <c r="BH197" s="153">
        <f t="shared" si="47"/>
        <v>0</v>
      </c>
      <c r="BI197" s="153">
        <f t="shared" si="48"/>
        <v>0</v>
      </c>
      <c r="BJ197" s="13" t="s">
        <v>88</v>
      </c>
      <c r="BK197" s="153">
        <f t="shared" si="49"/>
        <v>0</v>
      </c>
      <c r="BL197" s="13" t="s">
        <v>267</v>
      </c>
      <c r="BM197" s="152" t="s">
        <v>2185</v>
      </c>
    </row>
    <row r="198" spans="2:65" s="1" customFormat="1" ht="24.15" customHeight="1" x14ac:dyDescent="0.2">
      <c r="B198" s="139"/>
      <c r="C198" s="140" t="s">
        <v>444</v>
      </c>
      <c r="D198" s="140" t="s">
        <v>206</v>
      </c>
      <c r="E198" s="141" t="s">
        <v>2186</v>
      </c>
      <c r="F198" s="142" t="s">
        <v>2187</v>
      </c>
      <c r="G198" s="143" t="s">
        <v>641</v>
      </c>
      <c r="H198" s="165"/>
      <c r="I198" s="145"/>
      <c r="J198" s="146">
        <f t="shared" si="40"/>
        <v>0</v>
      </c>
      <c r="K198" s="147"/>
      <c r="L198" s="28"/>
      <c r="M198" s="148" t="s">
        <v>1</v>
      </c>
      <c r="N198" s="149" t="s">
        <v>41</v>
      </c>
      <c r="P198" s="150">
        <f t="shared" si="41"/>
        <v>0</v>
      </c>
      <c r="Q198" s="150">
        <v>0</v>
      </c>
      <c r="R198" s="150">
        <f t="shared" si="42"/>
        <v>0</v>
      </c>
      <c r="S198" s="150">
        <v>0</v>
      </c>
      <c r="T198" s="151">
        <f t="shared" si="43"/>
        <v>0</v>
      </c>
      <c r="AR198" s="152" t="s">
        <v>267</v>
      </c>
      <c r="AT198" s="152" t="s">
        <v>206</v>
      </c>
      <c r="AU198" s="152" t="s">
        <v>88</v>
      </c>
      <c r="AY198" s="13" t="s">
        <v>204</v>
      </c>
      <c r="BE198" s="153">
        <f t="shared" si="44"/>
        <v>0</v>
      </c>
      <c r="BF198" s="153">
        <f t="shared" si="45"/>
        <v>0</v>
      </c>
      <c r="BG198" s="153">
        <f t="shared" si="46"/>
        <v>0</v>
      </c>
      <c r="BH198" s="153">
        <f t="shared" si="47"/>
        <v>0</v>
      </c>
      <c r="BI198" s="153">
        <f t="shared" si="48"/>
        <v>0</v>
      </c>
      <c r="BJ198" s="13" t="s">
        <v>88</v>
      </c>
      <c r="BK198" s="153">
        <f t="shared" si="49"/>
        <v>0</v>
      </c>
      <c r="BL198" s="13" t="s">
        <v>267</v>
      </c>
      <c r="BM198" s="152" t="s">
        <v>2188</v>
      </c>
    </row>
    <row r="199" spans="2:65" s="1" customFormat="1" ht="24.15" customHeight="1" x14ac:dyDescent="0.2">
      <c r="B199" s="139"/>
      <c r="C199" s="140" t="s">
        <v>448</v>
      </c>
      <c r="D199" s="140" t="s">
        <v>206</v>
      </c>
      <c r="E199" s="141" t="s">
        <v>2189</v>
      </c>
      <c r="F199" s="142" t="s">
        <v>2190</v>
      </c>
      <c r="G199" s="143" t="s">
        <v>641</v>
      </c>
      <c r="H199" s="165"/>
      <c r="I199" s="145"/>
      <c r="J199" s="146">
        <f t="shared" si="40"/>
        <v>0</v>
      </c>
      <c r="K199" s="147"/>
      <c r="L199" s="28"/>
      <c r="M199" s="148" t="s">
        <v>1</v>
      </c>
      <c r="N199" s="149" t="s">
        <v>41</v>
      </c>
      <c r="P199" s="150">
        <f t="shared" si="41"/>
        <v>0</v>
      </c>
      <c r="Q199" s="150">
        <v>0</v>
      </c>
      <c r="R199" s="150">
        <f t="shared" si="42"/>
        <v>0</v>
      </c>
      <c r="S199" s="150">
        <v>0</v>
      </c>
      <c r="T199" s="151">
        <f t="shared" si="43"/>
        <v>0</v>
      </c>
      <c r="AR199" s="152" t="s">
        <v>267</v>
      </c>
      <c r="AT199" s="152" t="s">
        <v>206</v>
      </c>
      <c r="AU199" s="152" t="s">
        <v>88</v>
      </c>
      <c r="AY199" s="13" t="s">
        <v>204</v>
      </c>
      <c r="BE199" s="153">
        <f t="shared" si="44"/>
        <v>0</v>
      </c>
      <c r="BF199" s="153">
        <f t="shared" si="45"/>
        <v>0</v>
      </c>
      <c r="BG199" s="153">
        <f t="shared" si="46"/>
        <v>0</v>
      </c>
      <c r="BH199" s="153">
        <f t="shared" si="47"/>
        <v>0</v>
      </c>
      <c r="BI199" s="153">
        <f t="shared" si="48"/>
        <v>0</v>
      </c>
      <c r="BJ199" s="13" t="s">
        <v>88</v>
      </c>
      <c r="BK199" s="153">
        <f t="shared" si="49"/>
        <v>0</v>
      </c>
      <c r="BL199" s="13" t="s">
        <v>267</v>
      </c>
      <c r="BM199" s="152" t="s">
        <v>2191</v>
      </c>
    </row>
    <row r="200" spans="2:65" s="1" customFormat="1" ht="33" customHeight="1" x14ac:dyDescent="0.2">
      <c r="B200" s="139"/>
      <c r="C200" s="140" t="s">
        <v>452</v>
      </c>
      <c r="D200" s="140" t="s">
        <v>206</v>
      </c>
      <c r="E200" s="141" t="s">
        <v>2192</v>
      </c>
      <c r="F200" s="142" t="s">
        <v>2193</v>
      </c>
      <c r="G200" s="143" t="s">
        <v>641</v>
      </c>
      <c r="H200" s="165"/>
      <c r="I200" s="145"/>
      <c r="J200" s="146">
        <f t="shared" si="40"/>
        <v>0</v>
      </c>
      <c r="K200" s="147"/>
      <c r="L200" s="28"/>
      <c r="M200" s="148" t="s">
        <v>1</v>
      </c>
      <c r="N200" s="149" t="s">
        <v>41</v>
      </c>
      <c r="P200" s="150">
        <f t="shared" si="41"/>
        <v>0</v>
      </c>
      <c r="Q200" s="150">
        <v>0</v>
      </c>
      <c r="R200" s="150">
        <f t="shared" si="42"/>
        <v>0</v>
      </c>
      <c r="S200" s="150">
        <v>0</v>
      </c>
      <c r="T200" s="151">
        <f t="shared" si="43"/>
        <v>0</v>
      </c>
      <c r="AR200" s="152" t="s">
        <v>267</v>
      </c>
      <c r="AT200" s="152" t="s">
        <v>206</v>
      </c>
      <c r="AU200" s="152" t="s">
        <v>88</v>
      </c>
      <c r="AY200" s="13" t="s">
        <v>204</v>
      </c>
      <c r="BE200" s="153">
        <f t="shared" si="44"/>
        <v>0</v>
      </c>
      <c r="BF200" s="153">
        <f t="shared" si="45"/>
        <v>0</v>
      </c>
      <c r="BG200" s="153">
        <f t="shared" si="46"/>
        <v>0</v>
      </c>
      <c r="BH200" s="153">
        <f t="shared" si="47"/>
        <v>0</v>
      </c>
      <c r="BI200" s="153">
        <f t="shared" si="48"/>
        <v>0</v>
      </c>
      <c r="BJ200" s="13" t="s">
        <v>88</v>
      </c>
      <c r="BK200" s="153">
        <f t="shared" si="49"/>
        <v>0</v>
      </c>
      <c r="BL200" s="13" t="s">
        <v>267</v>
      </c>
      <c r="BM200" s="152" t="s">
        <v>2194</v>
      </c>
    </row>
    <row r="201" spans="2:65" s="11" customFormat="1" ht="25.95" customHeight="1" x14ac:dyDescent="0.25">
      <c r="B201" s="127"/>
      <c r="D201" s="128" t="s">
        <v>74</v>
      </c>
      <c r="E201" s="129" t="s">
        <v>1228</v>
      </c>
      <c r="F201" s="129" t="s">
        <v>1229</v>
      </c>
      <c r="I201" s="130"/>
      <c r="J201" s="131">
        <f>BK201</f>
        <v>0</v>
      </c>
      <c r="L201" s="127"/>
      <c r="M201" s="132"/>
      <c r="P201" s="133">
        <f>SUM(P202:P208)</f>
        <v>0</v>
      </c>
      <c r="R201" s="133">
        <f>SUM(R202:R208)</f>
        <v>0</v>
      </c>
      <c r="T201" s="134">
        <f>SUM(T202:T208)</f>
        <v>0</v>
      </c>
      <c r="AR201" s="128" t="s">
        <v>210</v>
      </c>
      <c r="AT201" s="135" t="s">
        <v>74</v>
      </c>
      <c r="AU201" s="135" t="s">
        <v>75</v>
      </c>
      <c r="AY201" s="128" t="s">
        <v>204</v>
      </c>
      <c r="BK201" s="136">
        <f>SUM(BK202:BK208)</f>
        <v>0</v>
      </c>
    </row>
    <row r="202" spans="2:65" s="1" customFormat="1" ht="16.5" customHeight="1" x14ac:dyDescent="0.2">
      <c r="B202" s="139"/>
      <c r="C202" s="140" t="s">
        <v>456</v>
      </c>
      <c r="D202" s="140" t="s">
        <v>206</v>
      </c>
      <c r="E202" s="141" t="s">
        <v>2195</v>
      </c>
      <c r="F202" s="142" t="s">
        <v>2196</v>
      </c>
      <c r="G202" s="143" t="s">
        <v>1658</v>
      </c>
      <c r="H202" s="144">
        <v>1</v>
      </c>
      <c r="I202" s="145"/>
      <c r="J202" s="146">
        <f t="shared" ref="J202:J208" si="50">ROUND(I202*H202,2)</f>
        <v>0</v>
      </c>
      <c r="K202" s="147"/>
      <c r="L202" s="28"/>
      <c r="M202" s="148" t="s">
        <v>1</v>
      </c>
      <c r="N202" s="149" t="s">
        <v>41</v>
      </c>
      <c r="P202" s="150">
        <f t="shared" ref="P202:P208" si="51">O202*H202</f>
        <v>0</v>
      </c>
      <c r="Q202" s="150">
        <v>0</v>
      </c>
      <c r="R202" s="150">
        <f t="shared" ref="R202:R208" si="52">Q202*H202</f>
        <v>0</v>
      </c>
      <c r="S202" s="150">
        <v>0</v>
      </c>
      <c r="T202" s="151">
        <f t="shared" ref="T202:T208" si="53">S202*H202</f>
        <v>0</v>
      </c>
      <c r="AR202" s="152" t="s">
        <v>1233</v>
      </c>
      <c r="AT202" s="152" t="s">
        <v>206</v>
      </c>
      <c r="AU202" s="152" t="s">
        <v>82</v>
      </c>
      <c r="AY202" s="13" t="s">
        <v>204</v>
      </c>
      <c r="BE202" s="153">
        <f t="shared" ref="BE202:BE208" si="54">IF(N202="základná",J202,0)</f>
        <v>0</v>
      </c>
      <c r="BF202" s="153">
        <f t="shared" ref="BF202:BF208" si="55">IF(N202="znížená",J202,0)</f>
        <v>0</v>
      </c>
      <c r="BG202" s="153">
        <f t="shared" ref="BG202:BG208" si="56">IF(N202="zákl. prenesená",J202,0)</f>
        <v>0</v>
      </c>
      <c r="BH202" s="153">
        <f t="shared" ref="BH202:BH208" si="57">IF(N202="zníž. prenesená",J202,0)</f>
        <v>0</v>
      </c>
      <c r="BI202" s="153">
        <f t="shared" ref="BI202:BI208" si="58">IF(N202="nulová",J202,0)</f>
        <v>0</v>
      </c>
      <c r="BJ202" s="13" t="s">
        <v>88</v>
      </c>
      <c r="BK202" s="153">
        <f t="shared" ref="BK202:BK208" si="59">ROUND(I202*H202,2)</f>
        <v>0</v>
      </c>
      <c r="BL202" s="13" t="s">
        <v>1233</v>
      </c>
      <c r="BM202" s="152" t="s">
        <v>2197</v>
      </c>
    </row>
    <row r="203" spans="2:65" s="1" customFormat="1" ht="16.5" customHeight="1" x14ac:dyDescent="0.2">
      <c r="B203" s="139"/>
      <c r="C203" s="140" t="s">
        <v>460</v>
      </c>
      <c r="D203" s="140" t="s">
        <v>206</v>
      </c>
      <c r="E203" s="141" t="s">
        <v>2198</v>
      </c>
      <c r="F203" s="142" t="s">
        <v>2199</v>
      </c>
      <c r="G203" s="143" t="s">
        <v>1658</v>
      </c>
      <c r="H203" s="144">
        <v>1</v>
      </c>
      <c r="I203" s="145"/>
      <c r="J203" s="146">
        <f t="shared" si="50"/>
        <v>0</v>
      </c>
      <c r="K203" s="147"/>
      <c r="L203" s="28"/>
      <c r="M203" s="148" t="s">
        <v>1</v>
      </c>
      <c r="N203" s="149" t="s">
        <v>41</v>
      </c>
      <c r="P203" s="150">
        <f t="shared" si="51"/>
        <v>0</v>
      </c>
      <c r="Q203" s="150">
        <v>0</v>
      </c>
      <c r="R203" s="150">
        <f t="shared" si="52"/>
        <v>0</v>
      </c>
      <c r="S203" s="150">
        <v>0</v>
      </c>
      <c r="T203" s="151">
        <f t="shared" si="53"/>
        <v>0</v>
      </c>
      <c r="AR203" s="152" t="s">
        <v>1661</v>
      </c>
      <c r="AT203" s="152" t="s">
        <v>206</v>
      </c>
      <c r="AU203" s="152" t="s">
        <v>82</v>
      </c>
      <c r="AY203" s="13" t="s">
        <v>204</v>
      </c>
      <c r="BE203" s="153">
        <f t="shared" si="54"/>
        <v>0</v>
      </c>
      <c r="BF203" s="153">
        <f t="shared" si="55"/>
        <v>0</v>
      </c>
      <c r="BG203" s="153">
        <f t="shared" si="56"/>
        <v>0</v>
      </c>
      <c r="BH203" s="153">
        <f t="shared" si="57"/>
        <v>0</v>
      </c>
      <c r="BI203" s="153">
        <f t="shared" si="58"/>
        <v>0</v>
      </c>
      <c r="BJ203" s="13" t="s">
        <v>88</v>
      </c>
      <c r="BK203" s="153">
        <f t="shared" si="59"/>
        <v>0</v>
      </c>
      <c r="BL203" s="13" t="s">
        <v>1661</v>
      </c>
      <c r="BM203" s="152" t="s">
        <v>2200</v>
      </c>
    </row>
    <row r="204" spans="2:65" s="1" customFormat="1" ht="24.15" customHeight="1" x14ac:dyDescent="0.2">
      <c r="B204" s="139"/>
      <c r="C204" s="140" t="s">
        <v>464</v>
      </c>
      <c r="D204" s="140" t="s">
        <v>206</v>
      </c>
      <c r="E204" s="141" t="s">
        <v>2201</v>
      </c>
      <c r="F204" s="142" t="s">
        <v>2202</v>
      </c>
      <c r="G204" s="143" t="s">
        <v>1238</v>
      </c>
      <c r="H204" s="144">
        <v>36</v>
      </c>
      <c r="I204" s="145"/>
      <c r="J204" s="146">
        <f t="shared" si="50"/>
        <v>0</v>
      </c>
      <c r="K204" s="147"/>
      <c r="L204" s="28"/>
      <c r="M204" s="148" t="s">
        <v>1</v>
      </c>
      <c r="N204" s="149" t="s">
        <v>41</v>
      </c>
      <c r="P204" s="150">
        <f t="shared" si="51"/>
        <v>0</v>
      </c>
      <c r="Q204" s="150">
        <v>0</v>
      </c>
      <c r="R204" s="150">
        <f t="shared" si="52"/>
        <v>0</v>
      </c>
      <c r="S204" s="150">
        <v>0</v>
      </c>
      <c r="T204" s="151">
        <f t="shared" si="53"/>
        <v>0</v>
      </c>
      <c r="AR204" s="152" t="s">
        <v>1661</v>
      </c>
      <c r="AT204" s="152" t="s">
        <v>206</v>
      </c>
      <c r="AU204" s="152" t="s">
        <v>82</v>
      </c>
      <c r="AY204" s="13" t="s">
        <v>204</v>
      </c>
      <c r="BE204" s="153">
        <f t="shared" si="54"/>
        <v>0</v>
      </c>
      <c r="BF204" s="153">
        <f t="shared" si="55"/>
        <v>0</v>
      </c>
      <c r="BG204" s="153">
        <f t="shared" si="56"/>
        <v>0</v>
      </c>
      <c r="BH204" s="153">
        <f t="shared" si="57"/>
        <v>0</v>
      </c>
      <c r="BI204" s="153">
        <f t="shared" si="58"/>
        <v>0</v>
      </c>
      <c r="BJ204" s="13" t="s">
        <v>88</v>
      </c>
      <c r="BK204" s="153">
        <f t="shared" si="59"/>
        <v>0</v>
      </c>
      <c r="BL204" s="13" t="s">
        <v>1661</v>
      </c>
      <c r="BM204" s="152" t="s">
        <v>2203</v>
      </c>
    </row>
    <row r="205" spans="2:65" s="1" customFormat="1" ht="33" customHeight="1" x14ac:dyDescent="0.2">
      <c r="B205" s="139"/>
      <c r="C205" s="140" t="s">
        <v>468</v>
      </c>
      <c r="D205" s="140" t="s">
        <v>206</v>
      </c>
      <c r="E205" s="141" t="s">
        <v>1231</v>
      </c>
      <c r="F205" s="142" t="s">
        <v>1660</v>
      </c>
      <c r="G205" s="143" t="s">
        <v>1238</v>
      </c>
      <c r="H205" s="144">
        <v>55</v>
      </c>
      <c r="I205" s="145"/>
      <c r="J205" s="146">
        <f t="shared" si="50"/>
        <v>0</v>
      </c>
      <c r="K205" s="147"/>
      <c r="L205" s="28"/>
      <c r="M205" s="148" t="s">
        <v>1</v>
      </c>
      <c r="N205" s="149" t="s">
        <v>41</v>
      </c>
      <c r="P205" s="150">
        <f t="shared" si="51"/>
        <v>0</v>
      </c>
      <c r="Q205" s="150">
        <v>0</v>
      </c>
      <c r="R205" s="150">
        <f t="shared" si="52"/>
        <v>0</v>
      </c>
      <c r="S205" s="150">
        <v>0</v>
      </c>
      <c r="T205" s="151">
        <f t="shared" si="53"/>
        <v>0</v>
      </c>
      <c r="AR205" s="152" t="s">
        <v>1233</v>
      </c>
      <c r="AT205" s="152" t="s">
        <v>206</v>
      </c>
      <c r="AU205" s="152" t="s">
        <v>82</v>
      </c>
      <c r="AY205" s="13" t="s">
        <v>204</v>
      </c>
      <c r="BE205" s="153">
        <f t="shared" si="54"/>
        <v>0</v>
      </c>
      <c r="BF205" s="153">
        <f t="shared" si="55"/>
        <v>0</v>
      </c>
      <c r="BG205" s="153">
        <f t="shared" si="56"/>
        <v>0</v>
      </c>
      <c r="BH205" s="153">
        <f t="shared" si="57"/>
        <v>0</v>
      </c>
      <c r="BI205" s="153">
        <f t="shared" si="58"/>
        <v>0</v>
      </c>
      <c r="BJ205" s="13" t="s">
        <v>88</v>
      </c>
      <c r="BK205" s="153">
        <f t="shared" si="59"/>
        <v>0</v>
      </c>
      <c r="BL205" s="13" t="s">
        <v>1233</v>
      </c>
      <c r="BM205" s="152" t="s">
        <v>2204</v>
      </c>
    </row>
    <row r="206" spans="2:65" s="1" customFormat="1" ht="37.799999999999997" customHeight="1" x14ac:dyDescent="0.2">
      <c r="B206" s="139"/>
      <c r="C206" s="140" t="s">
        <v>472</v>
      </c>
      <c r="D206" s="140" t="s">
        <v>206</v>
      </c>
      <c r="E206" s="141" t="s">
        <v>1236</v>
      </c>
      <c r="F206" s="142" t="s">
        <v>1663</v>
      </c>
      <c r="G206" s="143" t="s">
        <v>1238</v>
      </c>
      <c r="H206" s="144">
        <v>37</v>
      </c>
      <c r="I206" s="145"/>
      <c r="J206" s="146">
        <f t="shared" si="50"/>
        <v>0</v>
      </c>
      <c r="K206" s="147"/>
      <c r="L206" s="28"/>
      <c r="M206" s="148" t="s">
        <v>1</v>
      </c>
      <c r="N206" s="149" t="s">
        <v>41</v>
      </c>
      <c r="P206" s="150">
        <f t="shared" si="51"/>
        <v>0</v>
      </c>
      <c r="Q206" s="150">
        <v>0</v>
      </c>
      <c r="R206" s="150">
        <f t="shared" si="52"/>
        <v>0</v>
      </c>
      <c r="S206" s="150">
        <v>0</v>
      </c>
      <c r="T206" s="151">
        <f t="shared" si="53"/>
        <v>0</v>
      </c>
      <c r="AR206" s="152" t="s">
        <v>1233</v>
      </c>
      <c r="AT206" s="152" t="s">
        <v>206</v>
      </c>
      <c r="AU206" s="152" t="s">
        <v>82</v>
      </c>
      <c r="AY206" s="13" t="s">
        <v>204</v>
      </c>
      <c r="BE206" s="153">
        <f t="shared" si="54"/>
        <v>0</v>
      </c>
      <c r="BF206" s="153">
        <f t="shared" si="55"/>
        <v>0</v>
      </c>
      <c r="BG206" s="153">
        <f t="shared" si="56"/>
        <v>0</v>
      </c>
      <c r="BH206" s="153">
        <f t="shared" si="57"/>
        <v>0</v>
      </c>
      <c r="BI206" s="153">
        <f t="shared" si="58"/>
        <v>0</v>
      </c>
      <c r="BJ206" s="13" t="s">
        <v>88</v>
      </c>
      <c r="BK206" s="153">
        <f t="shared" si="59"/>
        <v>0</v>
      </c>
      <c r="BL206" s="13" t="s">
        <v>1233</v>
      </c>
      <c r="BM206" s="152" t="s">
        <v>2205</v>
      </c>
    </row>
    <row r="207" spans="2:65" s="1" customFormat="1" ht="33" customHeight="1" x14ac:dyDescent="0.2">
      <c r="B207" s="139"/>
      <c r="C207" s="140" t="s">
        <v>476</v>
      </c>
      <c r="D207" s="140" t="s">
        <v>206</v>
      </c>
      <c r="E207" s="141" t="s">
        <v>1665</v>
      </c>
      <c r="F207" s="142" t="s">
        <v>1666</v>
      </c>
      <c r="G207" s="143" t="s">
        <v>1238</v>
      </c>
      <c r="H207" s="144">
        <v>28</v>
      </c>
      <c r="I207" s="145"/>
      <c r="J207" s="146">
        <f t="shared" si="50"/>
        <v>0</v>
      </c>
      <c r="K207" s="147"/>
      <c r="L207" s="28"/>
      <c r="M207" s="148" t="s">
        <v>1</v>
      </c>
      <c r="N207" s="149" t="s">
        <v>41</v>
      </c>
      <c r="P207" s="150">
        <f t="shared" si="51"/>
        <v>0</v>
      </c>
      <c r="Q207" s="150">
        <v>0</v>
      </c>
      <c r="R207" s="150">
        <f t="shared" si="52"/>
        <v>0</v>
      </c>
      <c r="S207" s="150">
        <v>0</v>
      </c>
      <c r="T207" s="151">
        <f t="shared" si="53"/>
        <v>0</v>
      </c>
      <c r="AR207" s="152" t="s">
        <v>1233</v>
      </c>
      <c r="AT207" s="152" t="s">
        <v>206</v>
      </c>
      <c r="AU207" s="152" t="s">
        <v>82</v>
      </c>
      <c r="AY207" s="13" t="s">
        <v>204</v>
      </c>
      <c r="BE207" s="153">
        <f t="shared" si="54"/>
        <v>0</v>
      </c>
      <c r="BF207" s="153">
        <f t="shared" si="55"/>
        <v>0</v>
      </c>
      <c r="BG207" s="153">
        <f t="shared" si="56"/>
        <v>0</v>
      </c>
      <c r="BH207" s="153">
        <f t="shared" si="57"/>
        <v>0</v>
      </c>
      <c r="BI207" s="153">
        <f t="shared" si="58"/>
        <v>0</v>
      </c>
      <c r="BJ207" s="13" t="s">
        <v>88</v>
      </c>
      <c r="BK207" s="153">
        <f t="shared" si="59"/>
        <v>0</v>
      </c>
      <c r="BL207" s="13" t="s">
        <v>1233</v>
      </c>
      <c r="BM207" s="152" t="s">
        <v>2206</v>
      </c>
    </row>
    <row r="208" spans="2:65" s="1" customFormat="1" ht="37.799999999999997" customHeight="1" x14ac:dyDescent="0.2">
      <c r="B208" s="139"/>
      <c r="C208" s="140" t="s">
        <v>480</v>
      </c>
      <c r="D208" s="140" t="s">
        <v>206</v>
      </c>
      <c r="E208" s="141" t="s">
        <v>1668</v>
      </c>
      <c r="F208" s="142" t="s">
        <v>1669</v>
      </c>
      <c r="G208" s="143" t="s">
        <v>1238</v>
      </c>
      <c r="H208" s="144">
        <v>15</v>
      </c>
      <c r="I208" s="145"/>
      <c r="J208" s="146">
        <f t="shared" si="50"/>
        <v>0</v>
      </c>
      <c r="K208" s="147"/>
      <c r="L208" s="28"/>
      <c r="M208" s="166" t="s">
        <v>1</v>
      </c>
      <c r="N208" s="167" t="s">
        <v>41</v>
      </c>
      <c r="O208" s="168"/>
      <c r="P208" s="169">
        <f t="shared" si="51"/>
        <v>0</v>
      </c>
      <c r="Q208" s="169">
        <v>0</v>
      </c>
      <c r="R208" s="169">
        <f t="shared" si="52"/>
        <v>0</v>
      </c>
      <c r="S208" s="169">
        <v>0</v>
      </c>
      <c r="T208" s="170">
        <f t="shared" si="53"/>
        <v>0</v>
      </c>
      <c r="AR208" s="152" t="s">
        <v>1233</v>
      </c>
      <c r="AT208" s="152" t="s">
        <v>206</v>
      </c>
      <c r="AU208" s="152" t="s">
        <v>82</v>
      </c>
      <c r="AY208" s="13" t="s">
        <v>204</v>
      </c>
      <c r="BE208" s="153">
        <f t="shared" si="54"/>
        <v>0</v>
      </c>
      <c r="BF208" s="153">
        <f t="shared" si="55"/>
        <v>0</v>
      </c>
      <c r="BG208" s="153">
        <f t="shared" si="56"/>
        <v>0</v>
      </c>
      <c r="BH208" s="153">
        <f t="shared" si="57"/>
        <v>0</v>
      </c>
      <c r="BI208" s="153">
        <f t="shared" si="58"/>
        <v>0</v>
      </c>
      <c r="BJ208" s="13" t="s">
        <v>88</v>
      </c>
      <c r="BK208" s="153">
        <f t="shared" si="59"/>
        <v>0</v>
      </c>
      <c r="BL208" s="13" t="s">
        <v>1233</v>
      </c>
      <c r="BM208" s="152" t="s">
        <v>2207</v>
      </c>
    </row>
    <row r="209" spans="2:12" s="1" customFormat="1" ht="7.05" customHeight="1" x14ac:dyDescent="0.2">
      <c r="B209" s="43"/>
      <c r="C209" s="44"/>
      <c r="D209" s="44"/>
      <c r="E209" s="44"/>
      <c r="F209" s="44"/>
      <c r="G209" s="44"/>
      <c r="H209" s="44"/>
      <c r="I209" s="44"/>
      <c r="J209" s="44"/>
      <c r="K209" s="44"/>
      <c r="L209" s="28"/>
    </row>
  </sheetData>
  <autoFilter ref="C131:K208"/>
  <mergeCells count="15">
    <mergeCell ref="E118:H118"/>
    <mergeCell ref="E122:H122"/>
    <mergeCell ref="E120:H120"/>
    <mergeCell ref="E124:H124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75"/>
  <sheetViews>
    <sheetView showGridLines="0" tabSelected="1" topLeftCell="A136" workbookViewId="0">
      <selection activeCell="X158" sqref="X158"/>
    </sheetView>
  </sheetViews>
  <sheetFormatPr defaultRowHeight="10.199999999999999" x14ac:dyDescent="0.2"/>
  <cols>
    <col min="1" max="1" width="8.28515625" customWidth="1"/>
    <col min="2" max="2" width="1.28515625" customWidth="1"/>
    <col min="3" max="3" width="4.140625" customWidth="1"/>
    <col min="4" max="4" width="4.28515625" customWidth="1"/>
    <col min="5" max="5" width="17.140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7.049999999999997" customHeight="1" x14ac:dyDescent="0.2">
      <c r="L2" s="198" t="s">
        <v>5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AT2" s="13" t="s">
        <v>109</v>
      </c>
    </row>
    <row r="3" spans="2:46" ht="7.0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.05" customHeight="1" x14ac:dyDescent="0.2">
      <c r="B4" s="16"/>
      <c r="D4" s="17" t="s">
        <v>152</v>
      </c>
      <c r="L4" s="16"/>
      <c r="M4" s="92" t="s">
        <v>9</v>
      </c>
      <c r="AT4" s="13" t="s">
        <v>3</v>
      </c>
    </row>
    <row r="5" spans="2:46" ht="7.05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16.5" customHeight="1" x14ac:dyDescent="0.2">
      <c r="B7" s="16"/>
      <c r="E7" s="234" t="str">
        <f>'Rekapitulácia stavby'!K6</f>
        <v>Výstavba novej budovy strediska DSS Doména</v>
      </c>
      <c r="F7" s="235"/>
      <c r="G7" s="235"/>
      <c r="H7" s="235"/>
      <c r="L7" s="16"/>
    </row>
    <row r="8" spans="2:46" ht="12" customHeight="1" x14ac:dyDescent="0.2">
      <c r="B8" s="16"/>
      <c r="D8" s="23" t="s">
        <v>153</v>
      </c>
      <c r="L8" s="16"/>
    </row>
    <row r="9" spans="2:46" s="1" customFormat="1" ht="16.5" customHeight="1" x14ac:dyDescent="0.2">
      <c r="B9" s="28"/>
      <c r="E9" s="234" t="s">
        <v>154</v>
      </c>
      <c r="F9" s="233"/>
      <c r="G9" s="233"/>
      <c r="H9" s="233"/>
      <c r="L9" s="28"/>
    </row>
    <row r="10" spans="2:46" s="1" customFormat="1" ht="12" customHeight="1" x14ac:dyDescent="0.2">
      <c r="B10" s="28"/>
      <c r="D10" s="23" t="s">
        <v>155</v>
      </c>
      <c r="L10" s="28"/>
    </row>
    <row r="11" spans="2:46" s="1" customFormat="1" ht="16.5" customHeight="1" x14ac:dyDescent="0.2">
      <c r="B11" s="28"/>
      <c r="E11" s="229" t="s">
        <v>2208</v>
      </c>
      <c r="F11" s="233"/>
      <c r="G11" s="233"/>
      <c r="H11" s="233"/>
      <c r="L11" s="28"/>
    </row>
    <row r="12" spans="2:46" s="1" customFormat="1" x14ac:dyDescent="0.2">
      <c r="B12" s="28"/>
      <c r="L12" s="28"/>
    </row>
    <row r="13" spans="2:46" s="1" customFormat="1" ht="12" customHeight="1" x14ac:dyDescent="0.2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 x14ac:dyDescent="0.2">
      <c r="B14" s="28"/>
      <c r="D14" s="23" t="s">
        <v>19</v>
      </c>
      <c r="F14" s="21" t="s">
        <v>20</v>
      </c>
      <c r="I14" s="23" t="s">
        <v>21</v>
      </c>
      <c r="J14" s="51" t="str">
        <f>'Rekapitulácia stavby'!AN8</f>
        <v>5. 4. 2024</v>
      </c>
      <c r="L14" s="28"/>
    </row>
    <row r="15" spans="2:46" s="1" customFormat="1" ht="10.8" customHeight="1" x14ac:dyDescent="0.2">
      <c r="B15" s="28"/>
      <c r="L15" s="28"/>
    </row>
    <row r="16" spans="2:46" s="1" customFormat="1" ht="12" customHeight="1" x14ac:dyDescent="0.2">
      <c r="B16" s="28"/>
      <c r="D16" s="23" t="s">
        <v>23</v>
      </c>
      <c r="I16" s="23" t="s">
        <v>24</v>
      </c>
      <c r="J16" s="21" t="s">
        <v>1</v>
      </c>
      <c r="L16" s="28"/>
    </row>
    <row r="17" spans="2:12" s="1" customFormat="1" ht="18" customHeight="1" x14ac:dyDescent="0.2">
      <c r="B17" s="28"/>
      <c r="E17" s="21" t="s">
        <v>25</v>
      </c>
      <c r="I17" s="23" t="s">
        <v>26</v>
      </c>
      <c r="J17" s="21" t="s">
        <v>1</v>
      </c>
      <c r="L17" s="28"/>
    </row>
    <row r="18" spans="2:12" s="1" customFormat="1" ht="7.05" customHeight="1" x14ac:dyDescent="0.2">
      <c r="B18" s="28"/>
      <c r="L18" s="28"/>
    </row>
    <row r="19" spans="2:12" s="1" customFormat="1" ht="12" customHeight="1" x14ac:dyDescent="0.2">
      <c r="B19" s="28"/>
      <c r="D19" s="23" t="s">
        <v>27</v>
      </c>
      <c r="I19" s="23" t="s">
        <v>24</v>
      </c>
      <c r="J19" s="24" t="str">
        <f>'Rekapitulácia stavby'!AN13</f>
        <v>Vyplň údaj</v>
      </c>
      <c r="L19" s="28"/>
    </row>
    <row r="20" spans="2:12" s="1" customFormat="1" ht="18" customHeight="1" x14ac:dyDescent="0.2">
      <c r="B20" s="28"/>
      <c r="E20" s="236" t="str">
        <f>'Rekapitulácia stavby'!E14</f>
        <v>Vyplň údaj</v>
      </c>
      <c r="F20" s="203"/>
      <c r="G20" s="203"/>
      <c r="H20" s="203"/>
      <c r="I20" s="23" t="s">
        <v>26</v>
      </c>
      <c r="J20" s="24" t="str">
        <f>'Rekapitulácia stavby'!AN14</f>
        <v>Vyplň údaj</v>
      </c>
      <c r="L20" s="28"/>
    </row>
    <row r="21" spans="2:12" s="1" customFormat="1" ht="7.05" customHeight="1" x14ac:dyDescent="0.2">
      <c r="B21" s="28"/>
      <c r="L21" s="28"/>
    </row>
    <row r="22" spans="2:12" s="1" customFormat="1" ht="12" customHeight="1" x14ac:dyDescent="0.2">
      <c r="B22" s="28"/>
      <c r="D22" s="23" t="s">
        <v>29</v>
      </c>
      <c r="I22" s="23" t="s">
        <v>24</v>
      </c>
      <c r="J22" s="21" t="s">
        <v>1</v>
      </c>
      <c r="L22" s="28"/>
    </row>
    <row r="23" spans="2:12" s="1" customFormat="1" ht="18" customHeight="1" x14ac:dyDescent="0.2">
      <c r="B23" s="28"/>
      <c r="E23" s="21" t="s">
        <v>30</v>
      </c>
      <c r="I23" s="23" t="s">
        <v>26</v>
      </c>
      <c r="J23" s="21" t="s">
        <v>1</v>
      </c>
      <c r="L23" s="28"/>
    </row>
    <row r="24" spans="2:12" s="1" customFormat="1" ht="7.05" customHeight="1" x14ac:dyDescent="0.2">
      <c r="B24" s="28"/>
      <c r="L24" s="28"/>
    </row>
    <row r="25" spans="2:12" s="1" customFormat="1" ht="12" customHeight="1" x14ac:dyDescent="0.2">
      <c r="B25" s="28"/>
      <c r="D25" s="23" t="s">
        <v>32</v>
      </c>
      <c r="I25" s="23" t="s">
        <v>24</v>
      </c>
      <c r="J25" s="21" t="s">
        <v>1</v>
      </c>
      <c r="L25" s="28"/>
    </row>
    <row r="26" spans="2:12" s="1" customFormat="1" ht="18" customHeight="1" x14ac:dyDescent="0.2">
      <c r="B26" s="28"/>
      <c r="E26" s="21" t="s">
        <v>1248</v>
      </c>
      <c r="I26" s="23" t="s">
        <v>26</v>
      </c>
      <c r="J26" s="21" t="s">
        <v>1</v>
      </c>
      <c r="L26" s="28"/>
    </row>
    <row r="27" spans="2:12" s="1" customFormat="1" ht="7.05" customHeight="1" x14ac:dyDescent="0.2">
      <c r="B27" s="28"/>
      <c r="L27" s="28"/>
    </row>
    <row r="28" spans="2:12" s="1" customFormat="1" ht="12" customHeight="1" x14ac:dyDescent="0.2">
      <c r="B28" s="28"/>
      <c r="D28" s="23" t="s">
        <v>34</v>
      </c>
      <c r="L28" s="28"/>
    </row>
    <row r="29" spans="2:12" s="7" customFormat="1" ht="16.5" customHeight="1" x14ac:dyDescent="0.2">
      <c r="B29" s="93"/>
      <c r="E29" s="207" t="s">
        <v>1</v>
      </c>
      <c r="F29" s="207"/>
      <c r="G29" s="207"/>
      <c r="H29" s="207"/>
      <c r="L29" s="93"/>
    </row>
    <row r="30" spans="2:12" s="1" customFormat="1" ht="7.05" customHeight="1" x14ac:dyDescent="0.2">
      <c r="B30" s="28"/>
      <c r="L30" s="28"/>
    </row>
    <row r="31" spans="2:12" s="1" customFormat="1" ht="7.0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 x14ac:dyDescent="0.2">
      <c r="B32" s="28"/>
      <c r="D32" s="94" t="s">
        <v>35</v>
      </c>
      <c r="J32" s="65">
        <f>ROUND(J126, 2)</f>
        <v>0</v>
      </c>
      <c r="L32" s="28"/>
    </row>
    <row r="33" spans="2:12" s="1" customFormat="1" ht="7.05" customHeight="1" x14ac:dyDescent="0.2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" customHeight="1" x14ac:dyDescent="0.2">
      <c r="B34" s="28"/>
      <c r="F34" s="31" t="s">
        <v>37</v>
      </c>
      <c r="I34" s="31" t="s">
        <v>36</v>
      </c>
      <c r="J34" s="31" t="s">
        <v>38</v>
      </c>
      <c r="L34" s="28"/>
    </row>
    <row r="35" spans="2:12" s="1" customFormat="1" ht="14.4" customHeight="1" x14ac:dyDescent="0.2">
      <c r="B35" s="28"/>
      <c r="D35" s="54" t="s">
        <v>39</v>
      </c>
      <c r="E35" s="33" t="s">
        <v>40</v>
      </c>
      <c r="F35" s="95">
        <f>ROUND((SUM(BE126:BE174)),  2)</f>
        <v>0</v>
      </c>
      <c r="G35" s="96"/>
      <c r="H35" s="96"/>
      <c r="I35" s="97">
        <v>0.2</v>
      </c>
      <c r="J35" s="95">
        <f>ROUND(((SUM(BE126:BE174))*I35),  2)</f>
        <v>0</v>
      </c>
      <c r="L35" s="28"/>
    </row>
    <row r="36" spans="2:12" s="1" customFormat="1" ht="14.4" customHeight="1" x14ac:dyDescent="0.2">
      <c r="B36" s="28"/>
      <c r="E36" s="33" t="s">
        <v>41</v>
      </c>
      <c r="F36" s="95">
        <f>ROUND((SUM(BF126:BF174)),  2)</f>
        <v>0</v>
      </c>
      <c r="G36" s="96"/>
      <c r="H36" s="96"/>
      <c r="I36" s="97">
        <v>0.2</v>
      </c>
      <c r="J36" s="95">
        <f>ROUND(((SUM(BF126:BF174))*I36),  2)</f>
        <v>0</v>
      </c>
      <c r="L36" s="28"/>
    </row>
    <row r="37" spans="2:12" s="1" customFormat="1" ht="14.4" hidden="1" customHeight="1" x14ac:dyDescent="0.2">
      <c r="B37" s="28"/>
      <c r="E37" s="23" t="s">
        <v>42</v>
      </c>
      <c r="F37" s="85">
        <f>ROUND((SUM(BG126:BG174)),  2)</f>
        <v>0</v>
      </c>
      <c r="I37" s="98">
        <v>0.2</v>
      </c>
      <c r="J37" s="85">
        <f>0</f>
        <v>0</v>
      </c>
      <c r="L37" s="28"/>
    </row>
    <row r="38" spans="2:12" s="1" customFormat="1" ht="14.4" hidden="1" customHeight="1" x14ac:dyDescent="0.2">
      <c r="B38" s="28"/>
      <c r="E38" s="23" t="s">
        <v>43</v>
      </c>
      <c r="F38" s="85">
        <f>ROUND((SUM(BH126:BH174)),  2)</f>
        <v>0</v>
      </c>
      <c r="I38" s="98">
        <v>0.2</v>
      </c>
      <c r="J38" s="85">
        <f>0</f>
        <v>0</v>
      </c>
      <c r="L38" s="28"/>
    </row>
    <row r="39" spans="2:12" s="1" customFormat="1" ht="14.4" hidden="1" customHeight="1" x14ac:dyDescent="0.2">
      <c r="B39" s="28"/>
      <c r="E39" s="33" t="s">
        <v>44</v>
      </c>
      <c r="F39" s="95">
        <f>ROUND((SUM(BI126:BI174)),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7.05" customHeight="1" x14ac:dyDescent="0.2">
      <c r="B40" s="28"/>
      <c r="L40" s="28"/>
    </row>
    <row r="41" spans="2:12" s="1" customFormat="1" ht="25.35" customHeight="1" x14ac:dyDescent="0.2">
      <c r="B41" s="28"/>
      <c r="C41" s="99"/>
      <c r="D41" s="100" t="s">
        <v>45</v>
      </c>
      <c r="E41" s="56"/>
      <c r="F41" s="56"/>
      <c r="G41" s="101" t="s">
        <v>46</v>
      </c>
      <c r="H41" s="102" t="s">
        <v>47</v>
      </c>
      <c r="I41" s="56"/>
      <c r="J41" s="103">
        <f>SUM(J32:J39)</f>
        <v>0</v>
      </c>
      <c r="K41" s="104"/>
      <c r="L41" s="28"/>
    </row>
    <row r="42" spans="2:12" s="1" customFormat="1" ht="14.4" customHeight="1" x14ac:dyDescent="0.2">
      <c r="B42" s="28"/>
      <c r="L42" s="28"/>
    </row>
    <row r="43" spans="2:12" ht="14.4" customHeight="1" x14ac:dyDescent="0.2">
      <c r="B43" s="16"/>
      <c r="L43" s="16"/>
    </row>
    <row r="44" spans="2:12" ht="14.4" customHeight="1" x14ac:dyDescent="0.2">
      <c r="B44" s="16"/>
      <c r="L44" s="16"/>
    </row>
    <row r="45" spans="2:12" ht="14.4" customHeight="1" x14ac:dyDescent="0.2">
      <c r="B45" s="16"/>
      <c r="L45" s="16"/>
    </row>
    <row r="46" spans="2:12" ht="14.4" customHeight="1" x14ac:dyDescent="0.2">
      <c r="B46" s="16"/>
      <c r="L46" s="16"/>
    </row>
    <row r="47" spans="2:12" ht="14.4" customHeight="1" x14ac:dyDescent="0.2">
      <c r="B47" s="16"/>
      <c r="L47" s="16"/>
    </row>
    <row r="48" spans="2:12" ht="14.4" customHeight="1" x14ac:dyDescent="0.2">
      <c r="B48" s="16"/>
      <c r="L48" s="16"/>
    </row>
    <row r="49" spans="2:12" ht="14.4" customHeight="1" x14ac:dyDescent="0.2">
      <c r="B49" s="16"/>
      <c r="L49" s="16"/>
    </row>
    <row r="50" spans="2:12" s="1" customFormat="1" ht="14.4" customHeight="1" x14ac:dyDescent="0.2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3.2" x14ac:dyDescent="0.2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.2" x14ac:dyDescent="0.2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3.2" x14ac:dyDescent="0.2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.0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.05" customHeight="1" x14ac:dyDescent="0.2">
      <c r="B82" s="28"/>
      <c r="C82" s="17" t="s">
        <v>158</v>
      </c>
      <c r="L82" s="28"/>
    </row>
    <row r="83" spans="2:12" s="1" customFormat="1" ht="7.05" customHeight="1" x14ac:dyDescent="0.2">
      <c r="B83" s="28"/>
      <c r="L83" s="28"/>
    </row>
    <row r="84" spans="2:12" s="1" customFormat="1" ht="12" customHeight="1" x14ac:dyDescent="0.2">
      <c r="B84" s="28"/>
      <c r="C84" s="23" t="s">
        <v>15</v>
      </c>
      <c r="L84" s="28"/>
    </row>
    <row r="85" spans="2:12" s="1" customFormat="1" ht="16.5" customHeight="1" x14ac:dyDescent="0.2">
      <c r="B85" s="28"/>
      <c r="E85" s="234" t="str">
        <f>E7</f>
        <v>Výstavba novej budovy strediska DSS Doména</v>
      </c>
      <c r="F85" s="235"/>
      <c r="G85" s="235"/>
      <c r="H85" s="235"/>
      <c r="L85" s="28"/>
    </row>
    <row r="86" spans="2:12" ht="12" customHeight="1" x14ac:dyDescent="0.2">
      <c r="B86" s="16"/>
      <c r="C86" s="23" t="s">
        <v>153</v>
      </c>
      <c r="L86" s="16"/>
    </row>
    <row r="87" spans="2:12" s="1" customFormat="1" ht="16.5" customHeight="1" x14ac:dyDescent="0.2">
      <c r="B87" s="28"/>
      <c r="E87" s="234" t="s">
        <v>154</v>
      </c>
      <c r="F87" s="233"/>
      <c r="G87" s="233"/>
      <c r="H87" s="233"/>
      <c r="L87" s="28"/>
    </row>
    <row r="88" spans="2:12" s="1" customFormat="1" ht="12" customHeight="1" x14ac:dyDescent="0.2">
      <c r="B88" s="28"/>
      <c r="C88" s="23" t="s">
        <v>155</v>
      </c>
      <c r="L88" s="28"/>
    </row>
    <row r="89" spans="2:12" s="1" customFormat="1" ht="16.5" customHeight="1" x14ac:dyDescent="0.2">
      <c r="B89" s="28"/>
      <c r="E89" s="229" t="str">
        <f>E11</f>
        <v>04 - Vzduchotechnika</v>
      </c>
      <c r="F89" s="233"/>
      <c r="G89" s="233"/>
      <c r="H89" s="233"/>
      <c r="L89" s="28"/>
    </row>
    <row r="90" spans="2:12" s="1" customFormat="1" ht="7.05" customHeight="1" x14ac:dyDescent="0.2">
      <c r="B90" s="28"/>
      <c r="L90" s="28"/>
    </row>
    <row r="91" spans="2:12" s="1" customFormat="1" ht="12" customHeight="1" x14ac:dyDescent="0.2">
      <c r="B91" s="28"/>
      <c r="C91" s="23" t="s">
        <v>19</v>
      </c>
      <c r="F91" s="21" t="str">
        <f>F14</f>
        <v>k.ú.: Ždiar nad Hronom, č.p.:1793/3</v>
      </c>
      <c r="I91" s="23" t="s">
        <v>21</v>
      </c>
      <c r="J91" s="51" t="str">
        <f>IF(J14="","",J14)</f>
        <v>5. 4. 2024</v>
      </c>
      <c r="L91" s="28"/>
    </row>
    <row r="92" spans="2:12" s="1" customFormat="1" ht="7.05" customHeight="1" x14ac:dyDescent="0.2">
      <c r="B92" s="28"/>
      <c r="L92" s="28"/>
    </row>
    <row r="93" spans="2:12" s="1" customFormat="1" ht="15.15" customHeight="1" x14ac:dyDescent="0.2">
      <c r="B93" s="28"/>
      <c r="C93" s="23" t="s">
        <v>23</v>
      </c>
      <c r="F93" s="21" t="str">
        <f>E17</f>
        <v>Zriadenie sociálnych služieb LIPA</v>
      </c>
      <c r="I93" s="23" t="s">
        <v>29</v>
      </c>
      <c r="J93" s="26" t="str">
        <f>E23</f>
        <v>Ing. Viliam Michálek</v>
      </c>
      <c r="L93" s="28"/>
    </row>
    <row r="94" spans="2:12" s="1" customFormat="1" ht="15.15" customHeight="1" x14ac:dyDescent="0.2">
      <c r="B94" s="28"/>
      <c r="C94" s="23" t="s">
        <v>27</v>
      </c>
      <c r="F94" s="21" t="str">
        <f>IF(E20="","",E20)</f>
        <v>Vyplň údaj</v>
      </c>
      <c r="I94" s="23" t="s">
        <v>32</v>
      </c>
      <c r="J94" s="26" t="str">
        <f>E26</f>
        <v>Ing. Peter Antol</v>
      </c>
      <c r="L94" s="28"/>
    </row>
    <row r="95" spans="2:12" s="1" customFormat="1" ht="10.199999999999999" customHeight="1" x14ac:dyDescent="0.2">
      <c r="B95" s="28"/>
      <c r="L95" s="28"/>
    </row>
    <row r="96" spans="2:12" s="1" customFormat="1" ht="29.25" customHeight="1" x14ac:dyDescent="0.2">
      <c r="B96" s="28"/>
      <c r="C96" s="107" t="s">
        <v>159</v>
      </c>
      <c r="D96" s="99"/>
      <c r="E96" s="99"/>
      <c r="F96" s="99"/>
      <c r="G96" s="99"/>
      <c r="H96" s="99"/>
      <c r="I96" s="99"/>
      <c r="J96" s="108" t="s">
        <v>160</v>
      </c>
      <c r="K96" s="99"/>
      <c r="L96" s="28"/>
    </row>
    <row r="97" spans="2:47" s="1" customFormat="1" ht="10.199999999999999" customHeight="1" x14ac:dyDescent="0.2">
      <c r="B97" s="28"/>
      <c r="L97" s="28"/>
    </row>
    <row r="98" spans="2:47" s="1" customFormat="1" ht="22.8" customHeight="1" x14ac:dyDescent="0.2">
      <c r="B98" s="28"/>
      <c r="C98" s="109" t="s">
        <v>161</v>
      </c>
      <c r="J98" s="65">
        <f>J126</f>
        <v>0</v>
      </c>
      <c r="L98" s="28"/>
      <c r="AU98" s="13" t="s">
        <v>162</v>
      </c>
    </row>
    <row r="99" spans="2:47" s="8" customFormat="1" ht="25.05" customHeight="1" x14ac:dyDescent="0.2">
      <c r="B99" s="110"/>
      <c r="D99" s="111" t="s">
        <v>171</v>
      </c>
      <c r="E99" s="112"/>
      <c r="F99" s="112"/>
      <c r="G99" s="112"/>
      <c r="H99" s="112"/>
      <c r="I99" s="112"/>
      <c r="J99" s="113">
        <f>J127</f>
        <v>0</v>
      </c>
      <c r="L99" s="110"/>
    </row>
    <row r="100" spans="2:47" s="9" customFormat="1" ht="19.95" customHeight="1" x14ac:dyDescent="0.2">
      <c r="B100" s="114"/>
      <c r="D100" s="115" t="s">
        <v>174</v>
      </c>
      <c r="E100" s="116"/>
      <c r="F100" s="116"/>
      <c r="G100" s="116"/>
      <c r="H100" s="116"/>
      <c r="I100" s="116"/>
      <c r="J100" s="117">
        <f>J128</f>
        <v>0</v>
      </c>
      <c r="L100" s="114"/>
    </row>
    <row r="101" spans="2:47" s="9" customFormat="1" ht="19.95" customHeight="1" x14ac:dyDescent="0.2">
      <c r="B101" s="114"/>
      <c r="D101" s="115" t="s">
        <v>1249</v>
      </c>
      <c r="E101" s="116"/>
      <c r="F101" s="116"/>
      <c r="G101" s="116"/>
      <c r="H101" s="116"/>
      <c r="I101" s="116"/>
      <c r="J101" s="117">
        <f>J133</f>
        <v>0</v>
      </c>
      <c r="L101" s="114"/>
    </row>
    <row r="102" spans="2:47" s="9" customFormat="1" ht="19.95" customHeight="1" x14ac:dyDescent="0.2">
      <c r="B102" s="114"/>
      <c r="D102" s="115" t="s">
        <v>2209</v>
      </c>
      <c r="E102" s="116"/>
      <c r="F102" s="116"/>
      <c r="G102" s="116"/>
      <c r="H102" s="116"/>
      <c r="I102" s="116"/>
      <c r="J102" s="117">
        <f>J137</f>
        <v>0</v>
      </c>
      <c r="L102" s="114"/>
    </row>
    <row r="103" spans="2:47" s="8" customFormat="1" ht="25.05" customHeight="1" x14ac:dyDescent="0.2">
      <c r="B103" s="110"/>
      <c r="D103" s="111" t="s">
        <v>2210</v>
      </c>
      <c r="E103" s="112"/>
      <c r="F103" s="112"/>
      <c r="G103" s="112"/>
      <c r="H103" s="112"/>
      <c r="I103" s="112"/>
      <c r="J103" s="113">
        <f>J167</f>
        <v>0</v>
      </c>
      <c r="L103" s="110"/>
    </row>
    <row r="104" spans="2:47" s="8" customFormat="1" ht="25.05" customHeight="1" x14ac:dyDescent="0.2">
      <c r="B104" s="110"/>
      <c r="D104" s="111" t="s">
        <v>188</v>
      </c>
      <c r="E104" s="112"/>
      <c r="F104" s="112"/>
      <c r="G104" s="112"/>
      <c r="H104" s="112"/>
      <c r="I104" s="112"/>
      <c r="J104" s="113">
        <f>J170</f>
        <v>0</v>
      </c>
      <c r="L104" s="110"/>
    </row>
    <row r="105" spans="2:47" s="1" customFormat="1" ht="21.75" customHeight="1" x14ac:dyDescent="0.2">
      <c r="B105" s="28"/>
      <c r="L105" s="28"/>
    </row>
    <row r="106" spans="2:47" s="1" customFormat="1" ht="7.05" customHeight="1" x14ac:dyDescent="0.2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8"/>
    </row>
    <row r="110" spans="2:47" s="1" customFormat="1" ht="7.05" customHeight="1" x14ac:dyDescent="0.2"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28"/>
    </row>
    <row r="111" spans="2:47" s="1" customFormat="1" ht="25.05" customHeight="1" x14ac:dyDescent="0.2">
      <c r="B111" s="28"/>
      <c r="C111" s="17" t="s">
        <v>190</v>
      </c>
      <c r="L111" s="28"/>
    </row>
    <row r="112" spans="2:47" s="1" customFormat="1" ht="7.05" customHeight="1" x14ac:dyDescent="0.2">
      <c r="B112" s="28"/>
      <c r="L112" s="28"/>
    </row>
    <row r="113" spans="2:63" s="1" customFormat="1" ht="12" customHeight="1" x14ac:dyDescent="0.2">
      <c r="B113" s="28"/>
      <c r="C113" s="23" t="s">
        <v>15</v>
      </c>
      <c r="L113" s="28"/>
    </row>
    <row r="114" spans="2:63" s="1" customFormat="1" ht="16.5" customHeight="1" x14ac:dyDescent="0.2">
      <c r="B114" s="28"/>
      <c r="E114" s="234" t="str">
        <f>E7</f>
        <v>Výstavba novej budovy strediska DSS Doména</v>
      </c>
      <c r="F114" s="235"/>
      <c r="G114" s="235"/>
      <c r="H114" s="235"/>
      <c r="L114" s="28"/>
    </row>
    <row r="115" spans="2:63" ht="12" customHeight="1" x14ac:dyDescent="0.2">
      <c r="B115" s="16"/>
      <c r="C115" s="23" t="s">
        <v>153</v>
      </c>
      <c r="L115" s="16"/>
    </row>
    <row r="116" spans="2:63" s="1" customFormat="1" ht="16.5" customHeight="1" x14ac:dyDescent="0.2">
      <c r="B116" s="28"/>
      <c r="E116" s="234" t="s">
        <v>154</v>
      </c>
      <c r="F116" s="233"/>
      <c r="G116" s="233"/>
      <c r="H116" s="233"/>
      <c r="L116" s="28"/>
    </row>
    <row r="117" spans="2:63" s="1" customFormat="1" ht="12" customHeight="1" x14ac:dyDescent="0.2">
      <c r="B117" s="28"/>
      <c r="C117" s="23" t="s">
        <v>155</v>
      </c>
      <c r="L117" s="28"/>
    </row>
    <row r="118" spans="2:63" s="1" customFormat="1" ht="16.5" customHeight="1" x14ac:dyDescent="0.2">
      <c r="B118" s="28"/>
      <c r="E118" s="229" t="str">
        <f>E11</f>
        <v>04 - Vzduchotechnika</v>
      </c>
      <c r="F118" s="233"/>
      <c r="G118" s="233"/>
      <c r="H118" s="233"/>
      <c r="L118" s="28"/>
    </row>
    <row r="119" spans="2:63" s="1" customFormat="1" ht="7.05" customHeight="1" x14ac:dyDescent="0.2">
      <c r="B119" s="28"/>
      <c r="L119" s="28"/>
    </row>
    <row r="120" spans="2:63" s="1" customFormat="1" ht="12" customHeight="1" x14ac:dyDescent="0.2">
      <c r="B120" s="28"/>
      <c r="C120" s="23" t="s">
        <v>19</v>
      </c>
      <c r="F120" s="21" t="str">
        <f>F14</f>
        <v>k.ú.: Ždiar nad Hronom, č.p.:1793/3</v>
      </c>
      <c r="I120" s="23" t="s">
        <v>21</v>
      </c>
      <c r="J120" s="51" t="str">
        <f>IF(J14="","",J14)</f>
        <v>5. 4. 2024</v>
      </c>
      <c r="L120" s="28"/>
    </row>
    <row r="121" spans="2:63" s="1" customFormat="1" ht="7.05" customHeight="1" x14ac:dyDescent="0.2">
      <c r="B121" s="28"/>
      <c r="L121" s="28"/>
    </row>
    <row r="122" spans="2:63" s="1" customFormat="1" ht="15.15" customHeight="1" x14ac:dyDescent="0.2">
      <c r="B122" s="28"/>
      <c r="C122" s="23" t="s">
        <v>23</v>
      </c>
      <c r="F122" s="21" t="str">
        <f>E17</f>
        <v>Zriadenie sociálnych služieb LIPA</v>
      </c>
      <c r="I122" s="23" t="s">
        <v>29</v>
      </c>
      <c r="J122" s="26" t="str">
        <f>E23</f>
        <v>Ing. Viliam Michálek</v>
      </c>
      <c r="L122" s="28"/>
    </row>
    <row r="123" spans="2:63" s="1" customFormat="1" ht="15.15" customHeight="1" x14ac:dyDescent="0.2">
      <c r="B123" s="28"/>
      <c r="C123" s="23" t="s">
        <v>27</v>
      </c>
      <c r="F123" s="21" t="str">
        <f>IF(E20="","",E20)</f>
        <v>Vyplň údaj</v>
      </c>
      <c r="I123" s="23" t="s">
        <v>32</v>
      </c>
      <c r="J123" s="26" t="str">
        <f>E26</f>
        <v>Ing. Peter Antol</v>
      </c>
      <c r="L123" s="28"/>
    </row>
    <row r="124" spans="2:63" s="1" customFormat="1" ht="10.199999999999999" customHeight="1" x14ac:dyDescent="0.2">
      <c r="B124" s="28"/>
      <c r="L124" s="28"/>
    </row>
    <row r="125" spans="2:63" s="10" customFormat="1" ht="29.25" customHeight="1" x14ac:dyDescent="0.2">
      <c r="B125" s="118"/>
      <c r="C125" s="119" t="s">
        <v>191</v>
      </c>
      <c r="D125" s="120" t="s">
        <v>60</v>
      </c>
      <c r="E125" s="120" t="s">
        <v>56</v>
      </c>
      <c r="F125" s="120" t="s">
        <v>57</v>
      </c>
      <c r="G125" s="120" t="s">
        <v>192</v>
      </c>
      <c r="H125" s="120" t="s">
        <v>193</v>
      </c>
      <c r="I125" s="120" t="s">
        <v>194</v>
      </c>
      <c r="J125" s="121" t="s">
        <v>160</v>
      </c>
      <c r="K125" s="122" t="s">
        <v>195</v>
      </c>
      <c r="L125" s="118"/>
      <c r="M125" s="58" t="s">
        <v>1</v>
      </c>
      <c r="N125" s="59" t="s">
        <v>39</v>
      </c>
      <c r="O125" s="59" t="s">
        <v>196</v>
      </c>
      <c r="P125" s="59" t="s">
        <v>197</v>
      </c>
      <c r="Q125" s="59" t="s">
        <v>198</v>
      </c>
      <c r="R125" s="59" t="s">
        <v>199</v>
      </c>
      <c r="S125" s="59" t="s">
        <v>200</v>
      </c>
      <c r="T125" s="60" t="s">
        <v>201</v>
      </c>
    </row>
    <row r="126" spans="2:63" s="1" customFormat="1" ht="22.8" customHeight="1" x14ac:dyDescent="0.3">
      <c r="B126" s="28"/>
      <c r="C126" s="63" t="s">
        <v>161</v>
      </c>
      <c r="J126" s="123">
        <f>BK126</f>
        <v>0</v>
      </c>
      <c r="L126" s="28"/>
      <c r="M126" s="61"/>
      <c r="N126" s="52"/>
      <c r="O126" s="52"/>
      <c r="P126" s="124">
        <f>P127+P167+P170</f>
        <v>0</v>
      </c>
      <c r="Q126" s="52"/>
      <c r="R126" s="124">
        <f>R127+R167+R170</f>
        <v>0.11069000000000001</v>
      </c>
      <c r="S126" s="52"/>
      <c r="T126" s="125">
        <f>T127+T167+T170</f>
        <v>0</v>
      </c>
      <c r="AT126" s="13" t="s">
        <v>74</v>
      </c>
      <c r="AU126" s="13" t="s">
        <v>162</v>
      </c>
      <c r="BK126" s="126">
        <f>BK127+BK167+BK170</f>
        <v>0</v>
      </c>
    </row>
    <row r="127" spans="2:63" s="11" customFormat="1" ht="25.95" customHeight="1" x14ac:dyDescent="0.25">
      <c r="B127" s="127"/>
      <c r="D127" s="128" t="s">
        <v>74</v>
      </c>
      <c r="E127" s="129" t="s">
        <v>577</v>
      </c>
      <c r="F127" s="129" t="s">
        <v>578</v>
      </c>
      <c r="I127" s="130"/>
      <c r="J127" s="131">
        <f>BK127</f>
        <v>0</v>
      </c>
      <c r="L127" s="127"/>
      <c r="M127" s="132"/>
      <c r="P127" s="133">
        <f>P128+P133+P137</f>
        <v>0</v>
      </c>
      <c r="R127" s="133">
        <f>R128+R133+R137</f>
        <v>0.11069000000000001</v>
      </c>
      <c r="T127" s="134">
        <f>T128+T133+T137</f>
        <v>0</v>
      </c>
      <c r="AR127" s="128" t="s">
        <v>88</v>
      </c>
      <c r="AT127" s="135" t="s">
        <v>74</v>
      </c>
      <c r="AU127" s="135" t="s">
        <v>75</v>
      </c>
      <c r="AY127" s="128" t="s">
        <v>204</v>
      </c>
      <c r="BK127" s="136">
        <f>BK128+BK133+BK137</f>
        <v>0</v>
      </c>
    </row>
    <row r="128" spans="2:63" s="11" customFormat="1" ht="22.8" customHeight="1" x14ac:dyDescent="0.25">
      <c r="B128" s="127"/>
      <c r="D128" s="128" t="s">
        <v>74</v>
      </c>
      <c r="E128" s="137" t="s">
        <v>689</v>
      </c>
      <c r="F128" s="137" t="s">
        <v>690</v>
      </c>
      <c r="I128" s="130"/>
      <c r="J128" s="138">
        <f>BK128</f>
        <v>0</v>
      </c>
      <c r="L128" s="127"/>
      <c r="M128" s="132"/>
      <c r="P128" s="133">
        <f>SUM(P129:P132)</f>
        <v>0</v>
      </c>
      <c r="R128" s="133">
        <f>SUM(R129:R132)</f>
        <v>1.4809999999999999E-2</v>
      </c>
      <c r="T128" s="134">
        <f>SUM(T129:T132)</f>
        <v>0</v>
      </c>
      <c r="AR128" s="128" t="s">
        <v>88</v>
      </c>
      <c r="AT128" s="135" t="s">
        <v>74</v>
      </c>
      <c r="AU128" s="135" t="s">
        <v>82</v>
      </c>
      <c r="AY128" s="128" t="s">
        <v>204</v>
      </c>
      <c r="BK128" s="136">
        <f>SUM(BK129:BK132)</f>
        <v>0</v>
      </c>
    </row>
    <row r="129" spans="2:65" s="1" customFormat="1" ht="24.15" customHeight="1" x14ac:dyDescent="0.2">
      <c r="B129" s="139"/>
      <c r="C129" s="140" t="s">
        <v>82</v>
      </c>
      <c r="D129" s="140" t="s">
        <v>206</v>
      </c>
      <c r="E129" s="141" t="s">
        <v>2211</v>
      </c>
      <c r="F129" s="142" t="s">
        <v>2212</v>
      </c>
      <c r="G129" s="143" t="s">
        <v>244</v>
      </c>
      <c r="H129" s="144">
        <v>20</v>
      </c>
      <c r="I129" s="145"/>
      <c r="J129" s="146">
        <f>ROUND(I129*H129,2)</f>
        <v>0</v>
      </c>
      <c r="K129" s="147"/>
      <c r="L129" s="28"/>
      <c r="M129" s="148" t="s">
        <v>1</v>
      </c>
      <c r="N129" s="149" t="s">
        <v>41</v>
      </c>
      <c r="P129" s="150">
        <f>O129*H129</f>
        <v>0</v>
      </c>
      <c r="Q129" s="150">
        <v>2.0000000000000002E-5</v>
      </c>
      <c r="R129" s="150">
        <f>Q129*H129</f>
        <v>4.0000000000000002E-4</v>
      </c>
      <c r="S129" s="150">
        <v>0</v>
      </c>
      <c r="T129" s="151">
        <f>S129*H129</f>
        <v>0</v>
      </c>
      <c r="AR129" s="152" t="s">
        <v>267</v>
      </c>
      <c r="AT129" s="152" t="s">
        <v>206</v>
      </c>
      <c r="AU129" s="152" t="s">
        <v>88</v>
      </c>
      <c r="AY129" s="13" t="s">
        <v>204</v>
      </c>
      <c r="BE129" s="153">
        <f>IF(N129="základná",J129,0)</f>
        <v>0</v>
      </c>
      <c r="BF129" s="153">
        <f>IF(N129="znížená",J129,0)</f>
        <v>0</v>
      </c>
      <c r="BG129" s="153">
        <f>IF(N129="zákl. prenesená",J129,0)</f>
        <v>0</v>
      </c>
      <c r="BH129" s="153">
        <f>IF(N129="zníž. prenesená",J129,0)</f>
        <v>0</v>
      </c>
      <c r="BI129" s="153">
        <f>IF(N129="nulová",J129,0)</f>
        <v>0</v>
      </c>
      <c r="BJ129" s="13" t="s">
        <v>88</v>
      </c>
      <c r="BK129" s="153">
        <f>ROUND(I129*H129,2)</f>
        <v>0</v>
      </c>
      <c r="BL129" s="13" t="s">
        <v>267</v>
      </c>
      <c r="BM129" s="152" t="s">
        <v>2213</v>
      </c>
    </row>
    <row r="130" spans="2:65" s="1" customFormat="1" ht="24.15" customHeight="1" x14ac:dyDescent="0.2">
      <c r="B130" s="139"/>
      <c r="C130" s="154" t="s">
        <v>88</v>
      </c>
      <c r="D130" s="154" t="s">
        <v>301</v>
      </c>
      <c r="E130" s="155" t="s">
        <v>2214</v>
      </c>
      <c r="F130" s="156" t="s">
        <v>2215</v>
      </c>
      <c r="G130" s="157" t="s">
        <v>244</v>
      </c>
      <c r="H130" s="158">
        <v>20</v>
      </c>
      <c r="I130" s="159"/>
      <c r="J130" s="160">
        <f>ROUND(I130*H130,2)</f>
        <v>0</v>
      </c>
      <c r="K130" s="161"/>
      <c r="L130" s="162"/>
      <c r="M130" s="163" t="s">
        <v>1</v>
      </c>
      <c r="N130" s="164" t="s">
        <v>41</v>
      </c>
      <c r="P130" s="150">
        <f>O130*H130</f>
        <v>0</v>
      </c>
      <c r="Q130" s="150">
        <v>4.0999999999999999E-4</v>
      </c>
      <c r="R130" s="150">
        <f>Q130*H130</f>
        <v>8.199999999999999E-3</v>
      </c>
      <c r="S130" s="150">
        <v>0</v>
      </c>
      <c r="T130" s="151">
        <f>S130*H130</f>
        <v>0</v>
      </c>
      <c r="AR130" s="152" t="s">
        <v>334</v>
      </c>
      <c r="AT130" s="152" t="s">
        <v>301</v>
      </c>
      <c r="AU130" s="152" t="s">
        <v>88</v>
      </c>
      <c r="AY130" s="13" t="s">
        <v>204</v>
      </c>
      <c r="BE130" s="153">
        <f>IF(N130="základná",J130,0)</f>
        <v>0</v>
      </c>
      <c r="BF130" s="153">
        <f>IF(N130="znížená",J130,0)</f>
        <v>0</v>
      </c>
      <c r="BG130" s="153">
        <f>IF(N130="zákl. prenesená",J130,0)</f>
        <v>0</v>
      </c>
      <c r="BH130" s="153">
        <f>IF(N130="zníž. prenesená",J130,0)</f>
        <v>0</v>
      </c>
      <c r="BI130" s="153">
        <f>IF(N130="nulová",J130,0)</f>
        <v>0</v>
      </c>
      <c r="BJ130" s="13" t="s">
        <v>88</v>
      </c>
      <c r="BK130" s="153">
        <f>ROUND(I130*H130,2)</f>
        <v>0</v>
      </c>
      <c r="BL130" s="13" t="s">
        <v>267</v>
      </c>
      <c r="BM130" s="152" t="s">
        <v>2216</v>
      </c>
    </row>
    <row r="131" spans="2:65" s="1" customFormat="1" ht="33" customHeight="1" x14ac:dyDescent="0.2">
      <c r="B131" s="139"/>
      <c r="C131" s="140" t="s">
        <v>93</v>
      </c>
      <c r="D131" s="140" t="s">
        <v>206</v>
      </c>
      <c r="E131" s="141" t="s">
        <v>2217</v>
      </c>
      <c r="F131" s="142" t="s">
        <v>2218</v>
      </c>
      <c r="G131" s="143" t="s">
        <v>495</v>
      </c>
      <c r="H131" s="144">
        <v>25</v>
      </c>
      <c r="I131" s="145"/>
      <c r="J131" s="146">
        <f>ROUND(I131*H131,2)</f>
        <v>0</v>
      </c>
      <c r="K131" s="147"/>
      <c r="L131" s="28"/>
      <c r="M131" s="148" t="s">
        <v>1</v>
      </c>
      <c r="N131" s="149" t="s">
        <v>41</v>
      </c>
      <c r="P131" s="150">
        <f>O131*H131</f>
        <v>0</v>
      </c>
      <c r="Q131" s="150">
        <v>1E-4</v>
      </c>
      <c r="R131" s="150">
        <f>Q131*H131</f>
        <v>2.5000000000000001E-3</v>
      </c>
      <c r="S131" s="150">
        <v>0</v>
      </c>
      <c r="T131" s="151">
        <f>S131*H131</f>
        <v>0</v>
      </c>
      <c r="AR131" s="152" t="s">
        <v>267</v>
      </c>
      <c r="AT131" s="152" t="s">
        <v>206</v>
      </c>
      <c r="AU131" s="152" t="s">
        <v>88</v>
      </c>
      <c r="AY131" s="13" t="s">
        <v>204</v>
      </c>
      <c r="BE131" s="153">
        <f>IF(N131="základná",J131,0)</f>
        <v>0</v>
      </c>
      <c r="BF131" s="153">
        <f>IF(N131="znížená",J131,0)</f>
        <v>0</v>
      </c>
      <c r="BG131" s="153">
        <f>IF(N131="zákl. prenesená",J131,0)</f>
        <v>0</v>
      </c>
      <c r="BH131" s="153">
        <f>IF(N131="zníž. prenesená",J131,0)</f>
        <v>0</v>
      </c>
      <c r="BI131" s="153">
        <f>IF(N131="nulová",J131,0)</f>
        <v>0</v>
      </c>
      <c r="BJ131" s="13" t="s">
        <v>88</v>
      </c>
      <c r="BK131" s="153">
        <f>ROUND(I131*H131,2)</f>
        <v>0</v>
      </c>
      <c r="BL131" s="13" t="s">
        <v>267</v>
      </c>
      <c r="BM131" s="152" t="s">
        <v>2219</v>
      </c>
    </row>
    <row r="132" spans="2:65" s="1" customFormat="1" ht="37.799999999999997" customHeight="1" x14ac:dyDescent="0.2">
      <c r="B132" s="139"/>
      <c r="C132" s="154" t="s">
        <v>210</v>
      </c>
      <c r="D132" s="154" t="s">
        <v>301</v>
      </c>
      <c r="E132" s="155" t="s">
        <v>2220</v>
      </c>
      <c r="F132" s="156" t="s">
        <v>2221</v>
      </c>
      <c r="G132" s="157" t="s">
        <v>294</v>
      </c>
      <c r="H132" s="158">
        <v>7</v>
      </c>
      <c r="I132" s="159"/>
      <c r="J132" s="160">
        <f>ROUND(I132*H132,2)</f>
        <v>0</v>
      </c>
      <c r="K132" s="161"/>
      <c r="L132" s="162"/>
      <c r="M132" s="163" t="s">
        <v>1</v>
      </c>
      <c r="N132" s="164" t="s">
        <v>41</v>
      </c>
      <c r="P132" s="150">
        <f>O132*H132</f>
        <v>0</v>
      </c>
      <c r="Q132" s="150">
        <v>5.2999999999999998E-4</v>
      </c>
      <c r="R132" s="150">
        <f>Q132*H132</f>
        <v>3.7099999999999998E-3</v>
      </c>
      <c r="S132" s="150">
        <v>0</v>
      </c>
      <c r="T132" s="151">
        <f>S132*H132</f>
        <v>0</v>
      </c>
      <c r="AR132" s="152" t="s">
        <v>334</v>
      </c>
      <c r="AT132" s="152" t="s">
        <v>301</v>
      </c>
      <c r="AU132" s="152" t="s">
        <v>88</v>
      </c>
      <c r="AY132" s="13" t="s">
        <v>204</v>
      </c>
      <c r="BE132" s="153">
        <f>IF(N132="základná",J132,0)</f>
        <v>0</v>
      </c>
      <c r="BF132" s="153">
        <f>IF(N132="znížená",J132,0)</f>
        <v>0</v>
      </c>
      <c r="BG132" s="153">
        <f>IF(N132="zákl. prenesená",J132,0)</f>
        <v>0</v>
      </c>
      <c r="BH132" s="153">
        <f>IF(N132="zníž. prenesená",J132,0)</f>
        <v>0</v>
      </c>
      <c r="BI132" s="153">
        <f>IF(N132="nulová",J132,0)</f>
        <v>0</v>
      </c>
      <c r="BJ132" s="13" t="s">
        <v>88</v>
      </c>
      <c r="BK132" s="153">
        <f>ROUND(I132*H132,2)</f>
        <v>0</v>
      </c>
      <c r="BL132" s="13" t="s">
        <v>267</v>
      </c>
      <c r="BM132" s="152" t="s">
        <v>2222</v>
      </c>
    </row>
    <row r="133" spans="2:65" s="11" customFormat="1" ht="22.8" customHeight="1" x14ac:dyDescent="0.25">
      <c r="B133" s="127"/>
      <c r="D133" s="128" t="s">
        <v>74</v>
      </c>
      <c r="E133" s="137" t="s">
        <v>1322</v>
      </c>
      <c r="F133" s="137" t="s">
        <v>1323</v>
      </c>
      <c r="I133" s="130"/>
      <c r="J133" s="138">
        <f>BK133</f>
        <v>0</v>
      </c>
      <c r="L133" s="127"/>
      <c r="M133" s="132"/>
      <c r="P133" s="133">
        <f>SUM(P134:P136)</f>
        <v>0</v>
      </c>
      <c r="R133" s="133">
        <f>SUM(R134:R136)</f>
        <v>0</v>
      </c>
      <c r="T133" s="134">
        <f>SUM(T134:T136)</f>
        <v>0</v>
      </c>
      <c r="AR133" s="128" t="s">
        <v>88</v>
      </c>
      <c r="AT133" s="135" t="s">
        <v>74</v>
      </c>
      <c r="AU133" s="135" t="s">
        <v>82</v>
      </c>
      <c r="AY133" s="128" t="s">
        <v>204</v>
      </c>
      <c r="BK133" s="136">
        <f>SUM(BK134:BK136)</f>
        <v>0</v>
      </c>
    </row>
    <row r="134" spans="2:65" s="1" customFormat="1" ht="16.5" customHeight="1" x14ac:dyDescent="0.2">
      <c r="B134" s="139"/>
      <c r="C134" s="140" t="s">
        <v>221</v>
      </c>
      <c r="D134" s="140" t="s">
        <v>206</v>
      </c>
      <c r="E134" s="141" t="s">
        <v>2223</v>
      </c>
      <c r="F134" s="142" t="s">
        <v>2224</v>
      </c>
      <c r="G134" s="143" t="s">
        <v>294</v>
      </c>
      <c r="H134" s="144">
        <v>7</v>
      </c>
      <c r="I134" s="145"/>
      <c r="J134" s="146">
        <f>ROUND(I134*H134,2)</f>
        <v>0</v>
      </c>
      <c r="K134" s="147"/>
      <c r="L134" s="28"/>
      <c r="M134" s="148" t="s">
        <v>1</v>
      </c>
      <c r="N134" s="149" t="s">
        <v>41</v>
      </c>
      <c r="P134" s="150">
        <f>O134*H134</f>
        <v>0</v>
      </c>
      <c r="Q134" s="150">
        <v>0</v>
      </c>
      <c r="R134" s="150">
        <f>Q134*H134</f>
        <v>0</v>
      </c>
      <c r="S134" s="150">
        <v>0</v>
      </c>
      <c r="T134" s="151">
        <f>S134*H134</f>
        <v>0</v>
      </c>
      <c r="AR134" s="152" t="s">
        <v>267</v>
      </c>
      <c r="AT134" s="152" t="s">
        <v>206</v>
      </c>
      <c r="AU134" s="152" t="s">
        <v>88</v>
      </c>
      <c r="AY134" s="13" t="s">
        <v>204</v>
      </c>
      <c r="BE134" s="153">
        <f>IF(N134="základná",J134,0)</f>
        <v>0</v>
      </c>
      <c r="BF134" s="153">
        <f>IF(N134="znížená",J134,0)</f>
        <v>0</v>
      </c>
      <c r="BG134" s="153">
        <f>IF(N134="zákl. prenesená",J134,0)</f>
        <v>0</v>
      </c>
      <c r="BH134" s="153">
        <f>IF(N134="zníž. prenesená",J134,0)</f>
        <v>0</v>
      </c>
      <c r="BI134" s="153">
        <f>IF(N134="nulová",J134,0)</f>
        <v>0</v>
      </c>
      <c r="BJ134" s="13" t="s">
        <v>88</v>
      </c>
      <c r="BK134" s="153">
        <f>ROUND(I134*H134,2)</f>
        <v>0</v>
      </c>
      <c r="BL134" s="13" t="s">
        <v>267</v>
      </c>
      <c r="BM134" s="152" t="s">
        <v>2225</v>
      </c>
    </row>
    <row r="135" spans="2:65" s="1" customFormat="1" ht="16.5" customHeight="1" x14ac:dyDescent="0.2">
      <c r="B135" s="139"/>
      <c r="C135" s="154" t="s">
        <v>225</v>
      </c>
      <c r="D135" s="154" t="s">
        <v>301</v>
      </c>
      <c r="E135" s="155" t="s">
        <v>2226</v>
      </c>
      <c r="F135" s="156" t="s">
        <v>2227</v>
      </c>
      <c r="G135" s="157" t="s">
        <v>294</v>
      </c>
      <c r="H135" s="158">
        <v>1</v>
      </c>
      <c r="I135" s="159"/>
      <c r="J135" s="160">
        <f>ROUND(I135*H135,2)</f>
        <v>0</v>
      </c>
      <c r="K135" s="161"/>
      <c r="L135" s="162"/>
      <c r="M135" s="163" t="s">
        <v>1</v>
      </c>
      <c r="N135" s="164" t="s">
        <v>41</v>
      </c>
      <c r="P135" s="150">
        <f>O135*H135</f>
        <v>0</v>
      </c>
      <c r="Q135" s="150">
        <v>0</v>
      </c>
      <c r="R135" s="150">
        <f>Q135*H135</f>
        <v>0</v>
      </c>
      <c r="S135" s="150">
        <v>0</v>
      </c>
      <c r="T135" s="151">
        <f>S135*H135</f>
        <v>0</v>
      </c>
      <c r="AR135" s="152" t="s">
        <v>334</v>
      </c>
      <c r="AT135" s="152" t="s">
        <v>301</v>
      </c>
      <c r="AU135" s="152" t="s">
        <v>88</v>
      </c>
      <c r="AY135" s="13" t="s">
        <v>204</v>
      </c>
      <c r="BE135" s="153">
        <f>IF(N135="základná",J135,0)</f>
        <v>0</v>
      </c>
      <c r="BF135" s="153">
        <f>IF(N135="znížená",J135,0)</f>
        <v>0</v>
      </c>
      <c r="BG135" s="153">
        <f>IF(N135="zákl. prenesená",J135,0)</f>
        <v>0</v>
      </c>
      <c r="BH135" s="153">
        <f>IF(N135="zníž. prenesená",J135,0)</f>
        <v>0</v>
      </c>
      <c r="BI135" s="153">
        <f>IF(N135="nulová",J135,0)</f>
        <v>0</v>
      </c>
      <c r="BJ135" s="13" t="s">
        <v>88</v>
      </c>
      <c r="BK135" s="153">
        <f>ROUND(I135*H135,2)</f>
        <v>0</v>
      </c>
      <c r="BL135" s="13" t="s">
        <v>267</v>
      </c>
      <c r="BM135" s="152" t="s">
        <v>2228</v>
      </c>
    </row>
    <row r="136" spans="2:65" s="1" customFormat="1" ht="16.5" customHeight="1" x14ac:dyDescent="0.2">
      <c r="B136" s="139"/>
      <c r="C136" s="154" t="s">
        <v>229</v>
      </c>
      <c r="D136" s="154" t="s">
        <v>301</v>
      </c>
      <c r="E136" s="155" t="s">
        <v>2229</v>
      </c>
      <c r="F136" s="156" t="s">
        <v>2230</v>
      </c>
      <c r="G136" s="157" t="s">
        <v>294</v>
      </c>
      <c r="H136" s="158">
        <v>6</v>
      </c>
      <c r="I136" s="159"/>
      <c r="J136" s="160">
        <f>ROUND(I136*H136,2)</f>
        <v>0</v>
      </c>
      <c r="K136" s="161"/>
      <c r="L136" s="162"/>
      <c r="M136" s="163" t="s">
        <v>1</v>
      </c>
      <c r="N136" s="164" t="s">
        <v>41</v>
      </c>
      <c r="P136" s="150">
        <f>O136*H136</f>
        <v>0</v>
      </c>
      <c r="Q136" s="150">
        <v>0</v>
      </c>
      <c r="R136" s="150">
        <f>Q136*H136</f>
        <v>0</v>
      </c>
      <c r="S136" s="150">
        <v>0</v>
      </c>
      <c r="T136" s="151">
        <f>S136*H136</f>
        <v>0</v>
      </c>
      <c r="AR136" s="152" t="s">
        <v>334</v>
      </c>
      <c r="AT136" s="152" t="s">
        <v>301</v>
      </c>
      <c r="AU136" s="152" t="s">
        <v>88</v>
      </c>
      <c r="AY136" s="13" t="s">
        <v>204</v>
      </c>
      <c r="BE136" s="153">
        <f>IF(N136="základná",J136,0)</f>
        <v>0</v>
      </c>
      <c r="BF136" s="153">
        <f>IF(N136="znížená",J136,0)</f>
        <v>0</v>
      </c>
      <c r="BG136" s="153">
        <f>IF(N136="zákl. prenesená",J136,0)</f>
        <v>0</v>
      </c>
      <c r="BH136" s="153">
        <f>IF(N136="zníž. prenesená",J136,0)</f>
        <v>0</v>
      </c>
      <c r="BI136" s="153">
        <f>IF(N136="nulová",J136,0)</f>
        <v>0</v>
      </c>
      <c r="BJ136" s="13" t="s">
        <v>88</v>
      </c>
      <c r="BK136" s="153">
        <f>ROUND(I136*H136,2)</f>
        <v>0</v>
      </c>
      <c r="BL136" s="13" t="s">
        <v>267</v>
      </c>
      <c r="BM136" s="152" t="s">
        <v>2231</v>
      </c>
    </row>
    <row r="137" spans="2:65" s="11" customFormat="1" ht="22.8" customHeight="1" x14ac:dyDescent="0.25">
      <c r="B137" s="127"/>
      <c r="D137" s="128" t="s">
        <v>74</v>
      </c>
      <c r="E137" s="137" t="s">
        <v>2232</v>
      </c>
      <c r="F137" s="137" t="s">
        <v>2233</v>
      </c>
      <c r="I137" s="130"/>
      <c r="J137" s="138">
        <f>BK137</f>
        <v>0</v>
      </c>
      <c r="L137" s="127"/>
      <c r="M137" s="132"/>
      <c r="P137" s="133">
        <f>SUM(P138:P166)</f>
        <v>0</v>
      </c>
      <c r="R137" s="133">
        <f>SUM(R138:R166)</f>
        <v>9.5880000000000007E-2</v>
      </c>
      <c r="T137" s="134">
        <f>SUM(T138:T166)</f>
        <v>0</v>
      </c>
      <c r="AR137" s="128" t="s">
        <v>88</v>
      </c>
      <c r="AT137" s="135" t="s">
        <v>74</v>
      </c>
      <c r="AU137" s="135" t="s">
        <v>82</v>
      </c>
      <c r="AY137" s="128" t="s">
        <v>204</v>
      </c>
      <c r="BK137" s="136">
        <f>SUM(BK138:BK166)</f>
        <v>0</v>
      </c>
    </row>
    <row r="138" spans="2:65" s="1" customFormat="1" ht="21.75" customHeight="1" x14ac:dyDescent="0.2">
      <c r="B138" s="139"/>
      <c r="C138" s="140" t="s">
        <v>233</v>
      </c>
      <c r="D138" s="140" t="s">
        <v>206</v>
      </c>
      <c r="E138" s="141" t="s">
        <v>2234</v>
      </c>
      <c r="F138" s="142" t="s">
        <v>2235</v>
      </c>
      <c r="G138" s="143" t="s">
        <v>294</v>
      </c>
      <c r="H138" s="144">
        <v>15</v>
      </c>
      <c r="I138" s="145"/>
      <c r="J138" s="146">
        <f t="shared" ref="J138:J166" si="0">ROUND(I138*H138,2)</f>
        <v>0</v>
      </c>
      <c r="K138" s="147"/>
      <c r="L138" s="28"/>
      <c r="M138" s="148" t="s">
        <v>1</v>
      </c>
      <c r="N138" s="149" t="s">
        <v>41</v>
      </c>
      <c r="P138" s="150">
        <f t="shared" ref="P138:P166" si="1">O138*H138</f>
        <v>0</v>
      </c>
      <c r="Q138" s="150">
        <v>0</v>
      </c>
      <c r="R138" s="150">
        <f t="shared" ref="R138:R166" si="2">Q138*H138</f>
        <v>0</v>
      </c>
      <c r="S138" s="150">
        <v>0</v>
      </c>
      <c r="T138" s="151">
        <f t="shared" ref="T138:T166" si="3">S138*H138</f>
        <v>0</v>
      </c>
      <c r="AR138" s="152" t="s">
        <v>267</v>
      </c>
      <c r="AT138" s="152" t="s">
        <v>206</v>
      </c>
      <c r="AU138" s="152" t="s">
        <v>88</v>
      </c>
      <c r="AY138" s="13" t="s">
        <v>204</v>
      </c>
      <c r="BE138" s="153">
        <f t="shared" ref="BE138:BE166" si="4">IF(N138="základná",J138,0)</f>
        <v>0</v>
      </c>
      <c r="BF138" s="153">
        <f t="shared" ref="BF138:BF166" si="5">IF(N138="znížená",J138,0)</f>
        <v>0</v>
      </c>
      <c r="BG138" s="153">
        <f t="shared" ref="BG138:BG166" si="6">IF(N138="zákl. prenesená",J138,0)</f>
        <v>0</v>
      </c>
      <c r="BH138" s="153">
        <f t="shared" ref="BH138:BH166" si="7">IF(N138="zníž. prenesená",J138,0)</f>
        <v>0</v>
      </c>
      <c r="BI138" s="153">
        <f t="shared" ref="BI138:BI166" si="8">IF(N138="nulová",J138,0)</f>
        <v>0</v>
      </c>
      <c r="BJ138" s="13" t="s">
        <v>88</v>
      </c>
      <c r="BK138" s="153">
        <f t="shared" ref="BK138:BK166" si="9">ROUND(I138*H138,2)</f>
        <v>0</v>
      </c>
      <c r="BL138" s="13" t="s">
        <v>267</v>
      </c>
      <c r="BM138" s="152" t="s">
        <v>2236</v>
      </c>
    </row>
    <row r="139" spans="2:65" s="1" customFormat="1" ht="24.15" customHeight="1" x14ac:dyDescent="0.2">
      <c r="B139" s="139"/>
      <c r="C139" s="154" t="s">
        <v>237</v>
      </c>
      <c r="D139" s="154" t="s">
        <v>301</v>
      </c>
      <c r="E139" s="155" t="s">
        <v>2237</v>
      </c>
      <c r="F139" s="156" t="s">
        <v>2238</v>
      </c>
      <c r="G139" s="157" t="s">
        <v>294</v>
      </c>
      <c r="H139" s="158">
        <v>15</v>
      </c>
      <c r="I139" s="159"/>
      <c r="J139" s="160">
        <f t="shared" si="0"/>
        <v>0</v>
      </c>
      <c r="K139" s="161"/>
      <c r="L139" s="162"/>
      <c r="M139" s="163" t="s">
        <v>1</v>
      </c>
      <c r="N139" s="164" t="s">
        <v>41</v>
      </c>
      <c r="P139" s="150">
        <f t="shared" si="1"/>
        <v>0</v>
      </c>
      <c r="Q139" s="150">
        <v>4.4000000000000002E-4</v>
      </c>
      <c r="R139" s="150">
        <f t="shared" si="2"/>
        <v>6.6E-3</v>
      </c>
      <c r="S139" s="150">
        <v>0</v>
      </c>
      <c r="T139" s="151">
        <f t="shared" si="3"/>
        <v>0</v>
      </c>
      <c r="AR139" s="152" t="s">
        <v>334</v>
      </c>
      <c r="AT139" s="152" t="s">
        <v>301</v>
      </c>
      <c r="AU139" s="152" t="s">
        <v>88</v>
      </c>
      <c r="AY139" s="13" t="s">
        <v>204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88</v>
      </c>
      <c r="BK139" s="153">
        <f t="shared" si="9"/>
        <v>0</v>
      </c>
      <c r="BL139" s="13" t="s">
        <v>267</v>
      </c>
      <c r="BM139" s="152" t="s">
        <v>2239</v>
      </c>
    </row>
    <row r="140" spans="2:65" s="1" customFormat="1" ht="21.75" customHeight="1" x14ac:dyDescent="0.2">
      <c r="B140" s="139"/>
      <c r="C140" s="140" t="s">
        <v>241</v>
      </c>
      <c r="D140" s="140" t="s">
        <v>206</v>
      </c>
      <c r="E140" s="141" t="s">
        <v>2240</v>
      </c>
      <c r="F140" s="142" t="s">
        <v>2241</v>
      </c>
      <c r="G140" s="143" t="s">
        <v>294</v>
      </c>
      <c r="H140" s="144">
        <v>2</v>
      </c>
      <c r="I140" s="145"/>
      <c r="J140" s="146">
        <f t="shared" si="0"/>
        <v>0</v>
      </c>
      <c r="K140" s="147"/>
      <c r="L140" s="28"/>
      <c r="M140" s="148" t="s">
        <v>1</v>
      </c>
      <c r="N140" s="149" t="s">
        <v>41</v>
      </c>
      <c r="P140" s="150">
        <f t="shared" si="1"/>
        <v>0</v>
      </c>
      <c r="Q140" s="150">
        <v>0</v>
      </c>
      <c r="R140" s="150">
        <f t="shared" si="2"/>
        <v>0</v>
      </c>
      <c r="S140" s="150">
        <v>0</v>
      </c>
      <c r="T140" s="151">
        <f t="shared" si="3"/>
        <v>0</v>
      </c>
      <c r="AR140" s="152" t="s">
        <v>267</v>
      </c>
      <c r="AT140" s="152" t="s">
        <v>206</v>
      </c>
      <c r="AU140" s="152" t="s">
        <v>88</v>
      </c>
      <c r="AY140" s="13" t="s">
        <v>204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88</v>
      </c>
      <c r="BK140" s="153">
        <f t="shared" si="9"/>
        <v>0</v>
      </c>
      <c r="BL140" s="13" t="s">
        <v>267</v>
      </c>
      <c r="BM140" s="152" t="s">
        <v>2242</v>
      </c>
    </row>
    <row r="141" spans="2:65" s="1" customFormat="1" ht="24.15" customHeight="1" x14ac:dyDescent="0.2">
      <c r="B141" s="139"/>
      <c r="C141" s="154" t="s">
        <v>247</v>
      </c>
      <c r="D141" s="154" t="s">
        <v>301</v>
      </c>
      <c r="E141" s="155" t="s">
        <v>2243</v>
      </c>
      <c r="F141" s="156" t="s">
        <v>2244</v>
      </c>
      <c r="G141" s="157" t="s">
        <v>294</v>
      </c>
      <c r="H141" s="158">
        <v>2</v>
      </c>
      <c r="I141" s="159"/>
      <c r="J141" s="160">
        <f t="shared" si="0"/>
        <v>0</v>
      </c>
      <c r="K141" s="161"/>
      <c r="L141" s="162"/>
      <c r="M141" s="163" t="s">
        <v>1</v>
      </c>
      <c r="N141" s="164" t="s">
        <v>41</v>
      </c>
      <c r="P141" s="150">
        <f t="shared" si="1"/>
        <v>0</v>
      </c>
      <c r="Q141" s="150">
        <v>8.0000000000000004E-4</v>
      </c>
      <c r="R141" s="150">
        <f t="shared" si="2"/>
        <v>1.6000000000000001E-3</v>
      </c>
      <c r="S141" s="150">
        <v>0</v>
      </c>
      <c r="T141" s="151">
        <f t="shared" si="3"/>
        <v>0</v>
      </c>
      <c r="AR141" s="152" t="s">
        <v>334</v>
      </c>
      <c r="AT141" s="152" t="s">
        <v>301</v>
      </c>
      <c r="AU141" s="152" t="s">
        <v>88</v>
      </c>
      <c r="AY141" s="13" t="s">
        <v>204</v>
      </c>
      <c r="BE141" s="153">
        <f t="shared" si="4"/>
        <v>0</v>
      </c>
      <c r="BF141" s="153">
        <f t="shared" si="5"/>
        <v>0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88</v>
      </c>
      <c r="BK141" s="153">
        <f t="shared" si="9"/>
        <v>0</v>
      </c>
      <c r="BL141" s="13" t="s">
        <v>267</v>
      </c>
      <c r="BM141" s="152" t="s">
        <v>2245</v>
      </c>
    </row>
    <row r="142" spans="2:65" s="1" customFormat="1" ht="16.5" customHeight="1" x14ac:dyDescent="0.2">
      <c r="B142" s="139"/>
      <c r="C142" s="174" t="s">
        <v>251</v>
      </c>
      <c r="D142" s="174" t="s">
        <v>206</v>
      </c>
      <c r="E142" s="175" t="s">
        <v>2246</v>
      </c>
      <c r="F142" s="176" t="s">
        <v>2247</v>
      </c>
      <c r="G142" s="177" t="s">
        <v>294</v>
      </c>
      <c r="H142" s="178">
        <v>12</v>
      </c>
      <c r="I142" s="179"/>
      <c r="J142" s="179">
        <f t="shared" si="0"/>
        <v>0</v>
      </c>
      <c r="K142" s="147"/>
      <c r="L142" s="28"/>
      <c r="M142" s="148" t="s">
        <v>1</v>
      </c>
      <c r="N142" s="149" t="s">
        <v>41</v>
      </c>
      <c r="P142" s="150">
        <f t="shared" si="1"/>
        <v>0</v>
      </c>
      <c r="Q142" s="150">
        <v>0</v>
      </c>
      <c r="R142" s="150">
        <f t="shared" si="2"/>
        <v>0</v>
      </c>
      <c r="S142" s="150">
        <v>0</v>
      </c>
      <c r="T142" s="151">
        <f t="shared" si="3"/>
        <v>0</v>
      </c>
      <c r="AR142" s="152" t="s">
        <v>267</v>
      </c>
      <c r="AT142" s="152" t="s">
        <v>206</v>
      </c>
      <c r="AU142" s="152" t="s">
        <v>88</v>
      </c>
      <c r="AY142" s="13" t="s">
        <v>204</v>
      </c>
      <c r="BE142" s="153">
        <f t="shared" si="4"/>
        <v>0</v>
      </c>
      <c r="BF142" s="153">
        <f t="shared" si="5"/>
        <v>0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88</v>
      </c>
      <c r="BK142" s="153">
        <f t="shared" si="9"/>
        <v>0</v>
      </c>
      <c r="BL142" s="13" t="s">
        <v>267</v>
      </c>
      <c r="BM142" s="152" t="s">
        <v>2248</v>
      </c>
    </row>
    <row r="143" spans="2:65" s="1" customFormat="1" ht="24.15" customHeight="1" x14ac:dyDescent="0.2">
      <c r="B143" s="139"/>
      <c r="C143" s="180" t="s">
        <v>255</v>
      </c>
      <c r="D143" s="180" t="s">
        <v>301</v>
      </c>
      <c r="E143" s="181" t="s">
        <v>2249</v>
      </c>
      <c r="F143" s="182" t="s">
        <v>2250</v>
      </c>
      <c r="G143" s="183" t="s">
        <v>294</v>
      </c>
      <c r="H143" s="184">
        <v>12</v>
      </c>
      <c r="I143" s="185"/>
      <c r="J143" s="185">
        <f t="shared" si="0"/>
        <v>0</v>
      </c>
      <c r="K143" s="161"/>
      <c r="L143" s="162"/>
      <c r="M143" s="163" t="s">
        <v>1</v>
      </c>
      <c r="N143" s="164" t="s">
        <v>41</v>
      </c>
      <c r="P143" s="150">
        <f t="shared" si="1"/>
        <v>0</v>
      </c>
      <c r="Q143" s="150">
        <v>0</v>
      </c>
      <c r="R143" s="150">
        <f t="shared" si="2"/>
        <v>0</v>
      </c>
      <c r="S143" s="150">
        <v>0</v>
      </c>
      <c r="T143" s="151">
        <f t="shared" si="3"/>
        <v>0</v>
      </c>
      <c r="AR143" s="152" t="s">
        <v>334</v>
      </c>
      <c r="AT143" s="152" t="s">
        <v>301</v>
      </c>
      <c r="AU143" s="152" t="s">
        <v>88</v>
      </c>
      <c r="AY143" s="13" t="s">
        <v>204</v>
      </c>
      <c r="BE143" s="153">
        <f t="shared" si="4"/>
        <v>0</v>
      </c>
      <c r="BF143" s="153">
        <f t="shared" si="5"/>
        <v>0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3" t="s">
        <v>88</v>
      </c>
      <c r="BK143" s="153">
        <f t="shared" si="9"/>
        <v>0</v>
      </c>
      <c r="BL143" s="13" t="s">
        <v>267</v>
      </c>
      <c r="BM143" s="152" t="s">
        <v>2251</v>
      </c>
    </row>
    <row r="144" spans="2:65" s="1" customFormat="1" ht="16.5" customHeight="1" x14ac:dyDescent="0.2">
      <c r="B144" s="139"/>
      <c r="C144" s="140" t="s">
        <v>259</v>
      </c>
      <c r="D144" s="140" t="s">
        <v>206</v>
      </c>
      <c r="E144" s="141" t="s">
        <v>2252</v>
      </c>
      <c r="F144" s="142" t="s">
        <v>2253</v>
      </c>
      <c r="G144" s="143" t="s">
        <v>495</v>
      </c>
      <c r="H144" s="144">
        <v>12</v>
      </c>
      <c r="I144" s="145"/>
      <c r="J144" s="146">
        <f t="shared" si="0"/>
        <v>0</v>
      </c>
      <c r="K144" s="147"/>
      <c r="L144" s="28"/>
      <c r="M144" s="148" t="s">
        <v>1</v>
      </c>
      <c r="N144" s="149" t="s">
        <v>41</v>
      </c>
      <c r="P144" s="150">
        <f t="shared" si="1"/>
        <v>0</v>
      </c>
      <c r="Q144" s="150">
        <v>0</v>
      </c>
      <c r="R144" s="150">
        <f t="shared" si="2"/>
        <v>0</v>
      </c>
      <c r="S144" s="150">
        <v>0</v>
      </c>
      <c r="T144" s="151">
        <f t="shared" si="3"/>
        <v>0</v>
      </c>
      <c r="AR144" s="152" t="s">
        <v>267</v>
      </c>
      <c r="AT144" s="152" t="s">
        <v>206</v>
      </c>
      <c r="AU144" s="152" t="s">
        <v>88</v>
      </c>
      <c r="AY144" s="13" t="s">
        <v>204</v>
      </c>
      <c r="BE144" s="153">
        <f t="shared" si="4"/>
        <v>0</v>
      </c>
      <c r="BF144" s="153">
        <f t="shared" si="5"/>
        <v>0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3" t="s">
        <v>88</v>
      </c>
      <c r="BK144" s="153">
        <f t="shared" si="9"/>
        <v>0</v>
      </c>
      <c r="BL144" s="13" t="s">
        <v>267</v>
      </c>
      <c r="BM144" s="152" t="s">
        <v>2254</v>
      </c>
    </row>
    <row r="145" spans="2:65" s="1" customFormat="1" ht="16.5" customHeight="1" x14ac:dyDescent="0.2">
      <c r="B145" s="139"/>
      <c r="C145" s="154" t="s">
        <v>263</v>
      </c>
      <c r="D145" s="154" t="s">
        <v>301</v>
      </c>
      <c r="E145" s="155" t="s">
        <v>2255</v>
      </c>
      <c r="F145" s="156" t="s">
        <v>2256</v>
      </c>
      <c r="G145" s="157" t="s">
        <v>495</v>
      </c>
      <c r="H145" s="158">
        <v>12</v>
      </c>
      <c r="I145" s="159"/>
      <c r="J145" s="160">
        <f t="shared" si="0"/>
        <v>0</v>
      </c>
      <c r="K145" s="161"/>
      <c r="L145" s="162"/>
      <c r="M145" s="163" t="s">
        <v>1</v>
      </c>
      <c r="N145" s="164" t="s">
        <v>41</v>
      </c>
      <c r="P145" s="150">
        <f t="shared" si="1"/>
        <v>0</v>
      </c>
      <c r="Q145" s="150">
        <v>5.2999999999999998E-4</v>
      </c>
      <c r="R145" s="150">
        <f t="shared" si="2"/>
        <v>6.3599999999999993E-3</v>
      </c>
      <c r="S145" s="150">
        <v>0</v>
      </c>
      <c r="T145" s="151">
        <f t="shared" si="3"/>
        <v>0</v>
      </c>
      <c r="AR145" s="152" t="s">
        <v>334</v>
      </c>
      <c r="AT145" s="152" t="s">
        <v>301</v>
      </c>
      <c r="AU145" s="152" t="s">
        <v>88</v>
      </c>
      <c r="AY145" s="13" t="s">
        <v>204</v>
      </c>
      <c r="BE145" s="153">
        <f t="shared" si="4"/>
        <v>0</v>
      </c>
      <c r="BF145" s="153">
        <f t="shared" si="5"/>
        <v>0</v>
      </c>
      <c r="BG145" s="153">
        <f t="shared" si="6"/>
        <v>0</v>
      </c>
      <c r="BH145" s="153">
        <f t="shared" si="7"/>
        <v>0</v>
      </c>
      <c r="BI145" s="153">
        <f t="shared" si="8"/>
        <v>0</v>
      </c>
      <c r="BJ145" s="13" t="s">
        <v>88</v>
      </c>
      <c r="BK145" s="153">
        <f t="shared" si="9"/>
        <v>0</v>
      </c>
      <c r="BL145" s="13" t="s">
        <v>267</v>
      </c>
      <c r="BM145" s="152" t="s">
        <v>2257</v>
      </c>
    </row>
    <row r="146" spans="2:65" s="1" customFormat="1" ht="16.5" customHeight="1" x14ac:dyDescent="0.2">
      <c r="B146" s="139"/>
      <c r="C146" s="140" t="s">
        <v>267</v>
      </c>
      <c r="D146" s="140" t="s">
        <v>206</v>
      </c>
      <c r="E146" s="141" t="s">
        <v>2258</v>
      </c>
      <c r="F146" s="142" t="s">
        <v>2259</v>
      </c>
      <c r="G146" s="143" t="s">
        <v>495</v>
      </c>
      <c r="H146" s="144">
        <v>42</v>
      </c>
      <c r="I146" s="145"/>
      <c r="J146" s="146">
        <f t="shared" si="0"/>
        <v>0</v>
      </c>
      <c r="K146" s="147"/>
      <c r="L146" s="28"/>
      <c r="M146" s="148" t="s">
        <v>1</v>
      </c>
      <c r="N146" s="149" t="s">
        <v>41</v>
      </c>
      <c r="P146" s="150">
        <f t="shared" si="1"/>
        <v>0</v>
      </c>
      <c r="Q146" s="150">
        <v>0</v>
      </c>
      <c r="R146" s="150">
        <f t="shared" si="2"/>
        <v>0</v>
      </c>
      <c r="S146" s="150">
        <v>0</v>
      </c>
      <c r="T146" s="151">
        <f t="shared" si="3"/>
        <v>0</v>
      </c>
      <c r="AR146" s="152" t="s">
        <v>267</v>
      </c>
      <c r="AT146" s="152" t="s">
        <v>206</v>
      </c>
      <c r="AU146" s="152" t="s">
        <v>88</v>
      </c>
      <c r="AY146" s="13" t="s">
        <v>204</v>
      </c>
      <c r="BE146" s="153">
        <f t="shared" si="4"/>
        <v>0</v>
      </c>
      <c r="BF146" s="153">
        <f t="shared" si="5"/>
        <v>0</v>
      </c>
      <c r="BG146" s="153">
        <f t="shared" si="6"/>
        <v>0</v>
      </c>
      <c r="BH146" s="153">
        <f t="shared" si="7"/>
        <v>0</v>
      </c>
      <c r="BI146" s="153">
        <f t="shared" si="8"/>
        <v>0</v>
      </c>
      <c r="BJ146" s="13" t="s">
        <v>88</v>
      </c>
      <c r="BK146" s="153">
        <f t="shared" si="9"/>
        <v>0</v>
      </c>
      <c r="BL146" s="13" t="s">
        <v>267</v>
      </c>
      <c r="BM146" s="152" t="s">
        <v>2260</v>
      </c>
    </row>
    <row r="147" spans="2:65" s="1" customFormat="1" ht="16.5" customHeight="1" x14ac:dyDescent="0.2">
      <c r="B147" s="139"/>
      <c r="C147" s="154" t="s">
        <v>272</v>
      </c>
      <c r="D147" s="154" t="s">
        <v>301</v>
      </c>
      <c r="E147" s="155" t="s">
        <v>2261</v>
      </c>
      <c r="F147" s="156" t="s">
        <v>2262</v>
      </c>
      <c r="G147" s="157" t="s">
        <v>495</v>
      </c>
      <c r="H147" s="158">
        <v>42</v>
      </c>
      <c r="I147" s="159"/>
      <c r="J147" s="160">
        <f t="shared" si="0"/>
        <v>0</v>
      </c>
      <c r="K147" s="161"/>
      <c r="L147" s="162"/>
      <c r="M147" s="163" t="s">
        <v>1</v>
      </c>
      <c r="N147" s="164" t="s">
        <v>41</v>
      </c>
      <c r="P147" s="150">
        <f t="shared" si="1"/>
        <v>0</v>
      </c>
      <c r="Q147" s="150">
        <v>8.9999999999999998E-4</v>
      </c>
      <c r="R147" s="150">
        <f t="shared" si="2"/>
        <v>3.78E-2</v>
      </c>
      <c r="S147" s="150">
        <v>0</v>
      </c>
      <c r="T147" s="151">
        <f t="shared" si="3"/>
        <v>0</v>
      </c>
      <c r="AR147" s="152" t="s">
        <v>334</v>
      </c>
      <c r="AT147" s="152" t="s">
        <v>301</v>
      </c>
      <c r="AU147" s="152" t="s">
        <v>88</v>
      </c>
      <c r="AY147" s="13" t="s">
        <v>204</v>
      </c>
      <c r="BE147" s="153">
        <f t="shared" si="4"/>
        <v>0</v>
      </c>
      <c r="BF147" s="153">
        <f t="shared" si="5"/>
        <v>0</v>
      </c>
      <c r="BG147" s="153">
        <f t="shared" si="6"/>
        <v>0</v>
      </c>
      <c r="BH147" s="153">
        <f t="shared" si="7"/>
        <v>0</v>
      </c>
      <c r="BI147" s="153">
        <f t="shared" si="8"/>
        <v>0</v>
      </c>
      <c r="BJ147" s="13" t="s">
        <v>88</v>
      </c>
      <c r="BK147" s="153">
        <f t="shared" si="9"/>
        <v>0</v>
      </c>
      <c r="BL147" s="13" t="s">
        <v>267</v>
      </c>
      <c r="BM147" s="152" t="s">
        <v>2263</v>
      </c>
    </row>
    <row r="148" spans="2:65" s="1" customFormat="1" ht="24.15" customHeight="1" x14ac:dyDescent="0.2">
      <c r="B148" s="139"/>
      <c r="C148" s="140" t="s">
        <v>276</v>
      </c>
      <c r="D148" s="140" t="s">
        <v>206</v>
      </c>
      <c r="E148" s="141" t="s">
        <v>2264</v>
      </c>
      <c r="F148" s="142" t="s">
        <v>2265</v>
      </c>
      <c r="G148" s="143" t="s">
        <v>495</v>
      </c>
      <c r="H148" s="144">
        <v>30</v>
      </c>
      <c r="I148" s="145"/>
      <c r="J148" s="146">
        <f t="shared" si="0"/>
        <v>0</v>
      </c>
      <c r="K148" s="147"/>
      <c r="L148" s="28"/>
      <c r="M148" s="148" t="s">
        <v>1</v>
      </c>
      <c r="N148" s="149" t="s">
        <v>41</v>
      </c>
      <c r="P148" s="150">
        <f t="shared" si="1"/>
        <v>0</v>
      </c>
      <c r="Q148" s="150">
        <v>0</v>
      </c>
      <c r="R148" s="150">
        <f t="shared" si="2"/>
        <v>0</v>
      </c>
      <c r="S148" s="150">
        <v>0</v>
      </c>
      <c r="T148" s="151">
        <f t="shared" si="3"/>
        <v>0</v>
      </c>
      <c r="AR148" s="152" t="s">
        <v>267</v>
      </c>
      <c r="AT148" s="152" t="s">
        <v>206</v>
      </c>
      <c r="AU148" s="152" t="s">
        <v>88</v>
      </c>
      <c r="AY148" s="13" t="s">
        <v>204</v>
      </c>
      <c r="BE148" s="153">
        <f t="shared" si="4"/>
        <v>0</v>
      </c>
      <c r="BF148" s="153">
        <f t="shared" si="5"/>
        <v>0</v>
      </c>
      <c r="BG148" s="153">
        <f t="shared" si="6"/>
        <v>0</v>
      </c>
      <c r="BH148" s="153">
        <f t="shared" si="7"/>
        <v>0</v>
      </c>
      <c r="BI148" s="153">
        <f t="shared" si="8"/>
        <v>0</v>
      </c>
      <c r="BJ148" s="13" t="s">
        <v>88</v>
      </c>
      <c r="BK148" s="153">
        <f t="shared" si="9"/>
        <v>0</v>
      </c>
      <c r="BL148" s="13" t="s">
        <v>267</v>
      </c>
      <c r="BM148" s="152" t="s">
        <v>2266</v>
      </c>
    </row>
    <row r="149" spans="2:65" s="1" customFormat="1" ht="24.15" customHeight="1" x14ac:dyDescent="0.2">
      <c r="B149" s="139"/>
      <c r="C149" s="154" t="s">
        <v>280</v>
      </c>
      <c r="D149" s="154" t="s">
        <v>301</v>
      </c>
      <c r="E149" s="155" t="s">
        <v>2267</v>
      </c>
      <c r="F149" s="156" t="s">
        <v>2268</v>
      </c>
      <c r="G149" s="157" t="s">
        <v>495</v>
      </c>
      <c r="H149" s="158">
        <v>30</v>
      </c>
      <c r="I149" s="159"/>
      <c r="J149" s="160">
        <f t="shared" si="0"/>
        <v>0</v>
      </c>
      <c r="K149" s="161"/>
      <c r="L149" s="162"/>
      <c r="M149" s="163" t="s">
        <v>1</v>
      </c>
      <c r="N149" s="164" t="s">
        <v>41</v>
      </c>
      <c r="P149" s="150">
        <f t="shared" si="1"/>
        <v>0</v>
      </c>
      <c r="Q149" s="150">
        <v>6.0000000000000002E-5</v>
      </c>
      <c r="R149" s="150">
        <f t="shared" si="2"/>
        <v>1.8E-3</v>
      </c>
      <c r="S149" s="150">
        <v>0</v>
      </c>
      <c r="T149" s="151">
        <f t="shared" si="3"/>
        <v>0</v>
      </c>
      <c r="AR149" s="152" t="s">
        <v>334</v>
      </c>
      <c r="AT149" s="152" t="s">
        <v>301</v>
      </c>
      <c r="AU149" s="152" t="s">
        <v>88</v>
      </c>
      <c r="AY149" s="13" t="s">
        <v>204</v>
      </c>
      <c r="BE149" s="153">
        <f t="shared" si="4"/>
        <v>0</v>
      </c>
      <c r="BF149" s="153">
        <f t="shared" si="5"/>
        <v>0</v>
      </c>
      <c r="BG149" s="153">
        <f t="shared" si="6"/>
        <v>0</v>
      </c>
      <c r="BH149" s="153">
        <f t="shared" si="7"/>
        <v>0</v>
      </c>
      <c r="BI149" s="153">
        <f t="shared" si="8"/>
        <v>0</v>
      </c>
      <c r="BJ149" s="13" t="s">
        <v>88</v>
      </c>
      <c r="BK149" s="153">
        <f t="shared" si="9"/>
        <v>0</v>
      </c>
      <c r="BL149" s="13" t="s">
        <v>267</v>
      </c>
      <c r="BM149" s="152" t="s">
        <v>2269</v>
      </c>
    </row>
    <row r="150" spans="2:65" s="1" customFormat="1" ht="24.15" customHeight="1" x14ac:dyDescent="0.2">
      <c r="B150" s="139"/>
      <c r="C150" s="140" t="s">
        <v>7</v>
      </c>
      <c r="D150" s="140" t="s">
        <v>206</v>
      </c>
      <c r="E150" s="141" t="s">
        <v>2270</v>
      </c>
      <c r="F150" s="142" t="s">
        <v>2271</v>
      </c>
      <c r="G150" s="143" t="s">
        <v>495</v>
      </c>
      <c r="H150" s="144">
        <v>12</v>
      </c>
      <c r="I150" s="145"/>
      <c r="J150" s="146">
        <f t="shared" si="0"/>
        <v>0</v>
      </c>
      <c r="K150" s="147"/>
      <c r="L150" s="28"/>
      <c r="M150" s="148" t="s">
        <v>1</v>
      </c>
      <c r="N150" s="149" t="s">
        <v>41</v>
      </c>
      <c r="P150" s="150">
        <f t="shared" si="1"/>
        <v>0</v>
      </c>
      <c r="Q150" s="150">
        <v>0</v>
      </c>
      <c r="R150" s="150">
        <f t="shared" si="2"/>
        <v>0</v>
      </c>
      <c r="S150" s="150">
        <v>0</v>
      </c>
      <c r="T150" s="151">
        <f t="shared" si="3"/>
        <v>0</v>
      </c>
      <c r="AR150" s="152" t="s">
        <v>267</v>
      </c>
      <c r="AT150" s="152" t="s">
        <v>206</v>
      </c>
      <c r="AU150" s="152" t="s">
        <v>88</v>
      </c>
      <c r="AY150" s="13" t="s">
        <v>204</v>
      </c>
      <c r="BE150" s="153">
        <f t="shared" si="4"/>
        <v>0</v>
      </c>
      <c r="BF150" s="153">
        <f t="shared" si="5"/>
        <v>0</v>
      </c>
      <c r="BG150" s="153">
        <f t="shared" si="6"/>
        <v>0</v>
      </c>
      <c r="BH150" s="153">
        <f t="shared" si="7"/>
        <v>0</v>
      </c>
      <c r="BI150" s="153">
        <f t="shared" si="8"/>
        <v>0</v>
      </c>
      <c r="BJ150" s="13" t="s">
        <v>88</v>
      </c>
      <c r="BK150" s="153">
        <f t="shared" si="9"/>
        <v>0</v>
      </c>
      <c r="BL150" s="13" t="s">
        <v>267</v>
      </c>
      <c r="BM150" s="152" t="s">
        <v>2272</v>
      </c>
    </row>
    <row r="151" spans="2:65" s="1" customFormat="1" ht="24.15" customHeight="1" x14ac:dyDescent="0.2">
      <c r="B151" s="139"/>
      <c r="C151" s="154" t="s">
        <v>287</v>
      </c>
      <c r="D151" s="154" t="s">
        <v>301</v>
      </c>
      <c r="E151" s="155" t="s">
        <v>2273</v>
      </c>
      <c r="F151" s="156" t="s">
        <v>2274</v>
      </c>
      <c r="G151" s="157" t="s">
        <v>495</v>
      </c>
      <c r="H151" s="158">
        <v>12</v>
      </c>
      <c r="I151" s="159"/>
      <c r="J151" s="160">
        <f t="shared" si="0"/>
        <v>0</v>
      </c>
      <c r="K151" s="161"/>
      <c r="L151" s="162"/>
      <c r="M151" s="163" t="s">
        <v>1</v>
      </c>
      <c r="N151" s="164" t="s">
        <v>41</v>
      </c>
      <c r="P151" s="150">
        <f t="shared" si="1"/>
        <v>0</v>
      </c>
      <c r="Q151" s="150">
        <v>6.9999999999999994E-5</v>
      </c>
      <c r="R151" s="150">
        <f t="shared" si="2"/>
        <v>8.3999999999999993E-4</v>
      </c>
      <c r="S151" s="150">
        <v>0</v>
      </c>
      <c r="T151" s="151">
        <f t="shared" si="3"/>
        <v>0</v>
      </c>
      <c r="AR151" s="152" t="s">
        <v>334</v>
      </c>
      <c r="AT151" s="152" t="s">
        <v>301</v>
      </c>
      <c r="AU151" s="152" t="s">
        <v>88</v>
      </c>
      <c r="AY151" s="13" t="s">
        <v>204</v>
      </c>
      <c r="BE151" s="153">
        <f t="shared" si="4"/>
        <v>0</v>
      </c>
      <c r="BF151" s="153">
        <f t="shared" si="5"/>
        <v>0</v>
      </c>
      <c r="BG151" s="153">
        <f t="shared" si="6"/>
        <v>0</v>
      </c>
      <c r="BH151" s="153">
        <f t="shared" si="7"/>
        <v>0</v>
      </c>
      <c r="BI151" s="153">
        <f t="shared" si="8"/>
        <v>0</v>
      </c>
      <c r="BJ151" s="13" t="s">
        <v>88</v>
      </c>
      <c r="BK151" s="153">
        <f t="shared" si="9"/>
        <v>0</v>
      </c>
      <c r="BL151" s="13" t="s">
        <v>267</v>
      </c>
      <c r="BM151" s="152" t="s">
        <v>2275</v>
      </c>
    </row>
    <row r="152" spans="2:65" s="1" customFormat="1" ht="21.75" customHeight="1" x14ac:dyDescent="0.2">
      <c r="B152" s="139"/>
      <c r="C152" s="140" t="s">
        <v>291</v>
      </c>
      <c r="D152" s="140" t="s">
        <v>206</v>
      </c>
      <c r="E152" s="141" t="s">
        <v>2276</v>
      </c>
      <c r="F152" s="142" t="s">
        <v>2277</v>
      </c>
      <c r="G152" s="143" t="s">
        <v>294</v>
      </c>
      <c r="H152" s="144">
        <v>1</v>
      </c>
      <c r="I152" s="145"/>
      <c r="J152" s="146">
        <f t="shared" si="0"/>
        <v>0</v>
      </c>
      <c r="K152" s="147"/>
      <c r="L152" s="28"/>
      <c r="M152" s="148" t="s">
        <v>1</v>
      </c>
      <c r="N152" s="149" t="s">
        <v>41</v>
      </c>
      <c r="P152" s="150">
        <f t="shared" si="1"/>
        <v>0</v>
      </c>
      <c r="Q152" s="150">
        <v>0</v>
      </c>
      <c r="R152" s="150">
        <f t="shared" si="2"/>
        <v>0</v>
      </c>
      <c r="S152" s="150">
        <v>0</v>
      </c>
      <c r="T152" s="151">
        <f t="shared" si="3"/>
        <v>0</v>
      </c>
      <c r="AR152" s="152" t="s">
        <v>267</v>
      </c>
      <c r="AT152" s="152" t="s">
        <v>206</v>
      </c>
      <c r="AU152" s="152" t="s">
        <v>88</v>
      </c>
      <c r="AY152" s="13" t="s">
        <v>204</v>
      </c>
      <c r="BE152" s="153">
        <f t="shared" si="4"/>
        <v>0</v>
      </c>
      <c r="BF152" s="153">
        <f t="shared" si="5"/>
        <v>0</v>
      </c>
      <c r="BG152" s="153">
        <f t="shared" si="6"/>
        <v>0</v>
      </c>
      <c r="BH152" s="153">
        <f t="shared" si="7"/>
        <v>0</v>
      </c>
      <c r="BI152" s="153">
        <f t="shared" si="8"/>
        <v>0</v>
      </c>
      <c r="BJ152" s="13" t="s">
        <v>88</v>
      </c>
      <c r="BK152" s="153">
        <f t="shared" si="9"/>
        <v>0</v>
      </c>
      <c r="BL152" s="13" t="s">
        <v>267</v>
      </c>
      <c r="BM152" s="152" t="s">
        <v>2278</v>
      </c>
    </row>
    <row r="153" spans="2:65" s="1" customFormat="1" ht="16.5" customHeight="1" x14ac:dyDescent="0.2">
      <c r="B153" s="139"/>
      <c r="C153" s="154" t="s">
        <v>296</v>
      </c>
      <c r="D153" s="154" t="s">
        <v>301</v>
      </c>
      <c r="E153" s="155" t="s">
        <v>2279</v>
      </c>
      <c r="F153" s="156" t="s">
        <v>2280</v>
      </c>
      <c r="G153" s="157" t="s">
        <v>294</v>
      </c>
      <c r="H153" s="158">
        <v>1</v>
      </c>
      <c r="I153" s="159"/>
      <c r="J153" s="160">
        <f t="shared" si="0"/>
        <v>0</v>
      </c>
      <c r="K153" s="161"/>
      <c r="L153" s="162"/>
      <c r="M153" s="163" t="s">
        <v>1</v>
      </c>
      <c r="N153" s="164" t="s">
        <v>41</v>
      </c>
      <c r="P153" s="150">
        <f t="shared" si="1"/>
        <v>0</v>
      </c>
      <c r="Q153" s="150">
        <v>1.1999999999999999E-3</v>
      </c>
      <c r="R153" s="150">
        <f t="shared" si="2"/>
        <v>1.1999999999999999E-3</v>
      </c>
      <c r="S153" s="150">
        <v>0</v>
      </c>
      <c r="T153" s="151">
        <f t="shared" si="3"/>
        <v>0</v>
      </c>
      <c r="AR153" s="152" t="s">
        <v>334</v>
      </c>
      <c r="AT153" s="152" t="s">
        <v>301</v>
      </c>
      <c r="AU153" s="152" t="s">
        <v>88</v>
      </c>
      <c r="AY153" s="13" t="s">
        <v>204</v>
      </c>
      <c r="BE153" s="153">
        <f t="shared" si="4"/>
        <v>0</v>
      </c>
      <c r="BF153" s="153">
        <f t="shared" si="5"/>
        <v>0</v>
      </c>
      <c r="BG153" s="153">
        <f t="shared" si="6"/>
        <v>0</v>
      </c>
      <c r="BH153" s="153">
        <f t="shared" si="7"/>
        <v>0</v>
      </c>
      <c r="BI153" s="153">
        <f t="shared" si="8"/>
        <v>0</v>
      </c>
      <c r="BJ153" s="13" t="s">
        <v>88</v>
      </c>
      <c r="BK153" s="153">
        <f t="shared" si="9"/>
        <v>0</v>
      </c>
      <c r="BL153" s="13" t="s">
        <v>267</v>
      </c>
      <c r="BM153" s="152" t="s">
        <v>2281</v>
      </c>
    </row>
    <row r="154" spans="2:65" s="1" customFormat="1" ht="24.15" customHeight="1" x14ac:dyDescent="0.2">
      <c r="B154" s="139"/>
      <c r="C154" s="140" t="s">
        <v>300</v>
      </c>
      <c r="D154" s="140" t="s">
        <v>206</v>
      </c>
      <c r="E154" s="141" t="s">
        <v>2282</v>
      </c>
      <c r="F154" s="142" t="s">
        <v>2283</v>
      </c>
      <c r="G154" s="143" t="s">
        <v>294</v>
      </c>
      <c r="H154" s="144">
        <v>5</v>
      </c>
      <c r="I154" s="145"/>
      <c r="J154" s="146">
        <f t="shared" si="0"/>
        <v>0</v>
      </c>
      <c r="K154" s="147"/>
      <c r="L154" s="28"/>
      <c r="M154" s="148" t="s">
        <v>1</v>
      </c>
      <c r="N154" s="149" t="s">
        <v>41</v>
      </c>
      <c r="P154" s="150">
        <f t="shared" si="1"/>
        <v>0</v>
      </c>
      <c r="Q154" s="150">
        <v>0</v>
      </c>
      <c r="R154" s="150">
        <f t="shared" si="2"/>
        <v>0</v>
      </c>
      <c r="S154" s="150">
        <v>0</v>
      </c>
      <c r="T154" s="151">
        <f t="shared" si="3"/>
        <v>0</v>
      </c>
      <c r="AR154" s="152" t="s">
        <v>267</v>
      </c>
      <c r="AT154" s="152" t="s">
        <v>206</v>
      </c>
      <c r="AU154" s="152" t="s">
        <v>88</v>
      </c>
      <c r="AY154" s="13" t="s">
        <v>204</v>
      </c>
      <c r="BE154" s="153">
        <f t="shared" si="4"/>
        <v>0</v>
      </c>
      <c r="BF154" s="153">
        <f t="shared" si="5"/>
        <v>0</v>
      </c>
      <c r="BG154" s="153">
        <f t="shared" si="6"/>
        <v>0</v>
      </c>
      <c r="BH154" s="153">
        <f t="shared" si="7"/>
        <v>0</v>
      </c>
      <c r="BI154" s="153">
        <f t="shared" si="8"/>
        <v>0</v>
      </c>
      <c r="BJ154" s="13" t="s">
        <v>88</v>
      </c>
      <c r="BK154" s="153">
        <f t="shared" si="9"/>
        <v>0</v>
      </c>
      <c r="BL154" s="13" t="s">
        <v>267</v>
      </c>
      <c r="BM154" s="152" t="s">
        <v>2284</v>
      </c>
    </row>
    <row r="155" spans="2:65" s="1" customFormat="1" ht="24.15" customHeight="1" x14ac:dyDescent="0.2">
      <c r="B155" s="139"/>
      <c r="C155" s="154" t="s">
        <v>306</v>
      </c>
      <c r="D155" s="154" t="s">
        <v>301</v>
      </c>
      <c r="E155" s="155" t="s">
        <v>2285</v>
      </c>
      <c r="F155" s="156" t="s">
        <v>2286</v>
      </c>
      <c r="G155" s="157" t="s">
        <v>294</v>
      </c>
      <c r="H155" s="158">
        <v>5</v>
      </c>
      <c r="I155" s="159"/>
      <c r="J155" s="160">
        <f t="shared" si="0"/>
        <v>0</v>
      </c>
      <c r="K155" s="161"/>
      <c r="L155" s="162"/>
      <c r="M155" s="163" t="s">
        <v>1</v>
      </c>
      <c r="N155" s="164" t="s">
        <v>41</v>
      </c>
      <c r="P155" s="150">
        <f t="shared" si="1"/>
        <v>0</v>
      </c>
      <c r="Q155" s="150">
        <v>1.1999999999999999E-3</v>
      </c>
      <c r="R155" s="150">
        <f t="shared" si="2"/>
        <v>5.9999999999999993E-3</v>
      </c>
      <c r="S155" s="150">
        <v>0</v>
      </c>
      <c r="T155" s="151">
        <f t="shared" si="3"/>
        <v>0</v>
      </c>
      <c r="AR155" s="152" t="s">
        <v>334</v>
      </c>
      <c r="AT155" s="152" t="s">
        <v>301</v>
      </c>
      <c r="AU155" s="152" t="s">
        <v>88</v>
      </c>
      <c r="AY155" s="13" t="s">
        <v>204</v>
      </c>
      <c r="BE155" s="153">
        <f t="shared" si="4"/>
        <v>0</v>
      </c>
      <c r="BF155" s="153">
        <f t="shared" si="5"/>
        <v>0</v>
      </c>
      <c r="BG155" s="153">
        <f t="shared" si="6"/>
        <v>0</v>
      </c>
      <c r="BH155" s="153">
        <f t="shared" si="7"/>
        <v>0</v>
      </c>
      <c r="BI155" s="153">
        <f t="shared" si="8"/>
        <v>0</v>
      </c>
      <c r="BJ155" s="13" t="s">
        <v>88</v>
      </c>
      <c r="BK155" s="153">
        <f t="shared" si="9"/>
        <v>0</v>
      </c>
      <c r="BL155" s="13" t="s">
        <v>267</v>
      </c>
      <c r="BM155" s="152" t="s">
        <v>2287</v>
      </c>
    </row>
    <row r="156" spans="2:65" s="1" customFormat="1" ht="24.15" customHeight="1" x14ac:dyDescent="0.2">
      <c r="B156" s="139"/>
      <c r="C156" s="140" t="s">
        <v>310</v>
      </c>
      <c r="D156" s="140" t="s">
        <v>206</v>
      </c>
      <c r="E156" s="141" t="s">
        <v>2288</v>
      </c>
      <c r="F156" s="142" t="s">
        <v>2289</v>
      </c>
      <c r="G156" s="143" t="s">
        <v>294</v>
      </c>
      <c r="H156" s="144">
        <v>1</v>
      </c>
      <c r="I156" s="145"/>
      <c r="J156" s="146">
        <f t="shared" si="0"/>
        <v>0</v>
      </c>
      <c r="K156" s="147"/>
      <c r="L156" s="28"/>
      <c r="M156" s="148" t="s">
        <v>1</v>
      </c>
      <c r="N156" s="149" t="s">
        <v>41</v>
      </c>
      <c r="P156" s="150">
        <f t="shared" si="1"/>
        <v>0</v>
      </c>
      <c r="Q156" s="150">
        <v>0</v>
      </c>
      <c r="R156" s="150">
        <f t="shared" si="2"/>
        <v>0</v>
      </c>
      <c r="S156" s="150">
        <v>0</v>
      </c>
      <c r="T156" s="151">
        <f t="shared" si="3"/>
        <v>0</v>
      </c>
      <c r="AR156" s="152" t="s">
        <v>267</v>
      </c>
      <c r="AT156" s="152" t="s">
        <v>206</v>
      </c>
      <c r="AU156" s="152" t="s">
        <v>88</v>
      </c>
      <c r="AY156" s="13" t="s">
        <v>204</v>
      </c>
      <c r="BE156" s="153">
        <f t="shared" si="4"/>
        <v>0</v>
      </c>
      <c r="BF156" s="153">
        <f t="shared" si="5"/>
        <v>0</v>
      </c>
      <c r="BG156" s="153">
        <f t="shared" si="6"/>
        <v>0</v>
      </c>
      <c r="BH156" s="153">
        <f t="shared" si="7"/>
        <v>0</v>
      </c>
      <c r="BI156" s="153">
        <f t="shared" si="8"/>
        <v>0</v>
      </c>
      <c r="BJ156" s="13" t="s">
        <v>88</v>
      </c>
      <c r="BK156" s="153">
        <f t="shared" si="9"/>
        <v>0</v>
      </c>
      <c r="BL156" s="13" t="s">
        <v>267</v>
      </c>
      <c r="BM156" s="152" t="s">
        <v>2290</v>
      </c>
    </row>
    <row r="157" spans="2:65" s="1" customFormat="1" ht="24.15" customHeight="1" x14ac:dyDescent="0.2">
      <c r="B157" s="139"/>
      <c r="C157" s="154" t="s">
        <v>314</v>
      </c>
      <c r="D157" s="154" t="s">
        <v>301</v>
      </c>
      <c r="E157" s="155" t="s">
        <v>2291</v>
      </c>
      <c r="F157" s="156" t="s">
        <v>2292</v>
      </c>
      <c r="G157" s="157" t="s">
        <v>294</v>
      </c>
      <c r="H157" s="158">
        <v>1</v>
      </c>
      <c r="I157" s="159"/>
      <c r="J157" s="160">
        <f t="shared" si="0"/>
        <v>0</v>
      </c>
      <c r="K157" s="161"/>
      <c r="L157" s="162"/>
      <c r="M157" s="163" t="s">
        <v>1</v>
      </c>
      <c r="N157" s="164" t="s">
        <v>41</v>
      </c>
      <c r="P157" s="150">
        <f t="shared" si="1"/>
        <v>0</v>
      </c>
      <c r="Q157" s="150">
        <v>1E-4</v>
      </c>
      <c r="R157" s="150">
        <f t="shared" si="2"/>
        <v>1E-4</v>
      </c>
      <c r="S157" s="150">
        <v>0</v>
      </c>
      <c r="T157" s="151">
        <f t="shared" si="3"/>
        <v>0</v>
      </c>
      <c r="AR157" s="152" t="s">
        <v>334</v>
      </c>
      <c r="AT157" s="152" t="s">
        <v>301</v>
      </c>
      <c r="AU157" s="152" t="s">
        <v>88</v>
      </c>
      <c r="AY157" s="13" t="s">
        <v>204</v>
      </c>
      <c r="BE157" s="153">
        <f t="shared" si="4"/>
        <v>0</v>
      </c>
      <c r="BF157" s="153">
        <f t="shared" si="5"/>
        <v>0</v>
      </c>
      <c r="BG157" s="153">
        <f t="shared" si="6"/>
        <v>0</v>
      </c>
      <c r="BH157" s="153">
        <f t="shared" si="7"/>
        <v>0</v>
      </c>
      <c r="BI157" s="153">
        <f t="shared" si="8"/>
        <v>0</v>
      </c>
      <c r="BJ157" s="13" t="s">
        <v>88</v>
      </c>
      <c r="BK157" s="153">
        <f t="shared" si="9"/>
        <v>0</v>
      </c>
      <c r="BL157" s="13" t="s">
        <v>267</v>
      </c>
      <c r="BM157" s="152" t="s">
        <v>2293</v>
      </c>
    </row>
    <row r="158" spans="2:65" s="1" customFormat="1" ht="24.15" customHeight="1" x14ac:dyDescent="0.2">
      <c r="B158" s="139"/>
      <c r="C158" s="140" t="s">
        <v>318</v>
      </c>
      <c r="D158" s="140" t="s">
        <v>206</v>
      </c>
      <c r="E158" s="141" t="s">
        <v>2294</v>
      </c>
      <c r="F158" s="142" t="s">
        <v>2295</v>
      </c>
      <c r="G158" s="143" t="s">
        <v>294</v>
      </c>
      <c r="H158" s="144">
        <v>16</v>
      </c>
      <c r="I158" s="145"/>
      <c r="J158" s="146">
        <f t="shared" si="0"/>
        <v>0</v>
      </c>
      <c r="K158" s="147"/>
      <c r="L158" s="28"/>
      <c r="M158" s="148" t="s">
        <v>1</v>
      </c>
      <c r="N158" s="149" t="s">
        <v>41</v>
      </c>
      <c r="P158" s="150">
        <f t="shared" si="1"/>
        <v>0</v>
      </c>
      <c r="Q158" s="150">
        <v>0</v>
      </c>
      <c r="R158" s="150">
        <f t="shared" si="2"/>
        <v>0</v>
      </c>
      <c r="S158" s="150">
        <v>0</v>
      </c>
      <c r="T158" s="151">
        <f t="shared" si="3"/>
        <v>0</v>
      </c>
      <c r="AR158" s="152" t="s">
        <v>267</v>
      </c>
      <c r="AT158" s="152" t="s">
        <v>206</v>
      </c>
      <c r="AU158" s="152" t="s">
        <v>88</v>
      </c>
      <c r="AY158" s="13" t="s">
        <v>204</v>
      </c>
      <c r="BE158" s="153">
        <f t="shared" si="4"/>
        <v>0</v>
      </c>
      <c r="BF158" s="153">
        <f t="shared" si="5"/>
        <v>0</v>
      </c>
      <c r="BG158" s="153">
        <f t="shared" si="6"/>
        <v>0</v>
      </c>
      <c r="BH158" s="153">
        <f t="shared" si="7"/>
        <v>0</v>
      </c>
      <c r="BI158" s="153">
        <f t="shared" si="8"/>
        <v>0</v>
      </c>
      <c r="BJ158" s="13" t="s">
        <v>88</v>
      </c>
      <c r="BK158" s="153">
        <f t="shared" si="9"/>
        <v>0</v>
      </c>
      <c r="BL158" s="13" t="s">
        <v>267</v>
      </c>
      <c r="BM158" s="152" t="s">
        <v>2296</v>
      </c>
    </row>
    <row r="159" spans="2:65" s="1" customFormat="1" ht="24.15" customHeight="1" x14ac:dyDescent="0.2">
      <c r="B159" s="139"/>
      <c r="C159" s="154" t="s">
        <v>322</v>
      </c>
      <c r="D159" s="154" t="s">
        <v>301</v>
      </c>
      <c r="E159" s="155" t="s">
        <v>2297</v>
      </c>
      <c r="F159" s="156" t="s">
        <v>2298</v>
      </c>
      <c r="G159" s="157" t="s">
        <v>294</v>
      </c>
      <c r="H159" s="158">
        <v>9</v>
      </c>
      <c r="I159" s="159"/>
      <c r="J159" s="160">
        <f t="shared" si="0"/>
        <v>0</v>
      </c>
      <c r="K159" s="161"/>
      <c r="L159" s="162"/>
      <c r="M159" s="163" t="s">
        <v>1</v>
      </c>
      <c r="N159" s="164" t="s">
        <v>41</v>
      </c>
      <c r="P159" s="150">
        <f t="shared" si="1"/>
        <v>0</v>
      </c>
      <c r="Q159" s="150">
        <v>2.0000000000000001E-4</v>
      </c>
      <c r="R159" s="150">
        <f t="shared" si="2"/>
        <v>1.8000000000000002E-3</v>
      </c>
      <c r="S159" s="150">
        <v>0</v>
      </c>
      <c r="T159" s="151">
        <f t="shared" si="3"/>
        <v>0</v>
      </c>
      <c r="AR159" s="152" t="s">
        <v>334</v>
      </c>
      <c r="AT159" s="152" t="s">
        <v>301</v>
      </c>
      <c r="AU159" s="152" t="s">
        <v>88</v>
      </c>
      <c r="AY159" s="13" t="s">
        <v>204</v>
      </c>
      <c r="BE159" s="153">
        <f t="shared" si="4"/>
        <v>0</v>
      </c>
      <c r="BF159" s="153">
        <f t="shared" si="5"/>
        <v>0</v>
      </c>
      <c r="BG159" s="153">
        <f t="shared" si="6"/>
        <v>0</v>
      </c>
      <c r="BH159" s="153">
        <f t="shared" si="7"/>
        <v>0</v>
      </c>
      <c r="BI159" s="153">
        <f t="shared" si="8"/>
        <v>0</v>
      </c>
      <c r="BJ159" s="13" t="s">
        <v>88</v>
      </c>
      <c r="BK159" s="153">
        <f t="shared" si="9"/>
        <v>0</v>
      </c>
      <c r="BL159" s="13" t="s">
        <v>267</v>
      </c>
      <c r="BM159" s="152" t="s">
        <v>2299</v>
      </c>
    </row>
    <row r="160" spans="2:65" s="1" customFormat="1" ht="24.15" customHeight="1" x14ac:dyDescent="0.2">
      <c r="B160" s="139"/>
      <c r="C160" s="154" t="s">
        <v>326</v>
      </c>
      <c r="D160" s="154" t="s">
        <v>301</v>
      </c>
      <c r="E160" s="155" t="s">
        <v>2300</v>
      </c>
      <c r="F160" s="156" t="s">
        <v>2301</v>
      </c>
      <c r="G160" s="157" t="s">
        <v>294</v>
      </c>
      <c r="H160" s="158">
        <v>7</v>
      </c>
      <c r="I160" s="159"/>
      <c r="J160" s="160">
        <f t="shared" si="0"/>
        <v>0</v>
      </c>
      <c r="K160" s="161"/>
      <c r="L160" s="162"/>
      <c r="M160" s="163" t="s">
        <v>1</v>
      </c>
      <c r="N160" s="164" t="s">
        <v>41</v>
      </c>
      <c r="P160" s="150">
        <f t="shared" si="1"/>
        <v>0</v>
      </c>
      <c r="Q160" s="150">
        <v>2.0000000000000001E-4</v>
      </c>
      <c r="R160" s="150">
        <f t="shared" si="2"/>
        <v>1.4E-3</v>
      </c>
      <c r="S160" s="150">
        <v>0</v>
      </c>
      <c r="T160" s="151">
        <f t="shared" si="3"/>
        <v>0</v>
      </c>
      <c r="AR160" s="152" t="s">
        <v>334</v>
      </c>
      <c r="AT160" s="152" t="s">
        <v>301</v>
      </c>
      <c r="AU160" s="152" t="s">
        <v>88</v>
      </c>
      <c r="AY160" s="13" t="s">
        <v>204</v>
      </c>
      <c r="BE160" s="153">
        <f t="shared" si="4"/>
        <v>0</v>
      </c>
      <c r="BF160" s="153">
        <f t="shared" si="5"/>
        <v>0</v>
      </c>
      <c r="BG160" s="153">
        <f t="shared" si="6"/>
        <v>0</v>
      </c>
      <c r="BH160" s="153">
        <f t="shared" si="7"/>
        <v>0</v>
      </c>
      <c r="BI160" s="153">
        <f t="shared" si="8"/>
        <v>0</v>
      </c>
      <c r="BJ160" s="13" t="s">
        <v>88</v>
      </c>
      <c r="BK160" s="153">
        <f t="shared" si="9"/>
        <v>0</v>
      </c>
      <c r="BL160" s="13" t="s">
        <v>267</v>
      </c>
      <c r="BM160" s="152" t="s">
        <v>2302</v>
      </c>
    </row>
    <row r="161" spans="2:65" s="1" customFormat="1" ht="21.75" customHeight="1" x14ac:dyDescent="0.2">
      <c r="B161" s="139"/>
      <c r="C161" s="140" t="s">
        <v>330</v>
      </c>
      <c r="D161" s="140" t="s">
        <v>206</v>
      </c>
      <c r="E161" s="141" t="s">
        <v>2303</v>
      </c>
      <c r="F161" s="142" t="s">
        <v>2304</v>
      </c>
      <c r="G161" s="143" t="s">
        <v>294</v>
      </c>
      <c r="H161" s="144">
        <v>1</v>
      </c>
      <c r="I161" s="145"/>
      <c r="J161" s="146">
        <f t="shared" si="0"/>
        <v>0</v>
      </c>
      <c r="K161" s="147"/>
      <c r="L161" s="28"/>
      <c r="M161" s="148" t="s">
        <v>1</v>
      </c>
      <c r="N161" s="149" t="s">
        <v>41</v>
      </c>
      <c r="P161" s="150">
        <f t="shared" si="1"/>
        <v>0</v>
      </c>
      <c r="Q161" s="150">
        <v>0</v>
      </c>
      <c r="R161" s="150">
        <f t="shared" si="2"/>
        <v>0</v>
      </c>
      <c r="S161" s="150">
        <v>0</v>
      </c>
      <c r="T161" s="151">
        <f t="shared" si="3"/>
        <v>0</v>
      </c>
      <c r="AR161" s="152" t="s">
        <v>267</v>
      </c>
      <c r="AT161" s="152" t="s">
        <v>206</v>
      </c>
      <c r="AU161" s="152" t="s">
        <v>88</v>
      </c>
      <c r="AY161" s="13" t="s">
        <v>204</v>
      </c>
      <c r="BE161" s="153">
        <f t="shared" si="4"/>
        <v>0</v>
      </c>
      <c r="BF161" s="153">
        <f t="shared" si="5"/>
        <v>0</v>
      </c>
      <c r="BG161" s="153">
        <f t="shared" si="6"/>
        <v>0</v>
      </c>
      <c r="BH161" s="153">
        <f t="shared" si="7"/>
        <v>0</v>
      </c>
      <c r="BI161" s="153">
        <f t="shared" si="8"/>
        <v>0</v>
      </c>
      <c r="BJ161" s="13" t="s">
        <v>88</v>
      </c>
      <c r="BK161" s="153">
        <f t="shared" si="9"/>
        <v>0</v>
      </c>
      <c r="BL161" s="13" t="s">
        <v>267</v>
      </c>
      <c r="BM161" s="152" t="s">
        <v>2305</v>
      </c>
    </row>
    <row r="162" spans="2:65" s="1" customFormat="1" ht="21.75" customHeight="1" x14ac:dyDescent="0.2">
      <c r="B162" s="139"/>
      <c r="C162" s="154" t="s">
        <v>334</v>
      </c>
      <c r="D162" s="154" t="s">
        <v>301</v>
      </c>
      <c r="E162" s="155" t="s">
        <v>2306</v>
      </c>
      <c r="F162" s="156" t="s">
        <v>2307</v>
      </c>
      <c r="G162" s="157" t="s">
        <v>294</v>
      </c>
      <c r="H162" s="158">
        <v>1</v>
      </c>
      <c r="I162" s="159"/>
      <c r="J162" s="160">
        <f t="shared" si="0"/>
        <v>0</v>
      </c>
      <c r="K162" s="161"/>
      <c r="L162" s="162"/>
      <c r="M162" s="163" t="s">
        <v>1</v>
      </c>
      <c r="N162" s="164" t="s">
        <v>41</v>
      </c>
      <c r="P162" s="150">
        <f t="shared" si="1"/>
        <v>0</v>
      </c>
      <c r="Q162" s="150">
        <v>1.5399999999999999E-3</v>
      </c>
      <c r="R162" s="150">
        <f t="shared" si="2"/>
        <v>1.5399999999999999E-3</v>
      </c>
      <c r="S162" s="150">
        <v>0</v>
      </c>
      <c r="T162" s="151">
        <f t="shared" si="3"/>
        <v>0</v>
      </c>
      <c r="AR162" s="152" t="s">
        <v>334</v>
      </c>
      <c r="AT162" s="152" t="s">
        <v>301</v>
      </c>
      <c r="AU162" s="152" t="s">
        <v>88</v>
      </c>
      <c r="AY162" s="13" t="s">
        <v>204</v>
      </c>
      <c r="BE162" s="153">
        <f t="shared" si="4"/>
        <v>0</v>
      </c>
      <c r="BF162" s="153">
        <f t="shared" si="5"/>
        <v>0</v>
      </c>
      <c r="BG162" s="153">
        <f t="shared" si="6"/>
        <v>0</v>
      </c>
      <c r="BH162" s="153">
        <f t="shared" si="7"/>
        <v>0</v>
      </c>
      <c r="BI162" s="153">
        <f t="shared" si="8"/>
        <v>0</v>
      </c>
      <c r="BJ162" s="13" t="s">
        <v>88</v>
      </c>
      <c r="BK162" s="153">
        <f t="shared" si="9"/>
        <v>0</v>
      </c>
      <c r="BL162" s="13" t="s">
        <v>267</v>
      </c>
      <c r="BM162" s="152" t="s">
        <v>2308</v>
      </c>
    </row>
    <row r="163" spans="2:65" s="1" customFormat="1" ht="21.75" customHeight="1" x14ac:dyDescent="0.2">
      <c r="B163" s="139"/>
      <c r="C163" s="140" t="s">
        <v>338</v>
      </c>
      <c r="D163" s="140" t="s">
        <v>206</v>
      </c>
      <c r="E163" s="141" t="s">
        <v>2309</v>
      </c>
      <c r="F163" s="142" t="s">
        <v>2310</v>
      </c>
      <c r="G163" s="143" t="s">
        <v>294</v>
      </c>
      <c r="H163" s="144">
        <v>6</v>
      </c>
      <c r="I163" s="145"/>
      <c r="J163" s="146">
        <f t="shared" si="0"/>
        <v>0</v>
      </c>
      <c r="K163" s="147"/>
      <c r="L163" s="28"/>
      <c r="M163" s="148" t="s">
        <v>1</v>
      </c>
      <c r="N163" s="149" t="s">
        <v>41</v>
      </c>
      <c r="P163" s="150">
        <f t="shared" si="1"/>
        <v>0</v>
      </c>
      <c r="Q163" s="150">
        <v>0</v>
      </c>
      <c r="R163" s="150">
        <f t="shared" si="2"/>
        <v>0</v>
      </c>
      <c r="S163" s="150">
        <v>0</v>
      </c>
      <c r="T163" s="151">
        <f t="shared" si="3"/>
        <v>0</v>
      </c>
      <c r="AR163" s="152" t="s">
        <v>267</v>
      </c>
      <c r="AT163" s="152" t="s">
        <v>206</v>
      </c>
      <c r="AU163" s="152" t="s">
        <v>88</v>
      </c>
      <c r="AY163" s="13" t="s">
        <v>204</v>
      </c>
      <c r="BE163" s="153">
        <f t="shared" si="4"/>
        <v>0</v>
      </c>
      <c r="BF163" s="153">
        <f t="shared" si="5"/>
        <v>0</v>
      </c>
      <c r="BG163" s="153">
        <f t="shared" si="6"/>
        <v>0</v>
      </c>
      <c r="BH163" s="153">
        <f t="shared" si="7"/>
        <v>0</v>
      </c>
      <c r="BI163" s="153">
        <f t="shared" si="8"/>
        <v>0</v>
      </c>
      <c r="BJ163" s="13" t="s">
        <v>88</v>
      </c>
      <c r="BK163" s="153">
        <f t="shared" si="9"/>
        <v>0</v>
      </c>
      <c r="BL163" s="13" t="s">
        <v>267</v>
      </c>
      <c r="BM163" s="152" t="s">
        <v>2311</v>
      </c>
    </row>
    <row r="164" spans="2:65" s="1" customFormat="1" ht="21.75" customHeight="1" x14ac:dyDescent="0.2">
      <c r="B164" s="139"/>
      <c r="C164" s="154" t="s">
        <v>342</v>
      </c>
      <c r="D164" s="154" t="s">
        <v>301</v>
      </c>
      <c r="E164" s="155" t="s">
        <v>2312</v>
      </c>
      <c r="F164" s="156" t="s">
        <v>2313</v>
      </c>
      <c r="G164" s="157" t="s">
        <v>294</v>
      </c>
      <c r="H164" s="158">
        <v>6</v>
      </c>
      <c r="I164" s="159"/>
      <c r="J164" s="160">
        <f t="shared" si="0"/>
        <v>0</v>
      </c>
      <c r="K164" s="161"/>
      <c r="L164" s="162"/>
      <c r="M164" s="163" t="s">
        <v>1</v>
      </c>
      <c r="N164" s="164" t="s">
        <v>41</v>
      </c>
      <c r="P164" s="150">
        <f t="shared" si="1"/>
        <v>0</v>
      </c>
      <c r="Q164" s="150">
        <v>3.8899999999999998E-3</v>
      </c>
      <c r="R164" s="150">
        <f t="shared" si="2"/>
        <v>2.334E-2</v>
      </c>
      <c r="S164" s="150">
        <v>0</v>
      </c>
      <c r="T164" s="151">
        <f t="shared" si="3"/>
        <v>0</v>
      </c>
      <c r="AR164" s="152" t="s">
        <v>334</v>
      </c>
      <c r="AT164" s="152" t="s">
        <v>301</v>
      </c>
      <c r="AU164" s="152" t="s">
        <v>88</v>
      </c>
      <c r="AY164" s="13" t="s">
        <v>204</v>
      </c>
      <c r="BE164" s="153">
        <f t="shared" si="4"/>
        <v>0</v>
      </c>
      <c r="BF164" s="153">
        <f t="shared" si="5"/>
        <v>0</v>
      </c>
      <c r="BG164" s="153">
        <f t="shared" si="6"/>
        <v>0</v>
      </c>
      <c r="BH164" s="153">
        <f t="shared" si="7"/>
        <v>0</v>
      </c>
      <c r="BI164" s="153">
        <f t="shared" si="8"/>
        <v>0</v>
      </c>
      <c r="BJ164" s="13" t="s">
        <v>88</v>
      </c>
      <c r="BK164" s="153">
        <f t="shared" si="9"/>
        <v>0</v>
      </c>
      <c r="BL164" s="13" t="s">
        <v>267</v>
      </c>
      <c r="BM164" s="152" t="s">
        <v>2314</v>
      </c>
    </row>
    <row r="165" spans="2:65" s="1" customFormat="1" ht="24.15" customHeight="1" x14ac:dyDescent="0.2">
      <c r="B165" s="139"/>
      <c r="C165" s="140" t="s">
        <v>346</v>
      </c>
      <c r="D165" s="140" t="s">
        <v>206</v>
      </c>
      <c r="E165" s="141" t="s">
        <v>2315</v>
      </c>
      <c r="F165" s="142" t="s">
        <v>2316</v>
      </c>
      <c r="G165" s="143" t="s">
        <v>508</v>
      </c>
      <c r="H165" s="144">
        <v>100</v>
      </c>
      <c r="I165" s="145"/>
      <c r="J165" s="146">
        <f t="shared" si="0"/>
        <v>0</v>
      </c>
      <c r="K165" s="147"/>
      <c r="L165" s="28"/>
      <c r="M165" s="148" t="s">
        <v>1</v>
      </c>
      <c r="N165" s="149" t="s">
        <v>41</v>
      </c>
      <c r="P165" s="150">
        <f t="shared" si="1"/>
        <v>0</v>
      </c>
      <c r="Q165" s="150">
        <v>0</v>
      </c>
      <c r="R165" s="150">
        <f t="shared" si="2"/>
        <v>0</v>
      </c>
      <c r="S165" s="150">
        <v>0</v>
      </c>
      <c r="T165" s="151">
        <f t="shared" si="3"/>
        <v>0</v>
      </c>
      <c r="AR165" s="152" t="s">
        <v>267</v>
      </c>
      <c r="AT165" s="152" t="s">
        <v>206</v>
      </c>
      <c r="AU165" s="152" t="s">
        <v>88</v>
      </c>
      <c r="AY165" s="13" t="s">
        <v>204</v>
      </c>
      <c r="BE165" s="153">
        <f t="shared" si="4"/>
        <v>0</v>
      </c>
      <c r="BF165" s="153">
        <f t="shared" si="5"/>
        <v>0</v>
      </c>
      <c r="BG165" s="153">
        <f t="shared" si="6"/>
        <v>0</v>
      </c>
      <c r="BH165" s="153">
        <f t="shared" si="7"/>
        <v>0</v>
      </c>
      <c r="BI165" s="153">
        <f t="shared" si="8"/>
        <v>0</v>
      </c>
      <c r="BJ165" s="13" t="s">
        <v>88</v>
      </c>
      <c r="BK165" s="153">
        <f t="shared" si="9"/>
        <v>0</v>
      </c>
      <c r="BL165" s="13" t="s">
        <v>267</v>
      </c>
      <c r="BM165" s="152" t="s">
        <v>2317</v>
      </c>
    </row>
    <row r="166" spans="2:65" s="1" customFormat="1" ht="16.5" customHeight="1" x14ac:dyDescent="0.2">
      <c r="B166" s="139"/>
      <c r="C166" s="154" t="s">
        <v>350</v>
      </c>
      <c r="D166" s="154" t="s">
        <v>301</v>
      </c>
      <c r="E166" s="155" t="s">
        <v>2318</v>
      </c>
      <c r="F166" s="156" t="s">
        <v>2319</v>
      </c>
      <c r="G166" s="157" t="s">
        <v>294</v>
      </c>
      <c r="H166" s="158">
        <v>50</v>
      </c>
      <c r="I166" s="159"/>
      <c r="J166" s="160">
        <f t="shared" si="0"/>
        <v>0</v>
      </c>
      <c r="K166" s="161"/>
      <c r="L166" s="162"/>
      <c r="M166" s="163" t="s">
        <v>1</v>
      </c>
      <c r="N166" s="164" t="s">
        <v>41</v>
      </c>
      <c r="P166" s="150">
        <f t="shared" si="1"/>
        <v>0</v>
      </c>
      <c r="Q166" s="150">
        <v>1.1E-4</v>
      </c>
      <c r="R166" s="150">
        <f t="shared" si="2"/>
        <v>5.5000000000000005E-3</v>
      </c>
      <c r="S166" s="150">
        <v>0</v>
      </c>
      <c r="T166" s="151">
        <f t="shared" si="3"/>
        <v>0</v>
      </c>
      <c r="AR166" s="152" t="s">
        <v>334</v>
      </c>
      <c r="AT166" s="152" t="s">
        <v>301</v>
      </c>
      <c r="AU166" s="152" t="s">
        <v>88</v>
      </c>
      <c r="AY166" s="13" t="s">
        <v>204</v>
      </c>
      <c r="BE166" s="153">
        <f t="shared" si="4"/>
        <v>0</v>
      </c>
      <c r="BF166" s="153">
        <f t="shared" si="5"/>
        <v>0</v>
      </c>
      <c r="BG166" s="153">
        <f t="shared" si="6"/>
        <v>0</v>
      </c>
      <c r="BH166" s="153">
        <f t="shared" si="7"/>
        <v>0</v>
      </c>
      <c r="BI166" s="153">
        <f t="shared" si="8"/>
        <v>0</v>
      </c>
      <c r="BJ166" s="13" t="s">
        <v>88</v>
      </c>
      <c r="BK166" s="153">
        <f t="shared" si="9"/>
        <v>0</v>
      </c>
      <c r="BL166" s="13" t="s">
        <v>267</v>
      </c>
      <c r="BM166" s="152" t="s">
        <v>2320</v>
      </c>
    </row>
    <row r="167" spans="2:65" s="11" customFormat="1" ht="25.95" customHeight="1" x14ac:dyDescent="0.25">
      <c r="B167" s="127"/>
      <c r="D167" s="128" t="s">
        <v>74</v>
      </c>
      <c r="E167" s="129" t="s">
        <v>2321</v>
      </c>
      <c r="F167" s="129" t="s">
        <v>2322</v>
      </c>
      <c r="I167" s="130"/>
      <c r="J167" s="131">
        <f>BK167</f>
        <v>0</v>
      </c>
      <c r="L167" s="127"/>
      <c r="M167" s="132"/>
      <c r="P167" s="133">
        <f>SUM(P168:P169)</f>
        <v>0</v>
      </c>
      <c r="R167" s="133">
        <f>SUM(R168:R169)</f>
        <v>0</v>
      </c>
      <c r="T167" s="134">
        <f>SUM(T168:T169)</f>
        <v>0</v>
      </c>
      <c r="AR167" s="128" t="s">
        <v>210</v>
      </c>
      <c r="AT167" s="135" t="s">
        <v>74</v>
      </c>
      <c r="AU167" s="135" t="s">
        <v>75</v>
      </c>
      <c r="AY167" s="128" t="s">
        <v>204</v>
      </c>
      <c r="BK167" s="136">
        <f>SUM(BK168:BK169)</f>
        <v>0</v>
      </c>
    </row>
    <row r="168" spans="2:65" s="1" customFormat="1" ht="16.5" customHeight="1" x14ac:dyDescent="0.2">
      <c r="B168" s="139"/>
      <c r="C168" s="174" t="s">
        <v>354</v>
      </c>
      <c r="D168" s="174" t="s">
        <v>206</v>
      </c>
      <c r="E168" s="175" t="s">
        <v>2323</v>
      </c>
      <c r="F168" s="176" t="s">
        <v>2324</v>
      </c>
      <c r="G168" s="177" t="s">
        <v>294</v>
      </c>
      <c r="H168" s="178">
        <v>12</v>
      </c>
      <c r="I168" s="179"/>
      <c r="J168" s="179">
        <f>ROUND(I168*H168,2)</f>
        <v>0</v>
      </c>
      <c r="K168" s="147"/>
      <c r="L168" s="28"/>
      <c r="M168" s="148" t="s">
        <v>1</v>
      </c>
      <c r="N168" s="149" t="s">
        <v>41</v>
      </c>
      <c r="P168" s="150">
        <f>O168*H168</f>
        <v>0</v>
      </c>
      <c r="Q168" s="150">
        <v>0</v>
      </c>
      <c r="R168" s="150">
        <f>Q168*H168</f>
        <v>0</v>
      </c>
      <c r="S168" s="150">
        <v>0</v>
      </c>
      <c r="T168" s="151">
        <f>S168*H168</f>
        <v>0</v>
      </c>
      <c r="AR168" s="152" t="s">
        <v>464</v>
      </c>
      <c r="AT168" s="152" t="s">
        <v>206</v>
      </c>
      <c r="AU168" s="152" t="s">
        <v>82</v>
      </c>
      <c r="AY168" s="13" t="s">
        <v>204</v>
      </c>
      <c r="BE168" s="153">
        <f>IF(N168="základná",J168,0)</f>
        <v>0</v>
      </c>
      <c r="BF168" s="153">
        <f>IF(N168="znížená",J168,0)</f>
        <v>0</v>
      </c>
      <c r="BG168" s="153">
        <f>IF(N168="zákl. prenesená",J168,0)</f>
        <v>0</v>
      </c>
      <c r="BH168" s="153">
        <f>IF(N168="zníž. prenesená",J168,0)</f>
        <v>0</v>
      </c>
      <c r="BI168" s="153">
        <f>IF(N168="nulová",J168,0)</f>
        <v>0</v>
      </c>
      <c r="BJ168" s="13" t="s">
        <v>88</v>
      </c>
      <c r="BK168" s="153">
        <f>ROUND(I168*H168,2)</f>
        <v>0</v>
      </c>
      <c r="BL168" s="13" t="s">
        <v>464</v>
      </c>
      <c r="BM168" s="152" t="s">
        <v>2325</v>
      </c>
    </row>
    <row r="169" spans="2:65" s="1" customFormat="1" ht="24.15" customHeight="1" x14ac:dyDescent="0.2">
      <c r="B169" s="139"/>
      <c r="C169" s="180" t="s">
        <v>358</v>
      </c>
      <c r="D169" s="180" t="s">
        <v>301</v>
      </c>
      <c r="E169" s="181" t="s">
        <v>2326</v>
      </c>
      <c r="F169" s="182" t="s">
        <v>2327</v>
      </c>
      <c r="G169" s="183" t="s">
        <v>294</v>
      </c>
      <c r="H169" s="184">
        <v>12</v>
      </c>
      <c r="I169" s="185"/>
      <c r="J169" s="185">
        <f>ROUND(I169*H169,2)</f>
        <v>0</v>
      </c>
      <c r="K169" s="161"/>
      <c r="L169" s="162"/>
      <c r="M169" s="163" t="s">
        <v>1</v>
      </c>
      <c r="N169" s="164" t="s">
        <v>41</v>
      </c>
      <c r="P169" s="150">
        <f>O169*H169</f>
        <v>0</v>
      </c>
      <c r="Q169" s="150">
        <v>0</v>
      </c>
      <c r="R169" s="150">
        <f>Q169*H169</f>
        <v>0</v>
      </c>
      <c r="S169" s="150">
        <v>0</v>
      </c>
      <c r="T169" s="151">
        <f>S169*H169</f>
        <v>0</v>
      </c>
      <c r="AR169" s="152" t="s">
        <v>1727</v>
      </c>
      <c r="AT169" s="152" t="s">
        <v>301</v>
      </c>
      <c r="AU169" s="152" t="s">
        <v>82</v>
      </c>
      <c r="AY169" s="13" t="s">
        <v>204</v>
      </c>
      <c r="BE169" s="153">
        <f>IF(N169="základná",J169,0)</f>
        <v>0</v>
      </c>
      <c r="BF169" s="153">
        <f>IF(N169="znížená",J169,0)</f>
        <v>0</v>
      </c>
      <c r="BG169" s="153">
        <f>IF(N169="zákl. prenesená",J169,0)</f>
        <v>0</v>
      </c>
      <c r="BH169" s="153">
        <f>IF(N169="zníž. prenesená",J169,0)</f>
        <v>0</v>
      </c>
      <c r="BI169" s="153">
        <f>IF(N169="nulová",J169,0)</f>
        <v>0</v>
      </c>
      <c r="BJ169" s="13" t="s">
        <v>88</v>
      </c>
      <c r="BK169" s="153">
        <f>ROUND(I169*H169,2)</f>
        <v>0</v>
      </c>
      <c r="BL169" s="13" t="s">
        <v>464</v>
      </c>
      <c r="BM169" s="152" t="s">
        <v>2328</v>
      </c>
    </row>
    <row r="170" spans="2:65" s="11" customFormat="1" ht="25.95" customHeight="1" x14ac:dyDescent="0.25">
      <c r="B170" s="127"/>
      <c r="D170" s="128" t="s">
        <v>74</v>
      </c>
      <c r="E170" s="129" t="s">
        <v>1228</v>
      </c>
      <c r="F170" s="129" t="s">
        <v>1229</v>
      </c>
      <c r="I170" s="130"/>
      <c r="J170" s="131">
        <f>BK170</f>
        <v>0</v>
      </c>
      <c r="L170" s="127"/>
      <c r="M170" s="132"/>
      <c r="P170" s="133">
        <f>SUM(P171:P174)</f>
        <v>0</v>
      </c>
      <c r="R170" s="133">
        <f>SUM(R171:R174)</f>
        <v>0</v>
      </c>
      <c r="T170" s="134">
        <f>SUM(T171:T174)</f>
        <v>0</v>
      </c>
      <c r="AR170" s="128" t="s">
        <v>210</v>
      </c>
      <c r="AT170" s="135" t="s">
        <v>74</v>
      </c>
      <c r="AU170" s="135" t="s">
        <v>75</v>
      </c>
      <c r="AY170" s="128" t="s">
        <v>204</v>
      </c>
      <c r="BK170" s="136">
        <f>SUM(BK171:BK174)</f>
        <v>0</v>
      </c>
    </row>
    <row r="171" spans="2:65" s="1" customFormat="1" ht="37.799999999999997" customHeight="1" x14ac:dyDescent="0.2">
      <c r="B171" s="139"/>
      <c r="C171" s="140" t="s">
        <v>362</v>
      </c>
      <c r="D171" s="140" t="s">
        <v>206</v>
      </c>
      <c r="E171" s="141" t="s">
        <v>1668</v>
      </c>
      <c r="F171" s="142" t="s">
        <v>1669</v>
      </c>
      <c r="G171" s="143" t="s">
        <v>1238</v>
      </c>
      <c r="H171" s="144">
        <v>20</v>
      </c>
      <c r="I171" s="145"/>
      <c r="J171" s="146">
        <f>ROUND(I171*H171,2)</f>
        <v>0</v>
      </c>
      <c r="K171" s="147"/>
      <c r="L171" s="28"/>
      <c r="M171" s="148" t="s">
        <v>1</v>
      </c>
      <c r="N171" s="149" t="s">
        <v>41</v>
      </c>
      <c r="P171" s="150">
        <f>O171*H171</f>
        <v>0</v>
      </c>
      <c r="Q171" s="150">
        <v>0</v>
      </c>
      <c r="R171" s="150">
        <f>Q171*H171</f>
        <v>0</v>
      </c>
      <c r="S171" s="150">
        <v>0</v>
      </c>
      <c r="T171" s="151">
        <f>S171*H171</f>
        <v>0</v>
      </c>
      <c r="AR171" s="152" t="s">
        <v>1233</v>
      </c>
      <c r="AT171" s="152" t="s">
        <v>206</v>
      </c>
      <c r="AU171" s="152" t="s">
        <v>82</v>
      </c>
      <c r="AY171" s="13" t="s">
        <v>204</v>
      </c>
      <c r="BE171" s="153">
        <f>IF(N171="základná",J171,0)</f>
        <v>0</v>
      </c>
      <c r="BF171" s="153">
        <f>IF(N171="znížená",J171,0)</f>
        <v>0</v>
      </c>
      <c r="BG171" s="153">
        <f>IF(N171="zákl. prenesená",J171,0)</f>
        <v>0</v>
      </c>
      <c r="BH171" s="153">
        <f>IF(N171="zníž. prenesená",J171,0)</f>
        <v>0</v>
      </c>
      <c r="BI171" s="153">
        <f>IF(N171="nulová",J171,0)</f>
        <v>0</v>
      </c>
      <c r="BJ171" s="13" t="s">
        <v>88</v>
      </c>
      <c r="BK171" s="153">
        <f>ROUND(I171*H171,2)</f>
        <v>0</v>
      </c>
      <c r="BL171" s="13" t="s">
        <v>1233</v>
      </c>
      <c r="BM171" s="152" t="s">
        <v>2329</v>
      </c>
    </row>
    <row r="172" spans="2:65" s="1" customFormat="1" ht="24.15" customHeight="1" x14ac:dyDescent="0.2">
      <c r="B172" s="139"/>
      <c r="C172" s="140" t="s">
        <v>366</v>
      </c>
      <c r="D172" s="140" t="s">
        <v>206</v>
      </c>
      <c r="E172" s="141" t="s">
        <v>2330</v>
      </c>
      <c r="F172" s="142" t="s">
        <v>2331</v>
      </c>
      <c r="G172" s="143" t="s">
        <v>294</v>
      </c>
      <c r="H172" s="144">
        <v>1</v>
      </c>
      <c r="I172" s="145"/>
      <c r="J172" s="146">
        <f>ROUND(I172*H172,2)</f>
        <v>0</v>
      </c>
      <c r="K172" s="147"/>
      <c r="L172" s="28"/>
      <c r="M172" s="148" t="s">
        <v>1</v>
      </c>
      <c r="N172" s="149" t="s">
        <v>41</v>
      </c>
      <c r="P172" s="150">
        <f>O172*H172</f>
        <v>0</v>
      </c>
      <c r="Q172" s="150">
        <v>0</v>
      </c>
      <c r="R172" s="150">
        <f>Q172*H172</f>
        <v>0</v>
      </c>
      <c r="S172" s="150">
        <v>0</v>
      </c>
      <c r="T172" s="151">
        <f>S172*H172</f>
        <v>0</v>
      </c>
      <c r="AR172" s="152" t="s">
        <v>1233</v>
      </c>
      <c r="AT172" s="152" t="s">
        <v>206</v>
      </c>
      <c r="AU172" s="152" t="s">
        <v>82</v>
      </c>
      <c r="AY172" s="13" t="s">
        <v>204</v>
      </c>
      <c r="BE172" s="153">
        <f>IF(N172="základná",J172,0)</f>
        <v>0</v>
      </c>
      <c r="BF172" s="153">
        <f>IF(N172="znížená",J172,0)</f>
        <v>0</v>
      </c>
      <c r="BG172" s="153">
        <f>IF(N172="zákl. prenesená",J172,0)</f>
        <v>0</v>
      </c>
      <c r="BH172" s="153">
        <f>IF(N172="zníž. prenesená",J172,0)</f>
        <v>0</v>
      </c>
      <c r="BI172" s="153">
        <f>IF(N172="nulová",J172,0)</f>
        <v>0</v>
      </c>
      <c r="BJ172" s="13" t="s">
        <v>88</v>
      </c>
      <c r="BK172" s="153">
        <f>ROUND(I172*H172,2)</f>
        <v>0</v>
      </c>
      <c r="BL172" s="13" t="s">
        <v>1233</v>
      </c>
      <c r="BM172" s="152" t="s">
        <v>2332</v>
      </c>
    </row>
    <row r="173" spans="2:65" s="1" customFormat="1" ht="16.5" customHeight="1" x14ac:dyDescent="0.2">
      <c r="B173" s="139"/>
      <c r="C173" s="140" t="s">
        <v>370</v>
      </c>
      <c r="D173" s="140" t="s">
        <v>206</v>
      </c>
      <c r="E173" s="141" t="s">
        <v>2048</v>
      </c>
      <c r="F173" s="142" t="s">
        <v>2333</v>
      </c>
      <c r="G173" s="143" t="s">
        <v>294</v>
      </c>
      <c r="H173" s="144">
        <v>1</v>
      </c>
      <c r="I173" s="145"/>
      <c r="J173" s="146">
        <f>ROUND(I173*H173,2)</f>
        <v>0</v>
      </c>
      <c r="K173" s="147"/>
      <c r="L173" s="28"/>
      <c r="M173" s="148" t="s">
        <v>1</v>
      </c>
      <c r="N173" s="149" t="s">
        <v>41</v>
      </c>
      <c r="P173" s="150">
        <f>O173*H173</f>
        <v>0</v>
      </c>
      <c r="Q173" s="150">
        <v>0</v>
      </c>
      <c r="R173" s="150">
        <f>Q173*H173</f>
        <v>0</v>
      </c>
      <c r="S173" s="150">
        <v>0</v>
      </c>
      <c r="T173" s="151">
        <f>S173*H173</f>
        <v>0</v>
      </c>
      <c r="AR173" s="152" t="s">
        <v>1233</v>
      </c>
      <c r="AT173" s="152" t="s">
        <v>206</v>
      </c>
      <c r="AU173" s="152" t="s">
        <v>82</v>
      </c>
      <c r="AY173" s="13" t="s">
        <v>204</v>
      </c>
      <c r="BE173" s="153">
        <f>IF(N173="základná",J173,0)</f>
        <v>0</v>
      </c>
      <c r="BF173" s="153">
        <f>IF(N173="znížená",J173,0)</f>
        <v>0</v>
      </c>
      <c r="BG173" s="153">
        <f>IF(N173="zákl. prenesená",J173,0)</f>
        <v>0</v>
      </c>
      <c r="BH173" s="153">
        <f>IF(N173="zníž. prenesená",J173,0)</f>
        <v>0</v>
      </c>
      <c r="BI173" s="153">
        <f>IF(N173="nulová",J173,0)</f>
        <v>0</v>
      </c>
      <c r="BJ173" s="13" t="s">
        <v>88</v>
      </c>
      <c r="BK173" s="153">
        <f>ROUND(I173*H173,2)</f>
        <v>0</v>
      </c>
      <c r="BL173" s="13" t="s">
        <v>1233</v>
      </c>
      <c r="BM173" s="152" t="s">
        <v>2334</v>
      </c>
    </row>
    <row r="174" spans="2:65" s="1" customFormat="1" ht="16.5" customHeight="1" x14ac:dyDescent="0.2">
      <c r="B174" s="139"/>
      <c r="C174" s="140" t="s">
        <v>374</v>
      </c>
      <c r="D174" s="140" t="s">
        <v>206</v>
      </c>
      <c r="E174" s="141" t="s">
        <v>2054</v>
      </c>
      <c r="F174" s="142" t="s">
        <v>2335</v>
      </c>
      <c r="G174" s="143" t="s">
        <v>1238</v>
      </c>
      <c r="H174" s="144">
        <v>4</v>
      </c>
      <c r="I174" s="145"/>
      <c r="J174" s="146">
        <f>ROUND(I174*H174,2)</f>
        <v>0</v>
      </c>
      <c r="K174" s="147"/>
      <c r="L174" s="28"/>
      <c r="M174" s="166" t="s">
        <v>1</v>
      </c>
      <c r="N174" s="167" t="s">
        <v>41</v>
      </c>
      <c r="O174" s="168"/>
      <c r="P174" s="169">
        <f>O174*H174</f>
        <v>0</v>
      </c>
      <c r="Q174" s="169">
        <v>0</v>
      </c>
      <c r="R174" s="169">
        <f>Q174*H174</f>
        <v>0</v>
      </c>
      <c r="S174" s="169">
        <v>0</v>
      </c>
      <c r="T174" s="170">
        <f>S174*H174</f>
        <v>0</v>
      </c>
      <c r="AR174" s="152" t="s">
        <v>1233</v>
      </c>
      <c r="AT174" s="152" t="s">
        <v>206</v>
      </c>
      <c r="AU174" s="152" t="s">
        <v>82</v>
      </c>
      <c r="AY174" s="13" t="s">
        <v>204</v>
      </c>
      <c r="BE174" s="153">
        <f>IF(N174="základná",J174,0)</f>
        <v>0</v>
      </c>
      <c r="BF174" s="153">
        <f>IF(N174="znížená",J174,0)</f>
        <v>0</v>
      </c>
      <c r="BG174" s="153">
        <f>IF(N174="zákl. prenesená",J174,0)</f>
        <v>0</v>
      </c>
      <c r="BH174" s="153">
        <f>IF(N174="zníž. prenesená",J174,0)</f>
        <v>0</v>
      </c>
      <c r="BI174" s="153">
        <f>IF(N174="nulová",J174,0)</f>
        <v>0</v>
      </c>
      <c r="BJ174" s="13" t="s">
        <v>88</v>
      </c>
      <c r="BK174" s="153">
        <f>ROUND(I174*H174,2)</f>
        <v>0</v>
      </c>
      <c r="BL174" s="13" t="s">
        <v>1233</v>
      </c>
      <c r="BM174" s="152" t="s">
        <v>2336</v>
      </c>
    </row>
    <row r="175" spans="2:65" s="1" customFormat="1" ht="7.05" customHeight="1" x14ac:dyDescent="0.2"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28"/>
    </row>
  </sheetData>
  <autoFilter ref="C125:K174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55"/>
  <sheetViews>
    <sheetView showGridLines="0" workbookViewId="0"/>
  </sheetViews>
  <sheetFormatPr defaultRowHeight="10.199999999999999" x14ac:dyDescent="0.2"/>
  <cols>
    <col min="1" max="1" width="8.28515625" customWidth="1"/>
    <col min="2" max="2" width="1.28515625" customWidth="1"/>
    <col min="3" max="3" width="4.140625" customWidth="1"/>
    <col min="4" max="4" width="4.28515625" customWidth="1"/>
    <col min="5" max="5" width="17.140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7.049999999999997" customHeight="1" x14ac:dyDescent="0.2">
      <c r="L2" s="198" t="s">
        <v>5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AT2" s="13" t="s">
        <v>112</v>
      </c>
    </row>
    <row r="3" spans="2:46" ht="7.0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.05" customHeight="1" x14ac:dyDescent="0.2">
      <c r="B4" s="16"/>
      <c r="D4" s="17" t="s">
        <v>152</v>
      </c>
      <c r="L4" s="16"/>
      <c r="M4" s="92" t="s">
        <v>9</v>
      </c>
      <c r="AT4" s="13" t="s">
        <v>3</v>
      </c>
    </row>
    <row r="5" spans="2:46" ht="7.05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16.5" customHeight="1" x14ac:dyDescent="0.2">
      <c r="B7" s="16"/>
      <c r="E7" s="234" t="str">
        <f>'Rekapitulácia stavby'!K6</f>
        <v>Výstavba novej budovy strediska DSS Doména</v>
      </c>
      <c r="F7" s="235"/>
      <c r="G7" s="235"/>
      <c r="H7" s="235"/>
      <c r="L7" s="16"/>
    </row>
    <row r="8" spans="2:46" ht="12" customHeight="1" x14ac:dyDescent="0.2">
      <c r="B8" s="16"/>
      <c r="D8" s="23" t="s">
        <v>153</v>
      </c>
      <c r="L8" s="16"/>
    </row>
    <row r="9" spans="2:46" s="1" customFormat="1" ht="16.5" customHeight="1" x14ac:dyDescent="0.2">
      <c r="B9" s="28"/>
      <c r="E9" s="234" t="s">
        <v>154</v>
      </c>
      <c r="F9" s="233"/>
      <c r="G9" s="233"/>
      <c r="H9" s="233"/>
      <c r="L9" s="28"/>
    </row>
    <row r="10" spans="2:46" s="1" customFormat="1" ht="12" customHeight="1" x14ac:dyDescent="0.2">
      <c r="B10" s="28"/>
      <c r="D10" s="23" t="s">
        <v>155</v>
      </c>
      <c r="L10" s="28"/>
    </row>
    <row r="11" spans="2:46" s="1" customFormat="1" ht="16.5" customHeight="1" x14ac:dyDescent="0.2">
      <c r="B11" s="28"/>
      <c r="E11" s="229" t="s">
        <v>2337</v>
      </c>
      <c r="F11" s="233"/>
      <c r="G11" s="233"/>
      <c r="H11" s="233"/>
      <c r="L11" s="28"/>
    </row>
    <row r="12" spans="2:46" s="1" customFormat="1" x14ac:dyDescent="0.2">
      <c r="B12" s="28"/>
      <c r="L12" s="28"/>
    </row>
    <row r="13" spans="2:46" s="1" customFormat="1" ht="12" customHeight="1" x14ac:dyDescent="0.2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 x14ac:dyDescent="0.2">
      <c r="B14" s="28"/>
      <c r="D14" s="23" t="s">
        <v>19</v>
      </c>
      <c r="F14" s="21" t="s">
        <v>20</v>
      </c>
      <c r="I14" s="23" t="s">
        <v>21</v>
      </c>
      <c r="J14" s="51" t="str">
        <f>'Rekapitulácia stavby'!AN8</f>
        <v>5. 4. 2024</v>
      </c>
      <c r="L14" s="28"/>
    </row>
    <row r="15" spans="2:46" s="1" customFormat="1" ht="10.8" customHeight="1" x14ac:dyDescent="0.2">
      <c r="B15" s="28"/>
      <c r="L15" s="28"/>
    </row>
    <row r="16" spans="2:46" s="1" customFormat="1" ht="12" customHeight="1" x14ac:dyDescent="0.2">
      <c r="B16" s="28"/>
      <c r="D16" s="23" t="s">
        <v>23</v>
      </c>
      <c r="I16" s="23" t="s">
        <v>24</v>
      </c>
      <c r="J16" s="21" t="s">
        <v>1</v>
      </c>
      <c r="L16" s="28"/>
    </row>
    <row r="17" spans="2:12" s="1" customFormat="1" ht="18" customHeight="1" x14ac:dyDescent="0.2">
      <c r="B17" s="28"/>
      <c r="E17" s="21" t="s">
        <v>25</v>
      </c>
      <c r="I17" s="23" t="s">
        <v>26</v>
      </c>
      <c r="J17" s="21" t="s">
        <v>1</v>
      </c>
      <c r="L17" s="28"/>
    </row>
    <row r="18" spans="2:12" s="1" customFormat="1" ht="7.05" customHeight="1" x14ac:dyDescent="0.2">
      <c r="B18" s="28"/>
      <c r="L18" s="28"/>
    </row>
    <row r="19" spans="2:12" s="1" customFormat="1" ht="12" customHeight="1" x14ac:dyDescent="0.2">
      <c r="B19" s="28"/>
      <c r="D19" s="23" t="s">
        <v>27</v>
      </c>
      <c r="I19" s="23" t="s">
        <v>24</v>
      </c>
      <c r="J19" s="24" t="str">
        <f>'Rekapitulácia stavby'!AN13</f>
        <v>Vyplň údaj</v>
      </c>
      <c r="L19" s="28"/>
    </row>
    <row r="20" spans="2:12" s="1" customFormat="1" ht="18" customHeight="1" x14ac:dyDescent="0.2">
      <c r="B20" s="28"/>
      <c r="E20" s="236" t="str">
        <f>'Rekapitulácia stavby'!E14</f>
        <v>Vyplň údaj</v>
      </c>
      <c r="F20" s="203"/>
      <c r="G20" s="203"/>
      <c r="H20" s="203"/>
      <c r="I20" s="23" t="s">
        <v>26</v>
      </c>
      <c r="J20" s="24" t="str">
        <f>'Rekapitulácia stavby'!AN14</f>
        <v>Vyplň údaj</v>
      </c>
      <c r="L20" s="28"/>
    </row>
    <row r="21" spans="2:12" s="1" customFormat="1" ht="7.05" customHeight="1" x14ac:dyDescent="0.2">
      <c r="B21" s="28"/>
      <c r="L21" s="28"/>
    </row>
    <row r="22" spans="2:12" s="1" customFormat="1" ht="12" customHeight="1" x14ac:dyDescent="0.2">
      <c r="B22" s="28"/>
      <c r="D22" s="23" t="s">
        <v>29</v>
      </c>
      <c r="I22" s="23" t="s">
        <v>24</v>
      </c>
      <c r="J22" s="21" t="s">
        <v>1</v>
      </c>
      <c r="L22" s="28"/>
    </row>
    <row r="23" spans="2:12" s="1" customFormat="1" ht="18" customHeight="1" x14ac:dyDescent="0.2">
      <c r="B23" s="28"/>
      <c r="E23" s="21" t="s">
        <v>30</v>
      </c>
      <c r="I23" s="23" t="s">
        <v>26</v>
      </c>
      <c r="J23" s="21" t="s">
        <v>1</v>
      </c>
      <c r="L23" s="28"/>
    </row>
    <row r="24" spans="2:12" s="1" customFormat="1" ht="7.05" customHeight="1" x14ac:dyDescent="0.2">
      <c r="B24" s="28"/>
      <c r="L24" s="28"/>
    </row>
    <row r="25" spans="2:12" s="1" customFormat="1" ht="12" customHeight="1" x14ac:dyDescent="0.2">
      <c r="B25" s="28"/>
      <c r="D25" s="23" t="s">
        <v>32</v>
      </c>
      <c r="I25" s="23" t="s">
        <v>24</v>
      </c>
      <c r="J25" s="21" t="s">
        <v>1</v>
      </c>
      <c r="L25" s="28"/>
    </row>
    <row r="26" spans="2:12" s="1" customFormat="1" ht="18" customHeight="1" x14ac:dyDescent="0.2">
      <c r="B26" s="28"/>
      <c r="E26" s="21" t="s">
        <v>157</v>
      </c>
      <c r="I26" s="23" t="s">
        <v>26</v>
      </c>
      <c r="J26" s="21" t="s">
        <v>1</v>
      </c>
      <c r="L26" s="28"/>
    </row>
    <row r="27" spans="2:12" s="1" customFormat="1" ht="7.05" customHeight="1" x14ac:dyDescent="0.2">
      <c r="B27" s="28"/>
      <c r="L27" s="28"/>
    </row>
    <row r="28" spans="2:12" s="1" customFormat="1" ht="12" customHeight="1" x14ac:dyDescent="0.2">
      <c r="B28" s="28"/>
      <c r="D28" s="23" t="s">
        <v>34</v>
      </c>
      <c r="L28" s="28"/>
    </row>
    <row r="29" spans="2:12" s="7" customFormat="1" ht="16.5" customHeight="1" x14ac:dyDescent="0.2">
      <c r="B29" s="93"/>
      <c r="E29" s="207" t="s">
        <v>1</v>
      </c>
      <c r="F29" s="207"/>
      <c r="G29" s="207"/>
      <c r="H29" s="207"/>
      <c r="L29" s="93"/>
    </row>
    <row r="30" spans="2:12" s="1" customFormat="1" ht="7.05" customHeight="1" x14ac:dyDescent="0.2">
      <c r="B30" s="28"/>
      <c r="L30" s="28"/>
    </row>
    <row r="31" spans="2:12" s="1" customFormat="1" ht="7.0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 x14ac:dyDescent="0.2">
      <c r="B32" s="28"/>
      <c r="D32" s="94" t="s">
        <v>35</v>
      </c>
      <c r="J32" s="65">
        <f>ROUND(J128, 2)</f>
        <v>0</v>
      </c>
      <c r="L32" s="28"/>
    </row>
    <row r="33" spans="2:12" s="1" customFormat="1" ht="7.05" customHeight="1" x14ac:dyDescent="0.2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" customHeight="1" x14ac:dyDescent="0.2">
      <c r="B34" s="28"/>
      <c r="F34" s="31" t="s">
        <v>37</v>
      </c>
      <c r="I34" s="31" t="s">
        <v>36</v>
      </c>
      <c r="J34" s="31" t="s">
        <v>38</v>
      </c>
      <c r="L34" s="28"/>
    </row>
    <row r="35" spans="2:12" s="1" customFormat="1" ht="14.4" customHeight="1" x14ac:dyDescent="0.2">
      <c r="B35" s="28"/>
      <c r="D35" s="54" t="s">
        <v>39</v>
      </c>
      <c r="E35" s="33" t="s">
        <v>40</v>
      </c>
      <c r="F35" s="95">
        <f>ROUND((SUM(BE128:BE254)),  2)</f>
        <v>0</v>
      </c>
      <c r="G35" s="96"/>
      <c r="H35" s="96"/>
      <c r="I35" s="97">
        <v>0.2</v>
      </c>
      <c r="J35" s="95">
        <f>ROUND(((SUM(BE128:BE254))*I35),  2)</f>
        <v>0</v>
      </c>
      <c r="L35" s="28"/>
    </row>
    <row r="36" spans="2:12" s="1" customFormat="1" ht="14.4" customHeight="1" x14ac:dyDescent="0.2">
      <c r="B36" s="28"/>
      <c r="E36" s="33" t="s">
        <v>41</v>
      </c>
      <c r="F36" s="95">
        <f>ROUND((SUM(BF128:BF254)),  2)</f>
        <v>0</v>
      </c>
      <c r="G36" s="96"/>
      <c r="H36" s="96"/>
      <c r="I36" s="97">
        <v>0.2</v>
      </c>
      <c r="J36" s="95">
        <f>ROUND(((SUM(BF128:BF254))*I36),  2)</f>
        <v>0</v>
      </c>
      <c r="L36" s="28"/>
    </row>
    <row r="37" spans="2:12" s="1" customFormat="1" ht="14.4" hidden="1" customHeight="1" x14ac:dyDescent="0.2">
      <c r="B37" s="28"/>
      <c r="E37" s="23" t="s">
        <v>42</v>
      </c>
      <c r="F37" s="85">
        <f>ROUND((SUM(BG128:BG254)),  2)</f>
        <v>0</v>
      </c>
      <c r="I37" s="98">
        <v>0.2</v>
      </c>
      <c r="J37" s="85">
        <f>0</f>
        <v>0</v>
      </c>
      <c r="L37" s="28"/>
    </row>
    <row r="38" spans="2:12" s="1" customFormat="1" ht="14.4" hidden="1" customHeight="1" x14ac:dyDescent="0.2">
      <c r="B38" s="28"/>
      <c r="E38" s="23" t="s">
        <v>43</v>
      </c>
      <c r="F38" s="85">
        <f>ROUND((SUM(BH128:BH254)),  2)</f>
        <v>0</v>
      </c>
      <c r="I38" s="98">
        <v>0.2</v>
      </c>
      <c r="J38" s="85">
        <f>0</f>
        <v>0</v>
      </c>
      <c r="L38" s="28"/>
    </row>
    <row r="39" spans="2:12" s="1" customFormat="1" ht="14.4" hidden="1" customHeight="1" x14ac:dyDescent="0.2">
      <c r="B39" s="28"/>
      <c r="E39" s="33" t="s">
        <v>44</v>
      </c>
      <c r="F39" s="95">
        <f>ROUND((SUM(BI128:BI254)),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7.05" customHeight="1" x14ac:dyDescent="0.2">
      <c r="B40" s="28"/>
      <c r="L40" s="28"/>
    </row>
    <row r="41" spans="2:12" s="1" customFormat="1" ht="25.35" customHeight="1" x14ac:dyDescent="0.2">
      <c r="B41" s="28"/>
      <c r="C41" s="99"/>
      <c r="D41" s="100" t="s">
        <v>45</v>
      </c>
      <c r="E41" s="56"/>
      <c r="F41" s="56"/>
      <c r="G41" s="101" t="s">
        <v>46</v>
      </c>
      <c r="H41" s="102" t="s">
        <v>47</v>
      </c>
      <c r="I41" s="56"/>
      <c r="J41" s="103">
        <f>SUM(J32:J39)</f>
        <v>0</v>
      </c>
      <c r="K41" s="104"/>
      <c r="L41" s="28"/>
    </row>
    <row r="42" spans="2:12" s="1" customFormat="1" ht="14.4" customHeight="1" x14ac:dyDescent="0.2">
      <c r="B42" s="28"/>
      <c r="L42" s="28"/>
    </row>
    <row r="43" spans="2:12" ht="14.4" customHeight="1" x14ac:dyDescent="0.2">
      <c r="B43" s="16"/>
      <c r="L43" s="16"/>
    </row>
    <row r="44" spans="2:12" ht="14.4" customHeight="1" x14ac:dyDescent="0.2">
      <c r="B44" s="16"/>
      <c r="L44" s="16"/>
    </row>
    <row r="45" spans="2:12" ht="14.4" customHeight="1" x14ac:dyDescent="0.2">
      <c r="B45" s="16"/>
      <c r="L45" s="16"/>
    </row>
    <row r="46" spans="2:12" ht="14.4" customHeight="1" x14ac:dyDescent="0.2">
      <c r="B46" s="16"/>
      <c r="L46" s="16"/>
    </row>
    <row r="47" spans="2:12" ht="14.4" customHeight="1" x14ac:dyDescent="0.2">
      <c r="B47" s="16"/>
      <c r="L47" s="16"/>
    </row>
    <row r="48" spans="2:12" ht="14.4" customHeight="1" x14ac:dyDescent="0.2">
      <c r="B48" s="16"/>
      <c r="L48" s="16"/>
    </row>
    <row r="49" spans="2:12" ht="14.4" customHeight="1" x14ac:dyDescent="0.2">
      <c r="B49" s="16"/>
      <c r="L49" s="16"/>
    </row>
    <row r="50" spans="2:12" s="1" customFormat="1" ht="14.4" customHeight="1" x14ac:dyDescent="0.2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3.2" x14ac:dyDescent="0.2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.2" x14ac:dyDescent="0.2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3.2" x14ac:dyDescent="0.2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.0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.05" customHeight="1" x14ac:dyDescent="0.2">
      <c r="B82" s="28"/>
      <c r="C82" s="17" t="s">
        <v>158</v>
      </c>
      <c r="L82" s="28"/>
    </row>
    <row r="83" spans="2:12" s="1" customFormat="1" ht="7.05" customHeight="1" x14ac:dyDescent="0.2">
      <c r="B83" s="28"/>
      <c r="L83" s="28"/>
    </row>
    <row r="84" spans="2:12" s="1" customFormat="1" ht="12" customHeight="1" x14ac:dyDescent="0.2">
      <c r="B84" s="28"/>
      <c r="C84" s="23" t="s">
        <v>15</v>
      </c>
      <c r="L84" s="28"/>
    </row>
    <row r="85" spans="2:12" s="1" customFormat="1" ht="16.5" customHeight="1" x14ac:dyDescent="0.2">
      <c r="B85" s="28"/>
      <c r="E85" s="234" t="str">
        <f>E7</f>
        <v>Výstavba novej budovy strediska DSS Doména</v>
      </c>
      <c r="F85" s="235"/>
      <c r="G85" s="235"/>
      <c r="H85" s="235"/>
      <c r="L85" s="28"/>
    </row>
    <row r="86" spans="2:12" ht="12" customHeight="1" x14ac:dyDescent="0.2">
      <c r="B86" s="16"/>
      <c r="C86" s="23" t="s">
        <v>153</v>
      </c>
      <c r="L86" s="16"/>
    </row>
    <row r="87" spans="2:12" s="1" customFormat="1" ht="16.5" customHeight="1" x14ac:dyDescent="0.2">
      <c r="B87" s="28"/>
      <c r="E87" s="234" t="s">
        <v>154</v>
      </c>
      <c r="F87" s="233"/>
      <c r="G87" s="233"/>
      <c r="H87" s="233"/>
      <c r="L87" s="28"/>
    </row>
    <row r="88" spans="2:12" s="1" customFormat="1" ht="12" customHeight="1" x14ac:dyDescent="0.2">
      <c r="B88" s="28"/>
      <c r="C88" s="23" t="s">
        <v>155</v>
      </c>
      <c r="L88" s="28"/>
    </row>
    <row r="89" spans="2:12" s="1" customFormat="1" ht="16.5" customHeight="1" x14ac:dyDescent="0.2">
      <c r="B89" s="28"/>
      <c r="E89" s="229" t="str">
        <f>E11</f>
        <v>05 - Elekotrinštalácia</v>
      </c>
      <c r="F89" s="233"/>
      <c r="G89" s="233"/>
      <c r="H89" s="233"/>
      <c r="L89" s="28"/>
    </row>
    <row r="90" spans="2:12" s="1" customFormat="1" ht="7.05" customHeight="1" x14ac:dyDescent="0.2">
      <c r="B90" s="28"/>
      <c r="L90" s="28"/>
    </row>
    <row r="91" spans="2:12" s="1" customFormat="1" ht="12" customHeight="1" x14ac:dyDescent="0.2">
      <c r="B91" s="28"/>
      <c r="C91" s="23" t="s">
        <v>19</v>
      </c>
      <c r="F91" s="21" t="str">
        <f>F14</f>
        <v>k.ú.: Ždiar nad Hronom, č.p.:1793/3</v>
      </c>
      <c r="I91" s="23" t="s">
        <v>21</v>
      </c>
      <c r="J91" s="51" t="str">
        <f>IF(J14="","",J14)</f>
        <v>5. 4. 2024</v>
      </c>
      <c r="L91" s="28"/>
    </row>
    <row r="92" spans="2:12" s="1" customFormat="1" ht="7.05" customHeight="1" x14ac:dyDescent="0.2">
      <c r="B92" s="28"/>
      <c r="L92" s="28"/>
    </row>
    <row r="93" spans="2:12" s="1" customFormat="1" ht="15.15" customHeight="1" x14ac:dyDescent="0.2">
      <c r="B93" s="28"/>
      <c r="C93" s="23" t="s">
        <v>23</v>
      </c>
      <c r="F93" s="21" t="str">
        <f>E17</f>
        <v>Zriadenie sociálnych služieb LIPA</v>
      </c>
      <c r="I93" s="23" t="s">
        <v>29</v>
      </c>
      <c r="J93" s="26" t="str">
        <f>E23</f>
        <v>Ing. Viliam Michálek</v>
      </c>
      <c r="L93" s="28"/>
    </row>
    <row r="94" spans="2:12" s="1" customFormat="1" ht="15.15" customHeight="1" x14ac:dyDescent="0.2">
      <c r="B94" s="28"/>
      <c r="C94" s="23" t="s">
        <v>27</v>
      </c>
      <c r="F94" s="21" t="str">
        <f>IF(E20="","",E20)</f>
        <v>Vyplň údaj</v>
      </c>
      <c r="I94" s="23" t="s">
        <v>32</v>
      </c>
      <c r="J94" s="26" t="str">
        <f>E26</f>
        <v>Ing. Michal Dzugas</v>
      </c>
      <c r="L94" s="28"/>
    </row>
    <row r="95" spans="2:12" s="1" customFormat="1" ht="10.199999999999999" customHeight="1" x14ac:dyDescent="0.2">
      <c r="B95" s="28"/>
      <c r="L95" s="28"/>
    </row>
    <row r="96" spans="2:12" s="1" customFormat="1" ht="29.25" customHeight="1" x14ac:dyDescent="0.2">
      <c r="B96" s="28"/>
      <c r="C96" s="107" t="s">
        <v>159</v>
      </c>
      <c r="D96" s="99"/>
      <c r="E96" s="99"/>
      <c r="F96" s="99"/>
      <c r="G96" s="99"/>
      <c r="H96" s="99"/>
      <c r="I96" s="99"/>
      <c r="J96" s="108" t="s">
        <v>160</v>
      </c>
      <c r="K96" s="99"/>
      <c r="L96" s="28"/>
    </row>
    <row r="97" spans="2:47" s="1" customFormat="1" ht="10.199999999999999" customHeight="1" x14ac:dyDescent="0.2">
      <c r="B97" s="28"/>
      <c r="L97" s="28"/>
    </row>
    <row r="98" spans="2:47" s="1" customFormat="1" ht="22.8" customHeight="1" x14ac:dyDescent="0.2">
      <c r="B98" s="28"/>
      <c r="C98" s="109" t="s">
        <v>161</v>
      </c>
      <c r="J98" s="65">
        <f>J128</f>
        <v>0</v>
      </c>
      <c r="L98" s="28"/>
      <c r="AU98" s="13" t="s">
        <v>162</v>
      </c>
    </row>
    <row r="99" spans="2:47" s="8" customFormat="1" ht="25.05" customHeight="1" x14ac:dyDescent="0.2">
      <c r="B99" s="110"/>
      <c r="D99" s="111" t="s">
        <v>163</v>
      </c>
      <c r="E99" s="112"/>
      <c r="F99" s="112"/>
      <c r="G99" s="112"/>
      <c r="H99" s="112"/>
      <c r="I99" s="112"/>
      <c r="J99" s="113">
        <f>J129</f>
        <v>0</v>
      </c>
      <c r="L99" s="110"/>
    </row>
    <row r="100" spans="2:47" s="9" customFormat="1" ht="19.95" customHeight="1" x14ac:dyDescent="0.2">
      <c r="B100" s="114"/>
      <c r="D100" s="115" t="s">
        <v>168</v>
      </c>
      <c r="E100" s="116"/>
      <c r="F100" s="116"/>
      <c r="G100" s="116"/>
      <c r="H100" s="116"/>
      <c r="I100" s="116"/>
      <c r="J100" s="117">
        <f>J130</f>
        <v>0</v>
      </c>
      <c r="L100" s="114"/>
    </row>
    <row r="101" spans="2:47" s="9" customFormat="1" ht="19.95" customHeight="1" x14ac:dyDescent="0.2">
      <c r="B101" s="114"/>
      <c r="D101" s="115" t="s">
        <v>169</v>
      </c>
      <c r="E101" s="116"/>
      <c r="F101" s="116"/>
      <c r="G101" s="116"/>
      <c r="H101" s="116"/>
      <c r="I101" s="116"/>
      <c r="J101" s="117">
        <f>J132</f>
        <v>0</v>
      </c>
      <c r="L101" s="114"/>
    </row>
    <row r="102" spans="2:47" s="9" customFormat="1" ht="19.95" customHeight="1" x14ac:dyDescent="0.2">
      <c r="B102" s="114"/>
      <c r="D102" s="115" t="s">
        <v>170</v>
      </c>
      <c r="E102" s="116"/>
      <c r="F102" s="116"/>
      <c r="G102" s="116"/>
      <c r="H102" s="116"/>
      <c r="I102" s="116"/>
      <c r="J102" s="117">
        <f>J139</f>
        <v>0</v>
      </c>
      <c r="L102" s="114"/>
    </row>
    <row r="103" spans="2:47" s="8" customFormat="1" ht="25.05" customHeight="1" x14ac:dyDescent="0.2">
      <c r="B103" s="110"/>
      <c r="D103" s="111" t="s">
        <v>1675</v>
      </c>
      <c r="E103" s="112"/>
      <c r="F103" s="112"/>
      <c r="G103" s="112"/>
      <c r="H103" s="112"/>
      <c r="I103" s="112"/>
      <c r="J103" s="113">
        <f>J141</f>
        <v>0</v>
      </c>
      <c r="L103" s="110"/>
    </row>
    <row r="104" spans="2:47" s="9" customFormat="1" ht="19.95" customHeight="1" x14ac:dyDescent="0.2">
      <c r="B104" s="114"/>
      <c r="D104" s="115" t="s">
        <v>2338</v>
      </c>
      <c r="E104" s="116"/>
      <c r="F104" s="116"/>
      <c r="G104" s="116"/>
      <c r="H104" s="116"/>
      <c r="I104" s="116"/>
      <c r="J104" s="117">
        <f>J142</f>
        <v>0</v>
      </c>
      <c r="L104" s="114"/>
    </row>
    <row r="105" spans="2:47" s="9" customFormat="1" ht="19.95" customHeight="1" x14ac:dyDescent="0.2">
      <c r="B105" s="114"/>
      <c r="D105" s="115" t="s">
        <v>2339</v>
      </c>
      <c r="E105" s="116"/>
      <c r="F105" s="116"/>
      <c r="G105" s="116"/>
      <c r="H105" s="116"/>
      <c r="I105" s="116"/>
      <c r="J105" s="117">
        <f>J240</f>
        <v>0</v>
      </c>
      <c r="L105" s="114"/>
    </row>
    <row r="106" spans="2:47" s="8" customFormat="1" ht="25.05" customHeight="1" x14ac:dyDescent="0.2">
      <c r="B106" s="110"/>
      <c r="D106" s="111" t="s">
        <v>188</v>
      </c>
      <c r="E106" s="112"/>
      <c r="F106" s="112"/>
      <c r="G106" s="112"/>
      <c r="H106" s="112"/>
      <c r="I106" s="112"/>
      <c r="J106" s="113">
        <f>J253</f>
        <v>0</v>
      </c>
      <c r="L106" s="110"/>
    </row>
    <row r="107" spans="2:47" s="1" customFormat="1" ht="21.75" customHeight="1" x14ac:dyDescent="0.2">
      <c r="B107" s="28"/>
      <c r="L107" s="28"/>
    </row>
    <row r="108" spans="2:47" s="1" customFormat="1" ht="7.05" customHeight="1" x14ac:dyDescent="0.2"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28"/>
    </row>
    <row r="112" spans="2:47" s="1" customFormat="1" ht="7.05" customHeight="1" x14ac:dyDescent="0.2">
      <c r="B112" s="45"/>
      <c r="C112" s="46"/>
      <c r="D112" s="46"/>
      <c r="E112" s="46"/>
      <c r="F112" s="46"/>
      <c r="G112" s="46"/>
      <c r="H112" s="46"/>
      <c r="I112" s="46"/>
      <c r="J112" s="46"/>
      <c r="K112" s="46"/>
      <c r="L112" s="28"/>
    </row>
    <row r="113" spans="2:63" s="1" customFormat="1" ht="25.05" customHeight="1" x14ac:dyDescent="0.2">
      <c r="B113" s="28"/>
      <c r="C113" s="17" t="s">
        <v>190</v>
      </c>
      <c r="L113" s="28"/>
    </row>
    <row r="114" spans="2:63" s="1" customFormat="1" ht="7.05" customHeight="1" x14ac:dyDescent="0.2">
      <c r="B114" s="28"/>
      <c r="L114" s="28"/>
    </row>
    <row r="115" spans="2:63" s="1" customFormat="1" ht="12" customHeight="1" x14ac:dyDescent="0.2">
      <c r="B115" s="28"/>
      <c r="C115" s="23" t="s">
        <v>15</v>
      </c>
      <c r="L115" s="28"/>
    </row>
    <row r="116" spans="2:63" s="1" customFormat="1" ht="16.5" customHeight="1" x14ac:dyDescent="0.2">
      <c r="B116" s="28"/>
      <c r="E116" s="234" t="str">
        <f>E7</f>
        <v>Výstavba novej budovy strediska DSS Doména</v>
      </c>
      <c r="F116" s="235"/>
      <c r="G116" s="235"/>
      <c r="H116" s="235"/>
      <c r="L116" s="28"/>
    </row>
    <row r="117" spans="2:63" ht="12" customHeight="1" x14ac:dyDescent="0.2">
      <c r="B117" s="16"/>
      <c r="C117" s="23" t="s">
        <v>153</v>
      </c>
      <c r="L117" s="16"/>
    </row>
    <row r="118" spans="2:63" s="1" customFormat="1" ht="16.5" customHeight="1" x14ac:dyDescent="0.2">
      <c r="B118" s="28"/>
      <c r="E118" s="234" t="s">
        <v>154</v>
      </c>
      <c r="F118" s="233"/>
      <c r="G118" s="233"/>
      <c r="H118" s="233"/>
      <c r="L118" s="28"/>
    </row>
    <row r="119" spans="2:63" s="1" customFormat="1" ht="12" customHeight="1" x14ac:dyDescent="0.2">
      <c r="B119" s="28"/>
      <c r="C119" s="23" t="s">
        <v>155</v>
      </c>
      <c r="L119" s="28"/>
    </row>
    <row r="120" spans="2:63" s="1" customFormat="1" ht="16.5" customHeight="1" x14ac:dyDescent="0.2">
      <c r="B120" s="28"/>
      <c r="E120" s="229" t="str">
        <f>E11</f>
        <v>05 - Elekotrinštalácia</v>
      </c>
      <c r="F120" s="233"/>
      <c r="G120" s="233"/>
      <c r="H120" s="233"/>
      <c r="L120" s="28"/>
    </row>
    <row r="121" spans="2:63" s="1" customFormat="1" ht="7.05" customHeight="1" x14ac:dyDescent="0.2">
      <c r="B121" s="28"/>
      <c r="L121" s="28"/>
    </row>
    <row r="122" spans="2:63" s="1" customFormat="1" ht="12" customHeight="1" x14ac:dyDescent="0.2">
      <c r="B122" s="28"/>
      <c r="C122" s="23" t="s">
        <v>19</v>
      </c>
      <c r="F122" s="21" t="str">
        <f>F14</f>
        <v>k.ú.: Ždiar nad Hronom, č.p.:1793/3</v>
      </c>
      <c r="I122" s="23" t="s">
        <v>21</v>
      </c>
      <c r="J122" s="51" t="str">
        <f>IF(J14="","",J14)</f>
        <v>5. 4. 2024</v>
      </c>
      <c r="L122" s="28"/>
    </row>
    <row r="123" spans="2:63" s="1" customFormat="1" ht="7.05" customHeight="1" x14ac:dyDescent="0.2">
      <c r="B123" s="28"/>
      <c r="L123" s="28"/>
    </row>
    <row r="124" spans="2:63" s="1" customFormat="1" ht="15.15" customHeight="1" x14ac:dyDescent="0.2">
      <c r="B124" s="28"/>
      <c r="C124" s="23" t="s">
        <v>23</v>
      </c>
      <c r="F124" s="21" t="str">
        <f>E17</f>
        <v>Zriadenie sociálnych služieb LIPA</v>
      </c>
      <c r="I124" s="23" t="s">
        <v>29</v>
      </c>
      <c r="J124" s="26" t="str">
        <f>E23</f>
        <v>Ing. Viliam Michálek</v>
      </c>
      <c r="L124" s="28"/>
    </row>
    <row r="125" spans="2:63" s="1" customFormat="1" ht="15.15" customHeight="1" x14ac:dyDescent="0.2">
      <c r="B125" s="28"/>
      <c r="C125" s="23" t="s">
        <v>27</v>
      </c>
      <c r="F125" s="21" t="str">
        <f>IF(E20="","",E20)</f>
        <v>Vyplň údaj</v>
      </c>
      <c r="I125" s="23" t="s">
        <v>32</v>
      </c>
      <c r="J125" s="26" t="str">
        <f>E26</f>
        <v>Ing. Michal Dzugas</v>
      </c>
      <c r="L125" s="28"/>
    </row>
    <row r="126" spans="2:63" s="1" customFormat="1" ht="10.199999999999999" customHeight="1" x14ac:dyDescent="0.2">
      <c r="B126" s="28"/>
      <c r="L126" s="28"/>
    </row>
    <row r="127" spans="2:63" s="10" customFormat="1" ht="29.25" customHeight="1" x14ac:dyDescent="0.2">
      <c r="B127" s="118"/>
      <c r="C127" s="119" t="s">
        <v>191</v>
      </c>
      <c r="D127" s="120" t="s">
        <v>60</v>
      </c>
      <c r="E127" s="120" t="s">
        <v>56</v>
      </c>
      <c r="F127" s="120" t="s">
        <v>57</v>
      </c>
      <c r="G127" s="120" t="s">
        <v>192</v>
      </c>
      <c r="H127" s="120" t="s">
        <v>193</v>
      </c>
      <c r="I127" s="120" t="s">
        <v>194</v>
      </c>
      <c r="J127" s="121" t="s">
        <v>160</v>
      </c>
      <c r="K127" s="122" t="s">
        <v>195</v>
      </c>
      <c r="L127" s="118"/>
      <c r="M127" s="58" t="s">
        <v>1</v>
      </c>
      <c r="N127" s="59" t="s">
        <v>39</v>
      </c>
      <c r="O127" s="59" t="s">
        <v>196</v>
      </c>
      <c r="P127" s="59" t="s">
        <v>197</v>
      </c>
      <c r="Q127" s="59" t="s">
        <v>198</v>
      </c>
      <c r="R127" s="59" t="s">
        <v>199</v>
      </c>
      <c r="S127" s="59" t="s">
        <v>200</v>
      </c>
      <c r="T127" s="60" t="s">
        <v>201</v>
      </c>
    </row>
    <row r="128" spans="2:63" s="1" customFormat="1" ht="22.8" customHeight="1" x14ac:dyDescent="0.3">
      <c r="B128" s="28"/>
      <c r="C128" s="63" t="s">
        <v>161</v>
      </c>
      <c r="J128" s="123">
        <f>BK128</f>
        <v>0</v>
      </c>
      <c r="L128" s="28"/>
      <c r="M128" s="61"/>
      <c r="N128" s="52"/>
      <c r="O128" s="52"/>
      <c r="P128" s="124">
        <f>P129+P141+P253</f>
        <v>0</v>
      </c>
      <c r="Q128" s="52"/>
      <c r="R128" s="124">
        <f>R129+R141+R253</f>
        <v>23.56427</v>
      </c>
      <c r="S128" s="52"/>
      <c r="T128" s="125">
        <f>T129+T141+T253</f>
        <v>5.8</v>
      </c>
      <c r="AT128" s="13" t="s">
        <v>74</v>
      </c>
      <c r="AU128" s="13" t="s">
        <v>162</v>
      </c>
      <c r="BK128" s="126">
        <f>BK129+BK141+BK253</f>
        <v>0</v>
      </c>
    </row>
    <row r="129" spans="2:65" s="11" customFormat="1" ht="25.95" customHeight="1" x14ac:dyDescent="0.25">
      <c r="B129" s="127"/>
      <c r="D129" s="128" t="s">
        <v>74</v>
      </c>
      <c r="E129" s="129" t="s">
        <v>202</v>
      </c>
      <c r="F129" s="129" t="s">
        <v>203</v>
      </c>
      <c r="I129" s="130"/>
      <c r="J129" s="131">
        <f>BK129</f>
        <v>0</v>
      </c>
      <c r="L129" s="127"/>
      <c r="M129" s="132"/>
      <c r="P129" s="133">
        <f>P130+P132+P139</f>
        <v>0</v>
      </c>
      <c r="R129" s="133">
        <f>R130+R132+R139</f>
        <v>21.9008</v>
      </c>
      <c r="T129" s="134">
        <f>T130+T132+T139</f>
        <v>5.8</v>
      </c>
      <c r="AR129" s="128" t="s">
        <v>82</v>
      </c>
      <c r="AT129" s="135" t="s">
        <v>74</v>
      </c>
      <c r="AU129" s="135" t="s">
        <v>75</v>
      </c>
      <c r="AY129" s="128" t="s">
        <v>204</v>
      </c>
      <c r="BK129" s="136">
        <f>BK130+BK132+BK139</f>
        <v>0</v>
      </c>
    </row>
    <row r="130" spans="2:65" s="11" customFormat="1" ht="22.8" customHeight="1" x14ac:dyDescent="0.25">
      <c r="B130" s="127"/>
      <c r="D130" s="128" t="s">
        <v>74</v>
      </c>
      <c r="E130" s="137" t="s">
        <v>225</v>
      </c>
      <c r="F130" s="137" t="s">
        <v>411</v>
      </c>
      <c r="I130" s="130"/>
      <c r="J130" s="138">
        <f>BK130</f>
        <v>0</v>
      </c>
      <c r="L130" s="127"/>
      <c r="M130" s="132"/>
      <c r="P130" s="133">
        <f>P131</f>
        <v>0</v>
      </c>
      <c r="R130" s="133">
        <f>R131</f>
        <v>21.9008</v>
      </c>
      <c r="T130" s="134">
        <f>T131</f>
        <v>0</v>
      </c>
      <c r="AR130" s="128" t="s">
        <v>82</v>
      </c>
      <c r="AT130" s="135" t="s">
        <v>74</v>
      </c>
      <c r="AU130" s="135" t="s">
        <v>82</v>
      </c>
      <c r="AY130" s="128" t="s">
        <v>204</v>
      </c>
      <c r="BK130" s="136">
        <f>BK131</f>
        <v>0</v>
      </c>
    </row>
    <row r="131" spans="2:65" s="1" customFormat="1" ht="24.15" customHeight="1" x14ac:dyDescent="0.2">
      <c r="B131" s="139"/>
      <c r="C131" s="140" t="s">
        <v>82</v>
      </c>
      <c r="D131" s="140" t="s">
        <v>206</v>
      </c>
      <c r="E131" s="141" t="s">
        <v>2340</v>
      </c>
      <c r="F131" s="142" t="s">
        <v>2341</v>
      </c>
      <c r="G131" s="143" t="s">
        <v>244</v>
      </c>
      <c r="H131" s="144">
        <v>290</v>
      </c>
      <c r="I131" s="145"/>
      <c r="J131" s="146">
        <f>ROUND(I131*H131,2)</f>
        <v>0</v>
      </c>
      <c r="K131" s="147"/>
      <c r="L131" s="28"/>
      <c r="M131" s="148" t="s">
        <v>1</v>
      </c>
      <c r="N131" s="149" t="s">
        <v>41</v>
      </c>
      <c r="P131" s="150">
        <f>O131*H131</f>
        <v>0</v>
      </c>
      <c r="Q131" s="150">
        <v>7.5520000000000004E-2</v>
      </c>
      <c r="R131" s="150">
        <f>Q131*H131</f>
        <v>21.9008</v>
      </c>
      <c r="S131" s="150">
        <v>0</v>
      </c>
      <c r="T131" s="151">
        <f>S131*H131</f>
        <v>0</v>
      </c>
      <c r="AR131" s="152" t="s">
        <v>210</v>
      </c>
      <c r="AT131" s="152" t="s">
        <v>206</v>
      </c>
      <c r="AU131" s="152" t="s">
        <v>88</v>
      </c>
      <c r="AY131" s="13" t="s">
        <v>204</v>
      </c>
      <c r="BE131" s="153">
        <f>IF(N131="základná",J131,0)</f>
        <v>0</v>
      </c>
      <c r="BF131" s="153">
        <f>IF(N131="znížená",J131,0)</f>
        <v>0</v>
      </c>
      <c r="BG131" s="153">
        <f>IF(N131="zákl. prenesená",J131,0)</f>
        <v>0</v>
      </c>
      <c r="BH131" s="153">
        <f>IF(N131="zníž. prenesená",J131,0)</f>
        <v>0</v>
      </c>
      <c r="BI131" s="153">
        <f>IF(N131="nulová",J131,0)</f>
        <v>0</v>
      </c>
      <c r="BJ131" s="13" t="s">
        <v>88</v>
      </c>
      <c r="BK131" s="153">
        <f>ROUND(I131*H131,2)</f>
        <v>0</v>
      </c>
      <c r="BL131" s="13" t="s">
        <v>210</v>
      </c>
      <c r="BM131" s="152" t="s">
        <v>2342</v>
      </c>
    </row>
    <row r="132" spans="2:65" s="11" customFormat="1" ht="22.8" customHeight="1" x14ac:dyDescent="0.25">
      <c r="B132" s="127"/>
      <c r="D132" s="128" t="s">
        <v>74</v>
      </c>
      <c r="E132" s="137" t="s">
        <v>237</v>
      </c>
      <c r="F132" s="137" t="s">
        <v>534</v>
      </c>
      <c r="I132" s="130"/>
      <c r="J132" s="138">
        <f>BK132</f>
        <v>0</v>
      </c>
      <c r="L132" s="127"/>
      <c r="M132" s="132"/>
      <c r="P132" s="133">
        <f>SUM(P133:P138)</f>
        <v>0</v>
      </c>
      <c r="R132" s="133">
        <f>SUM(R133:R138)</f>
        <v>0</v>
      </c>
      <c r="T132" s="134">
        <f>SUM(T133:T138)</f>
        <v>5.8</v>
      </c>
      <c r="AR132" s="128" t="s">
        <v>82</v>
      </c>
      <c r="AT132" s="135" t="s">
        <v>74</v>
      </c>
      <c r="AU132" s="135" t="s">
        <v>82</v>
      </c>
      <c r="AY132" s="128" t="s">
        <v>204</v>
      </c>
      <c r="BK132" s="136">
        <f>SUM(BK133:BK138)</f>
        <v>0</v>
      </c>
    </row>
    <row r="133" spans="2:65" s="1" customFormat="1" ht="24.15" customHeight="1" x14ac:dyDescent="0.2">
      <c r="B133" s="139"/>
      <c r="C133" s="140" t="s">
        <v>88</v>
      </c>
      <c r="D133" s="140" t="s">
        <v>206</v>
      </c>
      <c r="E133" s="141" t="s">
        <v>2343</v>
      </c>
      <c r="F133" s="142" t="s">
        <v>2344</v>
      </c>
      <c r="G133" s="143" t="s">
        <v>495</v>
      </c>
      <c r="H133" s="144">
        <v>2900</v>
      </c>
      <c r="I133" s="145"/>
      <c r="J133" s="146">
        <f t="shared" ref="J133:J138" si="0">ROUND(I133*H133,2)</f>
        <v>0</v>
      </c>
      <c r="K133" s="147"/>
      <c r="L133" s="28"/>
      <c r="M133" s="148" t="s">
        <v>1</v>
      </c>
      <c r="N133" s="149" t="s">
        <v>41</v>
      </c>
      <c r="P133" s="150">
        <f t="shared" ref="P133:P138" si="1">O133*H133</f>
        <v>0</v>
      </c>
      <c r="Q133" s="150">
        <v>0</v>
      </c>
      <c r="R133" s="150">
        <f t="shared" ref="R133:R138" si="2">Q133*H133</f>
        <v>0</v>
      </c>
      <c r="S133" s="150">
        <v>2E-3</v>
      </c>
      <c r="T133" s="151">
        <f t="shared" ref="T133:T138" si="3">S133*H133</f>
        <v>5.8</v>
      </c>
      <c r="AR133" s="152" t="s">
        <v>210</v>
      </c>
      <c r="AT133" s="152" t="s">
        <v>206</v>
      </c>
      <c r="AU133" s="152" t="s">
        <v>88</v>
      </c>
      <c r="AY133" s="13" t="s">
        <v>204</v>
      </c>
      <c r="BE133" s="153">
        <f t="shared" ref="BE133:BE138" si="4">IF(N133="základná",J133,0)</f>
        <v>0</v>
      </c>
      <c r="BF133" s="153">
        <f t="shared" ref="BF133:BF138" si="5">IF(N133="znížená",J133,0)</f>
        <v>0</v>
      </c>
      <c r="BG133" s="153">
        <f t="shared" ref="BG133:BG138" si="6">IF(N133="zákl. prenesená",J133,0)</f>
        <v>0</v>
      </c>
      <c r="BH133" s="153">
        <f t="shared" ref="BH133:BH138" si="7">IF(N133="zníž. prenesená",J133,0)</f>
        <v>0</v>
      </c>
      <c r="BI133" s="153">
        <f t="shared" ref="BI133:BI138" si="8">IF(N133="nulová",J133,0)</f>
        <v>0</v>
      </c>
      <c r="BJ133" s="13" t="s">
        <v>88</v>
      </c>
      <c r="BK133" s="153">
        <f t="shared" ref="BK133:BK138" si="9">ROUND(I133*H133,2)</f>
        <v>0</v>
      </c>
      <c r="BL133" s="13" t="s">
        <v>210</v>
      </c>
      <c r="BM133" s="152" t="s">
        <v>2345</v>
      </c>
    </row>
    <row r="134" spans="2:65" s="1" customFormat="1" ht="21.75" customHeight="1" x14ac:dyDescent="0.2">
      <c r="B134" s="139"/>
      <c r="C134" s="140" t="s">
        <v>93</v>
      </c>
      <c r="D134" s="140" t="s">
        <v>206</v>
      </c>
      <c r="E134" s="141" t="s">
        <v>1276</v>
      </c>
      <c r="F134" s="142" t="s">
        <v>1277</v>
      </c>
      <c r="G134" s="143" t="s">
        <v>270</v>
      </c>
      <c r="H134" s="144">
        <v>5.8</v>
      </c>
      <c r="I134" s="145"/>
      <c r="J134" s="146">
        <f t="shared" si="0"/>
        <v>0</v>
      </c>
      <c r="K134" s="147"/>
      <c r="L134" s="28"/>
      <c r="M134" s="148" t="s">
        <v>1</v>
      </c>
      <c r="N134" s="149" t="s">
        <v>41</v>
      </c>
      <c r="P134" s="150">
        <f t="shared" si="1"/>
        <v>0</v>
      </c>
      <c r="Q134" s="150">
        <v>0</v>
      </c>
      <c r="R134" s="150">
        <f t="shared" si="2"/>
        <v>0</v>
      </c>
      <c r="S134" s="150">
        <v>0</v>
      </c>
      <c r="T134" s="151">
        <f t="shared" si="3"/>
        <v>0</v>
      </c>
      <c r="AR134" s="152" t="s">
        <v>210</v>
      </c>
      <c r="AT134" s="152" t="s">
        <v>206</v>
      </c>
      <c r="AU134" s="152" t="s">
        <v>88</v>
      </c>
      <c r="AY134" s="13" t="s">
        <v>204</v>
      </c>
      <c r="BE134" s="153">
        <f t="shared" si="4"/>
        <v>0</v>
      </c>
      <c r="BF134" s="153">
        <f t="shared" si="5"/>
        <v>0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3" t="s">
        <v>88</v>
      </c>
      <c r="BK134" s="153">
        <f t="shared" si="9"/>
        <v>0</v>
      </c>
      <c r="BL134" s="13" t="s">
        <v>210</v>
      </c>
      <c r="BM134" s="152" t="s">
        <v>2346</v>
      </c>
    </row>
    <row r="135" spans="2:65" s="1" customFormat="1" ht="24.15" customHeight="1" x14ac:dyDescent="0.2">
      <c r="B135" s="139"/>
      <c r="C135" s="140" t="s">
        <v>210</v>
      </c>
      <c r="D135" s="140" t="s">
        <v>206</v>
      </c>
      <c r="E135" s="141" t="s">
        <v>1279</v>
      </c>
      <c r="F135" s="142" t="s">
        <v>1280</v>
      </c>
      <c r="G135" s="143" t="s">
        <v>270</v>
      </c>
      <c r="H135" s="144">
        <v>290</v>
      </c>
      <c r="I135" s="145"/>
      <c r="J135" s="146">
        <f t="shared" si="0"/>
        <v>0</v>
      </c>
      <c r="K135" s="147"/>
      <c r="L135" s="28"/>
      <c r="M135" s="148" t="s">
        <v>1</v>
      </c>
      <c r="N135" s="149" t="s">
        <v>41</v>
      </c>
      <c r="P135" s="150">
        <f t="shared" si="1"/>
        <v>0</v>
      </c>
      <c r="Q135" s="150">
        <v>0</v>
      </c>
      <c r="R135" s="150">
        <f t="shared" si="2"/>
        <v>0</v>
      </c>
      <c r="S135" s="150">
        <v>0</v>
      </c>
      <c r="T135" s="151">
        <f t="shared" si="3"/>
        <v>0</v>
      </c>
      <c r="AR135" s="152" t="s">
        <v>210</v>
      </c>
      <c r="AT135" s="152" t="s">
        <v>206</v>
      </c>
      <c r="AU135" s="152" t="s">
        <v>88</v>
      </c>
      <c r="AY135" s="13" t="s">
        <v>204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88</v>
      </c>
      <c r="BK135" s="153">
        <f t="shared" si="9"/>
        <v>0</v>
      </c>
      <c r="BL135" s="13" t="s">
        <v>210</v>
      </c>
      <c r="BM135" s="152" t="s">
        <v>2347</v>
      </c>
    </row>
    <row r="136" spans="2:65" s="1" customFormat="1" ht="24.15" customHeight="1" x14ac:dyDescent="0.2">
      <c r="B136" s="139"/>
      <c r="C136" s="140" t="s">
        <v>221</v>
      </c>
      <c r="D136" s="140" t="s">
        <v>206</v>
      </c>
      <c r="E136" s="141" t="s">
        <v>1270</v>
      </c>
      <c r="F136" s="142" t="s">
        <v>1271</v>
      </c>
      <c r="G136" s="143" t="s">
        <v>270</v>
      </c>
      <c r="H136" s="144">
        <v>5.8</v>
      </c>
      <c r="I136" s="145"/>
      <c r="J136" s="146">
        <f t="shared" si="0"/>
        <v>0</v>
      </c>
      <c r="K136" s="147"/>
      <c r="L136" s="28"/>
      <c r="M136" s="148" t="s">
        <v>1</v>
      </c>
      <c r="N136" s="149" t="s">
        <v>41</v>
      </c>
      <c r="P136" s="150">
        <f t="shared" si="1"/>
        <v>0</v>
      </c>
      <c r="Q136" s="150">
        <v>0</v>
      </c>
      <c r="R136" s="150">
        <f t="shared" si="2"/>
        <v>0</v>
      </c>
      <c r="S136" s="150">
        <v>0</v>
      </c>
      <c r="T136" s="151">
        <f t="shared" si="3"/>
        <v>0</v>
      </c>
      <c r="AR136" s="152" t="s">
        <v>210</v>
      </c>
      <c r="AT136" s="152" t="s">
        <v>206</v>
      </c>
      <c r="AU136" s="152" t="s">
        <v>88</v>
      </c>
      <c r="AY136" s="13" t="s">
        <v>204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88</v>
      </c>
      <c r="BK136" s="153">
        <f t="shared" si="9"/>
        <v>0</v>
      </c>
      <c r="BL136" s="13" t="s">
        <v>210</v>
      </c>
      <c r="BM136" s="152" t="s">
        <v>2348</v>
      </c>
    </row>
    <row r="137" spans="2:65" s="1" customFormat="1" ht="24.15" customHeight="1" x14ac:dyDescent="0.2">
      <c r="B137" s="139"/>
      <c r="C137" s="140" t="s">
        <v>225</v>
      </c>
      <c r="D137" s="140" t="s">
        <v>206</v>
      </c>
      <c r="E137" s="141" t="s">
        <v>1273</v>
      </c>
      <c r="F137" s="142" t="s">
        <v>1274</v>
      </c>
      <c r="G137" s="143" t="s">
        <v>270</v>
      </c>
      <c r="H137" s="144">
        <v>58</v>
      </c>
      <c r="I137" s="145"/>
      <c r="J137" s="146">
        <f t="shared" si="0"/>
        <v>0</v>
      </c>
      <c r="K137" s="147"/>
      <c r="L137" s="28"/>
      <c r="M137" s="148" t="s">
        <v>1</v>
      </c>
      <c r="N137" s="149" t="s">
        <v>41</v>
      </c>
      <c r="P137" s="150">
        <f t="shared" si="1"/>
        <v>0</v>
      </c>
      <c r="Q137" s="150">
        <v>0</v>
      </c>
      <c r="R137" s="150">
        <f t="shared" si="2"/>
        <v>0</v>
      </c>
      <c r="S137" s="150">
        <v>0</v>
      </c>
      <c r="T137" s="151">
        <f t="shared" si="3"/>
        <v>0</v>
      </c>
      <c r="AR137" s="152" t="s">
        <v>210</v>
      </c>
      <c r="AT137" s="152" t="s">
        <v>206</v>
      </c>
      <c r="AU137" s="152" t="s">
        <v>88</v>
      </c>
      <c r="AY137" s="13" t="s">
        <v>204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88</v>
      </c>
      <c r="BK137" s="153">
        <f t="shared" si="9"/>
        <v>0</v>
      </c>
      <c r="BL137" s="13" t="s">
        <v>210</v>
      </c>
      <c r="BM137" s="152" t="s">
        <v>2349</v>
      </c>
    </row>
    <row r="138" spans="2:65" s="1" customFormat="1" ht="24.15" customHeight="1" x14ac:dyDescent="0.2">
      <c r="B138" s="139"/>
      <c r="C138" s="140" t="s">
        <v>229</v>
      </c>
      <c r="D138" s="140" t="s">
        <v>206</v>
      </c>
      <c r="E138" s="141" t="s">
        <v>2350</v>
      </c>
      <c r="F138" s="142" t="s">
        <v>2351</v>
      </c>
      <c r="G138" s="143" t="s">
        <v>270</v>
      </c>
      <c r="H138" s="144">
        <v>5.8</v>
      </c>
      <c r="I138" s="145"/>
      <c r="J138" s="146">
        <f t="shared" si="0"/>
        <v>0</v>
      </c>
      <c r="K138" s="147"/>
      <c r="L138" s="28"/>
      <c r="M138" s="148" t="s">
        <v>1</v>
      </c>
      <c r="N138" s="149" t="s">
        <v>41</v>
      </c>
      <c r="P138" s="150">
        <f t="shared" si="1"/>
        <v>0</v>
      </c>
      <c r="Q138" s="150">
        <v>0</v>
      </c>
      <c r="R138" s="150">
        <f t="shared" si="2"/>
        <v>0</v>
      </c>
      <c r="S138" s="150">
        <v>0</v>
      </c>
      <c r="T138" s="151">
        <f t="shared" si="3"/>
        <v>0</v>
      </c>
      <c r="AR138" s="152" t="s">
        <v>210</v>
      </c>
      <c r="AT138" s="152" t="s">
        <v>206</v>
      </c>
      <c r="AU138" s="152" t="s">
        <v>88</v>
      </c>
      <c r="AY138" s="13" t="s">
        <v>204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88</v>
      </c>
      <c r="BK138" s="153">
        <f t="shared" si="9"/>
        <v>0</v>
      </c>
      <c r="BL138" s="13" t="s">
        <v>210</v>
      </c>
      <c r="BM138" s="152" t="s">
        <v>2352</v>
      </c>
    </row>
    <row r="139" spans="2:65" s="11" customFormat="1" ht="22.8" customHeight="1" x14ac:dyDescent="0.25">
      <c r="B139" s="127"/>
      <c r="D139" s="128" t="s">
        <v>74</v>
      </c>
      <c r="E139" s="137" t="s">
        <v>571</v>
      </c>
      <c r="F139" s="137" t="s">
        <v>572</v>
      </c>
      <c r="I139" s="130"/>
      <c r="J139" s="138">
        <f>BK139</f>
        <v>0</v>
      </c>
      <c r="L139" s="127"/>
      <c r="M139" s="132"/>
      <c r="P139" s="133">
        <f>P140</f>
        <v>0</v>
      </c>
      <c r="R139" s="133">
        <f>R140</f>
        <v>0</v>
      </c>
      <c r="T139" s="134">
        <f>T140</f>
        <v>0</v>
      </c>
      <c r="AR139" s="128" t="s">
        <v>82</v>
      </c>
      <c r="AT139" s="135" t="s">
        <v>74</v>
      </c>
      <c r="AU139" s="135" t="s">
        <v>82</v>
      </c>
      <c r="AY139" s="128" t="s">
        <v>204</v>
      </c>
      <c r="BK139" s="136">
        <f>BK140</f>
        <v>0</v>
      </c>
    </row>
    <row r="140" spans="2:65" s="1" customFormat="1" ht="24.15" customHeight="1" x14ac:dyDescent="0.2">
      <c r="B140" s="139"/>
      <c r="C140" s="140" t="s">
        <v>233</v>
      </c>
      <c r="D140" s="140" t="s">
        <v>206</v>
      </c>
      <c r="E140" s="141" t="s">
        <v>574</v>
      </c>
      <c r="F140" s="142" t="s">
        <v>575</v>
      </c>
      <c r="G140" s="143" t="s">
        <v>270</v>
      </c>
      <c r="H140" s="144">
        <v>21.901</v>
      </c>
      <c r="I140" s="145"/>
      <c r="J140" s="146">
        <f>ROUND(I140*H140,2)</f>
        <v>0</v>
      </c>
      <c r="K140" s="147"/>
      <c r="L140" s="28"/>
      <c r="M140" s="148" t="s">
        <v>1</v>
      </c>
      <c r="N140" s="149" t="s">
        <v>41</v>
      </c>
      <c r="P140" s="150">
        <f>O140*H140</f>
        <v>0</v>
      </c>
      <c r="Q140" s="150">
        <v>0</v>
      </c>
      <c r="R140" s="150">
        <f>Q140*H140</f>
        <v>0</v>
      </c>
      <c r="S140" s="150">
        <v>0</v>
      </c>
      <c r="T140" s="151">
        <f>S140*H140</f>
        <v>0</v>
      </c>
      <c r="AR140" s="152" t="s">
        <v>210</v>
      </c>
      <c r="AT140" s="152" t="s">
        <v>206</v>
      </c>
      <c r="AU140" s="152" t="s">
        <v>88</v>
      </c>
      <c r="AY140" s="13" t="s">
        <v>204</v>
      </c>
      <c r="BE140" s="153">
        <f>IF(N140="základná",J140,0)</f>
        <v>0</v>
      </c>
      <c r="BF140" s="153">
        <f>IF(N140="znížená",J140,0)</f>
        <v>0</v>
      </c>
      <c r="BG140" s="153">
        <f>IF(N140="zákl. prenesená",J140,0)</f>
        <v>0</v>
      </c>
      <c r="BH140" s="153">
        <f>IF(N140="zníž. prenesená",J140,0)</f>
        <v>0</v>
      </c>
      <c r="BI140" s="153">
        <f>IF(N140="nulová",J140,0)</f>
        <v>0</v>
      </c>
      <c r="BJ140" s="13" t="s">
        <v>88</v>
      </c>
      <c r="BK140" s="153">
        <f>ROUND(I140*H140,2)</f>
        <v>0</v>
      </c>
      <c r="BL140" s="13" t="s">
        <v>210</v>
      </c>
      <c r="BM140" s="152" t="s">
        <v>2353</v>
      </c>
    </row>
    <row r="141" spans="2:65" s="11" customFormat="1" ht="25.95" customHeight="1" x14ac:dyDescent="0.25">
      <c r="B141" s="127"/>
      <c r="D141" s="128" t="s">
        <v>74</v>
      </c>
      <c r="E141" s="129" t="s">
        <v>301</v>
      </c>
      <c r="F141" s="129" t="s">
        <v>1793</v>
      </c>
      <c r="I141" s="130"/>
      <c r="J141" s="131">
        <f>BK141</f>
        <v>0</v>
      </c>
      <c r="L141" s="127"/>
      <c r="M141" s="132"/>
      <c r="P141" s="133">
        <f>P142+P240</f>
        <v>0</v>
      </c>
      <c r="R141" s="133">
        <f>R142+R240</f>
        <v>1.6634699999999998</v>
      </c>
      <c r="T141" s="134">
        <f>T142+T240</f>
        <v>0</v>
      </c>
      <c r="AR141" s="128" t="s">
        <v>93</v>
      </c>
      <c r="AT141" s="135" t="s">
        <v>74</v>
      </c>
      <c r="AU141" s="135" t="s">
        <v>75</v>
      </c>
      <c r="AY141" s="128" t="s">
        <v>204</v>
      </c>
      <c r="BK141" s="136">
        <f>BK142+BK240</f>
        <v>0</v>
      </c>
    </row>
    <row r="142" spans="2:65" s="11" customFormat="1" ht="22.8" customHeight="1" x14ac:dyDescent="0.25">
      <c r="B142" s="127"/>
      <c r="D142" s="128" t="s">
        <v>74</v>
      </c>
      <c r="E142" s="137" t="s">
        <v>2354</v>
      </c>
      <c r="F142" s="137" t="s">
        <v>2355</v>
      </c>
      <c r="I142" s="130"/>
      <c r="J142" s="138">
        <f>BK142</f>
        <v>0</v>
      </c>
      <c r="L142" s="127"/>
      <c r="M142" s="132"/>
      <c r="P142" s="133">
        <f>SUM(P143:P239)</f>
        <v>0</v>
      </c>
      <c r="R142" s="133">
        <f>SUM(R143:R239)</f>
        <v>1.6183899999999998</v>
      </c>
      <c r="T142" s="134">
        <f>SUM(T143:T239)</f>
        <v>0</v>
      </c>
      <c r="AR142" s="128" t="s">
        <v>93</v>
      </c>
      <c r="AT142" s="135" t="s">
        <v>74</v>
      </c>
      <c r="AU142" s="135" t="s">
        <v>82</v>
      </c>
      <c r="AY142" s="128" t="s">
        <v>204</v>
      </c>
      <c r="BK142" s="136">
        <f>SUM(BK143:BK239)</f>
        <v>0</v>
      </c>
    </row>
    <row r="143" spans="2:65" s="1" customFormat="1" ht="24.15" customHeight="1" x14ac:dyDescent="0.2">
      <c r="B143" s="139"/>
      <c r="C143" s="140" t="s">
        <v>237</v>
      </c>
      <c r="D143" s="140" t="s">
        <v>206</v>
      </c>
      <c r="E143" s="141" t="s">
        <v>2356</v>
      </c>
      <c r="F143" s="142" t="s">
        <v>2357</v>
      </c>
      <c r="G143" s="143" t="s">
        <v>495</v>
      </c>
      <c r="H143" s="144">
        <v>2900</v>
      </c>
      <c r="I143" s="145"/>
      <c r="J143" s="146">
        <f t="shared" ref="J143:J174" si="10">ROUND(I143*H143,2)</f>
        <v>0</v>
      </c>
      <c r="K143" s="147"/>
      <c r="L143" s="28"/>
      <c r="M143" s="148" t="s">
        <v>1</v>
      </c>
      <c r="N143" s="149" t="s">
        <v>41</v>
      </c>
      <c r="P143" s="150">
        <f t="shared" ref="P143:P174" si="11">O143*H143</f>
        <v>0</v>
      </c>
      <c r="Q143" s="150">
        <v>0</v>
      </c>
      <c r="R143" s="150">
        <f t="shared" ref="R143:R174" si="12">Q143*H143</f>
        <v>0</v>
      </c>
      <c r="S143" s="150">
        <v>0</v>
      </c>
      <c r="T143" s="151">
        <f t="shared" ref="T143:T174" si="13">S143*H143</f>
        <v>0</v>
      </c>
      <c r="AR143" s="152" t="s">
        <v>464</v>
      </c>
      <c r="AT143" s="152" t="s">
        <v>206</v>
      </c>
      <c r="AU143" s="152" t="s">
        <v>88</v>
      </c>
      <c r="AY143" s="13" t="s">
        <v>204</v>
      </c>
      <c r="BE143" s="153">
        <f t="shared" ref="BE143:BE174" si="14">IF(N143="základná",J143,0)</f>
        <v>0</v>
      </c>
      <c r="BF143" s="153">
        <f t="shared" ref="BF143:BF174" si="15">IF(N143="znížená",J143,0)</f>
        <v>0</v>
      </c>
      <c r="BG143" s="153">
        <f t="shared" ref="BG143:BG174" si="16">IF(N143="zákl. prenesená",J143,0)</f>
        <v>0</v>
      </c>
      <c r="BH143" s="153">
        <f t="shared" ref="BH143:BH174" si="17">IF(N143="zníž. prenesená",J143,0)</f>
        <v>0</v>
      </c>
      <c r="BI143" s="153">
        <f t="shared" ref="BI143:BI174" si="18">IF(N143="nulová",J143,0)</f>
        <v>0</v>
      </c>
      <c r="BJ143" s="13" t="s">
        <v>88</v>
      </c>
      <c r="BK143" s="153">
        <f t="shared" ref="BK143:BK174" si="19">ROUND(I143*H143,2)</f>
        <v>0</v>
      </c>
      <c r="BL143" s="13" t="s">
        <v>464</v>
      </c>
      <c r="BM143" s="152" t="s">
        <v>2358</v>
      </c>
    </row>
    <row r="144" spans="2:65" s="1" customFormat="1" ht="24.15" customHeight="1" x14ac:dyDescent="0.2">
      <c r="B144" s="139"/>
      <c r="C144" s="154" t="s">
        <v>241</v>
      </c>
      <c r="D144" s="154" t="s">
        <v>301</v>
      </c>
      <c r="E144" s="155" t="s">
        <v>2359</v>
      </c>
      <c r="F144" s="156" t="s">
        <v>2360</v>
      </c>
      <c r="G144" s="157" t="s">
        <v>495</v>
      </c>
      <c r="H144" s="158">
        <v>2900</v>
      </c>
      <c r="I144" s="159"/>
      <c r="J144" s="160">
        <f t="shared" si="10"/>
        <v>0</v>
      </c>
      <c r="K144" s="161"/>
      <c r="L144" s="162"/>
      <c r="M144" s="163" t="s">
        <v>1</v>
      </c>
      <c r="N144" s="164" t="s">
        <v>41</v>
      </c>
      <c r="P144" s="150">
        <f t="shared" si="11"/>
        <v>0</v>
      </c>
      <c r="Q144" s="150">
        <v>1.7000000000000001E-4</v>
      </c>
      <c r="R144" s="150">
        <f t="shared" si="12"/>
        <v>0.49300000000000005</v>
      </c>
      <c r="S144" s="150">
        <v>0</v>
      </c>
      <c r="T144" s="151">
        <f t="shared" si="13"/>
        <v>0</v>
      </c>
      <c r="AR144" s="152" t="s">
        <v>725</v>
      </c>
      <c r="AT144" s="152" t="s">
        <v>301</v>
      </c>
      <c r="AU144" s="152" t="s">
        <v>88</v>
      </c>
      <c r="AY144" s="13" t="s">
        <v>204</v>
      </c>
      <c r="BE144" s="153">
        <f t="shared" si="14"/>
        <v>0</v>
      </c>
      <c r="BF144" s="153">
        <f t="shared" si="15"/>
        <v>0</v>
      </c>
      <c r="BG144" s="153">
        <f t="shared" si="16"/>
        <v>0</v>
      </c>
      <c r="BH144" s="153">
        <f t="shared" si="17"/>
        <v>0</v>
      </c>
      <c r="BI144" s="153">
        <f t="shared" si="18"/>
        <v>0</v>
      </c>
      <c r="BJ144" s="13" t="s">
        <v>88</v>
      </c>
      <c r="BK144" s="153">
        <f t="shared" si="19"/>
        <v>0</v>
      </c>
      <c r="BL144" s="13" t="s">
        <v>725</v>
      </c>
      <c r="BM144" s="152" t="s">
        <v>2361</v>
      </c>
    </row>
    <row r="145" spans="2:65" s="1" customFormat="1" ht="24.15" customHeight="1" x14ac:dyDescent="0.2">
      <c r="B145" s="139"/>
      <c r="C145" s="154" t="s">
        <v>247</v>
      </c>
      <c r="D145" s="154" t="s">
        <v>301</v>
      </c>
      <c r="E145" s="155" t="s">
        <v>2362</v>
      </c>
      <c r="F145" s="156" t="s">
        <v>2363</v>
      </c>
      <c r="G145" s="157" t="s">
        <v>294</v>
      </c>
      <c r="H145" s="158">
        <v>80</v>
      </c>
      <c r="I145" s="159"/>
      <c r="J145" s="160">
        <f t="shared" si="10"/>
        <v>0</v>
      </c>
      <c r="K145" s="161"/>
      <c r="L145" s="162"/>
      <c r="M145" s="163" t="s">
        <v>1</v>
      </c>
      <c r="N145" s="164" t="s">
        <v>41</v>
      </c>
      <c r="P145" s="150">
        <f t="shared" si="11"/>
        <v>0</v>
      </c>
      <c r="Q145" s="150">
        <v>1.0000000000000001E-5</v>
      </c>
      <c r="R145" s="150">
        <f t="shared" si="12"/>
        <v>8.0000000000000004E-4</v>
      </c>
      <c r="S145" s="150">
        <v>0</v>
      </c>
      <c r="T145" s="151">
        <f t="shared" si="13"/>
        <v>0</v>
      </c>
      <c r="AR145" s="152" t="s">
        <v>725</v>
      </c>
      <c r="AT145" s="152" t="s">
        <v>301</v>
      </c>
      <c r="AU145" s="152" t="s">
        <v>88</v>
      </c>
      <c r="AY145" s="13" t="s">
        <v>204</v>
      </c>
      <c r="BE145" s="153">
        <f t="shared" si="14"/>
        <v>0</v>
      </c>
      <c r="BF145" s="153">
        <f t="shared" si="15"/>
        <v>0</v>
      </c>
      <c r="BG145" s="153">
        <f t="shared" si="16"/>
        <v>0</v>
      </c>
      <c r="BH145" s="153">
        <f t="shared" si="17"/>
        <v>0</v>
      </c>
      <c r="BI145" s="153">
        <f t="shared" si="18"/>
        <v>0</v>
      </c>
      <c r="BJ145" s="13" t="s">
        <v>88</v>
      </c>
      <c r="BK145" s="153">
        <f t="shared" si="19"/>
        <v>0</v>
      </c>
      <c r="BL145" s="13" t="s">
        <v>725</v>
      </c>
      <c r="BM145" s="152" t="s">
        <v>2364</v>
      </c>
    </row>
    <row r="146" spans="2:65" s="1" customFormat="1" ht="24.15" customHeight="1" x14ac:dyDescent="0.2">
      <c r="B146" s="139"/>
      <c r="C146" s="140" t="s">
        <v>251</v>
      </c>
      <c r="D146" s="140" t="s">
        <v>206</v>
      </c>
      <c r="E146" s="141" t="s">
        <v>2365</v>
      </c>
      <c r="F146" s="142" t="s">
        <v>2366</v>
      </c>
      <c r="G146" s="143" t="s">
        <v>294</v>
      </c>
      <c r="H146" s="144">
        <v>50</v>
      </c>
      <c r="I146" s="145"/>
      <c r="J146" s="146">
        <f t="shared" si="10"/>
        <v>0</v>
      </c>
      <c r="K146" s="147"/>
      <c r="L146" s="28"/>
      <c r="M146" s="148" t="s">
        <v>1</v>
      </c>
      <c r="N146" s="149" t="s">
        <v>41</v>
      </c>
      <c r="P146" s="150">
        <f t="shared" si="11"/>
        <v>0</v>
      </c>
      <c r="Q146" s="150">
        <v>0</v>
      </c>
      <c r="R146" s="150">
        <f t="shared" si="12"/>
        <v>0</v>
      </c>
      <c r="S146" s="150">
        <v>0</v>
      </c>
      <c r="T146" s="151">
        <f t="shared" si="13"/>
        <v>0</v>
      </c>
      <c r="AR146" s="152" t="s">
        <v>464</v>
      </c>
      <c r="AT146" s="152" t="s">
        <v>206</v>
      </c>
      <c r="AU146" s="152" t="s">
        <v>88</v>
      </c>
      <c r="AY146" s="13" t="s">
        <v>204</v>
      </c>
      <c r="BE146" s="153">
        <f t="shared" si="14"/>
        <v>0</v>
      </c>
      <c r="BF146" s="153">
        <f t="shared" si="15"/>
        <v>0</v>
      </c>
      <c r="BG146" s="153">
        <f t="shared" si="16"/>
        <v>0</v>
      </c>
      <c r="BH146" s="153">
        <f t="shared" si="17"/>
        <v>0</v>
      </c>
      <c r="BI146" s="153">
        <f t="shared" si="18"/>
        <v>0</v>
      </c>
      <c r="BJ146" s="13" t="s">
        <v>88</v>
      </c>
      <c r="BK146" s="153">
        <f t="shared" si="19"/>
        <v>0</v>
      </c>
      <c r="BL146" s="13" t="s">
        <v>464</v>
      </c>
      <c r="BM146" s="152" t="s">
        <v>2367</v>
      </c>
    </row>
    <row r="147" spans="2:65" s="1" customFormat="1" ht="24.15" customHeight="1" x14ac:dyDescent="0.2">
      <c r="B147" s="139"/>
      <c r="C147" s="154" t="s">
        <v>255</v>
      </c>
      <c r="D147" s="154" t="s">
        <v>301</v>
      </c>
      <c r="E147" s="155" t="s">
        <v>2368</v>
      </c>
      <c r="F147" s="156" t="s">
        <v>2369</v>
      </c>
      <c r="G147" s="157" t="s">
        <v>294</v>
      </c>
      <c r="H147" s="158">
        <v>50</v>
      </c>
      <c r="I147" s="159"/>
      <c r="J147" s="160">
        <f t="shared" si="10"/>
        <v>0</v>
      </c>
      <c r="K147" s="161"/>
      <c r="L147" s="162"/>
      <c r="M147" s="163" t="s">
        <v>1</v>
      </c>
      <c r="N147" s="164" t="s">
        <v>41</v>
      </c>
      <c r="P147" s="150">
        <f t="shared" si="11"/>
        <v>0</v>
      </c>
      <c r="Q147" s="150">
        <v>2.3000000000000001E-4</v>
      </c>
      <c r="R147" s="150">
        <f t="shared" si="12"/>
        <v>1.15E-2</v>
      </c>
      <c r="S147" s="150">
        <v>0</v>
      </c>
      <c r="T147" s="151">
        <f t="shared" si="13"/>
        <v>0</v>
      </c>
      <c r="AR147" s="152" t="s">
        <v>725</v>
      </c>
      <c r="AT147" s="152" t="s">
        <v>301</v>
      </c>
      <c r="AU147" s="152" t="s">
        <v>88</v>
      </c>
      <c r="AY147" s="13" t="s">
        <v>204</v>
      </c>
      <c r="BE147" s="153">
        <f t="shared" si="14"/>
        <v>0</v>
      </c>
      <c r="BF147" s="153">
        <f t="shared" si="15"/>
        <v>0</v>
      </c>
      <c r="BG147" s="153">
        <f t="shared" si="16"/>
        <v>0</v>
      </c>
      <c r="BH147" s="153">
        <f t="shared" si="17"/>
        <v>0</v>
      </c>
      <c r="BI147" s="153">
        <f t="shared" si="18"/>
        <v>0</v>
      </c>
      <c r="BJ147" s="13" t="s">
        <v>88</v>
      </c>
      <c r="BK147" s="153">
        <f t="shared" si="19"/>
        <v>0</v>
      </c>
      <c r="BL147" s="13" t="s">
        <v>725</v>
      </c>
      <c r="BM147" s="152" t="s">
        <v>2370</v>
      </c>
    </row>
    <row r="148" spans="2:65" s="1" customFormat="1" ht="24.15" customHeight="1" x14ac:dyDescent="0.2">
      <c r="B148" s="139"/>
      <c r="C148" s="140" t="s">
        <v>259</v>
      </c>
      <c r="D148" s="140" t="s">
        <v>206</v>
      </c>
      <c r="E148" s="141" t="s">
        <v>2371</v>
      </c>
      <c r="F148" s="142" t="s">
        <v>2372</v>
      </c>
      <c r="G148" s="143" t="s">
        <v>294</v>
      </c>
      <c r="H148" s="144">
        <v>150</v>
      </c>
      <c r="I148" s="145"/>
      <c r="J148" s="146">
        <f t="shared" si="10"/>
        <v>0</v>
      </c>
      <c r="K148" s="147"/>
      <c r="L148" s="28"/>
      <c r="M148" s="148" t="s">
        <v>1</v>
      </c>
      <c r="N148" s="149" t="s">
        <v>41</v>
      </c>
      <c r="P148" s="150">
        <f t="shared" si="11"/>
        <v>0</v>
      </c>
      <c r="Q148" s="150">
        <v>0</v>
      </c>
      <c r="R148" s="150">
        <f t="shared" si="12"/>
        <v>0</v>
      </c>
      <c r="S148" s="150">
        <v>0</v>
      </c>
      <c r="T148" s="151">
        <f t="shared" si="13"/>
        <v>0</v>
      </c>
      <c r="AR148" s="152" t="s">
        <v>464</v>
      </c>
      <c r="AT148" s="152" t="s">
        <v>206</v>
      </c>
      <c r="AU148" s="152" t="s">
        <v>88</v>
      </c>
      <c r="AY148" s="13" t="s">
        <v>204</v>
      </c>
      <c r="BE148" s="153">
        <f t="shared" si="14"/>
        <v>0</v>
      </c>
      <c r="BF148" s="153">
        <f t="shared" si="15"/>
        <v>0</v>
      </c>
      <c r="BG148" s="153">
        <f t="shared" si="16"/>
        <v>0</v>
      </c>
      <c r="BH148" s="153">
        <f t="shared" si="17"/>
        <v>0</v>
      </c>
      <c r="BI148" s="153">
        <f t="shared" si="18"/>
        <v>0</v>
      </c>
      <c r="BJ148" s="13" t="s">
        <v>88</v>
      </c>
      <c r="BK148" s="153">
        <f t="shared" si="19"/>
        <v>0</v>
      </c>
      <c r="BL148" s="13" t="s">
        <v>464</v>
      </c>
      <c r="BM148" s="152" t="s">
        <v>2373</v>
      </c>
    </row>
    <row r="149" spans="2:65" s="1" customFormat="1" ht="33" customHeight="1" x14ac:dyDescent="0.2">
      <c r="B149" s="139"/>
      <c r="C149" s="154" t="s">
        <v>263</v>
      </c>
      <c r="D149" s="154" t="s">
        <v>301</v>
      </c>
      <c r="E149" s="155" t="s">
        <v>2374</v>
      </c>
      <c r="F149" s="156" t="s">
        <v>2375</v>
      </c>
      <c r="G149" s="157" t="s">
        <v>294</v>
      </c>
      <c r="H149" s="158">
        <v>150</v>
      </c>
      <c r="I149" s="159"/>
      <c r="J149" s="160">
        <f t="shared" si="10"/>
        <v>0</v>
      </c>
      <c r="K149" s="161"/>
      <c r="L149" s="162"/>
      <c r="M149" s="163" t="s">
        <v>1</v>
      </c>
      <c r="N149" s="164" t="s">
        <v>41</v>
      </c>
      <c r="P149" s="150">
        <f t="shared" si="11"/>
        <v>0</v>
      </c>
      <c r="Q149" s="150">
        <v>9.7E-5</v>
      </c>
      <c r="R149" s="150">
        <f t="shared" si="12"/>
        <v>1.455E-2</v>
      </c>
      <c r="S149" s="150">
        <v>0</v>
      </c>
      <c r="T149" s="151">
        <f t="shared" si="13"/>
        <v>0</v>
      </c>
      <c r="AR149" s="152" t="s">
        <v>725</v>
      </c>
      <c r="AT149" s="152" t="s">
        <v>301</v>
      </c>
      <c r="AU149" s="152" t="s">
        <v>88</v>
      </c>
      <c r="AY149" s="13" t="s">
        <v>204</v>
      </c>
      <c r="BE149" s="153">
        <f t="shared" si="14"/>
        <v>0</v>
      </c>
      <c r="BF149" s="153">
        <f t="shared" si="15"/>
        <v>0</v>
      </c>
      <c r="BG149" s="153">
        <f t="shared" si="16"/>
        <v>0</v>
      </c>
      <c r="BH149" s="153">
        <f t="shared" si="17"/>
        <v>0</v>
      </c>
      <c r="BI149" s="153">
        <f t="shared" si="18"/>
        <v>0</v>
      </c>
      <c r="BJ149" s="13" t="s">
        <v>88</v>
      </c>
      <c r="BK149" s="153">
        <f t="shared" si="19"/>
        <v>0</v>
      </c>
      <c r="BL149" s="13" t="s">
        <v>725</v>
      </c>
      <c r="BM149" s="152" t="s">
        <v>2376</v>
      </c>
    </row>
    <row r="150" spans="2:65" s="1" customFormat="1" ht="33" customHeight="1" x14ac:dyDescent="0.2">
      <c r="B150" s="139"/>
      <c r="C150" s="140" t="s">
        <v>267</v>
      </c>
      <c r="D150" s="140" t="s">
        <v>206</v>
      </c>
      <c r="E150" s="141" t="s">
        <v>2377</v>
      </c>
      <c r="F150" s="142" t="s">
        <v>2378</v>
      </c>
      <c r="G150" s="143" t="s">
        <v>294</v>
      </c>
      <c r="H150" s="144">
        <v>5</v>
      </c>
      <c r="I150" s="145"/>
      <c r="J150" s="146">
        <f t="shared" si="10"/>
        <v>0</v>
      </c>
      <c r="K150" s="147"/>
      <c r="L150" s="28"/>
      <c r="M150" s="148" t="s">
        <v>1</v>
      </c>
      <c r="N150" s="149" t="s">
        <v>41</v>
      </c>
      <c r="P150" s="150">
        <f t="shared" si="11"/>
        <v>0</v>
      </c>
      <c r="Q150" s="150">
        <v>0</v>
      </c>
      <c r="R150" s="150">
        <f t="shared" si="12"/>
        <v>0</v>
      </c>
      <c r="S150" s="150">
        <v>0</v>
      </c>
      <c r="T150" s="151">
        <f t="shared" si="13"/>
        <v>0</v>
      </c>
      <c r="AR150" s="152" t="s">
        <v>464</v>
      </c>
      <c r="AT150" s="152" t="s">
        <v>206</v>
      </c>
      <c r="AU150" s="152" t="s">
        <v>88</v>
      </c>
      <c r="AY150" s="13" t="s">
        <v>204</v>
      </c>
      <c r="BE150" s="153">
        <f t="shared" si="14"/>
        <v>0</v>
      </c>
      <c r="BF150" s="153">
        <f t="shared" si="15"/>
        <v>0</v>
      </c>
      <c r="BG150" s="153">
        <f t="shared" si="16"/>
        <v>0</v>
      </c>
      <c r="BH150" s="153">
        <f t="shared" si="17"/>
        <v>0</v>
      </c>
      <c r="BI150" s="153">
        <f t="shared" si="18"/>
        <v>0</v>
      </c>
      <c r="BJ150" s="13" t="s">
        <v>88</v>
      </c>
      <c r="BK150" s="153">
        <f t="shared" si="19"/>
        <v>0</v>
      </c>
      <c r="BL150" s="13" t="s">
        <v>464</v>
      </c>
      <c r="BM150" s="152" t="s">
        <v>2379</v>
      </c>
    </row>
    <row r="151" spans="2:65" s="1" customFormat="1" ht="16.5" customHeight="1" x14ac:dyDescent="0.2">
      <c r="B151" s="139"/>
      <c r="C151" s="154" t="s">
        <v>272</v>
      </c>
      <c r="D151" s="154" t="s">
        <v>301</v>
      </c>
      <c r="E151" s="155" t="s">
        <v>2380</v>
      </c>
      <c r="F151" s="156" t="s">
        <v>2381</v>
      </c>
      <c r="G151" s="157" t="s">
        <v>294</v>
      </c>
      <c r="H151" s="158">
        <v>5</v>
      </c>
      <c r="I151" s="159"/>
      <c r="J151" s="160">
        <f t="shared" si="10"/>
        <v>0</v>
      </c>
      <c r="K151" s="161"/>
      <c r="L151" s="162"/>
      <c r="M151" s="163" t="s">
        <v>1</v>
      </c>
      <c r="N151" s="164" t="s">
        <v>41</v>
      </c>
      <c r="P151" s="150">
        <f t="shared" si="11"/>
        <v>0</v>
      </c>
      <c r="Q151" s="150">
        <v>5.9000000000000003E-4</v>
      </c>
      <c r="R151" s="150">
        <f t="shared" si="12"/>
        <v>2.9500000000000004E-3</v>
      </c>
      <c r="S151" s="150">
        <v>0</v>
      </c>
      <c r="T151" s="151">
        <f t="shared" si="13"/>
        <v>0</v>
      </c>
      <c r="AR151" s="152" t="s">
        <v>1727</v>
      </c>
      <c r="AT151" s="152" t="s">
        <v>301</v>
      </c>
      <c r="AU151" s="152" t="s">
        <v>88</v>
      </c>
      <c r="AY151" s="13" t="s">
        <v>204</v>
      </c>
      <c r="BE151" s="153">
        <f t="shared" si="14"/>
        <v>0</v>
      </c>
      <c r="BF151" s="153">
        <f t="shared" si="15"/>
        <v>0</v>
      </c>
      <c r="BG151" s="153">
        <f t="shared" si="16"/>
        <v>0</v>
      </c>
      <c r="BH151" s="153">
        <f t="shared" si="17"/>
        <v>0</v>
      </c>
      <c r="BI151" s="153">
        <f t="shared" si="18"/>
        <v>0</v>
      </c>
      <c r="BJ151" s="13" t="s">
        <v>88</v>
      </c>
      <c r="BK151" s="153">
        <f t="shared" si="19"/>
        <v>0</v>
      </c>
      <c r="BL151" s="13" t="s">
        <v>464</v>
      </c>
      <c r="BM151" s="152" t="s">
        <v>2382</v>
      </c>
    </row>
    <row r="152" spans="2:65" s="1" customFormat="1" ht="16.5" customHeight="1" x14ac:dyDescent="0.2">
      <c r="B152" s="139"/>
      <c r="C152" s="154" t="s">
        <v>276</v>
      </c>
      <c r="D152" s="154" t="s">
        <v>301</v>
      </c>
      <c r="E152" s="155" t="s">
        <v>2383</v>
      </c>
      <c r="F152" s="156" t="s">
        <v>2384</v>
      </c>
      <c r="G152" s="157" t="s">
        <v>294</v>
      </c>
      <c r="H152" s="158">
        <v>5</v>
      </c>
      <c r="I152" s="159"/>
      <c r="J152" s="160">
        <f t="shared" si="10"/>
        <v>0</v>
      </c>
      <c r="K152" s="161"/>
      <c r="L152" s="162"/>
      <c r="M152" s="163" t="s">
        <v>1</v>
      </c>
      <c r="N152" s="164" t="s">
        <v>41</v>
      </c>
      <c r="P152" s="150">
        <f t="shared" si="11"/>
        <v>0</v>
      </c>
      <c r="Q152" s="150">
        <v>6.9999999999999994E-5</v>
      </c>
      <c r="R152" s="150">
        <f t="shared" si="12"/>
        <v>3.4999999999999994E-4</v>
      </c>
      <c r="S152" s="150">
        <v>0</v>
      </c>
      <c r="T152" s="151">
        <f t="shared" si="13"/>
        <v>0</v>
      </c>
      <c r="AR152" s="152" t="s">
        <v>1727</v>
      </c>
      <c r="AT152" s="152" t="s">
        <v>301</v>
      </c>
      <c r="AU152" s="152" t="s">
        <v>88</v>
      </c>
      <c r="AY152" s="13" t="s">
        <v>204</v>
      </c>
      <c r="BE152" s="153">
        <f t="shared" si="14"/>
        <v>0</v>
      </c>
      <c r="BF152" s="153">
        <f t="shared" si="15"/>
        <v>0</v>
      </c>
      <c r="BG152" s="153">
        <f t="shared" si="16"/>
        <v>0</v>
      </c>
      <c r="BH152" s="153">
        <f t="shared" si="17"/>
        <v>0</v>
      </c>
      <c r="BI152" s="153">
        <f t="shared" si="18"/>
        <v>0</v>
      </c>
      <c r="BJ152" s="13" t="s">
        <v>88</v>
      </c>
      <c r="BK152" s="153">
        <f t="shared" si="19"/>
        <v>0</v>
      </c>
      <c r="BL152" s="13" t="s">
        <v>464</v>
      </c>
      <c r="BM152" s="152" t="s">
        <v>2385</v>
      </c>
    </row>
    <row r="153" spans="2:65" s="1" customFormat="1" ht="24.15" customHeight="1" x14ac:dyDescent="0.2">
      <c r="B153" s="139"/>
      <c r="C153" s="140" t="s">
        <v>280</v>
      </c>
      <c r="D153" s="140" t="s">
        <v>206</v>
      </c>
      <c r="E153" s="141" t="s">
        <v>2386</v>
      </c>
      <c r="F153" s="142" t="s">
        <v>2387</v>
      </c>
      <c r="G153" s="143" t="s">
        <v>294</v>
      </c>
      <c r="H153" s="144">
        <v>20</v>
      </c>
      <c r="I153" s="145"/>
      <c r="J153" s="146">
        <f t="shared" si="10"/>
        <v>0</v>
      </c>
      <c r="K153" s="147"/>
      <c r="L153" s="28"/>
      <c r="M153" s="148" t="s">
        <v>1</v>
      </c>
      <c r="N153" s="149" t="s">
        <v>41</v>
      </c>
      <c r="P153" s="150">
        <f t="shared" si="11"/>
        <v>0</v>
      </c>
      <c r="Q153" s="150">
        <v>0</v>
      </c>
      <c r="R153" s="150">
        <f t="shared" si="12"/>
        <v>0</v>
      </c>
      <c r="S153" s="150">
        <v>0</v>
      </c>
      <c r="T153" s="151">
        <f t="shared" si="13"/>
        <v>0</v>
      </c>
      <c r="AR153" s="152" t="s">
        <v>464</v>
      </c>
      <c r="AT153" s="152" t="s">
        <v>206</v>
      </c>
      <c r="AU153" s="152" t="s">
        <v>88</v>
      </c>
      <c r="AY153" s="13" t="s">
        <v>204</v>
      </c>
      <c r="BE153" s="153">
        <f t="shared" si="14"/>
        <v>0</v>
      </c>
      <c r="BF153" s="153">
        <f t="shared" si="15"/>
        <v>0</v>
      </c>
      <c r="BG153" s="153">
        <f t="shared" si="16"/>
        <v>0</v>
      </c>
      <c r="BH153" s="153">
        <f t="shared" si="17"/>
        <v>0</v>
      </c>
      <c r="BI153" s="153">
        <f t="shared" si="18"/>
        <v>0</v>
      </c>
      <c r="BJ153" s="13" t="s">
        <v>88</v>
      </c>
      <c r="BK153" s="153">
        <f t="shared" si="19"/>
        <v>0</v>
      </c>
      <c r="BL153" s="13" t="s">
        <v>464</v>
      </c>
      <c r="BM153" s="152" t="s">
        <v>2388</v>
      </c>
    </row>
    <row r="154" spans="2:65" s="1" customFormat="1" ht="16.5" customHeight="1" x14ac:dyDescent="0.2">
      <c r="B154" s="139"/>
      <c r="C154" s="154" t="s">
        <v>7</v>
      </c>
      <c r="D154" s="154" t="s">
        <v>301</v>
      </c>
      <c r="E154" s="155" t="s">
        <v>2389</v>
      </c>
      <c r="F154" s="156" t="s">
        <v>2390</v>
      </c>
      <c r="G154" s="157" t="s">
        <v>294</v>
      </c>
      <c r="H154" s="158">
        <v>20</v>
      </c>
      <c r="I154" s="159"/>
      <c r="J154" s="160">
        <f t="shared" si="10"/>
        <v>0</v>
      </c>
      <c r="K154" s="161"/>
      <c r="L154" s="162"/>
      <c r="M154" s="163" t="s">
        <v>1</v>
      </c>
      <c r="N154" s="164" t="s">
        <v>41</v>
      </c>
      <c r="P154" s="150">
        <f t="shared" si="11"/>
        <v>0</v>
      </c>
      <c r="Q154" s="150">
        <v>8.0000000000000007E-5</v>
      </c>
      <c r="R154" s="150">
        <f t="shared" si="12"/>
        <v>1.6000000000000001E-3</v>
      </c>
      <c r="S154" s="150">
        <v>0</v>
      </c>
      <c r="T154" s="151">
        <f t="shared" si="13"/>
        <v>0</v>
      </c>
      <c r="AR154" s="152" t="s">
        <v>725</v>
      </c>
      <c r="AT154" s="152" t="s">
        <v>301</v>
      </c>
      <c r="AU154" s="152" t="s">
        <v>88</v>
      </c>
      <c r="AY154" s="13" t="s">
        <v>204</v>
      </c>
      <c r="BE154" s="153">
        <f t="shared" si="14"/>
        <v>0</v>
      </c>
      <c r="BF154" s="153">
        <f t="shared" si="15"/>
        <v>0</v>
      </c>
      <c r="BG154" s="153">
        <f t="shared" si="16"/>
        <v>0</v>
      </c>
      <c r="BH154" s="153">
        <f t="shared" si="17"/>
        <v>0</v>
      </c>
      <c r="BI154" s="153">
        <f t="shared" si="18"/>
        <v>0</v>
      </c>
      <c r="BJ154" s="13" t="s">
        <v>88</v>
      </c>
      <c r="BK154" s="153">
        <f t="shared" si="19"/>
        <v>0</v>
      </c>
      <c r="BL154" s="13" t="s">
        <v>725</v>
      </c>
      <c r="BM154" s="152" t="s">
        <v>2391</v>
      </c>
    </row>
    <row r="155" spans="2:65" s="1" customFormat="1" ht="16.5" customHeight="1" x14ac:dyDescent="0.2">
      <c r="B155" s="139"/>
      <c r="C155" s="154" t="s">
        <v>287</v>
      </c>
      <c r="D155" s="154" t="s">
        <v>301</v>
      </c>
      <c r="E155" s="155" t="s">
        <v>2392</v>
      </c>
      <c r="F155" s="156" t="s">
        <v>2393</v>
      </c>
      <c r="G155" s="157" t="s">
        <v>294</v>
      </c>
      <c r="H155" s="158">
        <v>20</v>
      </c>
      <c r="I155" s="159"/>
      <c r="J155" s="160">
        <f t="shared" si="10"/>
        <v>0</v>
      </c>
      <c r="K155" s="161"/>
      <c r="L155" s="162"/>
      <c r="M155" s="163" t="s">
        <v>1</v>
      </c>
      <c r="N155" s="164" t="s">
        <v>41</v>
      </c>
      <c r="P155" s="150">
        <f t="shared" si="11"/>
        <v>0</v>
      </c>
      <c r="Q155" s="150">
        <v>2.0000000000000002E-5</v>
      </c>
      <c r="R155" s="150">
        <f t="shared" si="12"/>
        <v>4.0000000000000002E-4</v>
      </c>
      <c r="S155" s="150">
        <v>0</v>
      </c>
      <c r="T155" s="151">
        <f t="shared" si="13"/>
        <v>0</v>
      </c>
      <c r="AR155" s="152" t="s">
        <v>725</v>
      </c>
      <c r="AT155" s="152" t="s">
        <v>301</v>
      </c>
      <c r="AU155" s="152" t="s">
        <v>88</v>
      </c>
      <c r="AY155" s="13" t="s">
        <v>204</v>
      </c>
      <c r="BE155" s="153">
        <f t="shared" si="14"/>
        <v>0</v>
      </c>
      <c r="BF155" s="153">
        <f t="shared" si="15"/>
        <v>0</v>
      </c>
      <c r="BG155" s="153">
        <f t="shared" si="16"/>
        <v>0</v>
      </c>
      <c r="BH155" s="153">
        <f t="shared" si="17"/>
        <v>0</v>
      </c>
      <c r="BI155" s="153">
        <f t="shared" si="18"/>
        <v>0</v>
      </c>
      <c r="BJ155" s="13" t="s">
        <v>88</v>
      </c>
      <c r="BK155" s="153">
        <f t="shared" si="19"/>
        <v>0</v>
      </c>
      <c r="BL155" s="13" t="s">
        <v>725</v>
      </c>
      <c r="BM155" s="152" t="s">
        <v>2394</v>
      </c>
    </row>
    <row r="156" spans="2:65" s="1" customFormat="1" ht="16.5" customHeight="1" x14ac:dyDescent="0.2">
      <c r="B156" s="139"/>
      <c r="C156" s="154" t="s">
        <v>291</v>
      </c>
      <c r="D156" s="154" t="s">
        <v>301</v>
      </c>
      <c r="E156" s="155" t="s">
        <v>2395</v>
      </c>
      <c r="F156" s="156" t="s">
        <v>2396</v>
      </c>
      <c r="G156" s="157" t="s">
        <v>294</v>
      </c>
      <c r="H156" s="158">
        <v>20</v>
      </c>
      <c r="I156" s="159"/>
      <c r="J156" s="160">
        <f t="shared" si="10"/>
        <v>0</v>
      </c>
      <c r="K156" s="161"/>
      <c r="L156" s="162"/>
      <c r="M156" s="163" t="s">
        <v>1</v>
      </c>
      <c r="N156" s="164" t="s">
        <v>41</v>
      </c>
      <c r="P156" s="150">
        <f t="shared" si="11"/>
        <v>0</v>
      </c>
      <c r="Q156" s="150">
        <v>1.0000000000000001E-5</v>
      </c>
      <c r="R156" s="150">
        <f t="shared" si="12"/>
        <v>2.0000000000000001E-4</v>
      </c>
      <c r="S156" s="150">
        <v>0</v>
      </c>
      <c r="T156" s="151">
        <f t="shared" si="13"/>
        <v>0</v>
      </c>
      <c r="AR156" s="152" t="s">
        <v>725</v>
      </c>
      <c r="AT156" s="152" t="s">
        <v>301</v>
      </c>
      <c r="AU156" s="152" t="s">
        <v>88</v>
      </c>
      <c r="AY156" s="13" t="s">
        <v>204</v>
      </c>
      <c r="BE156" s="153">
        <f t="shared" si="14"/>
        <v>0</v>
      </c>
      <c r="BF156" s="153">
        <f t="shared" si="15"/>
        <v>0</v>
      </c>
      <c r="BG156" s="153">
        <f t="shared" si="16"/>
        <v>0</v>
      </c>
      <c r="BH156" s="153">
        <f t="shared" si="17"/>
        <v>0</v>
      </c>
      <c r="BI156" s="153">
        <f t="shared" si="18"/>
        <v>0</v>
      </c>
      <c r="BJ156" s="13" t="s">
        <v>88</v>
      </c>
      <c r="BK156" s="153">
        <f t="shared" si="19"/>
        <v>0</v>
      </c>
      <c r="BL156" s="13" t="s">
        <v>725</v>
      </c>
      <c r="BM156" s="152" t="s">
        <v>2397</v>
      </c>
    </row>
    <row r="157" spans="2:65" s="1" customFormat="1" ht="24.15" customHeight="1" x14ac:dyDescent="0.2">
      <c r="B157" s="139"/>
      <c r="C157" s="140" t="s">
        <v>296</v>
      </c>
      <c r="D157" s="140" t="s">
        <v>206</v>
      </c>
      <c r="E157" s="141" t="s">
        <v>2398</v>
      </c>
      <c r="F157" s="142" t="s">
        <v>2387</v>
      </c>
      <c r="G157" s="143" t="s">
        <v>294</v>
      </c>
      <c r="H157" s="144">
        <v>2</v>
      </c>
      <c r="I157" s="145"/>
      <c r="J157" s="146">
        <f t="shared" si="10"/>
        <v>0</v>
      </c>
      <c r="K157" s="147"/>
      <c r="L157" s="28"/>
      <c r="M157" s="148" t="s">
        <v>1</v>
      </c>
      <c r="N157" s="149" t="s">
        <v>41</v>
      </c>
      <c r="P157" s="150">
        <f t="shared" si="11"/>
        <v>0</v>
      </c>
      <c r="Q157" s="150">
        <v>0</v>
      </c>
      <c r="R157" s="150">
        <f t="shared" si="12"/>
        <v>0</v>
      </c>
      <c r="S157" s="150">
        <v>0</v>
      </c>
      <c r="T157" s="151">
        <f t="shared" si="13"/>
        <v>0</v>
      </c>
      <c r="AR157" s="152" t="s">
        <v>464</v>
      </c>
      <c r="AT157" s="152" t="s">
        <v>206</v>
      </c>
      <c r="AU157" s="152" t="s">
        <v>88</v>
      </c>
      <c r="AY157" s="13" t="s">
        <v>204</v>
      </c>
      <c r="BE157" s="153">
        <f t="shared" si="14"/>
        <v>0</v>
      </c>
      <c r="BF157" s="153">
        <f t="shared" si="15"/>
        <v>0</v>
      </c>
      <c r="BG157" s="153">
        <f t="shared" si="16"/>
        <v>0</v>
      </c>
      <c r="BH157" s="153">
        <f t="shared" si="17"/>
        <v>0</v>
      </c>
      <c r="BI157" s="153">
        <f t="shared" si="18"/>
        <v>0</v>
      </c>
      <c r="BJ157" s="13" t="s">
        <v>88</v>
      </c>
      <c r="BK157" s="153">
        <f t="shared" si="19"/>
        <v>0</v>
      </c>
      <c r="BL157" s="13" t="s">
        <v>464</v>
      </c>
      <c r="BM157" s="152" t="s">
        <v>2399</v>
      </c>
    </row>
    <row r="158" spans="2:65" s="1" customFormat="1" ht="16.5" customHeight="1" x14ac:dyDescent="0.2">
      <c r="B158" s="139"/>
      <c r="C158" s="154" t="s">
        <v>300</v>
      </c>
      <c r="D158" s="154" t="s">
        <v>301</v>
      </c>
      <c r="E158" s="155" t="s">
        <v>2400</v>
      </c>
      <c r="F158" s="156" t="s">
        <v>2401</v>
      </c>
      <c r="G158" s="157" t="s">
        <v>294</v>
      </c>
      <c r="H158" s="158">
        <v>2</v>
      </c>
      <c r="I158" s="159"/>
      <c r="J158" s="160">
        <f t="shared" si="10"/>
        <v>0</v>
      </c>
      <c r="K158" s="161"/>
      <c r="L158" s="162"/>
      <c r="M158" s="163" t="s">
        <v>1</v>
      </c>
      <c r="N158" s="164" t="s">
        <v>41</v>
      </c>
      <c r="P158" s="150">
        <f t="shared" si="11"/>
        <v>0</v>
      </c>
      <c r="Q158" s="150">
        <v>8.0000000000000007E-5</v>
      </c>
      <c r="R158" s="150">
        <f t="shared" si="12"/>
        <v>1.6000000000000001E-4</v>
      </c>
      <c r="S158" s="150">
        <v>0</v>
      </c>
      <c r="T158" s="151">
        <f t="shared" si="13"/>
        <v>0</v>
      </c>
      <c r="AR158" s="152" t="s">
        <v>1727</v>
      </c>
      <c r="AT158" s="152" t="s">
        <v>301</v>
      </c>
      <c r="AU158" s="152" t="s">
        <v>88</v>
      </c>
      <c r="AY158" s="13" t="s">
        <v>204</v>
      </c>
      <c r="BE158" s="153">
        <f t="shared" si="14"/>
        <v>0</v>
      </c>
      <c r="BF158" s="153">
        <f t="shared" si="15"/>
        <v>0</v>
      </c>
      <c r="BG158" s="153">
        <f t="shared" si="16"/>
        <v>0</v>
      </c>
      <c r="BH158" s="153">
        <f t="shared" si="17"/>
        <v>0</v>
      </c>
      <c r="BI158" s="153">
        <f t="shared" si="18"/>
        <v>0</v>
      </c>
      <c r="BJ158" s="13" t="s">
        <v>88</v>
      </c>
      <c r="BK158" s="153">
        <f t="shared" si="19"/>
        <v>0</v>
      </c>
      <c r="BL158" s="13" t="s">
        <v>464</v>
      </c>
      <c r="BM158" s="152" t="s">
        <v>2402</v>
      </c>
    </row>
    <row r="159" spans="2:65" s="1" customFormat="1" ht="16.5" customHeight="1" x14ac:dyDescent="0.2">
      <c r="B159" s="139"/>
      <c r="C159" s="154" t="s">
        <v>306</v>
      </c>
      <c r="D159" s="154" t="s">
        <v>301</v>
      </c>
      <c r="E159" s="155" t="s">
        <v>2403</v>
      </c>
      <c r="F159" s="156" t="s">
        <v>2404</v>
      </c>
      <c r="G159" s="157" t="s">
        <v>294</v>
      </c>
      <c r="H159" s="158">
        <v>2</v>
      </c>
      <c r="I159" s="159"/>
      <c r="J159" s="160">
        <f t="shared" si="10"/>
        <v>0</v>
      </c>
      <c r="K159" s="161"/>
      <c r="L159" s="162"/>
      <c r="M159" s="163" t="s">
        <v>1</v>
      </c>
      <c r="N159" s="164" t="s">
        <v>41</v>
      </c>
      <c r="P159" s="150">
        <f t="shared" si="11"/>
        <v>0</v>
      </c>
      <c r="Q159" s="150">
        <v>2.0000000000000002E-5</v>
      </c>
      <c r="R159" s="150">
        <f t="shared" si="12"/>
        <v>4.0000000000000003E-5</v>
      </c>
      <c r="S159" s="150">
        <v>0</v>
      </c>
      <c r="T159" s="151">
        <f t="shared" si="13"/>
        <v>0</v>
      </c>
      <c r="AR159" s="152" t="s">
        <v>1727</v>
      </c>
      <c r="AT159" s="152" t="s">
        <v>301</v>
      </c>
      <c r="AU159" s="152" t="s">
        <v>88</v>
      </c>
      <c r="AY159" s="13" t="s">
        <v>204</v>
      </c>
      <c r="BE159" s="153">
        <f t="shared" si="14"/>
        <v>0</v>
      </c>
      <c r="BF159" s="153">
        <f t="shared" si="15"/>
        <v>0</v>
      </c>
      <c r="BG159" s="153">
        <f t="shared" si="16"/>
        <v>0</v>
      </c>
      <c r="BH159" s="153">
        <f t="shared" si="17"/>
        <v>0</v>
      </c>
      <c r="BI159" s="153">
        <f t="shared" si="18"/>
        <v>0</v>
      </c>
      <c r="BJ159" s="13" t="s">
        <v>88</v>
      </c>
      <c r="BK159" s="153">
        <f t="shared" si="19"/>
        <v>0</v>
      </c>
      <c r="BL159" s="13" t="s">
        <v>464</v>
      </c>
      <c r="BM159" s="152" t="s">
        <v>2405</v>
      </c>
    </row>
    <row r="160" spans="2:65" s="1" customFormat="1" ht="16.5" customHeight="1" x14ac:dyDescent="0.2">
      <c r="B160" s="139"/>
      <c r="C160" s="154" t="s">
        <v>310</v>
      </c>
      <c r="D160" s="154" t="s">
        <v>301</v>
      </c>
      <c r="E160" s="155" t="s">
        <v>2406</v>
      </c>
      <c r="F160" s="156" t="s">
        <v>2407</v>
      </c>
      <c r="G160" s="157" t="s">
        <v>294</v>
      </c>
      <c r="H160" s="158">
        <v>2</v>
      </c>
      <c r="I160" s="159"/>
      <c r="J160" s="160">
        <f t="shared" si="10"/>
        <v>0</v>
      </c>
      <c r="K160" s="161"/>
      <c r="L160" s="162"/>
      <c r="M160" s="163" t="s">
        <v>1</v>
      </c>
      <c r="N160" s="164" t="s">
        <v>41</v>
      </c>
      <c r="P160" s="150">
        <f t="shared" si="11"/>
        <v>0</v>
      </c>
      <c r="Q160" s="150">
        <v>1.0000000000000001E-5</v>
      </c>
      <c r="R160" s="150">
        <f t="shared" si="12"/>
        <v>2.0000000000000002E-5</v>
      </c>
      <c r="S160" s="150">
        <v>0</v>
      </c>
      <c r="T160" s="151">
        <f t="shared" si="13"/>
        <v>0</v>
      </c>
      <c r="AR160" s="152" t="s">
        <v>1727</v>
      </c>
      <c r="AT160" s="152" t="s">
        <v>301</v>
      </c>
      <c r="AU160" s="152" t="s">
        <v>88</v>
      </c>
      <c r="AY160" s="13" t="s">
        <v>204</v>
      </c>
      <c r="BE160" s="153">
        <f t="shared" si="14"/>
        <v>0</v>
      </c>
      <c r="BF160" s="153">
        <f t="shared" si="15"/>
        <v>0</v>
      </c>
      <c r="BG160" s="153">
        <f t="shared" si="16"/>
        <v>0</v>
      </c>
      <c r="BH160" s="153">
        <f t="shared" si="17"/>
        <v>0</v>
      </c>
      <c r="BI160" s="153">
        <f t="shared" si="18"/>
        <v>0</v>
      </c>
      <c r="BJ160" s="13" t="s">
        <v>88</v>
      </c>
      <c r="BK160" s="153">
        <f t="shared" si="19"/>
        <v>0</v>
      </c>
      <c r="BL160" s="13" t="s">
        <v>464</v>
      </c>
      <c r="BM160" s="152" t="s">
        <v>2408</v>
      </c>
    </row>
    <row r="161" spans="2:65" s="1" customFormat="1" ht="24.15" customHeight="1" x14ac:dyDescent="0.2">
      <c r="B161" s="139"/>
      <c r="C161" s="140" t="s">
        <v>314</v>
      </c>
      <c r="D161" s="140" t="s">
        <v>206</v>
      </c>
      <c r="E161" s="141" t="s">
        <v>2409</v>
      </c>
      <c r="F161" s="142" t="s">
        <v>2410</v>
      </c>
      <c r="G161" s="143" t="s">
        <v>294</v>
      </c>
      <c r="H161" s="144">
        <v>20</v>
      </c>
      <c r="I161" s="145"/>
      <c r="J161" s="146">
        <f t="shared" si="10"/>
        <v>0</v>
      </c>
      <c r="K161" s="147"/>
      <c r="L161" s="28"/>
      <c r="M161" s="148" t="s">
        <v>1</v>
      </c>
      <c r="N161" s="149" t="s">
        <v>41</v>
      </c>
      <c r="P161" s="150">
        <f t="shared" si="11"/>
        <v>0</v>
      </c>
      <c r="Q161" s="150">
        <v>0</v>
      </c>
      <c r="R161" s="150">
        <f t="shared" si="12"/>
        <v>0</v>
      </c>
      <c r="S161" s="150">
        <v>0</v>
      </c>
      <c r="T161" s="151">
        <f t="shared" si="13"/>
        <v>0</v>
      </c>
      <c r="AR161" s="152" t="s">
        <v>464</v>
      </c>
      <c r="AT161" s="152" t="s">
        <v>206</v>
      </c>
      <c r="AU161" s="152" t="s">
        <v>88</v>
      </c>
      <c r="AY161" s="13" t="s">
        <v>204</v>
      </c>
      <c r="BE161" s="153">
        <f t="shared" si="14"/>
        <v>0</v>
      </c>
      <c r="BF161" s="153">
        <f t="shared" si="15"/>
        <v>0</v>
      </c>
      <c r="BG161" s="153">
        <f t="shared" si="16"/>
        <v>0</v>
      </c>
      <c r="BH161" s="153">
        <f t="shared" si="17"/>
        <v>0</v>
      </c>
      <c r="BI161" s="153">
        <f t="shared" si="18"/>
        <v>0</v>
      </c>
      <c r="BJ161" s="13" t="s">
        <v>88</v>
      </c>
      <c r="BK161" s="153">
        <f t="shared" si="19"/>
        <v>0</v>
      </c>
      <c r="BL161" s="13" t="s">
        <v>464</v>
      </c>
      <c r="BM161" s="152" t="s">
        <v>2411</v>
      </c>
    </row>
    <row r="162" spans="2:65" s="1" customFormat="1" ht="16.5" customHeight="1" x14ac:dyDescent="0.2">
      <c r="B162" s="139"/>
      <c r="C162" s="154" t="s">
        <v>318</v>
      </c>
      <c r="D162" s="154" t="s">
        <v>301</v>
      </c>
      <c r="E162" s="155" t="s">
        <v>2412</v>
      </c>
      <c r="F162" s="156" t="s">
        <v>2413</v>
      </c>
      <c r="G162" s="157" t="s">
        <v>294</v>
      </c>
      <c r="H162" s="158">
        <v>20</v>
      </c>
      <c r="I162" s="159"/>
      <c r="J162" s="160">
        <f t="shared" si="10"/>
        <v>0</v>
      </c>
      <c r="K162" s="161"/>
      <c r="L162" s="162"/>
      <c r="M162" s="163" t="s">
        <v>1</v>
      </c>
      <c r="N162" s="164" t="s">
        <v>41</v>
      </c>
      <c r="P162" s="150">
        <f t="shared" si="11"/>
        <v>0</v>
      </c>
      <c r="Q162" s="150">
        <v>5.0000000000000002E-5</v>
      </c>
      <c r="R162" s="150">
        <f t="shared" si="12"/>
        <v>1E-3</v>
      </c>
      <c r="S162" s="150">
        <v>0</v>
      </c>
      <c r="T162" s="151">
        <f t="shared" si="13"/>
        <v>0</v>
      </c>
      <c r="AR162" s="152" t="s">
        <v>725</v>
      </c>
      <c r="AT162" s="152" t="s">
        <v>301</v>
      </c>
      <c r="AU162" s="152" t="s">
        <v>88</v>
      </c>
      <c r="AY162" s="13" t="s">
        <v>204</v>
      </c>
      <c r="BE162" s="153">
        <f t="shared" si="14"/>
        <v>0</v>
      </c>
      <c r="BF162" s="153">
        <f t="shared" si="15"/>
        <v>0</v>
      </c>
      <c r="BG162" s="153">
        <f t="shared" si="16"/>
        <v>0</v>
      </c>
      <c r="BH162" s="153">
        <f t="shared" si="17"/>
        <v>0</v>
      </c>
      <c r="BI162" s="153">
        <f t="shared" si="18"/>
        <v>0</v>
      </c>
      <c r="BJ162" s="13" t="s">
        <v>88</v>
      </c>
      <c r="BK162" s="153">
        <f t="shared" si="19"/>
        <v>0</v>
      </c>
      <c r="BL162" s="13" t="s">
        <v>725</v>
      </c>
      <c r="BM162" s="152" t="s">
        <v>2414</v>
      </c>
    </row>
    <row r="163" spans="2:65" s="1" customFormat="1" ht="16.5" customHeight="1" x14ac:dyDescent="0.2">
      <c r="B163" s="139"/>
      <c r="C163" s="154" t="s">
        <v>322</v>
      </c>
      <c r="D163" s="154" t="s">
        <v>301</v>
      </c>
      <c r="E163" s="155" t="s">
        <v>2415</v>
      </c>
      <c r="F163" s="156" t="s">
        <v>2416</v>
      </c>
      <c r="G163" s="157" t="s">
        <v>294</v>
      </c>
      <c r="H163" s="158">
        <v>20</v>
      </c>
      <c r="I163" s="159"/>
      <c r="J163" s="160">
        <f t="shared" si="10"/>
        <v>0</v>
      </c>
      <c r="K163" s="161"/>
      <c r="L163" s="162"/>
      <c r="M163" s="163" t="s">
        <v>1</v>
      </c>
      <c r="N163" s="164" t="s">
        <v>41</v>
      </c>
      <c r="P163" s="150">
        <f t="shared" si="11"/>
        <v>0</v>
      </c>
      <c r="Q163" s="150">
        <v>2.0000000000000002E-5</v>
      </c>
      <c r="R163" s="150">
        <f t="shared" si="12"/>
        <v>4.0000000000000002E-4</v>
      </c>
      <c r="S163" s="150">
        <v>0</v>
      </c>
      <c r="T163" s="151">
        <f t="shared" si="13"/>
        <v>0</v>
      </c>
      <c r="AR163" s="152" t="s">
        <v>725</v>
      </c>
      <c r="AT163" s="152" t="s">
        <v>301</v>
      </c>
      <c r="AU163" s="152" t="s">
        <v>88</v>
      </c>
      <c r="AY163" s="13" t="s">
        <v>204</v>
      </c>
      <c r="BE163" s="153">
        <f t="shared" si="14"/>
        <v>0</v>
      </c>
      <c r="BF163" s="153">
        <f t="shared" si="15"/>
        <v>0</v>
      </c>
      <c r="BG163" s="153">
        <f t="shared" si="16"/>
        <v>0</v>
      </c>
      <c r="BH163" s="153">
        <f t="shared" si="17"/>
        <v>0</v>
      </c>
      <c r="BI163" s="153">
        <f t="shared" si="18"/>
        <v>0</v>
      </c>
      <c r="BJ163" s="13" t="s">
        <v>88</v>
      </c>
      <c r="BK163" s="153">
        <f t="shared" si="19"/>
        <v>0</v>
      </c>
      <c r="BL163" s="13" t="s">
        <v>725</v>
      </c>
      <c r="BM163" s="152" t="s">
        <v>2417</v>
      </c>
    </row>
    <row r="164" spans="2:65" s="1" customFormat="1" ht="16.5" customHeight="1" x14ac:dyDescent="0.2">
      <c r="B164" s="139"/>
      <c r="C164" s="154" t="s">
        <v>326</v>
      </c>
      <c r="D164" s="154" t="s">
        <v>301</v>
      </c>
      <c r="E164" s="155" t="s">
        <v>2395</v>
      </c>
      <c r="F164" s="156" t="s">
        <v>2396</v>
      </c>
      <c r="G164" s="157" t="s">
        <v>294</v>
      </c>
      <c r="H164" s="158">
        <v>20</v>
      </c>
      <c r="I164" s="159"/>
      <c r="J164" s="160">
        <f t="shared" si="10"/>
        <v>0</v>
      </c>
      <c r="K164" s="161"/>
      <c r="L164" s="162"/>
      <c r="M164" s="163" t="s">
        <v>1</v>
      </c>
      <c r="N164" s="164" t="s">
        <v>41</v>
      </c>
      <c r="P164" s="150">
        <f t="shared" si="11"/>
        <v>0</v>
      </c>
      <c r="Q164" s="150">
        <v>1.0000000000000001E-5</v>
      </c>
      <c r="R164" s="150">
        <f t="shared" si="12"/>
        <v>2.0000000000000001E-4</v>
      </c>
      <c r="S164" s="150">
        <v>0</v>
      </c>
      <c r="T164" s="151">
        <f t="shared" si="13"/>
        <v>0</v>
      </c>
      <c r="AR164" s="152" t="s">
        <v>725</v>
      </c>
      <c r="AT164" s="152" t="s">
        <v>301</v>
      </c>
      <c r="AU164" s="152" t="s">
        <v>88</v>
      </c>
      <c r="AY164" s="13" t="s">
        <v>204</v>
      </c>
      <c r="BE164" s="153">
        <f t="shared" si="14"/>
        <v>0</v>
      </c>
      <c r="BF164" s="153">
        <f t="shared" si="15"/>
        <v>0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3" t="s">
        <v>88</v>
      </c>
      <c r="BK164" s="153">
        <f t="shared" si="19"/>
        <v>0</v>
      </c>
      <c r="BL164" s="13" t="s">
        <v>725</v>
      </c>
      <c r="BM164" s="152" t="s">
        <v>2418</v>
      </c>
    </row>
    <row r="165" spans="2:65" s="1" customFormat="1" ht="24.15" customHeight="1" x14ac:dyDescent="0.2">
      <c r="B165" s="139"/>
      <c r="C165" s="140" t="s">
        <v>330</v>
      </c>
      <c r="D165" s="140" t="s">
        <v>206</v>
      </c>
      <c r="E165" s="141" t="s">
        <v>2419</v>
      </c>
      <c r="F165" s="142" t="s">
        <v>2420</v>
      </c>
      <c r="G165" s="143" t="s">
        <v>294</v>
      </c>
      <c r="H165" s="144">
        <v>2</v>
      </c>
      <c r="I165" s="145"/>
      <c r="J165" s="146">
        <f t="shared" si="10"/>
        <v>0</v>
      </c>
      <c r="K165" s="147"/>
      <c r="L165" s="28"/>
      <c r="M165" s="148" t="s">
        <v>1</v>
      </c>
      <c r="N165" s="149" t="s">
        <v>41</v>
      </c>
      <c r="P165" s="150">
        <f t="shared" si="11"/>
        <v>0</v>
      </c>
      <c r="Q165" s="150">
        <v>0</v>
      </c>
      <c r="R165" s="150">
        <f t="shared" si="12"/>
        <v>0</v>
      </c>
      <c r="S165" s="150">
        <v>0</v>
      </c>
      <c r="T165" s="151">
        <f t="shared" si="13"/>
        <v>0</v>
      </c>
      <c r="AR165" s="152" t="s">
        <v>464</v>
      </c>
      <c r="AT165" s="152" t="s">
        <v>206</v>
      </c>
      <c r="AU165" s="152" t="s">
        <v>88</v>
      </c>
      <c r="AY165" s="13" t="s">
        <v>204</v>
      </c>
      <c r="BE165" s="153">
        <f t="shared" si="14"/>
        <v>0</v>
      </c>
      <c r="BF165" s="153">
        <f t="shared" si="15"/>
        <v>0</v>
      </c>
      <c r="BG165" s="153">
        <f t="shared" si="16"/>
        <v>0</v>
      </c>
      <c r="BH165" s="153">
        <f t="shared" si="17"/>
        <v>0</v>
      </c>
      <c r="BI165" s="153">
        <f t="shared" si="18"/>
        <v>0</v>
      </c>
      <c r="BJ165" s="13" t="s">
        <v>88</v>
      </c>
      <c r="BK165" s="153">
        <f t="shared" si="19"/>
        <v>0</v>
      </c>
      <c r="BL165" s="13" t="s">
        <v>464</v>
      </c>
      <c r="BM165" s="152" t="s">
        <v>2421</v>
      </c>
    </row>
    <row r="166" spans="2:65" s="1" customFormat="1" ht="24.15" customHeight="1" x14ac:dyDescent="0.2">
      <c r="B166" s="139"/>
      <c r="C166" s="154" t="s">
        <v>334</v>
      </c>
      <c r="D166" s="154" t="s">
        <v>301</v>
      </c>
      <c r="E166" s="155" t="s">
        <v>2422</v>
      </c>
      <c r="F166" s="156" t="s">
        <v>2423</v>
      </c>
      <c r="G166" s="157" t="s">
        <v>294</v>
      </c>
      <c r="H166" s="158">
        <v>2</v>
      </c>
      <c r="I166" s="159"/>
      <c r="J166" s="160">
        <f t="shared" si="10"/>
        <v>0</v>
      </c>
      <c r="K166" s="161"/>
      <c r="L166" s="162"/>
      <c r="M166" s="163" t="s">
        <v>1</v>
      </c>
      <c r="N166" s="164" t="s">
        <v>41</v>
      </c>
      <c r="P166" s="150">
        <f t="shared" si="11"/>
        <v>0</v>
      </c>
      <c r="Q166" s="150">
        <v>6.9999999999999994E-5</v>
      </c>
      <c r="R166" s="150">
        <f t="shared" si="12"/>
        <v>1.3999999999999999E-4</v>
      </c>
      <c r="S166" s="150">
        <v>0</v>
      </c>
      <c r="T166" s="151">
        <f t="shared" si="13"/>
        <v>0</v>
      </c>
      <c r="AR166" s="152" t="s">
        <v>1727</v>
      </c>
      <c r="AT166" s="152" t="s">
        <v>301</v>
      </c>
      <c r="AU166" s="152" t="s">
        <v>88</v>
      </c>
      <c r="AY166" s="13" t="s">
        <v>204</v>
      </c>
      <c r="BE166" s="153">
        <f t="shared" si="14"/>
        <v>0</v>
      </c>
      <c r="BF166" s="153">
        <f t="shared" si="15"/>
        <v>0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3" t="s">
        <v>88</v>
      </c>
      <c r="BK166" s="153">
        <f t="shared" si="19"/>
        <v>0</v>
      </c>
      <c r="BL166" s="13" t="s">
        <v>464</v>
      </c>
      <c r="BM166" s="152" t="s">
        <v>2424</v>
      </c>
    </row>
    <row r="167" spans="2:65" s="1" customFormat="1" ht="16.5" customHeight="1" x14ac:dyDescent="0.2">
      <c r="B167" s="139"/>
      <c r="C167" s="154" t="s">
        <v>338</v>
      </c>
      <c r="D167" s="154" t="s">
        <v>301</v>
      </c>
      <c r="E167" s="155" t="s">
        <v>2425</v>
      </c>
      <c r="F167" s="156" t="s">
        <v>2426</v>
      </c>
      <c r="G167" s="157" t="s">
        <v>294</v>
      </c>
      <c r="H167" s="158">
        <v>2</v>
      </c>
      <c r="I167" s="159"/>
      <c r="J167" s="160">
        <f t="shared" si="10"/>
        <v>0</v>
      </c>
      <c r="K167" s="161"/>
      <c r="L167" s="162"/>
      <c r="M167" s="163" t="s">
        <v>1</v>
      </c>
      <c r="N167" s="164" t="s">
        <v>41</v>
      </c>
      <c r="P167" s="150">
        <f t="shared" si="11"/>
        <v>0</v>
      </c>
      <c r="Q167" s="150">
        <v>3.0000000000000001E-5</v>
      </c>
      <c r="R167" s="150">
        <f t="shared" si="12"/>
        <v>6.0000000000000002E-5</v>
      </c>
      <c r="S167" s="150">
        <v>0</v>
      </c>
      <c r="T167" s="151">
        <f t="shared" si="13"/>
        <v>0</v>
      </c>
      <c r="AR167" s="152" t="s">
        <v>1727</v>
      </c>
      <c r="AT167" s="152" t="s">
        <v>301</v>
      </c>
      <c r="AU167" s="152" t="s">
        <v>88</v>
      </c>
      <c r="AY167" s="13" t="s">
        <v>204</v>
      </c>
      <c r="BE167" s="153">
        <f t="shared" si="14"/>
        <v>0</v>
      </c>
      <c r="BF167" s="153">
        <f t="shared" si="15"/>
        <v>0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3" t="s">
        <v>88</v>
      </c>
      <c r="BK167" s="153">
        <f t="shared" si="19"/>
        <v>0</v>
      </c>
      <c r="BL167" s="13" t="s">
        <v>464</v>
      </c>
      <c r="BM167" s="152" t="s">
        <v>2427</v>
      </c>
    </row>
    <row r="168" spans="2:65" s="1" customFormat="1" ht="24.15" customHeight="1" x14ac:dyDescent="0.2">
      <c r="B168" s="139"/>
      <c r="C168" s="140" t="s">
        <v>342</v>
      </c>
      <c r="D168" s="140" t="s">
        <v>206</v>
      </c>
      <c r="E168" s="141" t="s">
        <v>2428</v>
      </c>
      <c r="F168" s="142" t="s">
        <v>2429</v>
      </c>
      <c r="G168" s="143" t="s">
        <v>294</v>
      </c>
      <c r="H168" s="144">
        <v>15</v>
      </c>
      <c r="I168" s="145"/>
      <c r="J168" s="146">
        <f t="shared" si="10"/>
        <v>0</v>
      </c>
      <c r="K168" s="147"/>
      <c r="L168" s="28"/>
      <c r="M168" s="148" t="s">
        <v>1</v>
      </c>
      <c r="N168" s="149" t="s">
        <v>41</v>
      </c>
      <c r="P168" s="150">
        <f t="shared" si="11"/>
        <v>0</v>
      </c>
      <c r="Q168" s="150">
        <v>0</v>
      </c>
      <c r="R168" s="150">
        <f t="shared" si="12"/>
        <v>0</v>
      </c>
      <c r="S168" s="150">
        <v>0</v>
      </c>
      <c r="T168" s="151">
        <f t="shared" si="13"/>
        <v>0</v>
      </c>
      <c r="AR168" s="152" t="s">
        <v>464</v>
      </c>
      <c r="AT168" s="152" t="s">
        <v>206</v>
      </c>
      <c r="AU168" s="152" t="s">
        <v>88</v>
      </c>
      <c r="AY168" s="13" t="s">
        <v>204</v>
      </c>
      <c r="BE168" s="153">
        <f t="shared" si="14"/>
        <v>0</v>
      </c>
      <c r="BF168" s="153">
        <f t="shared" si="15"/>
        <v>0</v>
      </c>
      <c r="BG168" s="153">
        <f t="shared" si="16"/>
        <v>0</v>
      </c>
      <c r="BH168" s="153">
        <f t="shared" si="17"/>
        <v>0</v>
      </c>
      <c r="BI168" s="153">
        <f t="shared" si="18"/>
        <v>0</v>
      </c>
      <c r="BJ168" s="13" t="s">
        <v>88</v>
      </c>
      <c r="BK168" s="153">
        <f t="shared" si="19"/>
        <v>0</v>
      </c>
      <c r="BL168" s="13" t="s">
        <v>464</v>
      </c>
      <c r="BM168" s="152" t="s">
        <v>2430</v>
      </c>
    </row>
    <row r="169" spans="2:65" s="1" customFormat="1" ht="16.5" customHeight="1" x14ac:dyDescent="0.2">
      <c r="B169" s="139"/>
      <c r="C169" s="154" t="s">
        <v>346</v>
      </c>
      <c r="D169" s="154" t="s">
        <v>301</v>
      </c>
      <c r="E169" s="155" t="s">
        <v>2431</v>
      </c>
      <c r="F169" s="156" t="s">
        <v>2432</v>
      </c>
      <c r="G169" s="157" t="s">
        <v>294</v>
      </c>
      <c r="H169" s="158">
        <v>15</v>
      </c>
      <c r="I169" s="159"/>
      <c r="J169" s="160">
        <f t="shared" si="10"/>
        <v>0</v>
      </c>
      <c r="K169" s="161"/>
      <c r="L169" s="162"/>
      <c r="M169" s="163" t="s">
        <v>1</v>
      </c>
      <c r="N169" s="164" t="s">
        <v>41</v>
      </c>
      <c r="P169" s="150">
        <f t="shared" si="11"/>
        <v>0</v>
      </c>
      <c r="Q169" s="150">
        <v>5.0000000000000002E-5</v>
      </c>
      <c r="R169" s="150">
        <f t="shared" si="12"/>
        <v>7.5000000000000002E-4</v>
      </c>
      <c r="S169" s="150">
        <v>0</v>
      </c>
      <c r="T169" s="151">
        <f t="shared" si="13"/>
        <v>0</v>
      </c>
      <c r="AR169" s="152" t="s">
        <v>725</v>
      </c>
      <c r="AT169" s="152" t="s">
        <v>301</v>
      </c>
      <c r="AU169" s="152" t="s">
        <v>88</v>
      </c>
      <c r="AY169" s="13" t="s">
        <v>204</v>
      </c>
      <c r="BE169" s="153">
        <f t="shared" si="14"/>
        <v>0</v>
      </c>
      <c r="BF169" s="153">
        <f t="shared" si="15"/>
        <v>0</v>
      </c>
      <c r="BG169" s="153">
        <f t="shared" si="16"/>
        <v>0</v>
      </c>
      <c r="BH169" s="153">
        <f t="shared" si="17"/>
        <v>0</v>
      </c>
      <c r="BI169" s="153">
        <f t="shared" si="18"/>
        <v>0</v>
      </c>
      <c r="BJ169" s="13" t="s">
        <v>88</v>
      </c>
      <c r="BK169" s="153">
        <f t="shared" si="19"/>
        <v>0</v>
      </c>
      <c r="BL169" s="13" t="s">
        <v>725</v>
      </c>
      <c r="BM169" s="152" t="s">
        <v>2433</v>
      </c>
    </row>
    <row r="170" spans="2:65" s="1" customFormat="1" ht="16.5" customHeight="1" x14ac:dyDescent="0.2">
      <c r="B170" s="139"/>
      <c r="C170" s="154" t="s">
        <v>350</v>
      </c>
      <c r="D170" s="154" t="s">
        <v>301</v>
      </c>
      <c r="E170" s="155" t="s">
        <v>2434</v>
      </c>
      <c r="F170" s="156" t="s">
        <v>2404</v>
      </c>
      <c r="G170" s="157" t="s">
        <v>294</v>
      </c>
      <c r="H170" s="158">
        <v>15</v>
      </c>
      <c r="I170" s="159"/>
      <c r="J170" s="160">
        <f t="shared" si="10"/>
        <v>0</v>
      </c>
      <c r="K170" s="161"/>
      <c r="L170" s="162"/>
      <c r="M170" s="163" t="s">
        <v>1</v>
      </c>
      <c r="N170" s="164" t="s">
        <v>41</v>
      </c>
      <c r="P170" s="150">
        <f t="shared" si="11"/>
        <v>0</v>
      </c>
      <c r="Q170" s="150">
        <v>2.0000000000000002E-5</v>
      </c>
      <c r="R170" s="150">
        <f t="shared" si="12"/>
        <v>3.0000000000000003E-4</v>
      </c>
      <c r="S170" s="150">
        <v>0</v>
      </c>
      <c r="T170" s="151">
        <f t="shared" si="13"/>
        <v>0</v>
      </c>
      <c r="AR170" s="152" t="s">
        <v>725</v>
      </c>
      <c r="AT170" s="152" t="s">
        <v>301</v>
      </c>
      <c r="AU170" s="152" t="s">
        <v>88</v>
      </c>
      <c r="AY170" s="13" t="s">
        <v>204</v>
      </c>
      <c r="BE170" s="153">
        <f t="shared" si="14"/>
        <v>0</v>
      </c>
      <c r="BF170" s="153">
        <f t="shared" si="15"/>
        <v>0</v>
      </c>
      <c r="BG170" s="153">
        <f t="shared" si="16"/>
        <v>0</v>
      </c>
      <c r="BH170" s="153">
        <f t="shared" si="17"/>
        <v>0</v>
      </c>
      <c r="BI170" s="153">
        <f t="shared" si="18"/>
        <v>0</v>
      </c>
      <c r="BJ170" s="13" t="s">
        <v>88</v>
      </c>
      <c r="BK170" s="153">
        <f t="shared" si="19"/>
        <v>0</v>
      </c>
      <c r="BL170" s="13" t="s">
        <v>725</v>
      </c>
      <c r="BM170" s="152" t="s">
        <v>2435</v>
      </c>
    </row>
    <row r="171" spans="2:65" s="1" customFormat="1" ht="16.5" customHeight="1" x14ac:dyDescent="0.2">
      <c r="B171" s="139"/>
      <c r="C171" s="154" t="s">
        <v>354</v>
      </c>
      <c r="D171" s="154" t="s">
        <v>301</v>
      </c>
      <c r="E171" s="155" t="s">
        <v>2395</v>
      </c>
      <c r="F171" s="156" t="s">
        <v>2396</v>
      </c>
      <c r="G171" s="157" t="s">
        <v>294</v>
      </c>
      <c r="H171" s="158">
        <v>15</v>
      </c>
      <c r="I171" s="159"/>
      <c r="J171" s="160">
        <f t="shared" si="10"/>
        <v>0</v>
      </c>
      <c r="K171" s="161"/>
      <c r="L171" s="162"/>
      <c r="M171" s="163" t="s">
        <v>1</v>
      </c>
      <c r="N171" s="164" t="s">
        <v>41</v>
      </c>
      <c r="P171" s="150">
        <f t="shared" si="11"/>
        <v>0</v>
      </c>
      <c r="Q171" s="150">
        <v>1.0000000000000001E-5</v>
      </c>
      <c r="R171" s="150">
        <f t="shared" si="12"/>
        <v>1.5000000000000001E-4</v>
      </c>
      <c r="S171" s="150">
        <v>0</v>
      </c>
      <c r="T171" s="151">
        <f t="shared" si="13"/>
        <v>0</v>
      </c>
      <c r="AR171" s="152" t="s">
        <v>725</v>
      </c>
      <c r="AT171" s="152" t="s">
        <v>301</v>
      </c>
      <c r="AU171" s="152" t="s">
        <v>88</v>
      </c>
      <c r="AY171" s="13" t="s">
        <v>204</v>
      </c>
      <c r="BE171" s="153">
        <f t="shared" si="14"/>
        <v>0</v>
      </c>
      <c r="BF171" s="153">
        <f t="shared" si="15"/>
        <v>0</v>
      </c>
      <c r="BG171" s="153">
        <f t="shared" si="16"/>
        <v>0</v>
      </c>
      <c r="BH171" s="153">
        <f t="shared" si="17"/>
        <v>0</v>
      </c>
      <c r="BI171" s="153">
        <f t="shared" si="18"/>
        <v>0</v>
      </c>
      <c r="BJ171" s="13" t="s">
        <v>88</v>
      </c>
      <c r="BK171" s="153">
        <f t="shared" si="19"/>
        <v>0</v>
      </c>
      <c r="BL171" s="13" t="s">
        <v>725</v>
      </c>
      <c r="BM171" s="152" t="s">
        <v>2436</v>
      </c>
    </row>
    <row r="172" spans="2:65" s="1" customFormat="1" ht="24.15" customHeight="1" x14ac:dyDescent="0.2">
      <c r="B172" s="139"/>
      <c r="C172" s="140" t="s">
        <v>358</v>
      </c>
      <c r="D172" s="140" t="s">
        <v>206</v>
      </c>
      <c r="E172" s="141" t="s">
        <v>2437</v>
      </c>
      <c r="F172" s="142" t="s">
        <v>2438</v>
      </c>
      <c r="G172" s="143" t="s">
        <v>294</v>
      </c>
      <c r="H172" s="144">
        <v>5</v>
      </c>
      <c r="I172" s="145"/>
      <c r="J172" s="146">
        <f t="shared" si="10"/>
        <v>0</v>
      </c>
      <c r="K172" s="147"/>
      <c r="L172" s="28"/>
      <c r="M172" s="148" t="s">
        <v>1</v>
      </c>
      <c r="N172" s="149" t="s">
        <v>41</v>
      </c>
      <c r="P172" s="150">
        <f t="shared" si="11"/>
        <v>0</v>
      </c>
      <c r="Q172" s="150">
        <v>0</v>
      </c>
      <c r="R172" s="150">
        <f t="shared" si="12"/>
        <v>0</v>
      </c>
      <c r="S172" s="150">
        <v>0</v>
      </c>
      <c r="T172" s="151">
        <f t="shared" si="13"/>
        <v>0</v>
      </c>
      <c r="AR172" s="152" t="s">
        <v>464</v>
      </c>
      <c r="AT172" s="152" t="s">
        <v>206</v>
      </c>
      <c r="AU172" s="152" t="s">
        <v>88</v>
      </c>
      <c r="AY172" s="13" t="s">
        <v>204</v>
      </c>
      <c r="BE172" s="153">
        <f t="shared" si="14"/>
        <v>0</v>
      </c>
      <c r="BF172" s="153">
        <f t="shared" si="15"/>
        <v>0</v>
      </c>
      <c r="BG172" s="153">
        <f t="shared" si="16"/>
        <v>0</v>
      </c>
      <c r="BH172" s="153">
        <f t="shared" si="17"/>
        <v>0</v>
      </c>
      <c r="BI172" s="153">
        <f t="shared" si="18"/>
        <v>0</v>
      </c>
      <c r="BJ172" s="13" t="s">
        <v>88</v>
      </c>
      <c r="BK172" s="153">
        <f t="shared" si="19"/>
        <v>0</v>
      </c>
      <c r="BL172" s="13" t="s">
        <v>464</v>
      </c>
      <c r="BM172" s="152" t="s">
        <v>2439</v>
      </c>
    </row>
    <row r="173" spans="2:65" s="1" customFormat="1" ht="16.5" customHeight="1" x14ac:dyDescent="0.2">
      <c r="B173" s="139"/>
      <c r="C173" s="154" t="s">
        <v>362</v>
      </c>
      <c r="D173" s="154" t="s">
        <v>301</v>
      </c>
      <c r="E173" s="155" t="s">
        <v>2440</v>
      </c>
      <c r="F173" s="156" t="s">
        <v>2441</v>
      </c>
      <c r="G173" s="157" t="s">
        <v>294</v>
      </c>
      <c r="H173" s="158">
        <v>5</v>
      </c>
      <c r="I173" s="159"/>
      <c r="J173" s="160">
        <f t="shared" si="10"/>
        <v>0</v>
      </c>
      <c r="K173" s="161"/>
      <c r="L173" s="162"/>
      <c r="M173" s="163" t="s">
        <v>1</v>
      </c>
      <c r="N173" s="164" t="s">
        <v>41</v>
      </c>
      <c r="P173" s="150">
        <f t="shared" si="11"/>
        <v>0</v>
      </c>
      <c r="Q173" s="150">
        <v>5.0000000000000002E-5</v>
      </c>
      <c r="R173" s="150">
        <f t="shared" si="12"/>
        <v>2.5000000000000001E-4</v>
      </c>
      <c r="S173" s="150">
        <v>0</v>
      </c>
      <c r="T173" s="151">
        <f t="shared" si="13"/>
        <v>0</v>
      </c>
      <c r="AR173" s="152" t="s">
        <v>725</v>
      </c>
      <c r="AT173" s="152" t="s">
        <v>301</v>
      </c>
      <c r="AU173" s="152" t="s">
        <v>88</v>
      </c>
      <c r="AY173" s="13" t="s">
        <v>204</v>
      </c>
      <c r="BE173" s="153">
        <f t="shared" si="14"/>
        <v>0</v>
      </c>
      <c r="BF173" s="153">
        <f t="shared" si="15"/>
        <v>0</v>
      </c>
      <c r="BG173" s="153">
        <f t="shared" si="16"/>
        <v>0</v>
      </c>
      <c r="BH173" s="153">
        <f t="shared" si="17"/>
        <v>0</v>
      </c>
      <c r="BI173" s="153">
        <f t="shared" si="18"/>
        <v>0</v>
      </c>
      <c r="BJ173" s="13" t="s">
        <v>88</v>
      </c>
      <c r="BK173" s="153">
        <f t="shared" si="19"/>
        <v>0</v>
      </c>
      <c r="BL173" s="13" t="s">
        <v>725</v>
      </c>
      <c r="BM173" s="152" t="s">
        <v>2442</v>
      </c>
    </row>
    <row r="174" spans="2:65" s="1" customFormat="1" ht="16.5" customHeight="1" x14ac:dyDescent="0.2">
      <c r="B174" s="139"/>
      <c r="C174" s="154" t="s">
        <v>366</v>
      </c>
      <c r="D174" s="154" t="s">
        <v>301</v>
      </c>
      <c r="E174" s="155" t="s">
        <v>2415</v>
      </c>
      <c r="F174" s="156" t="s">
        <v>2416</v>
      </c>
      <c r="G174" s="157" t="s">
        <v>294</v>
      </c>
      <c r="H174" s="158">
        <v>5</v>
      </c>
      <c r="I174" s="159"/>
      <c r="J174" s="160">
        <f t="shared" si="10"/>
        <v>0</v>
      </c>
      <c r="K174" s="161"/>
      <c r="L174" s="162"/>
      <c r="M174" s="163" t="s">
        <v>1</v>
      </c>
      <c r="N174" s="164" t="s">
        <v>41</v>
      </c>
      <c r="P174" s="150">
        <f t="shared" si="11"/>
        <v>0</v>
      </c>
      <c r="Q174" s="150">
        <v>2.0000000000000002E-5</v>
      </c>
      <c r="R174" s="150">
        <f t="shared" si="12"/>
        <v>1E-4</v>
      </c>
      <c r="S174" s="150">
        <v>0</v>
      </c>
      <c r="T174" s="151">
        <f t="shared" si="13"/>
        <v>0</v>
      </c>
      <c r="AR174" s="152" t="s">
        <v>725</v>
      </c>
      <c r="AT174" s="152" t="s">
        <v>301</v>
      </c>
      <c r="AU174" s="152" t="s">
        <v>88</v>
      </c>
      <c r="AY174" s="13" t="s">
        <v>204</v>
      </c>
      <c r="BE174" s="153">
        <f t="shared" si="14"/>
        <v>0</v>
      </c>
      <c r="BF174" s="153">
        <f t="shared" si="15"/>
        <v>0</v>
      </c>
      <c r="BG174" s="153">
        <f t="shared" si="16"/>
        <v>0</v>
      </c>
      <c r="BH174" s="153">
        <f t="shared" si="17"/>
        <v>0</v>
      </c>
      <c r="BI174" s="153">
        <f t="shared" si="18"/>
        <v>0</v>
      </c>
      <c r="BJ174" s="13" t="s">
        <v>88</v>
      </c>
      <c r="BK174" s="153">
        <f t="shared" si="19"/>
        <v>0</v>
      </c>
      <c r="BL174" s="13" t="s">
        <v>725</v>
      </c>
      <c r="BM174" s="152" t="s">
        <v>2443</v>
      </c>
    </row>
    <row r="175" spans="2:65" s="1" customFormat="1" ht="16.5" customHeight="1" x14ac:dyDescent="0.2">
      <c r="B175" s="139"/>
      <c r="C175" s="154" t="s">
        <v>370</v>
      </c>
      <c r="D175" s="154" t="s">
        <v>301</v>
      </c>
      <c r="E175" s="155" t="s">
        <v>2395</v>
      </c>
      <c r="F175" s="156" t="s">
        <v>2396</v>
      </c>
      <c r="G175" s="157" t="s">
        <v>294</v>
      </c>
      <c r="H175" s="158">
        <v>5</v>
      </c>
      <c r="I175" s="159"/>
      <c r="J175" s="160">
        <f t="shared" ref="J175:J206" si="20">ROUND(I175*H175,2)</f>
        <v>0</v>
      </c>
      <c r="K175" s="161"/>
      <c r="L175" s="162"/>
      <c r="M175" s="163" t="s">
        <v>1</v>
      </c>
      <c r="N175" s="164" t="s">
        <v>41</v>
      </c>
      <c r="P175" s="150">
        <f t="shared" ref="P175:P206" si="21">O175*H175</f>
        <v>0</v>
      </c>
      <c r="Q175" s="150">
        <v>1.0000000000000001E-5</v>
      </c>
      <c r="R175" s="150">
        <f t="shared" ref="R175:R206" si="22">Q175*H175</f>
        <v>5.0000000000000002E-5</v>
      </c>
      <c r="S175" s="150">
        <v>0</v>
      </c>
      <c r="T175" s="151">
        <f t="shared" ref="T175:T206" si="23">S175*H175</f>
        <v>0</v>
      </c>
      <c r="AR175" s="152" t="s">
        <v>725</v>
      </c>
      <c r="AT175" s="152" t="s">
        <v>301</v>
      </c>
      <c r="AU175" s="152" t="s">
        <v>88</v>
      </c>
      <c r="AY175" s="13" t="s">
        <v>204</v>
      </c>
      <c r="BE175" s="153">
        <f t="shared" ref="BE175:BE206" si="24">IF(N175="základná",J175,0)</f>
        <v>0</v>
      </c>
      <c r="BF175" s="153">
        <f t="shared" ref="BF175:BF206" si="25">IF(N175="znížená",J175,0)</f>
        <v>0</v>
      </c>
      <c r="BG175" s="153">
        <f t="shared" ref="BG175:BG206" si="26">IF(N175="zákl. prenesená",J175,0)</f>
        <v>0</v>
      </c>
      <c r="BH175" s="153">
        <f t="shared" ref="BH175:BH206" si="27">IF(N175="zníž. prenesená",J175,0)</f>
        <v>0</v>
      </c>
      <c r="BI175" s="153">
        <f t="shared" ref="BI175:BI206" si="28">IF(N175="nulová",J175,0)</f>
        <v>0</v>
      </c>
      <c r="BJ175" s="13" t="s">
        <v>88</v>
      </c>
      <c r="BK175" s="153">
        <f t="shared" ref="BK175:BK206" si="29">ROUND(I175*H175,2)</f>
        <v>0</v>
      </c>
      <c r="BL175" s="13" t="s">
        <v>725</v>
      </c>
      <c r="BM175" s="152" t="s">
        <v>2444</v>
      </c>
    </row>
    <row r="176" spans="2:65" s="1" customFormat="1" ht="24.15" customHeight="1" x14ac:dyDescent="0.2">
      <c r="B176" s="139"/>
      <c r="C176" s="140" t="s">
        <v>374</v>
      </c>
      <c r="D176" s="140" t="s">
        <v>206</v>
      </c>
      <c r="E176" s="141" t="s">
        <v>2445</v>
      </c>
      <c r="F176" s="142" t="s">
        <v>2446</v>
      </c>
      <c r="G176" s="143" t="s">
        <v>294</v>
      </c>
      <c r="H176" s="144">
        <v>4</v>
      </c>
      <c r="I176" s="145"/>
      <c r="J176" s="146">
        <f t="shared" si="20"/>
        <v>0</v>
      </c>
      <c r="K176" s="147"/>
      <c r="L176" s="28"/>
      <c r="M176" s="148" t="s">
        <v>1</v>
      </c>
      <c r="N176" s="149" t="s">
        <v>41</v>
      </c>
      <c r="P176" s="150">
        <f t="shared" si="21"/>
        <v>0</v>
      </c>
      <c r="Q176" s="150">
        <v>0</v>
      </c>
      <c r="R176" s="150">
        <f t="shared" si="22"/>
        <v>0</v>
      </c>
      <c r="S176" s="150">
        <v>0</v>
      </c>
      <c r="T176" s="151">
        <f t="shared" si="23"/>
        <v>0</v>
      </c>
      <c r="AR176" s="152" t="s">
        <v>464</v>
      </c>
      <c r="AT176" s="152" t="s">
        <v>206</v>
      </c>
      <c r="AU176" s="152" t="s">
        <v>88</v>
      </c>
      <c r="AY176" s="13" t="s">
        <v>204</v>
      </c>
      <c r="BE176" s="153">
        <f t="shared" si="24"/>
        <v>0</v>
      </c>
      <c r="BF176" s="153">
        <f t="shared" si="25"/>
        <v>0</v>
      </c>
      <c r="BG176" s="153">
        <f t="shared" si="26"/>
        <v>0</v>
      </c>
      <c r="BH176" s="153">
        <f t="shared" si="27"/>
        <v>0</v>
      </c>
      <c r="BI176" s="153">
        <f t="shared" si="28"/>
        <v>0</v>
      </c>
      <c r="BJ176" s="13" t="s">
        <v>88</v>
      </c>
      <c r="BK176" s="153">
        <f t="shared" si="29"/>
        <v>0</v>
      </c>
      <c r="BL176" s="13" t="s">
        <v>464</v>
      </c>
      <c r="BM176" s="152" t="s">
        <v>2447</v>
      </c>
    </row>
    <row r="177" spans="2:65" s="1" customFormat="1" ht="16.5" customHeight="1" x14ac:dyDescent="0.2">
      <c r="B177" s="139"/>
      <c r="C177" s="154" t="s">
        <v>378</v>
      </c>
      <c r="D177" s="154" t="s">
        <v>301</v>
      </c>
      <c r="E177" s="155" t="s">
        <v>2448</v>
      </c>
      <c r="F177" s="156" t="s">
        <v>2449</v>
      </c>
      <c r="G177" s="157" t="s">
        <v>294</v>
      </c>
      <c r="H177" s="158">
        <v>4</v>
      </c>
      <c r="I177" s="159"/>
      <c r="J177" s="160">
        <f t="shared" si="20"/>
        <v>0</v>
      </c>
      <c r="K177" s="161"/>
      <c r="L177" s="162"/>
      <c r="M177" s="163" t="s">
        <v>1</v>
      </c>
      <c r="N177" s="164" t="s">
        <v>41</v>
      </c>
      <c r="P177" s="150">
        <f t="shared" si="21"/>
        <v>0</v>
      </c>
      <c r="Q177" s="150">
        <v>2.1000000000000001E-4</v>
      </c>
      <c r="R177" s="150">
        <f t="shared" si="22"/>
        <v>8.4000000000000003E-4</v>
      </c>
      <c r="S177" s="150">
        <v>0</v>
      </c>
      <c r="T177" s="151">
        <f t="shared" si="23"/>
        <v>0</v>
      </c>
      <c r="AR177" s="152" t="s">
        <v>725</v>
      </c>
      <c r="AT177" s="152" t="s">
        <v>301</v>
      </c>
      <c r="AU177" s="152" t="s">
        <v>88</v>
      </c>
      <c r="AY177" s="13" t="s">
        <v>204</v>
      </c>
      <c r="BE177" s="153">
        <f t="shared" si="24"/>
        <v>0</v>
      </c>
      <c r="BF177" s="153">
        <f t="shared" si="25"/>
        <v>0</v>
      </c>
      <c r="BG177" s="153">
        <f t="shared" si="26"/>
        <v>0</v>
      </c>
      <c r="BH177" s="153">
        <f t="shared" si="27"/>
        <v>0</v>
      </c>
      <c r="BI177" s="153">
        <f t="shared" si="28"/>
        <v>0</v>
      </c>
      <c r="BJ177" s="13" t="s">
        <v>88</v>
      </c>
      <c r="BK177" s="153">
        <f t="shared" si="29"/>
        <v>0</v>
      </c>
      <c r="BL177" s="13" t="s">
        <v>725</v>
      </c>
      <c r="BM177" s="152" t="s">
        <v>2450</v>
      </c>
    </row>
    <row r="178" spans="2:65" s="1" customFormat="1" ht="33" customHeight="1" x14ac:dyDescent="0.2">
      <c r="B178" s="139"/>
      <c r="C178" s="140" t="s">
        <v>382</v>
      </c>
      <c r="D178" s="140" t="s">
        <v>206</v>
      </c>
      <c r="E178" s="141" t="s">
        <v>2451</v>
      </c>
      <c r="F178" s="142" t="s">
        <v>2452</v>
      </c>
      <c r="G178" s="143" t="s">
        <v>294</v>
      </c>
      <c r="H178" s="144">
        <v>70</v>
      </c>
      <c r="I178" s="145"/>
      <c r="J178" s="146">
        <f t="shared" si="20"/>
        <v>0</v>
      </c>
      <c r="K178" s="147"/>
      <c r="L178" s="28"/>
      <c r="M178" s="148" t="s">
        <v>1</v>
      </c>
      <c r="N178" s="149" t="s">
        <v>41</v>
      </c>
      <c r="P178" s="150">
        <f t="shared" si="21"/>
        <v>0</v>
      </c>
      <c r="Q178" s="150">
        <v>0</v>
      </c>
      <c r="R178" s="150">
        <f t="shared" si="22"/>
        <v>0</v>
      </c>
      <c r="S178" s="150">
        <v>0</v>
      </c>
      <c r="T178" s="151">
        <f t="shared" si="23"/>
        <v>0</v>
      </c>
      <c r="AR178" s="152" t="s">
        <v>464</v>
      </c>
      <c r="AT178" s="152" t="s">
        <v>206</v>
      </c>
      <c r="AU178" s="152" t="s">
        <v>88</v>
      </c>
      <c r="AY178" s="13" t="s">
        <v>204</v>
      </c>
      <c r="BE178" s="153">
        <f t="shared" si="24"/>
        <v>0</v>
      </c>
      <c r="BF178" s="153">
        <f t="shared" si="25"/>
        <v>0</v>
      </c>
      <c r="BG178" s="153">
        <f t="shared" si="26"/>
        <v>0</v>
      </c>
      <c r="BH178" s="153">
        <f t="shared" si="27"/>
        <v>0</v>
      </c>
      <c r="BI178" s="153">
        <f t="shared" si="28"/>
        <v>0</v>
      </c>
      <c r="BJ178" s="13" t="s">
        <v>88</v>
      </c>
      <c r="BK178" s="153">
        <f t="shared" si="29"/>
        <v>0</v>
      </c>
      <c r="BL178" s="13" t="s">
        <v>464</v>
      </c>
      <c r="BM178" s="152" t="s">
        <v>2453</v>
      </c>
    </row>
    <row r="179" spans="2:65" s="1" customFormat="1" ht="16.5" customHeight="1" x14ac:dyDescent="0.2">
      <c r="B179" s="139"/>
      <c r="C179" s="154" t="s">
        <v>386</v>
      </c>
      <c r="D179" s="154" t="s">
        <v>301</v>
      </c>
      <c r="E179" s="155" t="s">
        <v>2454</v>
      </c>
      <c r="F179" s="156" t="s">
        <v>2455</v>
      </c>
      <c r="G179" s="157" t="s">
        <v>294</v>
      </c>
      <c r="H179" s="158">
        <v>70</v>
      </c>
      <c r="I179" s="159"/>
      <c r="J179" s="160">
        <f t="shared" si="20"/>
        <v>0</v>
      </c>
      <c r="K179" s="161"/>
      <c r="L179" s="162"/>
      <c r="M179" s="163" t="s">
        <v>1</v>
      </c>
      <c r="N179" s="164" t="s">
        <v>41</v>
      </c>
      <c r="P179" s="150">
        <f t="shared" si="21"/>
        <v>0</v>
      </c>
      <c r="Q179" s="150">
        <v>6.9999999999999994E-5</v>
      </c>
      <c r="R179" s="150">
        <f t="shared" si="22"/>
        <v>4.8999999999999998E-3</v>
      </c>
      <c r="S179" s="150">
        <v>0</v>
      </c>
      <c r="T179" s="151">
        <f t="shared" si="23"/>
        <v>0</v>
      </c>
      <c r="AR179" s="152" t="s">
        <v>725</v>
      </c>
      <c r="AT179" s="152" t="s">
        <v>301</v>
      </c>
      <c r="AU179" s="152" t="s">
        <v>88</v>
      </c>
      <c r="AY179" s="13" t="s">
        <v>204</v>
      </c>
      <c r="BE179" s="153">
        <f t="shared" si="24"/>
        <v>0</v>
      </c>
      <c r="BF179" s="153">
        <f t="shared" si="25"/>
        <v>0</v>
      </c>
      <c r="BG179" s="153">
        <f t="shared" si="26"/>
        <v>0</v>
      </c>
      <c r="BH179" s="153">
        <f t="shared" si="27"/>
        <v>0</v>
      </c>
      <c r="BI179" s="153">
        <f t="shared" si="28"/>
        <v>0</v>
      </c>
      <c r="BJ179" s="13" t="s">
        <v>88</v>
      </c>
      <c r="BK179" s="153">
        <f t="shared" si="29"/>
        <v>0</v>
      </c>
      <c r="BL179" s="13" t="s">
        <v>725</v>
      </c>
      <c r="BM179" s="152" t="s">
        <v>2456</v>
      </c>
    </row>
    <row r="180" spans="2:65" s="1" customFormat="1" ht="33" customHeight="1" x14ac:dyDescent="0.2">
      <c r="B180" s="139"/>
      <c r="C180" s="140" t="s">
        <v>390</v>
      </c>
      <c r="D180" s="140" t="s">
        <v>206</v>
      </c>
      <c r="E180" s="141" t="s">
        <v>2457</v>
      </c>
      <c r="F180" s="142" t="s">
        <v>2458</v>
      </c>
      <c r="G180" s="143" t="s">
        <v>294</v>
      </c>
      <c r="H180" s="144">
        <v>2</v>
      </c>
      <c r="I180" s="145"/>
      <c r="J180" s="146">
        <f t="shared" si="20"/>
        <v>0</v>
      </c>
      <c r="K180" s="147"/>
      <c r="L180" s="28"/>
      <c r="M180" s="148" t="s">
        <v>1</v>
      </c>
      <c r="N180" s="149" t="s">
        <v>41</v>
      </c>
      <c r="P180" s="150">
        <f t="shared" si="21"/>
        <v>0</v>
      </c>
      <c r="Q180" s="150">
        <v>0</v>
      </c>
      <c r="R180" s="150">
        <f t="shared" si="22"/>
        <v>0</v>
      </c>
      <c r="S180" s="150">
        <v>0</v>
      </c>
      <c r="T180" s="151">
        <f t="shared" si="23"/>
        <v>0</v>
      </c>
      <c r="AR180" s="152" t="s">
        <v>464</v>
      </c>
      <c r="AT180" s="152" t="s">
        <v>206</v>
      </c>
      <c r="AU180" s="152" t="s">
        <v>88</v>
      </c>
      <c r="AY180" s="13" t="s">
        <v>204</v>
      </c>
      <c r="BE180" s="153">
        <f t="shared" si="24"/>
        <v>0</v>
      </c>
      <c r="BF180" s="153">
        <f t="shared" si="25"/>
        <v>0</v>
      </c>
      <c r="BG180" s="153">
        <f t="shared" si="26"/>
        <v>0</v>
      </c>
      <c r="BH180" s="153">
        <f t="shared" si="27"/>
        <v>0</v>
      </c>
      <c r="BI180" s="153">
        <f t="shared" si="28"/>
        <v>0</v>
      </c>
      <c r="BJ180" s="13" t="s">
        <v>88</v>
      </c>
      <c r="BK180" s="153">
        <f t="shared" si="29"/>
        <v>0</v>
      </c>
      <c r="BL180" s="13" t="s">
        <v>464</v>
      </c>
      <c r="BM180" s="152" t="s">
        <v>2459</v>
      </c>
    </row>
    <row r="181" spans="2:65" s="1" customFormat="1" ht="16.5" customHeight="1" x14ac:dyDescent="0.2">
      <c r="B181" s="139"/>
      <c r="C181" s="154" t="s">
        <v>395</v>
      </c>
      <c r="D181" s="154" t="s">
        <v>301</v>
      </c>
      <c r="E181" s="155" t="s">
        <v>2460</v>
      </c>
      <c r="F181" s="156" t="s">
        <v>2461</v>
      </c>
      <c r="G181" s="157" t="s">
        <v>294</v>
      </c>
      <c r="H181" s="158">
        <v>2</v>
      </c>
      <c r="I181" s="159"/>
      <c r="J181" s="160">
        <f t="shared" si="20"/>
        <v>0</v>
      </c>
      <c r="K181" s="161"/>
      <c r="L181" s="162"/>
      <c r="M181" s="163" t="s">
        <v>1</v>
      </c>
      <c r="N181" s="164" t="s">
        <v>41</v>
      </c>
      <c r="P181" s="150">
        <f t="shared" si="21"/>
        <v>0</v>
      </c>
      <c r="Q181" s="150">
        <v>1.2E-4</v>
      </c>
      <c r="R181" s="150">
        <f t="shared" si="22"/>
        <v>2.4000000000000001E-4</v>
      </c>
      <c r="S181" s="150">
        <v>0</v>
      </c>
      <c r="T181" s="151">
        <f t="shared" si="23"/>
        <v>0</v>
      </c>
      <c r="AR181" s="152" t="s">
        <v>725</v>
      </c>
      <c r="AT181" s="152" t="s">
        <v>301</v>
      </c>
      <c r="AU181" s="152" t="s">
        <v>88</v>
      </c>
      <c r="AY181" s="13" t="s">
        <v>204</v>
      </c>
      <c r="BE181" s="153">
        <f t="shared" si="24"/>
        <v>0</v>
      </c>
      <c r="BF181" s="153">
        <f t="shared" si="25"/>
        <v>0</v>
      </c>
      <c r="BG181" s="153">
        <f t="shared" si="26"/>
        <v>0</v>
      </c>
      <c r="BH181" s="153">
        <f t="shared" si="27"/>
        <v>0</v>
      </c>
      <c r="BI181" s="153">
        <f t="shared" si="28"/>
        <v>0</v>
      </c>
      <c r="BJ181" s="13" t="s">
        <v>88</v>
      </c>
      <c r="BK181" s="153">
        <f t="shared" si="29"/>
        <v>0</v>
      </c>
      <c r="BL181" s="13" t="s">
        <v>725</v>
      </c>
      <c r="BM181" s="152" t="s">
        <v>2462</v>
      </c>
    </row>
    <row r="182" spans="2:65" s="1" customFormat="1" ht="24.15" customHeight="1" x14ac:dyDescent="0.2">
      <c r="B182" s="139"/>
      <c r="C182" s="140" t="s">
        <v>399</v>
      </c>
      <c r="D182" s="140" t="s">
        <v>206</v>
      </c>
      <c r="E182" s="141" t="s">
        <v>2463</v>
      </c>
      <c r="F182" s="142" t="s">
        <v>2464</v>
      </c>
      <c r="G182" s="143" t="s">
        <v>294</v>
      </c>
      <c r="H182" s="144">
        <v>1</v>
      </c>
      <c r="I182" s="145"/>
      <c r="J182" s="146">
        <f t="shared" si="20"/>
        <v>0</v>
      </c>
      <c r="K182" s="147"/>
      <c r="L182" s="28"/>
      <c r="M182" s="148" t="s">
        <v>1</v>
      </c>
      <c r="N182" s="149" t="s">
        <v>41</v>
      </c>
      <c r="P182" s="150">
        <f t="shared" si="21"/>
        <v>0</v>
      </c>
      <c r="Q182" s="150">
        <v>0</v>
      </c>
      <c r="R182" s="150">
        <f t="shared" si="22"/>
        <v>0</v>
      </c>
      <c r="S182" s="150">
        <v>0</v>
      </c>
      <c r="T182" s="151">
        <f t="shared" si="23"/>
        <v>0</v>
      </c>
      <c r="AR182" s="152" t="s">
        <v>464</v>
      </c>
      <c r="AT182" s="152" t="s">
        <v>206</v>
      </c>
      <c r="AU182" s="152" t="s">
        <v>88</v>
      </c>
      <c r="AY182" s="13" t="s">
        <v>204</v>
      </c>
      <c r="BE182" s="153">
        <f t="shared" si="24"/>
        <v>0</v>
      </c>
      <c r="BF182" s="153">
        <f t="shared" si="25"/>
        <v>0</v>
      </c>
      <c r="BG182" s="153">
        <f t="shared" si="26"/>
        <v>0</v>
      </c>
      <c r="BH182" s="153">
        <f t="shared" si="27"/>
        <v>0</v>
      </c>
      <c r="BI182" s="153">
        <f t="shared" si="28"/>
        <v>0</v>
      </c>
      <c r="BJ182" s="13" t="s">
        <v>88</v>
      </c>
      <c r="BK182" s="153">
        <f t="shared" si="29"/>
        <v>0</v>
      </c>
      <c r="BL182" s="13" t="s">
        <v>464</v>
      </c>
      <c r="BM182" s="152" t="s">
        <v>2465</v>
      </c>
    </row>
    <row r="183" spans="2:65" s="1" customFormat="1" ht="24.15" customHeight="1" x14ac:dyDescent="0.2">
      <c r="B183" s="139"/>
      <c r="C183" s="140" t="s">
        <v>403</v>
      </c>
      <c r="D183" s="140" t="s">
        <v>206</v>
      </c>
      <c r="E183" s="141" t="s">
        <v>2466</v>
      </c>
      <c r="F183" s="142" t="s">
        <v>2467</v>
      </c>
      <c r="G183" s="143" t="s">
        <v>294</v>
      </c>
      <c r="H183" s="144">
        <v>1</v>
      </c>
      <c r="I183" s="145"/>
      <c r="J183" s="146">
        <f t="shared" si="20"/>
        <v>0</v>
      </c>
      <c r="K183" s="147"/>
      <c r="L183" s="28"/>
      <c r="M183" s="148" t="s">
        <v>1</v>
      </c>
      <c r="N183" s="149" t="s">
        <v>41</v>
      </c>
      <c r="P183" s="150">
        <f t="shared" si="21"/>
        <v>0</v>
      </c>
      <c r="Q183" s="150">
        <v>0</v>
      </c>
      <c r="R183" s="150">
        <f t="shared" si="22"/>
        <v>0</v>
      </c>
      <c r="S183" s="150">
        <v>0</v>
      </c>
      <c r="T183" s="151">
        <f t="shared" si="23"/>
        <v>0</v>
      </c>
      <c r="AR183" s="152" t="s">
        <v>464</v>
      </c>
      <c r="AT183" s="152" t="s">
        <v>206</v>
      </c>
      <c r="AU183" s="152" t="s">
        <v>88</v>
      </c>
      <c r="AY183" s="13" t="s">
        <v>204</v>
      </c>
      <c r="BE183" s="153">
        <f t="shared" si="24"/>
        <v>0</v>
      </c>
      <c r="BF183" s="153">
        <f t="shared" si="25"/>
        <v>0</v>
      </c>
      <c r="BG183" s="153">
        <f t="shared" si="26"/>
        <v>0</v>
      </c>
      <c r="BH183" s="153">
        <f t="shared" si="27"/>
        <v>0</v>
      </c>
      <c r="BI183" s="153">
        <f t="shared" si="28"/>
        <v>0</v>
      </c>
      <c r="BJ183" s="13" t="s">
        <v>88</v>
      </c>
      <c r="BK183" s="153">
        <f t="shared" si="29"/>
        <v>0</v>
      </c>
      <c r="BL183" s="13" t="s">
        <v>464</v>
      </c>
      <c r="BM183" s="152" t="s">
        <v>2468</v>
      </c>
    </row>
    <row r="184" spans="2:65" s="1" customFormat="1" ht="16.5" customHeight="1" x14ac:dyDescent="0.2">
      <c r="B184" s="139"/>
      <c r="C184" s="140" t="s">
        <v>407</v>
      </c>
      <c r="D184" s="140" t="s">
        <v>206</v>
      </c>
      <c r="E184" s="141" t="s">
        <v>2469</v>
      </c>
      <c r="F184" s="142" t="s">
        <v>2470</v>
      </c>
      <c r="G184" s="143" t="s">
        <v>294</v>
      </c>
      <c r="H184" s="144">
        <v>12</v>
      </c>
      <c r="I184" s="145"/>
      <c r="J184" s="146">
        <f t="shared" si="20"/>
        <v>0</v>
      </c>
      <c r="K184" s="147"/>
      <c r="L184" s="28"/>
      <c r="M184" s="148" t="s">
        <v>1</v>
      </c>
      <c r="N184" s="149" t="s">
        <v>41</v>
      </c>
      <c r="P184" s="150">
        <f t="shared" si="21"/>
        <v>0</v>
      </c>
      <c r="Q184" s="150">
        <v>0</v>
      </c>
      <c r="R184" s="150">
        <f t="shared" si="22"/>
        <v>0</v>
      </c>
      <c r="S184" s="150">
        <v>0</v>
      </c>
      <c r="T184" s="151">
        <f t="shared" si="23"/>
        <v>0</v>
      </c>
      <c r="AR184" s="152" t="s">
        <v>464</v>
      </c>
      <c r="AT184" s="152" t="s">
        <v>206</v>
      </c>
      <c r="AU184" s="152" t="s">
        <v>88</v>
      </c>
      <c r="AY184" s="13" t="s">
        <v>204</v>
      </c>
      <c r="BE184" s="153">
        <f t="shared" si="24"/>
        <v>0</v>
      </c>
      <c r="BF184" s="153">
        <f t="shared" si="25"/>
        <v>0</v>
      </c>
      <c r="BG184" s="153">
        <f t="shared" si="26"/>
        <v>0</v>
      </c>
      <c r="BH184" s="153">
        <f t="shared" si="27"/>
        <v>0</v>
      </c>
      <c r="BI184" s="153">
        <f t="shared" si="28"/>
        <v>0</v>
      </c>
      <c r="BJ184" s="13" t="s">
        <v>88</v>
      </c>
      <c r="BK184" s="153">
        <f t="shared" si="29"/>
        <v>0</v>
      </c>
      <c r="BL184" s="13" t="s">
        <v>464</v>
      </c>
      <c r="BM184" s="152" t="s">
        <v>2471</v>
      </c>
    </row>
    <row r="185" spans="2:65" s="1" customFormat="1" ht="16.5" customHeight="1" x14ac:dyDescent="0.2">
      <c r="B185" s="139"/>
      <c r="C185" s="154" t="s">
        <v>412</v>
      </c>
      <c r="D185" s="154" t="s">
        <v>301</v>
      </c>
      <c r="E185" s="155" t="s">
        <v>2472</v>
      </c>
      <c r="F185" s="156" t="s">
        <v>2473</v>
      </c>
      <c r="G185" s="157" t="s">
        <v>294</v>
      </c>
      <c r="H185" s="158">
        <v>10</v>
      </c>
      <c r="I185" s="159"/>
      <c r="J185" s="160">
        <f t="shared" si="20"/>
        <v>0</v>
      </c>
      <c r="K185" s="161"/>
      <c r="L185" s="162"/>
      <c r="M185" s="163" t="s">
        <v>1</v>
      </c>
      <c r="N185" s="164" t="s">
        <v>41</v>
      </c>
      <c r="P185" s="150">
        <f t="shared" si="21"/>
        <v>0</v>
      </c>
      <c r="Q185" s="150">
        <v>6.2E-4</v>
      </c>
      <c r="R185" s="150">
        <f t="shared" si="22"/>
        <v>6.1999999999999998E-3</v>
      </c>
      <c r="S185" s="150">
        <v>0</v>
      </c>
      <c r="T185" s="151">
        <f t="shared" si="23"/>
        <v>0</v>
      </c>
      <c r="AR185" s="152" t="s">
        <v>1727</v>
      </c>
      <c r="AT185" s="152" t="s">
        <v>301</v>
      </c>
      <c r="AU185" s="152" t="s">
        <v>88</v>
      </c>
      <c r="AY185" s="13" t="s">
        <v>204</v>
      </c>
      <c r="BE185" s="153">
        <f t="shared" si="24"/>
        <v>0</v>
      </c>
      <c r="BF185" s="153">
        <f t="shared" si="25"/>
        <v>0</v>
      </c>
      <c r="BG185" s="153">
        <f t="shared" si="26"/>
        <v>0</v>
      </c>
      <c r="BH185" s="153">
        <f t="shared" si="27"/>
        <v>0</v>
      </c>
      <c r="BI185" s="153">
        <f t="shared" si="28"/>
        <v>0</v>
      </c>
      <c r="BJ185" s="13" t="s">
        <v>88</v>
      </c>
      <c r="BK185" s="153">
        <f t="shared" si="29"/>
        <v>0</v>
      </c>
      <c r="BL185" s="13" t="s">
        <v>464</v>
      </c>
      <c r="BM185" s="152" t="s">
        <v>2474</v>
      </c>
    </row>
    <row r="186" spans="2:65" s="1" customFormat="1" ht="16.5" customHeight="1" x14ac:dyDescent="0.2">
      <c r="B186" s="139"/>
      <c r="C186" s="154" t="s">
        <v>416</v>
      </c>
      <c r="D186" s="154" t="s">
        <v>301</v>
      </c>
      <c r="E186" s="155" t="s">
        <v>2475</v>
      </c>
      <c r="F186" s="156" t="s">
        <v>2476</v>
      </c>
      <c r="G186" s="157" t="s">
        <v>294</v>
      </c>
      <c r="H186" s="158">
        <v>2</v>
      </c>
      <c r="I186" s="159"/>
      <c r="J186" s="160">
        <f t="shared" si="20"/>
        <v>0</v>
      </c>
      <c r="K186" s="161"/>
      <c r="L186" s="162"/>
      <c r="M186" s="163" t="s">
        <v>1</v>
      </c>
      <c r="N186" s="164" t="s">
        <v>41</v>
      </c>
      <c r="P186" s="150">
        <f t="shared" si="21"/>
        <v>0</v>
      </c>
      <c r="Q186" s="150">
        <v>6.2E-4</v>
      </c>
      <c r="R186" s="150">
        <f t="shared" si="22"/>
        <v>1.24E-3</v>
      </c>
      <c r="S186" s="150">
        <v>0</v>
      </c>
      <c r="T186" s="151">
        <f t="shared" si="23"/>
        <v>0</v>
      </c>
      <c r="AR186" s="152" t="s">
        <v>1727</v>
      </c>
      <c r="AT186" s="152" t="s">
        <v>301</v>
      </c>
      <c r="AU186" s="152" t="s">
        <v>88</v>
      </c>
      <c r="AY186" s="13" t="s">
        <v>204</v>
      </c>
      <c r="BE186" s="153">
        <f t="shared" si="24"/>
        <v>0</v>
      </c>
      <c r="BF186" s="153">
        <f t="shared" si="25"/>
        <v>0</v>
      </c>
      <c r="BG186" s="153">
        <f t="shared" si="26"/>
        <v>0</v>
      </c>
      <c r="BH186" s="153">
        <f t="shared" si="27"/>
        <v>0</v>
      </c>
      <c r="BI186" s="153">
        <f t="shared" si="28"/>
        <v>0</v>
      </c>
      <c r="BJ186" s="13" t="s">
        <v>88</v>
      </c>
      <c r="BK186" s="153">
        <f t="shared" si="29"/>
        <v>0</v>
      </c>
      <c r="BL186" s="13" t="s">
        <v>464</v>
      </c>
      <c r="BM186" s="152" t="s">
        <v>2477</v>
      </c>
    </row>
    <row r="187" spans="2:65" s="1" customFormat="1" ht="24.15" customHeight="1" x14ac:dyDescent="0.2">
      <c r="B187" s="139"/>
      <c r="C187" s="140" t="s">
        <v>420</v>
      </c>
      <c r="D187" s="140" t="s">
        <v>206</v>
      </c>
      <c r="E187" s="141" t="s">
        <v>2478</v>
      </c>
      <c r="F187" s="142" t="s">
        <v>2479</v>
      </c>
      <c r="G187" s="143" t="s">
        <v>294</v>
      </c>
      <c r="H187" s="144">
        <v>10</v>
      </c>
      <c r="I187" s="145"/>
      <c r="J187" s="146">
        <f t="shared" si="20"/>
        <v>0</v>
      </c>
      <c r="K187" s="147"/>
      <c r="L187" s="28"/>
      <c r="M187" s="148" t="s">
        <v>1</v>
      </c>
      <c r="N187" s="149" t="s">
        <v>41</v>
      </c>
      <c r="P187" s="150">
        <f t="shared" si="21"/>
        <v>0</v>
      </c>
      <c r="Q187" s="150">
        <v>0</v>
      </c>
      <c r="R187" s="150">
        <f t="shared" si="22"/>
        <v>0</v>
      </c>
      <c r="S187" s="150">
        <v>0</v>
      </c>
      <c r="T187" s="151">
        <f t="shared" si="23"/>
        <v>0</v>
      </c>
      <c r="AR187" s="152" t="s">
        <v>464</v>
      </c>
      <c r="AT187" s="152" t="s">
        <v>206</v>
      </c>
      <c r="AU187" s="152" t="s">
        <v>88</v>
      </c>
      <c r="AY187" s="13" t="s">
        <v>204</v>
      </c>
      <c r="BE187" s="153">
        <f t="shared" si="24"/>
        <v>0</v>
      </c>
      <c r="BF187" s="153">
        <f t="shared" si="25"/>
        <v>0</v>
      </c>
      <c r="BG187" s="153">
        <f t="shared" si="26"/>
        <v>0</v>
      </c>
      <c r="BH187" s="153">
        <f t="shared" si="27"/>
        <v>0</v>
      </c>
      <c r="BI187" s="153">
        <f t="shared" si="28"/>
        <v>0</v>
      </c>
      <c r="BJ187" s="13" t="s">
        <v>88</v>
      </c>
      <c r="BK187" s="153">
        <f t="shared" si="29"/>
        <v>0</v>
      </c>
      <c r="BL187" s="13" t="s">
        <v>464</v>
      </c>
      <c r="BM187" s="152" t="s">
        <v>2480</v>
      </c>
    </row>
    <row r="188" spans="2:65" s="1" customFormat="1" ht="16.5" customHeight="1" x14ac:dyDescent="0.2">
      <c r="B188" s="139"/>
      <c r="C188" s="154" t="s">
        <v>424</v>
      </c>
      <c r="D188" s="154" t="s">
        <v>301</v>
      </c>
      <c r="E188" s="155" t="s">
        <v>2481</v>
      </c>
      <c r="F188" s="156" t="s">
        <v>2482</v>
      </c>
      <c r="G188" s="157" t="s">
        <v>294</v>
      </c>
      <c r="H188" s="158">
        <v>10</v>
      </c>
      <c r="I188" s="159"/>
      <c r="J188" s="160">
        <f t="shared" si="20"/>
        <v>0</v>
      </c>
      <c r="K188" s="161"/>
      <c r="L188" s="162"/>
      <c r="M188" s="163" t="s">
        <v>1</v>
      </c>
      <c r="N188" s="164" t="s">
        <v>41</v>
      </c>
      <c r="P188" s="150">
        <f t="shared" si="21"/>
        <v>0</v>
      </c>
      <c r="Q188" s="150">
        <v>6.9999999999999999E-4</v>
      </c>
      <c r="R188" s="150">
        <f t="shared" si="22"/>
        <v>7.0000000000000001E-3</v>
      </c>
      <c r="S188" s="150">
        <v>0</v>
      </c>
      <c r="T188" s="151">
        <f t="shared" si="23"/>
        <v>0</v>
      </c>
      <c r="AR188" s="152" t="s">
        <v>725</v>
      </c>
      <c r="AT188" s="152" t="s">
        <v>301</v>
      </c>
      <c r="AU188" s="152" t="s">
        <v>88</v>
      </c>
      <c r="AY188" s="13" t="s">
        <v>204</v>
      </c>
      <c r="BE188" s="153">
        <f t="shared" si="24"/>
        <v>0</v>
      </c>
      <c r="BF188" s="153">
        <f t="shared" si="25"/>
        <v>0</v>
      </c>
      <c r="BG188" s="153">
        <f t="shared" si="26"/>
        <v>0</v>
      </c>
      <c r="BH188" s="153">
        <f t="shared" si="27"/>
        <v>0</v>
      </c>
      <c r="BI188" s="153">
        <f t="shared" si="28"/>
        <v>0</v>
      </c>
      <c r="BJ188" s="13" t="s">
        <v>88</v>
      </c>
      <c r="BK188" s="153">
        <f t="shared" si="29"/>
        <v>0</v>
      </c>
      <c r="BL188" s="13" t="s">
        <v>725</v>
      </c>
      <c r="BM188" s="152" t="s">
        <v>2483</v>
      </c>
    </row>
    <row r="189" spans="2:65" s="1" customFormat="1" ht="16.5" customHeight="1" x14ac:dyDescent="0.2">
      <c r="B189" s="139"/>
      <c r="C189" s="140" t="s">
        <v>428</v>
      </c>
      <c r="D189" s="140" t="s">
        <v>206</v>
      </c>
      <c r="E189" s="141" t="s">
        <v>2484</v>
      </c>
      <c r="F189" s="142" t="s">
        <v>2485</v>
      </c>
      <c r="G189" s="143" t="s">
        <v>294</v>
      </c>
      <c r="H189" s="144">
        <v>75</v>
      </c>
      <c r="I189" s="145"/>
      <c r="J189" s="146">
        <f t="shared" si="20"/>
        <v>0</v>
      </c>
      <c r="K189" s="147"/>
      <c r="L189" s="28"/>
      <c r="M189" s="148" t="s">
        <v>1</v>
      </c>
      <c r="N189" s="149" t="s">
        <v>41</v>
      </c>
      <c r="P189" s="150">
        <f t="shared" si="21"/>
        <v>0</v>
      </c>
      <c r="Q189" s="150">
        <v>0</v>
      </c>
      <c r="R189" s="150">
        <f t="shared" si="22"/>
        <v>0</v>
      </c>
      <c r="S189" s="150">
        <v>0</v>
      </c>
      <c r="T189" s="151">
        <f t="shared" si="23"/>
        <v>0</v>
      </c>
      <c r="AR189" s="152" t="s">
        <v>464</v>
      </c>
      <c r="AT189" s="152" t="s">
        <v>206</v>
      </c>
      <c r="AU189" s="152" t="s">
        <v>88</v>
      </c>
      <c r="AY189" s="13" t="s">
        <v>204</v>
      </c>
      <c r="BE189" s="153">
        <f t="shared" si="24"/>
        <v>0</v>
      </c>
      <c r="BF189" s="153">
        <f t="shared" si="25"/>
        <v>0</v>
      </c>
      <c r="BG189" s="153">
        <f t="shared" si="26"/>
        <v>0</v>
      </c>
      <c r="BH189" s="153">
        <f t="shared" si="27"/>
        <v>0</v>
      </c>
      <c r="BI189" s="153">
        <f t="shared" si="28"/>
        <v>0</v>
      </c>
      <c r="BJ189" s="13" t="s">
        <v>88</v>
      </c>
      <c r="BK189" s="153">
        <f t="shared" si="29"/>
        <v>0</v>
      </c>
      <c r="BL189" s="13" t="s">
        <v>464</v>
      </c>
      <c r="BM189" s="152" t="s">
        <v>2486</v>
      </c>
    </row>
    <row r="190" spans="2:65" s="1" customFormat="1" ht="16.5" customHeight="1" x14ac:dyDescent="0.2">
      <c r="B190" s="139"/>
      <c r="C190" s="154" t="s">
        <v>432</v>
      </c>
      <c r="D190" s="154" t="s">
        <v>301</v>
      </c>
      <c r="E190" s="155" t="s">
        <v>2487</v>
      </c>
      <c r="F190" s="156" t="s">
        <v>2488</v>
      </c>
      <c r="G190" s="157" t="s">
        <v>294</v>
      </c>
      <c r="H190" s="158">
        <v>5</v>
      </c>
      <c r="I190" s="159"/>
      <c r="J190" s="160">
        <f t="shared" si="20"/>
        <v>0</v>
      </c>
      <c r="K190" s="161"/>
      <c r="L190" s="162"/>
      <c r="M190" s="163" t="s">
        <v>1</v>
      </c>
      <c r="N190" s="164" t="s">
        <v>41</v>
      </c>
      <c r="P190" s="150">
        <f t="shared" si="21"/>
        <v>0</v>
      </c>
      <c r="Q190" s="150">
        <v>6.4999999999999997E-3</v>
      </c>
      <c r="R190" s="150">
        <f t="shared" si="22"/>
        <v>3.2500000000000001E-2</v>
      </c>
      <c r="S190" s="150">
        <v>0</v>
      </c>
      <c r="T190" s="151">
        <f t="shared" si="23"/>
        <v>0</v>
      </c>
      <c r="AR190" s="152" t="s">
        <v>725</v>
      </c>
      <c r="AT190" s="152" t="s">
        <v>301</v>
      </c>
      <c r="AU190" s="152" t="s">
        <v>88</v>
      </c>
      <c r="AY190" s="13" t="s">
        <v>204</v>
      </c>
      <c r="BE190" s="153">
        <f t="shared" si="24"/>
        <v>0</v>
      </c>
      <c r="BF190" s="153">
        <f t="shared" si="25"/>
        <v>0</v>
      </c>
      <c r="BG190" s="153">
        <f t="shared" si="26"/>
        <v>0</v>
      </c>
      <c r="BH190" s="153">
        <f t="shared" si="27"/>
        <v>0</v>
      </c>
      <c r="BI190" s="153">
        <f t="shared" si="28"/>
        <v>0</v>
      </c>
      <c r="BJ190" s="13" t="s">
        <v>88</v>
      </c>
      <c r="BK190" s="153">
        <f t="shared" si="29"/>
        <v>0</v>
      </c>
      <c r="BL190" s="13" t="s">
        <v>725</v>
      </c>
      <c r="BM190" s="152" t="s">
        <v>2489</v>
      </c>
    </row>
    <row r="191" spans="2:65" s="1" customFormat="1" ht="16.5" customHeight="1" x14ac:dyDescent="0.2">
      <c r="B191" s="139"/>
      <c r="C191" s="154" t="s">
        <v>436</v>
      </c>
      <c r="D191" s="154" t="s">
        <v>301</v>
      </c>
      <c r="E191" s="155" t="s">
        <v>2490</v>
      </c>
      <c r="F191" s="156" t="s">
        <v>2491</v>
      </c>
      <c r="G191" s="157" t="s">
        <v>294</v>
      </c>
      <c r="H191" s="158">
        <v>30</v>
      </c>
      <c r="I191" s="159"/>
      <c r="J191" s="160">
        <f t="shared" si="20"/>
        <v>0</v>
      </c>
      <c r="K191" s="161"/>
      <c r="L191" s="162"/>
      <c r="M191" s="163" t="s">
        <v>1</v>
      </c>
      <c r="N191" s="164" t="s">
        <v>41</v>
      </c>
      <c r="P191" s="150">
        <f t="shared" si="21"/>
        <v>0</v>
      </c>
      <c r="Q191" s="150">
        <v>6.4999999999999997E-3</v>
      </c>
      <c r="R191" s="150">
        <f t="shared" si="22"/>
        <v>0.19499999999999998</v>
      </c>
      <c r="S191" s="150">
        <v>0</v>
      </c>
      <c r="T191" s="151">
        <f t="shared" si="23"/>
        <v>0</v>
      </c>
      <c r="AR191" s="152" t="s">
        <v>725</v>
      </c>
      <c r="AT191" s="152" t="s">
        <v>301</v>
      </c>
      <c r="AU191" s="152" t="s">
        <v>88</v>
      </c>
      <c r="AY191" s="13" t="s">
        <v>204</v>
      </c>
      <c r="BE191" s="153">
        <f t="shared" si="24"/>
        <v>0</v>
      </c>
      <c r="BF191" s="153">
        <f t="shared" si="25"/>
        <v>0</v>
      </c>
      <c r="BG191" s="153">
        <f t="shared" si="26"/>
        <v>0</v>
      </c>
      <c r="BH191" s="153">
        <f t="shared" si="27"/>
        <v>0</v>
      </c>
      <c r="BI191" s="153">
        <f t="shared" si="28"/>
        <v>0</v>
      </c>
      <c r="BJ191" s="13" t="s">
        <v>88</v>
      </c>
      <c r="BK191" s="153">
        <f t="shared" si="29"/>
        <v>0</v>
      </c>
      <c r="BL191" s="13" t="s">
        <v>725</v>
      </c>
      <c r="BM191" s="152" t="s">
        <v>2492</v>
      </c>
    </row>
    <row r="192" spans="2:65" s="1" customFormat="1" ht="21.75" customHeight="1" x14ac:dyDescent="0.2">
      <c r="B192" s="139"/>
      <c r="C192" s="154" t="s">
        <v>440</v>
      </c>
      <c r="D192" s="154" t="s">
        <v>301</v>
      </c>
      <c r="E192" s="155" t="s">
        <v>2493</v>
      </c>
      <c r="F192" s="156" t="s">
        <v>2494</v>
      </c>
      <c r="G192" s="157" t="s">
        <v>294</v>
      </c>
      <c r="H192" s="158">
        <v>40</v>
      </c>
      <c r="I192" s="159"/>
      <c r="J192" s="160">
        <f t="shared" si="20"/>
        <v>0</v>
      </c>
      <c r="K192" s="161"/>
      <c r="L192" s="162"/>
      <c r="M192" s="163" t="s">
        <v>1</v>
      </c>
      <c r="N192" s="164" t="s">
        <v>41</v>
      </c>
      <c r="P192" s="150">
        <f t="shared" si="21"/>
        <v>0</v>
      </c>
      <c r="Q192" s="150">
        <v>6.4999999999999997E-3</v>
      </c>
      <c r="R192" s="150">
        <f t="shared" si="22"/>
        <v>0.26</v>
      </c>
      <c r="S192" s="150">
        <v>0</v>
      </c>
      <c r="T192" s="151">
        <f t="shared" si="23"/>
        <v>0</v>
      </c>
      <c r="AR192" s="152" t="s">
        <v>725</v>
      </c>
      <c r="AT192" s="152" t="s">
        <v>301</v>
      </c>
      <c r="AU192" s="152" t="s">
        <v>88</v>
      </c>
      <c r="AY192" s="13" t="s">
        <v>204</v>
      </c>
      <c r="BE192" s="153">
        <f t="shared" si="24"/>
        <v>0</v>
      </c>
      <c r="BF192" s="153">
        <f t="shared" si="25"/>
        <v>0</v>
      </c>
      <c r="BG192" s="153">
        <f t="shared" si="26"/>
        <v>0</v>
      </c>
      <c r="BH192" s="153">
        <f t="shared" si="27"/>
        <v>0</v>
      </c>
      <c r="BI192" s="153">
        <f t="shared" si="28"/>
        <v>0</v>
      </c>
      <c r="BJ192" s="13" t="s">
        <v>88</v>
      </c>
      <c r="BK192" s="153">
        <f t="shared" si="29"/>
        <v>0</v>
      </c>
      <c r="BL192" s="13" t="s">
        <v>725</v>
      </c>
      <c r="BM192" s="152" t="s">
        <v>2495</v>
      </c>
    </row>
    <row r="193" spans="2:65" s="1" customFormat="1" ht="16.5" customHeight="1" x14ac:dyDescent="0.2">
      <c r="B193" s="139"/>
      <c r="C193" s="140" t="s">
        <v>444</v>
      </c>
      <c r="D193" s="140" t="s">
        <v>206</v>
      </c>
      <c r="E193" s="141" t="s">
        <v>2496</v>
      </c>
      <c r="F193" s="142" t="s">
        <v>2497</v>
      </c>
      <c r="G193" s="143" t="s">
        <v>294</v>
      </c>
      <c r="H193" s="144">
        <v>1</v>
      </c>
      <c r="I193" s="145"/>
      <c r="J193" s="146">
        <f t="shared" si="20"/>
        <v>0</v>
      </c>
      <c r="K193" s="147"/>
      <c r="L193" s="28"/>
      <c r="M193" s="148" t="s">
        <v>1</v>
      </c>
      <c r="N193" s="149" t="s">
        <v>41</v>
      </c>
      <c r="P193" s="150">
        <f t="shared" si="21"/>
        <v>0</v>
      </c>
      <c r="Q193" s="150">
        <v>0</v>
      </c>
      <c r="R193" s="150">
        <f t="shared" si="22"/>
        <v>0</v>
      </c>
      <c r="S193" s="150">
        <v>0</v>
      </c>
      <c r="T193" s="151">
        <f t="shared" si="23"/>
        <v>0</v>
      </c>
      <c r="AR193" s="152" t="s">
        <v>464</v>
      </c>
      <c r="AT193" s="152" t="s">
        <v>206</v>
      </c>
      <c r="AU193" s="152" t="s">
        <v>88</v>
      </c>
      <c r="AY193" s="13" t="s">
        <v>204</v>
      </c>
      <c r="BE193" s="153">
        <f t="shared" si="24"/>
        <v>0</v>
      </c>
      <c r="BF193" s="153">
        <f t="shared" si="25"/>
        <v>0</v>
      </c>
      <c r="BG193" s="153">
        <f t="shared" si="26"/>
        <v>0</v>
      </c>
      <c r="BH193" s="153">
        <f t="shared" si="27"/>
        <v>0</v>
      </c>
      <c r="BI193" s="153">
        <f t="shared" si="28"/>
        <v>0</v>
      </c>
      <c r="BJ193" s="13" t="s">
        <v>88</v>
      </c>
      <c r="BK193" s="153">
        <f t="shared" si="29"/>
        <v>0</v>
      </c>
      <c r="BL193" s="13" t="s">
        <v>464</v>
      </c>
      <c r="BM193" s="152" t="s">
        <v>2498</v>
      </c>
    </row>
    <row r="194" spans="2:65" s="1" customFormat="1" ht="24.15" customHeight="1" x14ac:dyDescent="0.2">
      <c r="B194" s="139"/>
      <c r="C194" s="154" t="s">
        <v>448</v>
      </c>
      <c r="D194" s="154" t="s">
        <v>301</v>
      </c>
      <c r="E194" s="155" t="s">
        <v>2499</v>
      </c>
      <c r="F194" s="156" t="s">
        <v>2500</v>
      </c>
      <c r="G194" s="157" t="s">
        <v>294</v>
      </c>
      <c r="H194" s="158">
        <v>1</v>
      </c>
      <c r="I194" s="159"/>
      <c r="J194" s="160">
        <f t="shared" si="20"/>
        <v>0</v>
      </c>
      <c r="K194" s="161"/>
      <c r="L194" s="162"/>
      <c r="M194" s="163" t="s">
        <v>1</v>
      </c>
      <c r="N194" s="164" t="s">
        <v>41</v>
      </c>
      <c r="P194" s="150">
        <f t="shared" si="21"/>
        <v>0</v>
      </c>
      <c r="Q194" s="150">
        <v>2.0000000000000001E-4</v>
      </c>
      <c r="R194" s="150">
        <f t="shared" si="22"/>
        <v>2.0000000000000001E-4</v>
      </c>
      <c r="S194" s="150">
        <v>0</v>
      </c>
      <c r="T194" s="151">
        <f t="shared" si="23"/>
        <v>0</v>
      </c>
      <c r="AR194" s="152" t="s">
        <v>1727</v>
      </c>
      <c r="AT194" s="152" t="s">
        <v>301</v>
      </c>
      <c r="AU194" s="152" t="s">
        <v>88</v>
      </c>
      <c r="AY194" s="13" t="s">
        <v>204</v>
      </c>
      <c r="BE194" s="153">
        <f t="shared" si="24"/>
        <v>0</v>
      </c>
      <c r="BF194" s="153">
        <f t="shared" si="25"/>
        <v>0</v>
      </c>
      <c r="BG194" s="153">
        <f t="shared" si="26"/>
        <v>0</v>
      </c>
      <c r="BH194" s="153">
        <f t="shared" si="27"/>
        <v>0</v>
      </c>
      <c r="BI194" s="153">
        <f t="shared" si="28"/>
        <v>0</v>
      </c>
      <c r="BJ194" s="13" t="s">
        <v>88</v>
      </c>
      <c r="BK194" s="153">
        <f t="shared" si="29"/>
        <v>0</v>
      </c>
      <c r="BL194" s="13" t="s">
        <v>464</v>
      </c>
      <c r="BM194" s="152" t="s">
        <v>2501</v>
      </c>
    </row>
    <row r="195" spans="2:65" s="1" customFormat="1" ht="16.5" customHeight="1" x14ac:dyDescent="0.2">
      <c r="B195" s="139"/>
      <c r="C195" s="154" t="s">
        <v>452</v>
      </c>
      <c r="D195" s="154" t="s">
        <v>301</v>
      </c>
      <c r="E195" s="155" t="s">
        <v>2502</v>
      </c>
      <c r="F195" s="156" t="s">
        <v>2497</v>
      </c>
      <c r="G195" s="157" t="s">
        <v>294</v>
      </c>
      <c r="H195" s="158">
        <v>1</v>
      </c>
      <c r="I195" s="159"/>
      <c r="J195" s="160">
        <f t="shared" si="20"/>
        <v>0</v>
      </c>
      <c r="K195" s="161"/>
      <c r="L195" s="162"/>
      <c r="M195" s="163" t="s">
        <v>1</v>
      </c>
      <c r="N195" s="164" t="s">
        <v>41</v>
      </c>
      <c r="P195" s="150">
        <f t="shared" si="21"/>
        <v>0</v>
      </c>
      <c r="Q195" s="150">
        <v>1.3999999999999999E-4</v>
      </c>
      <c r="R195" s="150">
        <f t="shared" si="22"/>
        <v>1.3999999999999999E-4</v>
      </c>
      <c r="S195" s="150">
        <v>0</v>
      </c>
      <c r="T195" s="151">
        <f t="shared" si="23"/>
        <v>0</v>
      </c>
      <c r="AR195" s="152" t="s">
        <v>1727</v>
      </c>
      <c r="AT195" s="152" t="s">
        <v>301</v>
      </c>
      <c r="AU195" s="152" t="s">
        <v>88</v>
      </c>
      <c r="AY195" s="13" t="s">
        <v>204</v>
      </c>
      <c r="BE195" s="153">
        <f t="shared" si="24"/>
        <v>0</v>
      </c>
      <c r="BF195" s="153">
        <f t="shared" si="25"/>
        <v>0</v>
      </c>
      <c r="BG195" s="153">
        <f t="shared" si="26"/>
        <v>0</v>
      </c>
      <c r="BH195" s="153">
        <f t="shared" si="27"/>
        <v>0</v>
      </c>
      <c r="BI195" s="153">
        <f t="shared" si="28"/>
        <v>0</v>
      </c>
      <c r="BJ195" s="13" t="s">
        <v>88</v>
      </c>
      <c r="BK195" s="153">
        <f t="shared" si="29"/>
        <v>0</v>
      </c>
      <c r="BL195" s="13" t="s">
        <v>464</v>
      </c>
      <c r="BM195" s="152" t="s">
        <v>2503</v>
      </c>
    </row>
    <row r="196" spans="2:65" s="1" customFormat="1" ht="24.15" customHeight="1" x14ac:dyDescent="0.2">
      <c r="B196" s="139"/>
      <c r="C196" s="140" t="s">
        <v>456</v>
      </c>
      <c r="D196" s="140" t="s">
        <v>206</v>
      </c>
      <c r="E196" s="141" t="s">
        <v>2504</v>
      </c>
      <c r="F196" s="142" t="s">
        <v>2505</v>
      </c>
      <c r="G196" s="143" t="s">
        <v>495</v>
      </c>
      <c r="H196" s="144">
        <v>250</v>
      </c>
      <c r="I196" s="145"/>
      <c r="J196" s="146">
        <f t="shared" si="20"/>
        <v>0</v>
      </c>
      <c r="K196" s="147"/>
      <c r="L196" s="28"/>
      <c r="M196" s="148" t="s">
        <v>1</v>
      </c>
      <c r="N196" s="149" t="s">
        <v>41</v>
      </c>
      <c r="P196" s="150">
        <f t="shared" si="21"/>
        <v>0</v>
      </c>
      <c r="Q196" s="150">
        <v>0</v>
      </c>
      <c r="R196" s="150">
        <f t="shared" si="22"/>
        <v>0</v>
      </c>
      <c r="S196" s="150">
        <v>0</v>
      </c>
      <c r="T196" s="151">
        <f t="shared" si="23"/>
        <v>0</v>
      </c>
      <c r="AR196" s="152" t="s">
        <v>464</v>
      </c>
      <c r="AT196" s="152" t="s">
        <v>206</v>
      </c>
      <c r="AU196" s="152" t="s">
        <v>88</v>
      </c>
      <c r="AY196" s="13" t="s">
        <v>204</v>
      </c>
      <c r="BE196" s="153">
        <f t="shared" si="24"/>
        <v>0</v>
      </c>
      <c r="BF196" s="153">
        <f t="shared" si="25"/>
        <v>0</v>
      </c>
      <c r="BG196" s="153">
        <f t="shared" si="26"/>
        <v>0</v>
      </c>
      <c r="BH196" s="153">
        <f t="shared" si="27"/>
        <v>0</v>
      </c>
      <c r="BI196" s="153">
        <f t="shared" si="28"/>
        <v>0</v>
      </c>
      <c r="BJ196" s="13" t="s">
        <v>88</v>
      </c>
      <c r="BK196" s="153">
        <f t="shared" si="29"/>
        <v>0</v>
      </c>
      <c r="BL196" s="13" t="s">
        <v>464</v>
      </c>
      <c r="BM196" s="152" t="s">
        <v>2506</v>
      </c>
    </row>
    <row r="197" spans="2:65" s="1" customFormat="1" ht="16.5" customHeight="1" x14ac:dyDescent="0.2">
      <c r="B197" s="139"/>
      <c r="C197" s="154" t="s">
        <v>460</v>
      </c>
      <c r="D197" s="154" t="s">
        <v>301</v>
      </c>
      <c r="E197" s="155" t="s">
        <v>2507</v>
      </c>
      <c r="F197" s="156" t="s">
        <v>2508</v>
      </c>
      <c r="G197" s="157" t="s">
        <v>508</v>
      </c>
      <c r="H197" s="158">
        <v>35</v>
      </c>
      <c r="I197" s="159"/>
      <c r="J197" s="160">
        <f t="shared" si="20"/>
        <v>0</v>
      </c>
      <c r="K197" s="161"/>
      <c r="L197" s="162"/>
      <c r="M197" s="163" t="s">
        <v>1</v>
      </c>
      <c r="N197" s="164" t="s">
        <v>41</v>
      </c>
      <c r="P197" s="150">
        <f t="shared" si="21"/>
        <v>0</v>
      </c>
      <c r="Q197" s="150">
        <v>1E-3</v>
      </c>
      <c r="R197" s="150">
        <f t="shared" si="22"/>
        <v>3.5000000000000003E-2</v>
      </c>
      <c r="S197" s="150">
        <v>0</v>
      </c>
      <c r="T197" s="151">
        <f t="shared" si="23"/>
        <v>0</v>
      </c>
      <c r="AR197" s="152" t="s">
        <v>725</v>
      </c>
      <c r="AT197" s="152" t="s">
        <v>301</v>
      </c>
      <c r="AU197" s="152" t="s">
        <v>88</v>
      </c>
      <c r="AY197" s="13" t="s">
        <v>204</v>
      </c>
      <c r="BE197" s="153">
        <f t="shared" si="24"/>
        <v>0</v>
      </c>
      <c r="BF197" s="153">
        <f t="shared" si="25"/>
        <v>0</v>
      </c>
      <c r="BG197" s="153">
        <f t="shared" si="26"/>
        <v>0</v>
      </c>
      <c r="BH197" s="153">
        <f t="shared" si="27"/>
        <v>0</v>
      </c>
      <c r="BI197" s="153">
        <f t="shared" si="28"/>
        <v>0</v>
      </c>
      <c r="BJ197" s="13" t="s">
        <v>88</v>
      </c>
      <c r="BK197" s="153">
        <f t="shared" si="29"/>
        <v>0</v>
      </c>
      <c r="BL197" s="13" t="s">
        <v>725</v>
      </c>
      <c r="BM197" s="152" t="s">
        <v>2509</v>
      </c>
    </row>
    <row r="198" spans="2:65" s="1" customFormat="1" ht="24.15" customHeight="1" x14ac:dyDescent="0.2">
      <c r="B198" s="139"/>
      <c r="C198" s="140" t="s">
        <v>464</v>
      </c>
      <c r="D198" s="140" t="s">
        <v>206</v>
      </c>
      <c r="E198" s="141" t="s">
        <v>2510</v>
      </c>
      <c r="F198" s="142" t="s">
        <v>2511</v>
      </c>
      <c r="G198" s="143" t="s">
        <v>495</v>
      </c>
      <c r="H198" s="144">
        <v>150</v>
      </c>
      <c r="I198" s="145"/>
      <c r="J198" s="146">
        <f t="shared" si="20"/>
        <v>0</v>
      </c>
      <c r="K198" s="147"/>
      <c r="L198" s="28"/>
      <c r="M198" s="148" t="s">
        <v>1</v>
      </c>
      <c r="N198" s="149" t="s">
        <v>41</v>
      </c>
      <c r="P198" s="150">
        <f t="shared" si="21"/>
        <v>0</v>
      </c>
      <c r="Q198" s="150">
        <v>0</v>
      </c>
      <c r="R198" s="150">
        <f t="shared" si="22"/>
        <v>0</v>
      </c>
      <c r="S198" s="150">
        <v>0</v>
      </c>
      <c r="T198" s="151">
        <f t="shared" si="23"/>
        <v>0</v>
      </c>
      <c r="AR198" s="152" t="s">
        <v>464</v>
      </c>
      <c r="AT198" s="152" t="s">
        <v>206</v>
      </c>
      <c r="AU198" s="152" t="s">
        <v>88</v>
      </c>
      <c r="AY198" s="13" t="s">
        <v>204</v>
      </c>
      <c r="BE198" s="153">
        <f t="shared" si="24"/>
        <v>0</v>
      </c>
      <c r="BF198" s="153">
        <f t="shared" si="25"/>
        <v>0</v>
      </c>
      <c r="BG198" s="153">
        <f t="shared" si="26"/>
        <v>0</v>
      </c>
      <c r="BH198" s="153">
        <f t="shared" si="27"/>
        <v>0</v>
      </c>
      <c r="BI198" s="153">
        <f t="shared" si="28"/>
        <v>0</v>
      </c>
      <c r="BJ198" s="13" t="s">
        <v>88</v>
      </c>
      <c r="BK198" s="153">
        <f t="shared" si="29"/>
        <v>0</v>
      </c>
      <c r="BL198" s="13" t="s">
        <v>464</v>
      </c>
      <c r="BM198" s="152" t="s">
        <v>2512</v>
      </c>
    </row>
    <row r="199" spans="2:65" s="1" customFormat="1" ht="16.5" customHeight="1" x14ac:dyDescent="0.2">
      <c r="B199" s="139"/>
      <c r="C199" s="154" t="s">
        <v>468</v>
      </c>
      <c r="D199" s="154" t="s">
        <v>301</v>
      </c>
      <c r="E199" s="155" t="s">
        <v>2513</v>
      </c>
      <c r="F199" s="156" t="s">
        <v>2514</v>
      </c>
      <c r="G199" s="157" t="s">
        <v>508</v>
      </c>
      <c r="H199" s="158">
        <v>142.5</v>
      </c>
      <c r="I199" s="159"/>
      <c r="J199" s="160">
        <f t="shared" si="20"/>
        <v>0</v>
      </c>
      <c r="K199" s="161"/>
      <c r="L199" s="162"/>
      <c r="M199" s="163" t="s">
        <v>1</v>
      </c>
      <c r="N199" s="164" t="s">
        <v>41</v>
      </c>
      <c r="P199" s="150">
        <f t="shared" si="21"/>
        <v>0</v>
      </c>
      <c r="Q199" s="150">
        <v>1E-3</v>
      </c>
      <c r="R199" s="150">
        <f t="shared" si="22"/>
        <v>0.14250000000000002</v>
      </c>
      <c r="S199" s="150">
        <v>0</v>
      </c>
      <c r="T199" s="151">
        <f t="shared" si="23"/>
        <v>0</v>
      </c>
      <c r="AR199" s="152" t="s">
        <v>1727</v>
      </c>
      <c r="AT199" s="152" t="s">
        <v>301</v>
      </c>
      <c r="AU199" s="152" t="s">
        <v>88</v>
      </c>
      <c r="AY199" s="13" t="s">
        <v>204</v>
      </c>
      <c r="BE199" s="153">
        <f t="shared" si="24"/>
        <v>0</v>
      </c>
      <c r="BF199" s="153">
        <f t="shared" si="25"/>
        <v>0</v>
      </c>
      <c r="BG199" s="153">
        <f t="shared" si="26"/>
        <v>0</v>
      </c>
      <c r="BH199" s="153">
        <f t="shared" si="27"/>
        <v>0</v>
      </c>
      <c r="BI199" s="153">
        <f t="shared" si="28"/>
        <v>0</v>
      </c>
      <c r="BJ199" s="13" t="s">
        <v>88</v>
      </c>
      <c r="BK199" s="153">
        <f t="shared" si="29"/>
        <v>0</v>
      </c>
      <c r="BL199" s="13" t="s">
        <v>464</v>
      </c>
      <c r="BM199" s="152" t="s">
        <v>2515</v>
      </c>
    </row>
    <row r="200" spans="2:65" s="1" customFormat="1" ht="24.15" customHeight="1" x14ac:dyDescent="0.2">
      <c r="B200" s="139"/>
      <c r="C200" s="140" t="s">
        <v>472</v>
      </c>
      <c r="D200" s="140" t="s">
        <v>206</v>
      </c>
      <c r="E200" s="141" t="s">
        <v>2516</v>
      </c>
      <c r="F200" s="142" t="s">
        <v>2517</v>
      </c>
      <c r="G200" s="143" t="s">
        <v>294</v>
      </c>
      <c r="H200" s="144">
        <v>100</v>
      </c>
      <c r="I200" s="145"/>
      <c r="J200" s="146">
        <f t="shared" si="20"/>
        <v>0</v>
      </c>
      <c r="K200" s="147"/>
      <c r="L200" s="28"/>
      <c r="M200" s="148" t="s">
        <v>1</v>
      </c>
      <c r="N200" s="149" t="s">
        <v>41</v>
      </c>
      <c r="P200" s="150">
        <f t="shared" si="21"/>
        <v>0</v>
      </c>
      <c r="Q200" s="150">
        <v>0</v>
      </c>
      <c r="R200" s="150">
        <f t="shared" si="22"/>
        <v>0</v>
      </c>
      <c r="S200" s="150">
        <v>0</v>
      </c>
      <c r="T200" s="151">
        <f t="shared" si="23"/>
        <v>0</v>
      </c>
      <c r="AR200" s="152" t="s">
        <v>464</v>
      </c>
      <c r="AT200" s="152" t="s">
        <v>206</v>
      </c>
      <c r="AU200" s="152" t="s">
        <v>88</v>
      </c>
      <c r="AY200" s="13" t="s">
        <v>204</v>
      </c>
      <c r="BE200" s="153">
        <f t="shared" si="24"/>
        <v>0</v>
      </c>
      <c r="BF200" s="153">
        <f t="shared" si="25"/>
        <v>0</v>
      </c>
      <c r="BG200" s="153">
        <f t="shared" si="26"/>
        <v>0</v>
      </c>
      <c r="BH200" s="153">
        <f t="shared" si="27"/>
        <v>0</v>
      </c>
      <c r="BI200" s="153">
        <f t="shared" si="28"/>
        <v>0</v>
      </c>
      <c r="BJ200" s="13" t="s">
        <v>88</v>
      </c>
      <c r="BK200" s="153">
        <f t="shared" si="29"/>
        <v>0</v>
      </c>
      <c r="BL200" s="13" t="s">
        <v>464</v>
      </c>
      <c r="BM200" s="152" t="s">
        <v>2518</v>
      </c>
    </row>
    <row r="201" spans="2:65" s="1" customFormat="1" ht="24.15" customHeight="1" x14ac:dyDescent="0.2">
      <c r="B201" s="139"/>
      <c r="C201" s="154" t="s">
        <v>476</v>
      </c>
      <c r="D201" s="154" t="s">
        <v>301</v>
      </c>
      <c r="E201" s="155" t="s">
        <v>2519</v>
      </c>
      <c r="F201" s="156" t="s">
        <v>2520</v>
      </c>
      <c r="G201" s="157" t="s">
        <v>294</v>
      </c>
      <c r="H201" s="158">
        <v>100</v>
      </c>
      <c r="I201" s="159"/>
      <c r="J201" s="160">
        <f t="shared" si="20"/>
        <v>0</v>
      </c>
      <c r="K201" s="161"/>
      <c r="L201" s="162"/>
      <c r="M201" s="163" t="s">
        <v>1</v>
      </c>
      <c r="N201" s="164" t="s">
        <v>41</v>
      </c>
      <c r="P201" s="150">
        <f t="shared" si="21"/>
        <v>0</v>
      </c>
      <c r="Q201" s="150">
        <v>3.3E-4</v>
      </c>
      <c r="R201" s="150">
        <f t="shared" si="22"/>
        <v>3.3000000000000002E-2</v>
      </c>
      <c r="S201" s="150">
        <v>0</v>
      </c>
      <c r="T201" s="151">
        <f t="shared" si="23"/>
        <v>0</v>
      </c>
      <c r="AR201" s="152" t="s">
        <v>725</v>
      </c>
      <c r="AT201" s="152" t="s">
        <v>301</v>
      </c>
      <c r="AU201" s="152" t="s">
        <v>88</v>
      </c>
      <c r="AY201" s="13" t="s">
        <v>204</v>
      </c>
      <c r="BE201" s="153">
        <f t="shared" si="24"/>
        <v>0</v>
      </c>
      <c r="BF201" s="153">
        <f t="shared" si="25"/>
        <v>0</v>
      </c>
      <c r="BG201" s="153">
        <f t="shared" si="26"/>
        <v>0</v>
      </c>
      <c r="BH201" s="153">
        <f t="shared" si="27"/>
        <v>0</v>
      </c>
      <c r="BI201" s="153">
        <f t="shared" si="28"/>
        <v>0</v>
      </c>
      <c r="BJ201" s="13" t="s">
        <v>88</v>
      </c>
      <c r="BK201" s="153">
        <f t="shared" si="29"/>
        <v>0</v>
      </c>
      <c r="BL201" s="13" t="s">
        <v>725</v>
      </c>
      <c r="BM201" s="152" t="s">
        <v>2521</v>
      </c>
    </row>
    <row r="202" spans="2:65" s="1" customFormat="1" ht="24.15" customHeight="1" x14ac:dyDescent="0.2">
      <c r="B202" s="139"/>
      <c r="C202" s="140" t="s">
        <v>480</v>
      </c>
      <c r="D202" s="140" t="s">
        <v>206</v>
      </c>
      <c r="E202" s="141" t="s">
        <v>2522</v>
      </c>
      <c r="F202" s="142" t="s">
        <v>2523</v>
      </c>
      <c r="G202" s="143" t="s">
        <v>294</v>
      </c>
      <c r="H202" s="144">
        <v>200</v>
      </c>
      <c r="I202" s="145"/>
      <c r="J202" s="146">
        <f t="shared" si="20"/>
        <v>0</v>
      </c>
      <c r="K202" s="147"/>
      <c r="L202" s="28"/>
      <c r="M202" s="148" t="s">
        <v>1</v>
      </c>
      <c r="N202" s="149" t="s">
        <v>41</v>
      </c>
      <c r="P202" s="150">
        <f t="shared" si="21"/>
        <v>0</v>
      </c>
      <c r="Q202" s="150">
        <v>0</v>
      </c>
      <c r="R202" s="150">
        <f t="shared" si="22"/>
        <v>0</v>
      </c>
      <c r="S202" s="150">
        <v>0</v>
      </c>
      <c r="T202" s="151">
        <f t="shared" si="23"/>
        <v>0</v>
      </c>
      <c r="AR202" s="152" t="s">
        <v>464</v>
      </c>
      <c r="AT202" s="152" t="s">
        <v>206</v>
      </c>
      <c r="AU202" s="152" t="s">
        <v>88</v>
      </c>
      <c r="AY202" s="13" t="s">
        <v>204</v>
      </c>
      <c r="BE202" s="153">
        <f t="shared" si="24"/>
        <v>0</v>
      </c>
      <c r="BF202" s="153">
        <f t="shared" si="25"/>
        <v>0</v>
      </c>
      <c r="BG202" s="153">
        <f t="shared" si="26"/>
        <v>0</v>
      </c>
      <c r="BH202" s="153">
        <f t="shared" si="27"/>
        <v>0</v>
      </c>
      <c r="BI202" s="153">
        <f t="shared" si="28"/>
        <v>0</v>
      </c>
      <c r="BJ202" s="13" t="s">
        <v>88</v>
      </c>
      <c r="BK202" s="153">
        <f t="shared" si="29"/>
        <v>0</v>
      </c>
      <c r="BL202" s="13" t="s">
        <v>464</v>
      </c>
      <c r="BM202" s="152" t="s">
        <v>2524</v>
      </c>
    </row>
    <row r="203" spans="2:65" s="1" customFormat="1" ht="24.15" customHeight="1" x14ac:dyDescent="0.2">
      <c r="B203" s="139"/>
      <c r="C203" s="154" t="s">
        <v>484</v>
      </c>
      <c r="D203" s="154" t="s">
        <v>301</v>
      </c>
      <c r="E203" s="155" t="s">
        <v>2525</v>
      </c>
      <c r="F203" s="156" t="s">
        <v>2526</v>
      </c>
      <c r="G203" s="157" t="s">
        <v>294</v>
      </c>
      <c r="H203" s="158">
        <v>200</v>
      </c>
      <c r="I203" s="159"/>
      <c r="J203" s="160">
        <f t="shared" si="20"/>
        <v>0</v>
      </c>
      <c r="K203" s="161"/>
      <c r="L203" s="162"/>
      <c r="M203" s="163" t="s">
        <v>1</v>
      </c>
      <c r="N203" s="164" t="s">
        <v>41</v>
      </c>
      <c r="P203" s="150">
        <f t="shared" si="21"/>
        <v>0</v>
      </c>
      <c r="Q203" s="150">
        <v>2.9E-4</v>
      </c>
      <c r="R203" s="150">
        <f t="shared" si="22"/>
        <v>5.8000000000000003E-2</v>
      </c>
      <c r="S203" s="150">
        <v>0</v>
      </c>
      <c r="T203" s="151">
        <f t="shared" si="23"/>
        <v>0</v>
      </c>
      <c r="AR203" s="152" t="s">
        <v>725</v>
      </c>
      <c r="AT203" s="152" t="s">
        <v>301</v>
      </c>
      <c r="AU203" s="152" t="s">
        <v>88</v>
      </c>
      <c r="AY203" s="13" t="s">
        <v>204</v>
      </c>
      <c r="BE203" s="153">
        <f t="shared" si="24"/>
        <v>0</v>
      </c>
      <c r="BF203" s="153">
        <f t="shared" si="25"/>
        <v>0</v>
      </c>
      <c r="BG203" s="153">
        <f t="shared" si="26"/>
        <v>0</v>
      </c>
      <c r="BH203" s="153">
        <f t="shared" si="27"/>
        <v>0</v>
      </c>
      <c r="BI203" s="153">
        <f t="shared" si="28"/>
        <v>0</v>
      </c>
      <c r="BJ203" s="13" t="s">
        <v>88</v>
      </c>
      <c r="BK203" s="153">
        <f t="shared" si="29"/>
        <v>0</v>
      </c>
      <c r="BL203" s="13" t="s">
        <v>725</v>
      </c>
      <c r="BM203" s="152" t="s">
        <v>2527</v>
      </c>
    </row>
    <row r="204" spans="2:65" s="1" customFormat="1" ht="24.15" customHeight="1" x14ac:dyDescent="0.2">
      <c r="B204" s="139"/>
      <c r="C204" s="140" t="s">
        <v>488</v>
      </c>
      <c r="D204" s="140" t="s">
        <v>206</v>
      </c>
      <c r="E204" s="141" t="s">
        <v>2528</v>
      </c>
      <c r="F204" s="142" t="s">
        <v>2529</v>
      </c>
      <c r="G204" s="143" t="s">
        <v>294</v>
      </c>
      <c r="H204" s="144">
        <v>2</v>
      </c>
      <c r="I204" s="145"/>
      <c r="J204" s="146">
        <f t="shared" si="20"/>
        <v>0</v>
      </c>
      <c r="K204" s="147"/>
      <c r="L204" s="28"/>
      <c r="M204" s="148" t="s">
        <v>1</v>
      </c>
      <c r="N204" s="149" t="s">
        <v>41</v>
      </c>
      <c r="P204" s="150">
        <f t="shared" si="21"/>
        <v>0</v>
      </c>
      <c r="Q204" s="150">
        <v>0</v>
      </c>
      <c r="R204" s="150">
        <f t="shared" si="22"/>
        <v>0</v>
      </c>
      <c r="S204" s="150">
        <v>0</v>
      </c>
      <c r="T204" s="151">
        <f t="shared" si="23"/>
        <v>0</v>
      </c>
      <c r="AR204" s="152" t="s">
        <v>464</v>
      </c>
      <c r="AT204" s="152" t="s">
        <v>206</v>
      </c>
      <c r="AU204" s="152" t="s">
        <v>88</v>
      </c>
      <c r="AY204" s="13" t="s">
        <v>204</v>
      </c>
      <c r="BE204" s="153">
        <f t="shared" si="24"/>
        <v>0</v>
      </c>
      <c r="BF204" s="153">
        <f t="shared" si="25"/>
        <v>0</v>
      </c>
      <c r="BG204" s="153">
        <f t="shared" si="26"/>
        <v>0</v>
      </c>
      <c r="BH204" s="153">
        <f t="shared" si="27"/>
        <v>0</v>
      </c>
      <c r="BI204" s="153">
        <f t="shared" si="28"/>
        <v>0</v>
      </c>
      <c r="BJ204" s="13" t="s">
        <v>88</v>
      </c>
      <c r="BK204" s="153">
        <f t="shared" si="29"/>
        <v>0</v>
      </c>
      <c r="BL204" s="13" t="s">
        <v>464</v>
      </c>
      <c r="BM204" s="152" t="s">
        <v>2530</v>
      </c>
    </row>
    <row r="205" spans="2:65" s="1" customFormat="1" ht="24.15" customHeight="1" x14ac:dyDescent="0.2">
      <c r="B205" s="139"/>
      <c r="C205" s="154" t="s">
        <v>492</v>
      </c>
      <c r="D205" s="154" t="s">
        <v>301</v>
      </c>
      <c r="E205" s="155" t="s">
        <v>2531</v>
      </c>
      <c r="F205" s="156" t="s">
        <v>2532</v>
      </c>
      <c r="G205" s="157" t="s">
        <v>294</v>
      </c>
      <c r="H205" s="158">
        <v>2</v>
      </c>
      <c r="I205" s="159"/>
      <c r="J205" s="160">
        <f t="shared" si="20"/>
        <v>0</v>
      </c>
      <c r="K205" s="161"/>
      <c r="L205" s="162"/>
      <c r="M205" s="163" t="s">
        <v>1</v>
      </c>
      <c r="N205" s="164" t="s">
        <v>41</v>
      </c>
      <c r="P205" s="150">
        <f t="shared" si="21"/>
        <v>0</v>
      </c>
      <c r="Q205" s="150">
        <v>3.1199999999999999E-3</v>
      </c>
      <c r="R205" s="150">
        <f t="shared" si="22"/>
        <v>6.2399999999999999E-3</v>
      </c>
      <c r="S205" s="150">
        <v>0</v>
      </c>
      <c r="T205" s="151">
        <f t="shared" si="23"/>
        <v>0</v>
      </c>
      <c r="AR205" s="152" t="s">
        <v>725</v>
      </c>
      <c r="AT205" s="152" t="s">
        <v>301</v>
      </c>
      <c r="AU205" s="152" t="s">
        <v>88</v>
      </c>
      <c r="AY205" s="13" t="s">
        <v>204</v>
      </c>
      <c r="BE205" s="153">
        <f t="shared" si="24"/>
        <v>0</v>
      </c>
      <c r="BF205" s="153">
        <f t="shared" si="25"/>
        <v>0</v>
      </c>
      <c r="BG205" s="153">
        <f t="shared" si="26"/>
        <v>0</v>
      </c>
      <c r="BH205" s="153">
        <f t="shared" si="27"/>
        <v>0</v>
      </c>
      <c r="BI205" s="153">
        <f t="shared" si="28"/>
        <v>0</v>
      </c>
      <c r="BJ205" s="13" t="s">
        <v>88</v>
      </c>
      <c r="BK205" s="153">
        <f t="shared" si="29"/>
        <v>0</v>
      </c>
      <c r="BL205" s="13" t="s">
        <v>725</v>
      </c>
      <c r="BM205" s="152" t="s">
        <v>2533</v>
      </c>
    </row>
    <row r="206" spans="2:65" s="1" customFormat="1" ht="16.5" customHeight="1" x14ac:dyDescent="0.2">
      <c r="B206" s="139"/>
      <c r="C206" s="140" t="s">
        <v>497</v>
      </c>
      <c r="D206" s="140" t="s">
        <v>206</v>
      </c>
      <c r="E206" s="141" t="s">
        <v>2534</v>
      </c>
      <c r="F206" s="142" t="s">
        <v>2535</v>
      </c>
      <c r="G206" s="143" t="s">
        <v>294</v>
      </c>
      <c r="H206" s="144">
        <v>30</v>
      </c>
      <c r="I206" s="145"/>
      <c r="J206" s="146">
        <f t="shared" si="20"/>
        <v>0</v>
      </c>
      <c r="K206" s="147"/>
      <c r="L206" s="28"/>
      <c r="M206" s="148" t="s">
        <v>1</v>
      </c>
      <c r="N206" s="149" t="s">
        <v>41</v>
      </c>
      <c r="P206" s="150">
        <f t="shared" si="21"/>
        <v>0</v>
      </c>
      <c r="Q206" s="150">
        <v>0</v>
      </c>
      <c r="R206" s="150">
        <f t="shared" si="22"/>
        <v>0</v>
      </c>
      <c r="S206" s="150">
        <v>0</v>
      </c>
      <c r="T206" s="151">
        <f t="shared" si="23"/>
        <v>0</v>
      </c>
      <c r="AR206" s="152" t="s">
        <v>464</v>
      </c>
      <c r="AT206" s="152" t="s">
        <v>206</v>
      </c>
      <c r="AU206" s="152" t="s">
        <v>88</v>
      </c>
      <c r="AY206" s="13" t="s">
        <v>204</v>
      </c>
      <c r="BE206" s="153">
        <f t="shared" si="24"/>
        <v>0</v>
      </c>
      <c r="BF206" s="153">
        <f t="shared" si="25"/>
        <v>0</v>
      </c>
      <c r="BG206" s="153">
        <f t="shared" si="26"/>
        <v>0</v>
      </c>
      <c r="BH206" s="153">
        <f t="shared" si="27"/>
        <v>0</v>
      </c>
      <c r="BI206" s="153">
        <f t="shared" si="28"/>
        <v>0</v>
      </c>
      <c r="BJ206" s="13" t="s">
        <v>88</v>
      </c>
      <c r="BK206" s="153">
        <f t="shared" si="29"/>
        <v>0</v>
      </c>
      <c r="BL206" s="13" t="s">
        <v>464</v>
      </c>
      <c r="BM206" s="152" t="s">
        <v>2536</v>
      </c>
    </row>
    <row r="207" spans="2:65" s="1" customFormat="1" ht="24.15" customHeight="1" x14ac:dyDescent="0.2">
      <c r="B207" s="139"/>
      <c r="C207" s="154" t="s">
        <v>501</v>
      </c>
      <c r="D207" s="154" t="s">
        <v>301</v>
      </c>
      <c r="E207" s="155" t="s">
        <v>2537</v>
      </c>
      <c r="F207" s="156" t="s">
        <v>2538</v>
      </c>
      <c r="G207" s="157" t="s">
        <v>294</v>
      </c>
      <c r="H207" s="158">
        <v>30</v>
      </c>
      <c r="I207" s="159"/>
      <c r="J207" s="160">
        <f t="shared" ref="J207:J238" si="30">ROUND(I207*H207,2)</f>
        <v>0</v>
      </c>
      <c r="K207" s="161"/>
      <c r="L207" s="162"/>
      <c r="M207" s="163" t="s">
        <v>1</v>
      </c>
      <c r="N207" s="164" t="s">
        <v>41</v>
      </c>
      <c r="P207" s="150">
        <f t="shared" ref="P207:P238" si="31">O207*H207</f>
        <v>0</v>
      </c>
      <c r="Q207" s="150">
        <v>1.6000000000000001E-4</v>
      </c>
      <c r="R207" s="150">
        <f t="shared" ref="R207:R238" si="32">Q207*H207</f>
        <v>4.8000000000000004E-3</v>
      </c>
      <c r="S207" s="150">
        <v>0</v>
      </c>
      <c r="T207" s="151">
        <f t="shared" ref="T207:T238" si="33">S207*H207</f>
        <v>0</v>
      </c>
      <c r="AR207" s="152" t="s">
        <v>725</v>
      </c>
      <c r="AT207" s="152" t="s">
        <v>301</v>
      </c>
      <c r="AU207" s="152" t="s">
        <v>88</v>
      </c>
      <c r="AY207" s="13" t="s">
        <v>204</v>
      </c>
      <c r="BE207" s="153">
        <f t="shared" ref="BE207:BE239" si="34">IF(N207="základná",J207,0)</f>
        <v>0</v>
      </c>
      <c r="BF207" s="153">
        <f t="shared" ref="BF207:BF239" si="35">IF(N207="znížená",J207,0)</f>
        <v>0</v>
      </c>
      <c r="BG207" s="153">
        <f t="shared" ref="BG207:BG239" si="36">IF(N207="zákl. prenesená",J207,0)</f>
        <v>0</v>
      </c>
      <c r="BH207" s="153">
        <f t="shared" ref="BH207:BH239" si="37">IF(N207="zníž. prenesená",J207,0)</f>
        <v>0</v>
      </c>
      <c r="BI207" s="153">
        <f t="shared" ref="BI207:BI239" si="38">IF(N207="nulová",J207,0)</f>
        <v>0</v>
      </c>
      <c r="BJ207" s="13" t="s">
        <v>88</v>
      </c>
      <c r="BK207" s="153">
        <f t="shared" ref="BK207:BK239" si="39">ROUND(I207*H207,2)</f>
        <v>0</v>
      </c>
      <c r="BL207" s="13" t="s">
        <v>725</v>
      </c>
      <c r="BM207" s="152" t="s">
        <v>2539</v>
      </c>
    </row>
    <row r="208" spans="2:65" s="1" customFormat="1" ht="24.15" customHeight="1" x14ac:dyDescent="0.2">
      <c r="B208" s="139"/>
      <c r="C208" s="140" t="s">
        <v>505</v>
      </c>
      <c r="D208" s="140" t="s">
        <v>206</v>
      </c>
      <c r="E208" s="141" t="s">
        <v>2540</v>
      </c>
      <c r="F208" s="142" t="s">
        <v>2541</v>
      </c>
      <c r="G208" s="143" t="s">
        <v>294</v>
      </c>
      <c r="H208" s="144">
        <v>8</v>
      </c>
      <c r="I208" s="145"/>
      <c r="J208" s="146">
        <f t="shared" si="30"/>
        <v>0</v>
      </c>
      <c r="K208" s="147"/>
      <c r="L208" s="28"/>
      <c r="M208" s="148" t="s">
        <v>1</v>
      </c>
      <c r="N208" s="149" t="s">
        <v>41</v>
      </c>
      <c r="P208" s="150">
        <f t="shared" si="31"/>
        <v>0</v>
      </c>
      <c r="Q208" s="150">
        <v>0</v>
      </c>
      <c r="R208" s="150">
        <f t="shared" si="32"/>
        <v>0</v>
      </c>
      <c r="S208" s="150">
        <v>0</v>
      </c>
      <c r="T208" s="151">
        <f t="shared" si="33"/>
        <v>0</v>
      </c>
      <c r="AR208" s="152" t="s">
        <v>464</v>
      </c>
      <c r="AT208" s="152" t="s">
        <v>206</v>
      </c>
      <c r="AU208" s="152" t="s">
        <v>88</v>
      </c>
      <c r="AY208" s="13" t="s">
        <v>204</v>
      </c>
      <c r="BE208" s="153">
        <f t="shared" si="34"/>
        <v>0</v>
      </c>
      <c r="BF208" s="153">
        <f t="shared" si="35"/>
        <v>0</v>
      </c>
      <c r="BG208" s="153">
        <f t="shared" si="36"/>
        <v>0</v>
      </c>
      <c r="BH208" s="153">
        <f t="shared" si="37"/>
        <v>0</v>
      </c>
      <c r="BI208" s="153">
        <f t="shared" si="38"/>
        <v>0</v>
      </c>
      <c r="BJ208" s="13" t="s">
        <v>88</v>
      </c>
      <c r="BK208" s="153">
        <f t="shared" si="39"/>
        <v>0</v>
      </c>
      <c r="BL208" s="13" t="s">
        <v>464</v>
      </c>
      <c r="BM208" s="152" t="s">
        <v>2542</v>
      </c>
    </row>
    <row r="209" spans="2:65" s="1" customFormat="1" ht="16.5" customHeight="1" x14ac:dyDescent="0.2">
      <c r="B209" s="139"/>
      <c r="C209" s="154" t="s">
        <v>510</v>
      </c>
      <c r="D209" s="154" t="s">
        <v>301</v>
      </c>
      <c r="E209" s="155" t="s">
        <v>2543</v>
      </c>
      <c r="F209" s="156" t="s">
        <v>2544</v>
      </c>
      <c r="G209" s="157" t="s">
        <v>294</v>
      </c>
      <c r="H209" s="158">
        <v>8</v>
      </c>
      <c r="I209" s="159"/>
      <c r="J209" s="160">
        <f t="shared" si="30"/>
        <v>0</v>
      </c>
      <c r="K209" s="161"/>
      <c r="L209" s="162"/>
      <c r="M209" s="163" t="s">
        <v>1</v>
      </c>
      <c r="N209" s="164" t="s">
        <v>41</v>
      </c>
      <c r="P209" s="150">
        <f t="shared" si="31"/>
        <v>0</v>
      </c>
      <c r="Q209" s="150">
        <v>2.9E-4</v>
      </c>
      <c r="R209" s="150">
        <f t="shared" si="32"/>
        <v>2.32E-3</v>
      </c>
      <c r="S209" s="150">
        <v>0</v>
      </c>
      <c r="T209" s="151">
        <f t="shared" si="33"/>
        <v>0</v>
      </c>
      <c r="AR209" s="152" t="s">
        <v>725</v>
      </c>
      <c r="AT209" s="152" t="s">
        <v>301</v>
      </c>
      <c r="AU209" s="152" t="s">
        <v>88</v>
      </c>
      <c r="AY209" s="13" t="s">
        <v>204</v>
      </c>
      <c r="BE209" s="153">
        <f t="shared" si="34"/>
        <v>0</v>
      </c>
      <c r="BF209" s="153">
        <f t="shared" si="35"/>
        <v>0</v>
      </c>
      <c r="BG209" s="153">
        <f t="shared" si="36"/>
        <v>0</v>
      </c>
      <c r="BH209" s="153">
        <f t="shared" si="37"/>
        <v>0</v>
      </c>
      <c r="BI209" s="153">
        <f t="shared" si="38"/>
        <v>0</v>
      </c>
      <c r="BJ209" s="13" t="s">
        <v>88</v>
      </c>
      <c r="BK209" s="153">
        <f t="shared" si="39"/>
        <v>0</v>
      </c>
      <c r="BL209" s="13" t="s">
        <v>725</v>
      </c>
      <c r="BM209" s="152" t="s">
        <v>2545</v>
      </c>
    </row>
    <row r="210" spans="2:65" s="1" customFormat="1" ht="16.5" customHeight="1" x14ac:dyDescent="0.2">
      <c r="B210" s="139"/>
      <c r="C210" s="140" t="s">
        <v>514</v>
      </c>
      <c r="D210" s="140" t="s">
        <v>206</v>
      </c>
      <c r="E210" s="141" t="s">
        <v>2546</v>
      </c>
      <c r="F210" s="142" t="s">
        <v>2547</v>
      </c>
      <c r="G210" s="143" t="s">
        <v>294</v>
      </c>
      <c r="H210" s="144">
        <v>8</v>
      </c>
      <c r="I210" s="145"/>
      <c r="J210" s="146">
        <f t="shared" si="30"/>
        <v>0</v>
      </c>
      <c r="K210" s="147"/>
      <c r="L210" s="28"/>
      <c r="M210" s="148" t="s">
        <v>1</v>
      </c>
      <c r="N210" s="149" t="s">
        <v>41</v>
      </c>
      <c r="P210" s="150">
        <f t="shared" si="31"/>
        <v>0</v>
      </c>
      <c r="Q210" s="150">
        <v>0</v>
      </c>
      <c r="R210" s="150">
        <f t="shared" si="32"/>
        <v>0</v>
      </c>
      <c r="S210" s="150">
        <v>0</v>
      </c>
      <c r="T210" s="151">
        <f t="shared" si="33"/>
        <v>0</v>
      </c>
      <c r="AR210" s="152" t="s">
        <v>464</v>
      </c>
      <c r="AT210" s="152" t="s">
        <v>206</v>
      </c>
      <c r="AU210" s="152" t="s">
        <v>88</v>
      </c>
      <c r="AY210" s="13" t="s">
        <v>204</v>
      </c>
      <c r="BE210" s="153">
        <f t="shared" si="34"/>
        <v>0</v>
      </c>
      <c r="BF210" s="153">
        <f t="shared" si="35"/>
        <v>0</v>
      </c>
      <c r="BG210" s="153">
        <f t="shared" si="36"/>
        <v>0</v>
      </c>
      <c r="BH210" s="153">
        <f t="shared" si="37"/>
        <v>0</v>
      </c>
      <c r="BI210" s="153">
        <f t="shared" si="38"/>
        <v>0</v>
      </c>
      <c r="BJ210" s="13" t="s">
        <v>88</v>
      </c>
      <c r="BK210" s="153">
        <f t="shared" si="39"/>
        <v>0</v>
      </c>
      <c r="BL210" s="13" t="s">
        <v>464</v>
      </c>
      <c r="BM210" s="152" t="s">
        <v>2548</v>
      </c>
    </row>
    <row r="211" spans="2:65" s="1" customFormat="1" ht="16.5" customHeight="1" x14ac:dyDescent="0.2">
      <c r="B211" s="139"/>
      <c r="C211" s="154" t="s">
        <v>518</v>
      </c>
      <c r="D211" s="154" t="s">
        <v>301</v>
      </c>
      <c r="E211" s="155" t="s">
        <v>2549</v>
      </c>
      <c r="F211" s="156" t="s">
        <v>2550</v>
      </c>
      <c r="G211" s="157" t="s">
        <v>294</v>
      </c>
      <c r="H211" s="158">
        <v>8</v>
      </c>
      <c r="I211" s="159"/>
      <c r="J211" s="160">
        <f t="shared" si="30"/>
        <v>0</v>
      </c>
      <c r="K211" s="161"/>
      <c r="L211" s="162"/>
      <c r="M211" s="163" t="s">
        <v>1</v>
      </c>
      <c r="N211" s="164" t="s">
        <v>41</v>
      </c>
      <c r="P211" s="150">
        <f t="shared" si="31"/>
        <v>0</v>
      </c>
      <c r="Q211" s="150">
        <v>1.7000000000000001E-4</v>
      </c>
      <c r="R211" s="150">
        <f t="shared" si="32"/>
        <v>1.3600000000000001E-3</v>
      </c>
      <c r="S211" s="150">
        <v>0</v>
      </c>
      <c r="T211" s="151">
        <f t="shared" si="33"/>
        <v>0</v>
      </c>
      <c r="AR211" s="152" t="s">
        <v>725</v>
      </c>
      <c r="AT211" s="152" t="s">
        <v>301</v>
      </c>
      <c r="AU211" s="152" t="s">
        <v>88</v>
      </c>
      <c r="AY211" s="13" t="s">
        <v>204</v>
      </c>
      <c r="BE211" s="153">
        <f t="shared" si="34"/>
        <v>0</v>
      </c>
      <c r="BF211" s="153">
        <f t="shared" si="35"/>
        <v>0</v>
      </c>
      <c r="BG211" s="153">
        <f t="shared" si="36"/>
        <v>0</v>
      </c>
      <c r="BH211" s="153">
        <f t="shared" si="37"/>
        <v>0</v>
      </c>
      <c r="BI211" s="153">
        <f t="shared" si="38"/>
        <v>0</v>
      </c>
      <c r="BJ211" s="13" t="s">
        <v>88</v>
      </c>
      <c r="BK211" s="153">
        <f t="shared" si="39"/>
        <v>0</v>
      </c>
      <c r="BL211" s="13" t="s">
        <v>725</v>
      </c>
      <c r="BM211" s="152" t="s">
        <v>2551</v>
      </c>
    </row>
    <row r="212" spans="2:65" s="1" customFormat="1" ht="16.5" customHeight="1" x14ac:dyDescent="0.2">
      <c r="B212" s="139"/>
      <c r="C212" s="140" t="s">
        <v>522</v>
      </c>
      <c r="D212" s="140" t="s">
        <v>206</v>
      </c>
      <c r="E212" s="141" t="s">
        <v>2552</v>
      </c>
      <c r="F212" s="142" t="s">
        <v>2553</v>
      </c>
      <c r="G212" s="143" t="s">
        <v>495</v>
      </c>
      <c r="H212" s="144">
        <v>16</v>
      </c>
      <c r="I212" s="145"/>
      <c r="J212" s="146">
        <f t="shared" si="30"/>
        <v>0</v>
      </c>
      <c r="K212" s="147"/>
      <c r="L212" s="28"/>
      <c r="M212" s="148" t="s">
        <v>1</v>
      </c>
      <c r="N212" s="149" t="s">
        <v>41</v>
      </c>
      <c r="P212" s="150">
        <f t="shared" si="31"/>
        <v>0</v>
      </c>
      <c r="Q212" s="150">
        <v>0</v>
      </c>
      <c r="R212" s="150">
        <f t="shared" si="32"/>
        <v>0</v>
      </c>
      <c r="S212" s="150">
        <v>0</v>
      </c>
      <c r="T212" s="151">
        <f t="shared" si="33"/>
        <v>0</v>
      </c>
      <c r="AR212" s="152" t="s">
        <v>464</v>
      </c>
      <c r="AT212" s="152" t="s">
        <v>206</v>
      </c>
      <c r="AU212" s="152" t="s">
        <v>88</v>
      </c>
      <c r="AY212" s="13" t="s">
        <v>204</v>
      </c>
      <c r="BE212" s="153">
        <f t="shared" si="34"/>
        <v>0</v>
      </c>
      <c r="BF212" s="153">
        <f t="shared" si="35"/>
        <v>0</v>
      </c>
      <c r="BG212" s="153">
        <f t="shared" si="36"/>
        <v>0</v>
      </c>
      <c r="BH212" s="153">
        <f t="shared" si="37"/>
        <v>0</v>
      </c>
      <c r="BI212" s="153">
        <f t="shared" si="38"/>
        <v>0</v>
      </c>
      <c r="BJ212" s="13" t="s">
        <v>88</v>
      </c>
      <c r="BK212" s="153">
        <f t="shared" si="39"/>
        <v>0</v>
      </c>
      <c r="BL212" s="13" t="s">
        <v>464</v>
      </c>
      <c r="BM212" s="152" t="s">
        <v>2554</v>
      </c>
    </row>
    <row r="213" spans="2:65" s="1" customFormat="1" ht="16.5" customHeight="1" x14ac:dyDescent="0.2">
      <c r="B213" s="139"/>
      <c r="C213" s="154" t="s">
        <v>526</v>
      </c>
      <c r="D213" s="154" t="s">
        <v>301</v>
      </c>
      <c r="E213" s="155" t="s">
        <v>2555</v>
      </c>
      <c r="F213" s="156" t="s">
        <v>2556</v>
      </c>
      <c r="G213" s="157" t="s">
        <v>294</v>
      </c>
      <c r="H213" s="158">
        <v>8</v>
      </c>
      <c r="I213" s="159"/>
      <c r="J213" s="160">
        <f t="shared" si="30"/>
        <v>0</v>
      </c>
      <c r="K213" s="161"/>
      <c r="L213" s="162"/>
      <c r="M213" s="163" t="s">
        <v>1</v>
      </c>
      <c r="N213" s="164" t="s">
        <v>41</v>
      </c>
      <c r="P213" s="150">
        <f t="shared" si="31"/>
        <v>0</v>
      </c>
      <c r="Q213" s="150">
        <v>7.9299999999999995E-3</v>
      </c>
      <c r="R213" s="150">
        <f t="shared" si="32"/>
        <v>6.3439999999999996E-2</v>
      </c>
      <c r="S213" s="150">
        <v>0</v>
      </c>
      <c r="T213" s="151">
        <f t="shared" si="33"/>
        <v>0</v>
      </c>
      <c r="AR213" s="152" t="s">
        <v>725</v>
      </c>
      <c r="AT213" s="152" t="s">
        <v>301</v>
      </c>
      <c r="AU213" s="152" t="s">
        <v>88</v>
      </c>
      <c r="AY213" s="13" t="s">
        <v>204</v>
      </c>
      <c r="BE213" s="153">
        <f t="shared" si="34"/>
        <v>0</v>
      </c>
      <c r="BF213" s="153">
        <f t="shared" si="35"/>
        <v>0</v>
      </c>
      <c r="BG213" s="153">
        <f t="shared" si="36"/>
        <v>0</v>
      </c>
      <c r="BH213" s="153">
        <f t="shared" si="37"/>
        <v>0</v>
      </c>
      <c r="BI213" s="153">
        <f t="shared" si="38"/>
        <v>0</v>
      </c>
      <c r="BJ213" s="13" t="s">
        <v>88</v>
      </c>
      <c r="BK213" s="153">
        <f t="shared" si="39"/>
        <v>0</v>
      </c>
      <c r="BL213" s="13" t="s">
        <v>725</v>
      </c>
      <c r="BM213" s="152" t="s">
        <v>2557</v>
      </c>
    </row>
    <row r="214" spans="2:65" s="1" customFormat="1" ht="21.75" customHeight="1" x14ac:dyDescent="0.2">
      <c r="B214" s="139"/>
      <c r="C214" s="140" t="s">
        <v>530</v>
      </c>
      <c r="D214" s="140" t="s">
        <v>206</v>
      </c>
      <c r="E214" s="141" t="s">
        <v>2558</v>
      </c>
      <c r="F214" s="142" t="s">
        <v>2559</v>
      </c>
      <c r="G214" s="143" t="s">
        <v>495</v>
      </c>
      <c r="H214" s="144">
        <v>100</v>
      </c>
      <c r="I214" s="145"/>
      <c r="J214" s="146">
        <f t="shared" si="30"/>
        <v>0</v>
      </c>
      <c r="K214" s="147"/>
      <c r="L214" s="28"/>
      <c r="M214" s="148" t="s">
        <v>1</v>
      </c>
      <c r="N214" s="149" t="s">
        <v>41</v>
      </c>
      <c r="P214" s="150">
        <f t="shared" si="31"/>
        <v>0</v>
      </c>
      <c r="Q214" s="150">
        <v>0</v>
      </c>
      <c r="R214" s="150">
        <f t="shared" si="32"/>
        <v>0</v>
      </c>
      <c r="S214" s="150">
        <v>0</v>
      </c>
      <c r="T214" s="151">
        <f t="shared" si="33"/>
        <v>0</v>
      </c>
      <c r="AR214" s="152" t="s">
        <v>464</v>
      </c>
      <c r="AT214" s="152" t="s">
        <v>206</v>
      </c>
      <c r="AU214" s="152" t="s">
        <v>88</v>
      </c>
      <c r="AY214" s="13" t="s">
        <v>204</v>
      </c>
      <c r="BE214" s="153">
        <f t="shared" si="34"/>
        <v>0</v>
      </c>
      <c r="BF214" s="153">
        <f t="shared" si="35"/>
        <v>0</v>
      </c>
      <c r="BG214" s="153">
        <f t="shared" si="36"/>
        <v>0</v>
      </c>
      <c r="BH214" s="153">
        <f t="shared" si="37"/>
        <v>0</v>
      </c>
      <c r="BI214" s="153">
        <f t="shared" si="38"/>
        <v>0</v>
      </c>
      <c r="BJ214" s="13" t="s">
        <v>88</v>
      </c>
      <c r="BK214" s="153">
        <f t="shared" si="39"/>
        <v>0</v>
      </c>
      <c r="BL214" s="13" t="s">
        <v>464</v>
      </c>
      <c r="BM214" s="152" t="s">
        <v>2560</v>
      </c>
    </row>
    <row r="215" spans="2:65" s="1" customFormat="1" ht="16.5" customHeight="1" x14ac:dyDescent="0.2">
      <c r="B215" s="139"/>
      <c r="C215" s="154" t="s">
        <v>535</v>
      </c>
      <c r="D215" s="154" t="s">
        <v>301</v>
      </c>
      <c r="E215" s="155" t="s">
        <v>2561</v>
      </c>
      <c r="F215" s="156" t="s">
        <v>2562</v>
      </c>
      <c r="G215" s="157" t="s">
        <v>495</v>
      </c>
      <c r="H215" s="158">
        <v>100</v>
      </c>
      <c r="I215" s="159"/>
      <c r="J215" s="160">
        <f t="shared" si="30"/>
        <v>0</v>
      </c>
      <c r="K215" s="161"/>
      <c r="L215" s="162"/>
      <c r="M215" s="163" t="s">
        <v>1</v>
      </c>
      <c r="N215" s="164" t="s">
        <v>41</v>
      </c>
      <c r="P215" s="150">
        <f t="shared" si="31"/>
        <v>0</v>
      </c>
      <c r="Q215" s="150">
        <v>1.2E-4</v>
      </c>
      <c r="R215" s="150">
        <f t="shared" si="32"/>
        <v>1.2E-2</v>
      </c>
      <c r="S215" s="150">
        <v>0</v>
      </c>
      <c r="T215" s="151">
        <f t="shared" si="33"/>
        <v>0</v>
      </c>
      <c r="AR215" s="152" t="s">
        <v>1727</v>
      </c>
      <c r="AT215" s="152" t="s">
        <v>301</v>
      </c>
      <c r="AU215" s="152" t="s">
        <v>88</v>
      </c>
      <c r="AY215" s="13" t="s">
        <v>204</v>
      </c>
      <c r="BE215" s="153">
        <f t="shared" si="34"/>
        <v>0</v>
      </c>
      <c r="BF215" s="153">
        <f t="shared" si="35"/>
        <v>0</v>
      </c>
      <c r="BG215" s="153">
        <f t="shared" si="36"/>
        <v>0</v>
      </c>
      <c r="BH215" s="153">
        <f t="shared" si="37"/>
        <v>0</v>
      </c>
      <c r="BI215" s="153">
        <f t="shared" si="38"/>
        <v>0</v>
      </c>
      <c r="BJ215" s="13" t="s">
        <v>88</v>
      </c>
      <c r="BK215" s="153">
        <f t="shared" si="39"/>
        <v>0</v>
      </c>
      <c r="BL215" s="13" t="s">
        <v>464</v>
      </c>
      <c r="BM215" s="152" t="s">
        <v>2563</v>
      </c>
    </row>
    <row r="216" spans="2:65" s="1" customFormat="1" ht="21.75" customHeight="1" x14ac:dyDescent="0.2">
      <c r="B216" s="139"/>
      <c r="C216" s="140" t="s">
        <v>539</v>
      </c>
      <c r="D216" s="140" t="s">
        <v>206</v>
      </c>
      <c r="E216" s="141" t="s">
        <v>2564</v>
      </c>
      <c r="F216" s="142" t="s">
        <v>2565</v>
      </c>
      <c r="G216" s="143" t="s">
        <v>495</v>
      </c>
      <c r="H216" s="144">
        <v>950</v>
      </c>
      <c r="I216" s="145"/>
      <c r="J216" s="146">
        <f t="shared" si="30"/>
        <v>0</v>
      </c>
      <c r="K216" s="147"/>
      <c r="L216" s="28"/>
      <c r="M216" s="148" t="s">
        <v>1</v>
      </c>
      <c r="N216" s="149" t="s">
        <v>41</v>
      </c>
      <c r="P216" s="150">
        <f t="shared" si="31"/>
        <v>0</v>
      </c>
      <c r="Q216" s="150">
        <v>0</v>
      </c>
      <c r="R216" s="150">
        <f t="shared" si="32"/>
        <v>0</v>
      </c>
      <c r="S216" s="150">
        <v>0</v>
      </c>
      <c r="T216" s="151">
        <f t="shared" si="33"/>
        <v>0</v>
      </c>
      <c r="AR216" s="152" t="s">
        <v>464</v>
      </c>
      <c r="AT216" s="152" t="s">
        <v>206</v>
      </c>
      <c r="AU216" s="152" t="s">
        <v>88</v>
      </c>
      <c r="AY216" s="13" t="s">
        <v>204</v>
      </c>
      <c r="BE216" s="153">
        <f t="shared" si="34"/>
        <v>0</v>
      </c>
      <c r="BF216" s="153">
        <f t="shared" si="35"/>
        <v>0</v>
      </c>
      <c r="BG216" s="153">
        <f t="shared" si="36"/>
        <v>0</v>
      </c>
      <c r="BH216" s="153">
        <f t="shared" si="37"/>
        <v>0</v>
      </c>
      <c r="BI216" s="153">
        <f t="shared" si="38"/>
        <v>0</v>
      </c>
      <c r="BJ216" s="13" t="s">
        <v>88</v>
      </c>
      <c r="BK216" s="153">
        <f t="shared" si="39"/>
        <v>0</v>
      </c>
      <c r="BL216" s="13" t="s">
        <v>464</v>
      </c>
      <c r="BM216" s="152" t="s">
        <v>2566</v>
      </c>
    </row>
    <row r="217" spans="2:65" s="1" customFormat="1" ht="16.5" customHeight="1" x14ac:dyDescent="0.2">
      <c r="B217" s="139"/>
      <c r="C217" s="154" t="s">
        <v>543</v>
      </c>
      <c r="D217" s="154" t="s">
        <v>301</v>
      </c>
      <c r="E217" s="155" t="s">
        <v>2567</v>
      </c>
      <c r="F217" s="156" t="s">
        <v>2568</v>
      </c>
      <c r="G217" s="157" t="s">
        <v>495</v>
      </c>
      <c r="H217" s="158">
        <v>900</v>
      </c>
      <c r="I217" s="159"/>
      <c r="J217" s="160">
        <f t="shared" si="30"/>
        <v>0</v>
      </c>
      <c r="K217" s="161"/>
      <c r="L217" s="162"/>
      <c r="M217" s="163" t="s">
        <v>1</v>
      </c>
      <c r="N217" s="164" t="s">
        <v>41</v>
      </c>
      <c r="P217" s="150">
        <f t="shared" si="31"/>
        <v>0</v>
      </c>
      <c r="Q217" s="150">
        <v>0</v>
      </c>
      <c r="R217" s="150">
        <f t="shared" si="32"/>
        <v>0</v>
      </c>
      <c r="S217" s="150">
        <v>0</v>
      </c>
      <c r="T217" s="151">
        <f t="shared" si="33"/>
        <v>0</v>
      </c>
      <c r="AR217" s="152" t="s">
        <v>725</v>
      </c>
      <c r="AT217" s="152" t="s">
        <v>301</v>
      </c>
      <c r="AU217" s="152" t="s">
        <v>88</v>
      </c>
      <c r="AY217" s="13" t="s">
        <v>204</v>
      </c>
      <c r="BE217" s="153">
        <f t="shared" si="34"/>
        <v>0</v>
      </c>
      <c r="BF217" s="153">
        <f t="shared" si="35"/>
        <v>0</v>
      </c>
      <c r="BG217" s="153">
        <f t="shared" si="36"/>
        <v>0</v>
      </c>
      <c r="BH217" s="153">
        <f t="shared" si="37"/>
        <v>0</v>
      </c>
      <c r="BI217" s="153">
        <f t="shared" si="38"/>
        <v>0</v>
      </c>
      <c r="BJ217" s="13" t="s">
        <v>88</v>
      </c>
      <c r="BK217" s="153">
        <f t="shared" si="39"/>
        <v>0</v>
      </c>
      <c r="BL217" s="13" t="s">
        <v>725</v>
      </c>
      <c r="BM217" s="152" t="s">
        <v>2569</v>
      </c>
    </row>
    <row r="218" spans="2:65" s="1" customFormat="1" ht="16.5" customHeight="1" x14ac:dyDescent="0.2">
      <c r="B218" s="139"/>
      <c r="C218" s="154" t="s">
        <v>547</v>
      </c>
      <c r="D218" s="154" t="s">
        <v>301</v>
      </c>
      <c r="E218" s="155" t="s">
        <v>2570</v>
      </c>
      <c r="F218" s="156" t="s">
        <v>2571</v>
      </c>
      <c r="G218" s="157" t="s">
        <v>495</v>
      </c>
      <c r="H218" s="158">
        <v>50</v>
      </c>
      <c r="I218" s="159"/>
      <c r="J218" s="160">
        <f t="shared" si="30"/>
        <v>0</v>
      </c>
      <c r="K218" s="161"/>
      <c r="L218" s="162"/>
      <c r="M218" s="163" t="s">
        <v>1</v>
      </c>
      <c r="N218" s="164" t="s">
        <v>41</v>
      </c>
      <c r="P218" s="150">
        <f t="shared" si="31"/>
        <v>0</v>
      </c>
      <c r="Q218" s="150">
        <v>0</v>
      </c>
      <c r="R218" s="150">
        <f t="shared" si="32"/>
        <v>0</v>
      </c>
      <c r="S218" s="150">
        <v>0</v>
      </c>
      <c r="T218" s="151">
        <f t="shared" si="33"/>
        <v>0</v>
      </c>
      <c r="AR218" s="152" t="s">
        <v>725</v>
      </c>
      <c r="AT218" s="152" t="s">
        <v>301</v>
      </c>
      <c r="AU218" s="152" t="s">
        <v>88</v>
      </c>
      <c r="AY218" s="13" t="s">
        <v>204</v>
      </c>
      <c r="BE218" s="153">
        <f t="shared" si="34"/>
        <v>0</v>
      </c>
      <c r="BF218" s="153">
        <f t="shared" si="35"/>
        <v>0</v>
      </c>
      <c r="BG218" s="153">
        <f t="shared" si="36"/>
        <v>0</v>
      </c>
      <c r="BH218" s="153">
        <f t="shared" si="37"/>
        <v>0</v>
      </c>
      <c r="BI218" s="153">
        <f t="shared" si="38"/>
        <v>0</v>
      </c>
      <c r="BJ218" s="13" t="s">
        <v>88</v>
      </c>
      <c r="BK218" s="153">
        <f t="shared" si="39"/>
        <v>0</v>
      </c>
      <c r="BL218" s="13" t="s">
        <v>725</v>
      </c>
      <c r="BM218" s="152" t="s">
        <v>2572</v>
      </c>
    </row>
    <row r="219" spans="2:65" s="1" customFormat="1" ht="21.75" customHeight="1" x14ac:dyDescent="0.2">
      <c r="B219" s="139"/>
      <c r="C219" s="140" t="s">
        <v>551</v>
      </c>
      <c r="D219" s="140" t="s">
        <v>206</v>
      </c>
      <c r="E219" s="141" t="s">
        <v>2573</v>
      </c>
      <c r="F219" s="142" t="s">
        <v>2565</v>
      </c>
      <c r="G219" s="143" t="s">
        <v>495</v>
      </c>
      <c r="H219" s="144">
        <v>100</v>
      </c>
      <c r="I219" s="145"/>
      <c r="J219" s="146">
        <f t="shared" si="30"/>
        <v>0</v>
      </c>
      <c r="K219" s="147"/>
      <c r="L219" s="28"/>
      <c r="M219" s="148" t="s">
        <v>1</v>
      </c>
      <c r="N219" s="149" t="s">
        <v>41</v>
      </c>
      <c r="P219" s="150">
        <f t="shared" si="31"/>
        <v>0</v>
      </c>
      <c r="Q219" s="150">
        <v>0</v>
      </c>
      <c r="R219" s="150">
        <f t="shared" si="32"/>
        <v>0</v>
      </c>
      <c r="S219" s="150">
        <v>0</v>
      </c>
      <c r="T219" s="151">
        <f t="shared" si="33"/>
        <v>0</v>
      </c>
      <c r="AR219" s="152" t="s">
        <v>464</v>
      </c>
      <c r="AT219" s="152" t="s">
        <v>206</v>
      </c>
      <c r="AU219" s="152" t="s">
        <v>88</v>
      </c>
      <c r="AY219" s="13" t="s">
        <v>204</v>
      </c>
      <c r="BE219" s="153">
        <f t="shared" si="34"/>
        <v>0</v>
      </c>
      <c r="BF219" s="153">
        <f t="shared" si="35"/>
        <v>0</v>
      </c>
      <c r="BG219" s="153">
        <f t="shared" si="36"/>
        <v>0</v>
      </c>
      <c r="BH219" s="153">
        <f t="shared" si="37"/>
        <v>0</v>
      </c>
      <c r="BI219" s="153">
        <f t="shared" si="38"/>
        <v>0</v>
      </c>
      <c r="BJ219" s="13" t="s">
        <v>88</v>
      </c>
      <c r="BK219" s="153">
        <f t="shared" si="39"/>
        <v>0</v>
      </c>
      <c r="BL219" s="13" t="s">
        <v>464</v>
      </c>
      <c r="BM219" s="152" t="s">
        <v>2574</v>
      </c>
    </row>
    <row r="220" spans="2:65" s="1" customFormat="1" ht="16.5" customHeight="1" x14ac:dyDescent="0.2">
      <c r="B220" s="139"/>
      <c r="C220" s="154" t="s">
        <v>555</v>
      </c>
      <c r="D220" s="154" t="s">
        <v>301</v>
      </c>
      <c r="E220" s="155" t="s">
        <v>2575</v>
      </c>
      <c r="F220" s="156" t="s">
        <v>2576</v>
      </c>
      <c r="G220" s="157" t="s">
        <v>495</v>
      </c>
      <c r="H220" s="158">
        <v>100</v>
      </c>
      <c r="I220" s="159"/>
      <c r="J220" s="160">
        <f t="shared" si="30"/>
        <v>0</v>
      </c>
      <c r="K220" s="161"/>
      <c r="L220" s="162"/>
      <c r="M220" s="163" t="s">
        <v>1</v>
      </c>
      <c r="N220" s="164" t="s">
        <v>41</v>
      </c>
      <c r="P220" s="150">
        <f t="shared" si="31"/>
        <v>0</v>
      </c>
      <c r="Q220" s="150">
        <v>1.3999999999999999E-4</v>
      </c>
      <c r="R220" s="150">
        <f t="shared" si="32"/>
        <v>1.3999999999999999E-2</v>
      </c>
      <c r="S220" s="150">
        <v>0</v>
      </c>
      <c r="T220" s="151">
        <f t="shared" si="33"/>
        <v>0</v>
      </c>
      <c r="AR220" s="152" t="s">
        <v>1727</v>
      </c>
      <c r="AT220" s="152" t="s">
        <v>301</v>
      </c>
      <c r="AU220" s="152" t="s">
        <v>88</v>
      </c>
      <c r="AY220" s="13" t="s">
        <v>204</v>
      </c>
      <c r="BE220" s="153">
        <f t="shared" si="34"/>
        <v>0</v>
      </c>
      <c r="BF220" s="153">
        <f t="shared" si="35"/>
        <v>0</v>
      </c>
      <c r="BG220" s="153">
        <f t="shared" si="36"/>
        <v>0</v>
      </c>
      <c r="BH220" s="153">
        <f t="shared" si="37"/>
        <v>0</v>
      </c>
      <c r="BI220" s="153">
        <f t="shared" si="38"/>
        <v>0</v>
      </c>
      <c r="BJ220" s="13" t="s">
        <v>88</v>
      </c>
      <c r="BK220" s="153">
        <f t="shared" si="39"/>
        <v>0</v>
      </c>
      <c r="BL220" s="13" t="s">
        <v>464</v>
      </c>
      <c r="BM220" s="152" t="s">
        <v>2577</v>
      </c>
    </row>
    <row r="221" spans="2:65" s="1" customFormat="1" ht="21.75" customHeight="1" x14ac:dyDescent="0.2">
      <c r="B221" s="139"/>
      <c r="C221" s="140" t="s">
        <v>559</v>
      </c>
      <c r="D221" s="140" t="s">
        <v>206</v>
      </c>
      <c r="E221" s="141" t="s">
        <v>2578</v>
      </c>
      <c r="F221" s="142" t="s">
        <v>2579</v>
      </c>
      <c r="G221" s="143" t="s">
        <v>495</v>
      </c>
      <c r="H221" s="144">
        <v>500</v>
      </c>
      <c r="I221" s="145"/>
      <c r="J221" s="146">
        <f t="shared" si="30"/>
        <v>0</v>
      </c>
      <c r="K221" s="147"/>
      <c r="L221" s="28"/>
      <c r="M221" s="148" t="s">
        <v>1</v>
      </c>
      <c r="N221" s="149" t="s">
        <v>41</v>
      </c>
      <c r="P221" s="150">
        <f t="shared" si="31"/>
        <v>0</v>
      </c>
      <c r="Q221" s="150">
        <v>0</v>
      </c>
      <c r="R221" s="150">
        <f t="shared" si="32"/>
        <v>0</v>
      </c>
      <c r="S221" s="150">
        <v>0</v>
      </c>
      <c r="T221" s="151">
        <f t="shared" si="33"/>
        <v>0</v>
      </c>
      <c r="AR221" s="152" t="s">
        <v>464</v>
      </c>
      <c r="AT221" s="152" t="s">
        <v>206</v>
      </c>
      <c r="AU221" s="152" t="s">
        <v>88</v>
      </c>
      <c r="AY221" s="13" t="s">
        <v>204</v>
      </c>
      <c r="BE221" s="153">
        <f t="shared" si="34"/>
        <v>0</v>
      </c>
      <c r="BF221" s="153">
        <f t="shared" si="35"/>
        <v>0</v>
      </c>
      <c r="BG221" s="153">
        <f t="shared" si="36"/>
        <v>0</v>
      </c>
      <c r="BH221" s="153">
        <f t="shared" si="37"/>
        <v>0</v>
      </c>
      <c r="BI221" s="153">
        <f t="shared" si="38"/>
        <v>0</v>
      </c>
      <c r="BJ221" s="13" t="s">
        <v>88</v>
      </c>
      <c r="BK221" s="153">
        <f t="shared" si="39"/>
        <v>0</v>
      </c>
      <c r="BL221" s="13" t="s">
        <v>464</v>
      </c>
      <c r="BM221" s="152" t="s">
        <v>2580</v>
      </c>
    </row>
    <row r="222" spans="2:65" s="1" customFormat="1" ht="16.5" customHeight="1" x14ac:dyDescent="0.2">
      <c r="B222" s="139"/>
      <c r="C222" s="154" t="s">
        <v>563</v>
      </c>
      <c r="D222" s="154" t="s">
        <v>301</v>
      </c>
      <c r="E222" s="155" t="s">
        <v>2581</v>
      </c>
      <c r="F222" s="156" t="s">
        <v>2582</v>
      </c>
      <c r="G222" s="157" t="s">
        <v>495</v>
      </c>
      <c r="H222" s="158">
        <v>500</v>
      </c>
      <c r="I222" s="159"/>
      <c r="J222" s="160">
        <f t="shared" si="30"/>
        <v>0</v>
      </c>
      <c r="K222" s="161"/>
      <c r="L222" s="162"/>
      <c r="M222" s="163" t="s">
        <v>1</v>
      </c>
      <c r="N222" s="164" t="s">
        <v>41</v>
      </c>
      <c r="P222" s="150">
        <f t="shared" si="31"/>
        <v>0</v>
      </c>
      <c r="Q222" s="150">
        <v>1.9000000000000001E-4</v>
      </c>
      <c r="R222" s="150">
        <f t="shared" si="32"/>
        <v>9.5000000000000001E-2</v>
      </c>
      <c r="S222" s="150">
        <v>0</v>
      </c>
      <c r="T222" s="151">
        <f t="shared" si="33"/>
        <v>0</v>
      </c>
      <c r="AR222" s="152" t="s">
        <v>725</v>
      </c>
      <c r="AT222" s="152" t="s">
        <v>301</v>
      </c>
      <c r="AU222" s="152" t="s">
        <v>88</v>
      </c>
      <c r="AY222" s="13" t="s">
        <v>204</v>
      </c>
      <c r="BE222" s="153">
        <f t="shared" si="34"/>
        <v>0</v>
      </c>
      <c r="BF222" s="153">
        <f t="shared" si="35"/>
        <v>0</v>
      </c>
      <c r="BG222" s="153">
        <f t="shared" si="36"/>
        <v>0</v>
      </c>
      <c r="BH222" s="153">
        <f t="shared" si="37"/>
        <v>0</v>
      </c>
      <c r="BI222" s="153">
        <f t="shared" si="38"/>
        <v>0</v>
      </c>
      <c r="BJ222" s="13" t="s">
        <v>88</v>
      </c>
      <c r="BK222" s="153">
        <f t="shared" si="39"/>
        <v>0</v>
      </c>
      <c r="BL222" s="13" t="s">
        <v>725</v>
      </c>
      <c r="BM222" s="152" t="s">
        <v>2583</v>
      </c>
    </row>
    <row r="223" spans="2:65" s="1" customFormat="1" ht="21.75" customHeight="1" x14ac:dyDescent="0.2">
      <c r="B223" s="139"/>
      <c r="C223" s="140" t="s">
        <v>567</v>
      </c>
      <c r="D223" s="140" t="s">
        <v>206</v>
      </c>
      <c r="E223" s="141" t="s">
        <v>2584</v>
      </c>
      <c r="F223" s="142" t="s">
        <v>2579</v>
      </c>
      <c r="G223" s="143" t="s">
        <v>495</v>
      </c>
      <c r="H223" s="144">
        <v>100</v>
      </c>
      <c r="I223" s="145"/>
      <c r="J223" s="146">
        <f t="shared" si="30"/>
        <v>0</v>
      </c>
      <c r="K223" s="147"/>
      <c r="L223" s="28"/>
      <c r="M223" s="148" t="s">
        <v>1</v>
      </c>
      <c r="N223" s="149" t="s">
        <v>41</v>
      </c>
      <c r="P223" s="150">
        <f t="shared" si="31"/>
        <v>0</v>
      </c>
      <c r="Q223" s="150">
        <v>0</v>
      </c>
      <c r="R223" s="150">
        <f t="shared" si="32"/>
        <v>0</v>
      </c>
      <c r="S223" s="150">
        <v>0</v>
      </c>
      <c r="T223" s="151">
        <f t="shared" si="33"/>
        <v>0</v>
      </c>
      <c r="AR223" s="152" t="s">
        <v>464</v>
      </c>
      <c r="AT223" s="152" t="s">
        <v>206</v>
      </c>
      <c r="AU223" s="152" t="s">
        <v>88</v>
      </c>
      <c r="AY223" s="13" t="s">
        <v>204</v>
      </c>
      <c r="BE223" s="153">
        <f t="shared" si="34"/>
        <v>0</v>
      </c>
      <c r="BF223" s="153">
        <f t="shared" si="35"/>
        <v>0</v>
      </c>
      <c r="BG223" s="153">
        <f t="shared" si="36"/>
        <v>0</v>
      </c>
      <c r="BH223" s="153">
        <f t="shared" si="37"/>
        <v>0</v>
      </c>
      <c r="BI223" s="153">
        <f t="shared" si="38"/>
        <v>0</v>
      </c>
      <c r="BJ223" s="13" t="s">
        <v>88</v>
      </c>
      <c r="BK223" s="153">
        <f t="shared" si="39"/>
        <v>0</v>
      </c>
      <c r="BL223" s="13" t="s">
        <v>464</v>
      </c>
      <c r="BM223" s="152" t="s">
        <v>2585</v>
      </c>
    </row>
    <row r="224" spans="2:65" s="1" customFormat="1" ht="16.5" customHeight="1" x14ac:dyDescent="0.2">
      <c r="B224" s="139"/>
      <c r="C224" s="154" t="s">
        <v>573</v>
      </c>
      <c r="D224" s="154" t="s">
        <v>301</v>
      </c>
      <c r="E224" s="155" t="s">
        <v>2586</v>
      </c>
      <c r="F224" s="156" t="s">
        <v>2587</v>
      </c>
      <c r="G224" s="157" t="s">
        <v>495</v>
      </c>
      <c r="H224" s="158">
        <v>100</v>
      </c>
      <c r="I224" s="159"/>
      <c r="J224" s="160">
        <f t="shared" si="30"/>
        <v>0</v>
      </c>
      <c r="K224" s="161"/>
      <c r="L224" s="162"/>
      <c r="M224" s="163" t="s">
        <v>1</v>
      </c>
      <c r="N224" s="164" t="s">
        <v>41</v>
      </c>
      <c r="P224" s="150">
        <f t="shared" si="31"/>
        <v>0</v>
      </c>
      <c r="Q224" s="150">
        <v>1.9000000000000001E-4</v>
      </c>
      <c r="R224" s="150">
        <f t="shared" si="32"/>
        <v>1.9E-2</v>
      </c>
      <c r="S224" s="150">
        <v>0</v>
      </c>
      <c r="T224" s="151">
        <f t="shared" si="33"/>
        <v>0</v>
      </c>
      <c r="AR224" s="152" t="s">
        <v>1727</v>
      </c>
      <c r="AT224" s="152" t="s">
        <v>301</v>
      </c>
      <c r="AU224" s="152" t="s">
        <v>88</v>
      </c>
      <c r="AY224" s="13" t="s">
        <v>204</v>
      </c>
      <c r="BE224" s="153">
        <f t="shared" si="34"/>
        <v>0</v>
      </c>
      <c r="BF224" s="153">
        <f t="shared" si="35"/>
        <v>0</v>
      </c>
      <c r="BG224" s="153">
        <f t="shared" si="36"/>
        <v>0</v>
      </c>
      <c r="BH224" s="153">
        <f t="shared" si="37"/>
        <v>0</v>
      </c>
      <c r="BI224" s="153">
        <f t="shared" si="38"/>
        <v>0</v>
      </c>
      <c r="BJ224" s="13" t="s">
        <v>88</v>
      </c>
      <c r="BK224" s="153">
        <f t="shared" si="39"/>
        <v>0</v>
      </c>
      <c r="BL224" s="13" t="s">
        <v>464</v>
      </c>
      <c r="BM224" s="152" t="s">
        <v>2588</v>
      </c>
    </row>
    <row r="225" spans="2:65" s="1" customFormat="1" ht="21.75" customHeight="1" x14ac:dyDescent="0.2">
      <c r="B225" s="139"/>
      <c r="C225" s="140" t="s">
        <v>581</v>
      </c>
      <c r="D225" s="140" t="s">
        <v>206</v>
      </c>
      <c r="E225" s="141" t="s">
        <v>2589</v>
      </c>
      <c r="F225" s="142" t="s">
        <v>2590</v>
      </c>
      <c r="G225" s="143" t="s">
        <v>495</v>
      </c>
      <c r="H225" s="144">
        <v>10</v>
      </c>
      <c r="I225" s="145"/>
      <c r="J225" s="146">
        <f t="shared" si="30"/>
        <v>0</v>
      </c>
      <c r="K225" s="147"/>
      <c r="L225" s="28"/>
      <c r="M225" s="148" t="s">
        <v>1</v>
      </c>
      <c r="N225" s="149" t="s">
        <v>41</v>
      </c>
      <c r="P225" s="150">
        <f t="shared" si="31"/>
        <v>0</v>
      </c>
      <c r="Q225" s="150">
        <v>0</v>
      </c>
      <c r="R225" s="150">
        <f t="shared" si="32"/>
        <v>0</v>
      </c>
      <c r="S225" s="150">
        <v>0</v>
      </c>
      <c r="T225" s="151">
        <f t="shared" si="33"/>
        <v>0</v>
      </c>
      <c r="AR225" s="152" t="s">
        <v>464</v>
      </c>
      <c r="AT225" s="152" t="s">
        <v>206</v>
      </c>
      <c r="AU225" s="152" t="s">
        <v>88</v>
      </c>
      <c r="AY225" s="13" t="s">
        <v>204</v>
      </c>
      <c r="BE225" s="153">
        <f t="shared" si="34"/>
        <v>0</v>
      </c>
      <c r="BF225" s="153">
        <f t="shared" si="35"/>
        <v>0</v>
      </c>
      <c r="BG225" s="153">
        <f t="shared" si="36"/>
        <v>0</v>
      </c>
      <c r="BH225" s="153">
        <f t="shared" si="37"/>
        <v>0</v>
      </c>
      <c r="BI225" s="153">
        <f t="shared" si="38"/>
        <v>0</v>
      </c>
      <c r="BJ225" s="13" t="s">
        <v>88</v>
      </c>
      <c r="BK225" s="153">
        <f t="shared" si="39"/>
        <v>0</v>
      </c>
      <c r="BL225" s="13" t="s">
        <v>464</v>
      </c>
      <c r="BM225" s="152" t="s">
        <v>2591</v>
      </c>
    </row>
    <row r="226" spans="2:65" s="1" customFormat="1" ht="16.5" customHeight="1" x14ac:dyDescent="0.2">
      <c r="B226" s="139"/>
      <c r="C226" s="154" t="s">
        <v>585</v>
      </c>
      <c r="D226" s="154" t="s">
        <v>301</v>
      </c>
      <c r="E226" s="155" t="s">
        <v>2592</v>
      </c>
      <c r="F226" s="156" t="s">
        <v>2593</v>
      </c>
      <c r="G226" s="157" t="s">
        <v>495</v>
      </c>
      <c r="H226" s="158">
        <v>10</v>
      </c>
      <c r="I226" s="159"/>
      <c r="J226" s="160">
        <f t="shared" si="30"/>
        <v>0</v>
      </c>
      <c r="K226" s="161"/>
      <c r="L226" s="162"/>
      <c r="M226" s="163" t="s">
        <v>1</v>
      </c>
      <c r="N226" s="164" t="s">
        <v>41</v>
      </c>
      <c r="P226" s="150">
        <f t="shared" si="31"/>
        <v>0</v>
      </c>
      <c r="Q226" s="150">
        <v>1.9000000000000001E-4</v>
      </c>
      <c r="R226" s="150">
        <f t="shared" si="32"/>
        <v>1.9000000000000002E-3</v>
      </c>
      <c r="S226" s="150">
        <v>0</v>
      </c>
      <c r="T226" s="151">
        <f t="shared" si="33"/>
        <v>0</v>
      </c>
      <c r="AR226" s="152" t="s">
        <v>1727</v>
      </c>
      <c r="AT226" s="152" t="s">
        <v>301</v>
      </c>
      <c r="AU226" s="152" t="s">
        <v>88</v>
      </c>
      <c r="AY226" s="13" t="s">
        <v>204</v>
      </c>
      <c r="BE226" s="153">
        <f t="shared" si="34"/>
        <v>0</v>
      </c>
      <c r="BF226" s="153">
        <f t="shared" si="35"/>
        <v>0</v>
      </c>
      <c r="BG226" s="153">
        <f t="shared" si="36"/>
        <v>0</v>
      </c>
      <c r="BH226" s="153">
        <f t="shared" si="37"/>
        <v>0</v>
      </c>
      <c r="BI226" s="153">
        <f t="shared" si="38"/>
        <v>0</v>
      </c>
      <c r="BJ226" s="13" t="s">
        <v>88</v>
      </c>
      <c r="BK226" s="153">
        <f t="shared" si="39"/>
        <v>0</v>
      </c>
      <c r="BL226" s="13" t="s">
        <v>464</v>
      </c>
      <c r="BM226" s="152" t="s">
        <v>2594</v>
      </c>
    </row>
    <row r="227" spans="2:65" s="1" customFormat="1" ht="21.75" customHeight="1" x14ac:dyDescent="0.2">
      <c r="B227" s="139"/>
      <c r="C227" s="140" t="s">
        <v>589</v>
      </c>
      <c r="D227" s="140" t="s">
        <v>206</v>
      </c>
      <c r="E227" s="141" t="s">
        <v>2595</v>
      </c>
      <c r="F227" s="142" t="s">
        <v>2596</v>
      </c>
      <c r="G227" s="143" t="s">
        <v>495</v>
      </c>
      <c r="H227" s="144">
        <v>50</v>
      </c>
      <c r="I227" s="145"/>
      <c r="J227" s="146">
        <f t="shared" si="30"/>
        <v>0</v>
      </c>
      <c r="K227" s="147"/>
      <c r="L227" s="28"/>
      <c r="M227" s="148" t="s">
        <v>1</v>
      </c>
      <c r="N227" s="149" t="s">
        <v>41</v>
      </c>
      <c r="P227" s="150">
        <f t="shared" si="31"/>
        <v>0</v>
      </c>
      <c r="Q227" s="150">
        <v>0</v>
      </c>
      <c r="R227" s="150">
        <f t="shared" si="32"/>
        <v>0</v>
      </c>
      <c r="S227" s="150">
        <v>0</v>
      </c>
      <c r="T227" s="151">
        <f t="shared" si="33"/>
        <v>0</v>
      </c>
      <c r="AR227" s="152" t="s">
        <v>464</v>
      </c>
      <c r="AT227" s="152" t="s">
        <v>206</v>
      </c>
      <c r="AU227" s="152" t="s">
        <v>88</v>
      </c>
      <c r="AY227" s="13" t="s">
        <v>204</v>
      </c>
      <c r="BE227" s="153">
        <f t="shared" si="34"/>
        <v>0</v>
      </c>
      <c r="BF227" s="153">
        <f t="shared" si="35"/>
        <v>0</v>
      </c>
      <c r="BG227" s="153">
        <f t="shared" si="36"/>
        <v>0</v>
      </c>
      <c r="BH227" s="153">
        <f t="shared" si="37"/>
        <v>0</v>
      </c>
      <c r="BI227" s="153">
        <f t="shared" si="38"/>
        <v>0</v>
      </c>
      <c r="BJ227" s="13" t="s">
        <v>88</v>
      </c>
      <c r="BK227" s="153">
        <f t="shared" si="39"/>
        <v>0</v>
      </c>
      <c r="BL227" s="13" t="s">
        <v>464</v>
      </c>
      <c r="BM227" s="152" t="s">
        <v>2597</v>
      </c>
    </row>
    <row r="228" spans="2:65" s="1" customFormat="1" ht="16.5" customHeight="1" x14ac:dyDescent="0.2">
      <c r="B228" s="139"/>
      <c r="C228" s="154" t="s">
        <v>593</v>
      </c>
      <c r="D228" s="154" t="s">
        <v>301</v>
      </c>
      <c r="E228" s="155" t="s">
        <v>2598</v>
      </c>
      <c r="F228" s="156" t="s">
        <v>2599</v>
      </c>
      <c r="G228" s="157" t="s">
        <v>495</v>
      </c>
      <c r="H228" s="158">
        <v>50</v>
      </c>
      <c r="I228" s="159"/>
      <c r="J228" s="160">
        <f t="shared" si="30"/>
        <v>0</v>
      </c>
      <c r="K228" s="161"/>
      <c r="L228" s="162"/>
      <c r="M228" s="163" t="s">
        <v>1</v>
      </c>
      <c r="N228" s="164" t="s">
        <v>41</v>
      </c>
      <c r="P228" s="150">
        <f t="shared" si="31"/>
        <v>0</v>
      </c>
      <c r="Q228" s="150">
        <v>2.7999999999999998E-4</v>
      </c>
      <c r="R228" s="150">
        <f t="shared" si="32"/>
        <v>1.3999999999999999E-2</v>
      </c>
      <c r="S228" s="150">
        <v>0</v>
      </c>
      <c r="T228" s="151">
        <f t="shared" si="33"/>
        <v>0</v>
      </c>
      <c r="AR228" s="152" t="s">
        <v>1727</v>
      </c>
      <c r="AT228" s="152" t="s">
        <v>301</v>
      </c>
      <c r="AU228" s="152" t="s">
        <v>88</v>
      </c>
      <c r="AY228" s="13" t="s">
        <v>204</v>
      </c>
      <c r="BE228" s="153">
        <f t="shared" si="34"/>
        <v>0</v>
      </c>
      <c r="BF228" s="153">
        <f t="shared" si="35"/>
        <v>0</v>
      </c>
      <c r="BG228" s="153">
        <f t="shared" si="36"/>
        <v>0</v>
      </c>
      <c r="BH228" s="153">
        <f t="shared" si="37"/>
        <v>0</v>
      </c>
      <c r="BI228" s="153">
        <f t="shared" si="38"/>
        <v>0</v>
      </c>
      <c r="BJ228" s="13" t="s">
        <v>88</v>
      </c>
      <c r="BK228" s="153">
        <f t="shared" si="39"/>
        <v>0</v>
      </c>
      <c r="BL228" s="13" t="s">
        <v>464</v>
      </c>
      <c r="BM228" s="152" t="s">
        <v>2600</v>
      </c>
    </row>
    <row r="229" spans="2:65" s="1" customFormat="1" ht="21.75" customHeight="1" x14ac:dyDescent="0.2">
      <c r="B229" s="139"/>
      <c r="C229" s="140" t="s">
        <v>595</v>
      </c>
      <c r="D229" s="140" t="s">
        <v>206</v>
      </c>
      <c r="E229" s="141" t="s">
        <v>2601</v>
      </c>
      <c r="F229" s="142" t="s">
        <v>2602</v>
      </c>
      <c r="G229" s="143" t="s">
        <v>495</v>
      </c>
      <c r="H229" s="144">
        <v>30</v>
      </c>
      <c r="I229" s="145"/>
      <c r="J229" s="146">
        <f t="shared" si="30"/>
        <v>0</v>
      </c>
      <c r="K229" s="147"/>
      <c r="L229" s="28"/>
      <c r="M229" s="148" t="s">
        <v>1</v>
      </c>
      <c r="N229" s="149" t="s">
        <v>41</v>
      </c>
      <c r="P229" s="150">
        <f t="shared" si="31"/>
        <v>0</v>
      </c>
      <c r="Q229" s="150">
        <v>0</v>
      </c>
      <c r="R229" s="150">
        <f t="shared" si="32"/>
        <v>0</v>
      </c>
      <c r="S229" s="150">
        <v>0</v>
      </c>
      <c r="T229" s="151">
        <f t="shared" si="33"/>
        <v>0</v>
      </c>
      <c r="AR229" s="152" t="s">
        <v>464</v>
      </c>
      <c r="AT229" s="152" t="s">
        <v>206</v>
      </c>
      <c r="AU229" s="152" t="s">
        <v>88</v>
      </c>
      <c r="AY229" s="13" t="s">
        <v>204</v>
      </c>
      <c r="BE229" s="153">
        <f t="shared" si="34"/>
        <v>0</v>
      </c>
      <c r="BF229" s="153">
        <f t="shared" si="35"/>
        <v>0</v>
      </c>
      <c r="BG229" s="153">
        <f t="shared" si="36"/>
        <v>0</v>
      </c>
      <c r="BH229" s="153">
        <f t="shared" si="37"/>
        <v>0</v>
      </c>
      <c r="BI229" s="153">
        <f t="shared" si="38"/>
        <v>0</v>
      </c>
      <c r="BJ229" s="13" t="s">
        <v>88</v>
      </c>
      <c r="BK229" s="153">
        <f t="shared" si="39"/>
        <v>0</v>
      </c>
      <c r="BL229" s="13" t="s">
        <v>464</v>
      </c>
      <c r="BM229" s="152" t="s">
        <v>2603</v>
      </c>
    </row>
    <row r="230" spans="2:65" s="1" customFormat="1" ht="16.5" customHeight="1" x14ac:dyDescent="0.2">
      <c r="B230" s="139"/>
      <c r="C230" s="154" t="s">
        <v>599</v>
      </c>
      <c r="D230" s="154" t="s">
        <v>301</v>
      </c>
      <c r="E230" s="155" t="s">
        <v>2604</v>
      </c>
      <c r="F230" s="156" t="s">
        <v>2605</v>
      </c>
      <c r="G230" s="157" t="s">
        <v>495</v>
      </c>
      <c r="H230" s="158">
        <v>30</v>
      </c>
      <c r="I230" s="159"/>
      <c r="J230" s="160">
        <f t="shared" si="30"/>
        <v>0</v>
      </c>
      <c r="K230" s="161"/>
      <c r="L230" s="162"/>
      <c r="M230" s="163" t="s">
        <v>1</v>
      </c>
      <c r="N230" s="164" t="s">
        <v>41</v>
      </c>
      <c r="P230" s="150">
        <f t="shared" si="31"/>
        <v>0</v>
      </c>
      <c r="Q230" s="150">
        <v>3.8000000000000002E-4</v>
      </c>
      <c r="R230" s="150">
        <f t="shared" si="32"/>
        <v>1.14E-2</v>
      </c>
      <c r="S230" s="150">
        <v>0</v>
      </c>
      <c r="T230" s="151">
        <f t="shared" si="33"/>
        <v>0</v>
      </c>
      <c r="AR230" s="152" t="s">
        <v>1727</v>
      </c>
      <c r="AT230" s="152" t="s">
        <v>301</v>
      </c>
      <c r="AU230" s="152" t="s">
        <v>88</v>
      </c>
      <c r="AY230" s="13" t="s">
        <v>204</v>
      </c>
      <c r="BE230" s="153">
        <f t="shared" si="34"/>
        <v>0</v>
      </c>
      <c r="BF230" s="153">
        <f t="shared" si="35"/>
        <v>0</v>
      </c>
      <c r="BG230" s="153">
        <f t="shared" si="36"/>
        <v>0</v>
      </c>
      <c r="BH230" s="153">
        <f t="shared" si="37"/>
        <v>0</v>
      </c>
      <c r="BI230" s="153">
        <f t="shared" si="38"/>
        <v>0</v>
      </c>
      <c r="BJ230" s="13" t="s">
        <v>88</v>
      </c>
      <c r="BK230" s="153">
        <f t="shared" si="39"/>
        <v>0</v>
      </c>
      <c r="BL230" s="13" t="s">
        <v>464</v>
      </c>
      <c r="BM230" s="152" t="s">
        <v>2606</v>
      </c>
    </row>
    <row r="231" spans="2:65" s="1" customFormat="1" ht="21.75" customHeight="1" x14ac:dyDescent="0.2">
      <c r="B231" s="139"/>
      <c r="C231" s="140" t="s">
        <v>603</v>
      </c>
      <c r="D231" s="140" t="s">
        <v>206</v>
      </c>
      <c r="E231" s="141" t="s">
        <v>2607</v>
      </c>
      <c r="F231" s="142" t="s">
        <v>2608</v>
      </c>
      <c r="G231" s="143" t="s">
        <v>495</v>
      </c>
      <c r="H231" s="144">
        <v>80</v>
      </c>
      <c r="I231" s="145"/>
      <c r="J231" s="146">
        <f t="shared" si="30"/>
        <v>0</v>
      </c>
      <c r="K231" s="147"/>
      <c r="L231" s="28"/>
      <c r="M231" s="148" t="s">
        <v>1</v>
      </c>
      <c r="N231" s="149" t="s">
        <v>41</v>
      </c>
      <c r="P231" s="150">
        <f t="shared" si="31"/>
        <v>0</v>
      </c>
      <c r="Q231" s="150">
        <v>0</v>
      </c>
      <c r="R231" s="150">
        <f t="shared" si="32"/>
        <v>0</v>
      </c>
      <c r="S231" s="150">
        <v>0</v>
      </c>
      <c r="T231" s="151">
        <f t="shared" si="33"/>
        <v>0</v>
      </c>
      <c r="AR231" s="152" t="s">
        <v>464</v>
      </c>
      <c r="AT231" s="152" t="s">
        <v>206</v>
      </c>
      <c r="AU231" s="152" t="s">
        <v>88</v>
      </c>
      <c r="AY231" s="13" t="s">
        <v>204</v>
      </c>
      <c r="BE231" s="153">
        <f t="shared" si="34"/>
        <v>0</v>
      </c>
      <c r="BF231" s="153">
        <f t="shared" si="35"/>
        <v>0</v>
      </c>
      <c r="BG231" s="153">
        <f t="shared" si="36"/>
        <v>0</v>
      </c>
      <c r="BH231" s="153">
        <f t="shared" si="37"/>
        <v>0</v>
      </c>
      <c r="BI231" s="153">
        <f t="shared" si="38"/>
        <v>0</v>
      </c>
      <c r="BJ231" s="13" t="s">
        <v>88</v>
      </c>
      <c r="BK231" s="153">
        <f t="shared" si="39"/>
        <v>0</v>
      </c>
      <c r="BL231" s="13" t="s">
        <v>464</v>
      </c>
      <c r="BM231" s="152" t="s">
        <v>2609</v>
      </c>
    </row>
    <row r="232" spans="2:65" s="1" customFormat="1" ht="16.5" customHeight="1" x14ac:dyDescent="0.2">
      <c r="B232" s="139"/>
      <c r="C232" s="154" t="s">
        <v>607</v>
      </c>
      <c r="D232" s="154" t="s">
        <v>301</v>
      </c>
      <c r="E232" s="155" t="s">
        <v>2610</v>
      </c>
      <c r="F232" s="156" t="s">
        <v>2611</v>
      </c>
      <c r="G232" s="157" t="s">
        <v>495</v>
      </c>
      <c r="H232" s="158">
        <v>80</v>
      </c>
      <c r="I232" s="159"/>
      <c r="J232" s="160">
        <f t="shared" si="30"/>
        <v>0</v>
      </c>
      <c r="K232" s="161"/>
      <c r="L232" s="162"/>
      <c r="M232" s="163" t="s">
        <v>1</v>
      </c>
      <c r="N232" s="164" t="s">
        <v>41</v>
      </c>
      <c r="P232" s="150">
        <f t="shared" si="31"/>
        <v>0</v>
      </c>
      <c r="Q232" s="150">
        <v>7.3999999999999999E-4</v>
      </c>
      <c r="R232" s="150">
        <f t="shared" si="32"/>
        <v>5.9200000000000003E-2</v>
      </c>
      <c r="S232" s="150">
        <v>0</v>
      </c>
      <c r="T232" s="151">
        <f t="shared" si="33"/>
        <v>0</v>
      </c>
      <c r="AR232" s="152" t="s">
        <v>1727</v>
      </c>
      <c r="AT232" s="152" t="s">
        <v>301</v>
      </c>
      <c r="AU232" s="152" t="s">
        <v>88</v>
      </c>
      <c r="AY232" s="13" t="s">
        <v>204</v>
      </c>
      <c r="BE232" s="153">
        <f t="shared" si="34"/>
        <v>0</v>
      </c>
      <c r="BF232" s="153">
        <f t="shared" si="35"/>
        <v>0</v>
      </c>
      <c r="BG232" s="153">
        <f t="shared" si="36"/>
        <v>0</v>
      </c>
      <c r="BH232" s="153">
        <f t="shared" si="37"/>
        <v>0</v>
      </c>
      <c r="BI232" s="153">
        <f t="shared" si="38"/>
        <v>0</v>
      </c>
      <c r="BJ232" s="13" t="s">
        <v>88</v>
      </c>
      <c r="BK232" s="153">
        <f t="shared" si="39"/>
        <v>0</v>
      </c>
      <c r="BL232" s="13" t="s">
        <v>464</v>
      </c>
      <c r="BM232" s="152" t="s">
        <v>2612</v>
      </c>
    </row>
    <row r="233" spans="2:65" s="1" customFormat="1" ht="24.15" customHeight="1" x14ac:dyDescent="0.2">
      <c r="B233" s="139"/>
      <c r="C233" s="140" t="s">
        <v>571</v>
      </c>
      <c r="D233" s="140" t="s">
        <v>206</v>
      </c>
      <c r="E233" s="141" t="s">
        <v>2613</v>
      </c>
      <c r="F233" s="142" t="s">
        <v>2614</v>
      </c>
      <c r="G233" s="143" t="s">
        <v>495</v>
      </c>
      <c r="H233" s="144">
        <v>50</v>
      </c>
      <c r="I233" s="145"/>
      <c r="J233" s="146">
        <f t="shared" si="30"/>
        <v>0</v>
      </c>
      <c r="K233" s="147"/>
      <c r="L233" s="28"/>
      <c r="M233" s="148" t="s">
        <v>1</v>
      </c>
      <c r="N233" s="149" t="s">
        <v>41</v>
      </c>
      <c r="P233" s="150">
        <f t="shared" si="31"/>
        <v>0</v>
      </c>
      <c r="Q233" s="150">
        <v>0</v>
      </c>
      <c r="R233" s="150">
        <f t="shared" si="32"/>
        <v>0</v>
      </c>
      <c r="S233" s="150">
        <v>0</v>
      </c>
      <c r="T233" s="151">
        <f t="shared" si="33"/>
        <v>0</v>
      </c>
      <c r="AR233" s="152" t="s">
        <v>464</v>
      </c>
      <c r="AT233" s="152" t="s">
        <v>206</v>
      </c>
      <c r="AU233" s="152" t="s">
        <v>88</v>
      </c>
      <c r="AY233" s="13" t="s">
        <v>204</v>
      </c>
      <c r="BE233" s="153">
        <f t="shared" si="34"/>
        <v>0</v>
      </c>
      <c r="BF233" s="153">
        <f t="shared" si="35"/>
        <v>0</v>
      </c>
      <c r="BG233" s="153">
        <f t="shared" si="36"/>
        <v>0</v>
      </c>
      <c r="BH233" s="153">
        <f t="shared" si="37"/>
        <v>0</v>
      </c>
      <c r="BI233" s="153">
        <f t="shared" si="38"/>
        <v>0</v>
      </c>
      <c r="BJ233" s="13" t="s">
        <v>88</v>
      </c>
      <c r="BK233" s="153">
        <f t="shared" si="39"/>
        <v>0</v>
      </c>
      <c r="BL233" s="13" t="s">
        <v>464</v>
      </c>
      <c r="BM233" s="152" t="s">
        <v>2615</v>
      </c>
    </row>
    <row r="234" spans="2:65" s="1" customFormat="1" ht="16.5" customHeight="1" x14ac:dyDescent="0.2">
      <c r="B234" s="139"/>
      <c r="C234" s="154" t="s">
        <v>614</v>
      </c>
      <c r="D234" s="154" t="s">
        <v>301</v>
      </c>
      <c r="E234" s="155" t="s">
        <v>2616</v>
      </c>
      <c r="F234" s="156" t="s">
        <v>2617</v>
      </c>
      <c r="G234" s="157" t="s">
        <v>495</v>
      </c>
      <c r="H234" s="158">
        <v>50</v>
      </c>
      <c r="I234" s="159"/>
      <c r="J234" s="160">
        <f t="shared" si="30"/>
        <v>0</v>
      </c>
      <c r="K234" s="161"/>
      <c r="L234" s="162"/>
      <c r="M234" s="163" t="s">
        <v>1</v>
      </c>
      <c r="N234" s="164" t="s">
        <v>41</v>
      </c>
      <c r="P234" s="150">
        <f t="shared" si="31"/>
        <v>0</v>
      </c>
      <c r="Q234" s="150">
        <v>6.9999999999999994E-5</v>
      </c>
      <c r="R234" s="150">
        <f t="shared" si="32"/>
        <v>3.4999999999999996E-3</v>
      </c>
      <c r="S234" s="150">
        <v>0</v>
      </c>
      <c r="T234" s="151">
        <f t="shared" si="33"/>
        <v>0</v>
      </c>
      <c r="AR234" s="152" t="s">
        <v>725</v>
      </c>
      <c r="AT234" s="152" t="s">
        <v>301</v>
      </c>
      <c r="AU234" s="152" t="s">
        <v>88</v>
      </c>
      <c r="AY234" s="13" t="s">
        <v>204</v>
      </c>
      <c r="BE234" s="153">
        <f t="shared" si="34"/>
        <v>0</v>
      </c>
      <c r="BF234" s="153">
        <f t="shared" si="35"/>
        <v>0</v>
      </c>
      <c r="BG234" s="153">
        <f t="shared" si="36"/>
        <v>0</v>
      </c>
      <c r="BH234" s="153">
        <f t="shared" si="37"/>
        <v>0</v>
      </c>
      <c r="BI234" s="153">
        <f t="shared" si="38"/>
        <v>0</v>
      </c>
      <c r="BJ234" s="13" t="s">
        <v>88</v>
      </c>
      <c r="BK234" s="153">
        <f t="shared" si="39"/>
        <v>0</v>
      </c>
      <c r="BL234" s="13" t="s">
        <v>725</v>
      </c>
      <c r="BM234" s="152" t="s">
        <v>2618</v>
      </c>
    </row>
    <row r="235" spans="2:65" s="1" customFormat="1" ht="24.15" customHeight="1" x14ac:dyDescent="0.2">
      <c r="B235" s="139"/>
      <c r="C235" s="140" t="s">
        <v>618</v>
      </c>
      <c r="D235" s="140" t="s">
        <v>206</v>
      </c>
      <c r="E235" s="141" t="s">
        <v>2619</v>
      </c>
      <c r="F235" s="142" t="s">
        <v>2620</v>
      </c>
      <c r="G235" s="143" t="s">
        <v>495</v>
      </c>
      <c r="H235" s="144">
        <v>30</v>
      </c>
      <c r="I235" s="145"/>
      <c r="J235" s="146">
        <f t="shared" si="30"/>
        <v>0</v>
      </c>
      <c r="K235" s="147"/>
      <c r="L235" s="28"/>
      <c r="M235" s="148" t="s">
        <v>1</v>
      </c>
      <c r="N235" s="149" t="s">
        <v>41</v>
      </c>
      <c r="P235" s="150">
        <f t="shared" si="31"/>
        <v>0</v>
      </c>
      <c r="Q235" s="150">
        <v>0</v>
      </c>
      <c r="R235" s="150">
        <f t="shared" si="32"/>
        <v>0</v>
      </c>
      <c r="S235" s="150">
        <v>0</v>
      </c>
      <c r="T235" s="151">
        <f t="shared" si="33"/>
        <v>0</v>
      </c>
      <c r="AR235" s="152" t="s">
        <v>464</v>
      </c>
      <c r="AT235" s="152" t="s">
        <v>206</v>
      </c>
      <c r="AU235" s="152" t="s">
        <v>88</v>
      </c>
      <c r="AY235" s="13" t="s">
        <v>204</v>
      </c>
      <c r="BE235" s="153">
        <f t="shared" si="34"/>
        <v>0</v>
      </c>
      <c r="BF235" s="153">
        <f t="shared" si="35"/>
        <v>0</v>
      </c>
      <c r="BG235" s="153">
        <f t="shared" si="36"/>
        <v>0</v>
      </c>
      <c r="BH235" s="153">
        <f t="shared" si="37"/>
        <v>0</v>
      </c>
      <c r="BI235" s="153">
        <f t="shared" si="38"/>
        <v>0</v>
      </c>
      <c r="BJ235" s="13" t="s">
        <v>88</v>
      </c>
      <c r="BK235" s="153">
        <f t="shared" si="39"/>
        <v>0</v>
      </c>
      <c r="BL235" s="13" t="s">
        <v>464</v>
      </c>
      <c r="BM235" s="152" t="s">
        <v>2621</v>
      </c>
    </row>
    <row r="236" spans="2:65" s="1" customFormat="1" ht="16.5" customHeight="1" x14ac:dyDescent="0.2">
      <c r="B236" s="139"/>
      <c r="C236" s="154" t="s">
        <v>622</v>
      </c>
      <c r="D236" s="154" t="s">
        <v>301</v>
      </c>
      <c r="E236" s="155" t="s">
        <v>2622</v>
      </c>
      <c r="F236" s="156" t="s">
        <v>2623</v>
      </c>
      <c r="G236" s="157" t="s">
        <v>495</v>
      </c>
      <c r="H236" s="158">
        <v>30</v>
      </c>
      <c r="I236" s="159"/>
      <c r="J236" s="160">
        <f t="shared" si="30"/>
        <v>0</v>
      </c>
      <c r="K236" s="161"/>
      <c r="L236" s="162"/>
      <c r="M236" s="163" t="s">
        <v>1</v>
      </c>
      <c r="N236" s="164" t="s">
        <v>41</v>
      </c>
      <c r="P236" s="150">
        <f t="shared" si="31"/>
        <v>0</v>
      </c>
      <c r="Q236" s="150">
        <v>1.4999999999999999E-4</v>
      </c>
      <c r="R236" s="150">
        <f t="shared" si="32"/>
        <v>4.4999999999999997E-3</v>
      </c>
      <c r="S236" s="150">
        <v>0</v>
      </c>
      <c r="T236" s="151">
        <f t="shared" si="33"/>
        <v>0</v>
      </c>
      <c r="AR236" s="152" t="s">
        <v>725</v>
      </c>
      <c r="AT236" s="152" t="s">
        <v>301</v>
      </c>
      <c r="AU236" s="152" t="s">
        <v>88</v>
      </c>
      <c r="AY236" s="13" t="s">
        <v>204</v>
      </c>
      <c r="BE236" s="153">
        <f t="shared" si="34"/>
        <v>0</v>
      </c>
      <c r="BF236" s="153">
        <f t="shared" si="35"/>
        <v>0</v>
      </c>
      <c r="BG236" s="153">
        <f t="shared" si="36"/>
        <v>0</v>
      </c>
      <c r="BH236" s="153">
        <f t="shared" si="37"/>
        <v>0</v>
      </c>
      <c r="BI236" s="153">
        <f t="shared" si="38"/>
        <v>0</v>
      </c>
      <c r="BJ236" s="13" t="s">
        <v>88</v>
      </c>
      <c r="BK236" s="153">
        <f t="shared" si="39"/>
        <v>0</v>
      </c>
      <c r="BL236" s="13" t="s">
        <v>725</v>
      </c>
      <c r="BM236" s="152" t="s">
        <v>2624</v>
      </c>
    </row>
    <row r="237" spans="2:65" s="1" customFormat="1" ht="16.5" customHeight="1" x14ac:dyDescent="0.2">
      <c r="B237" s="139"/>
      <c r="C237" s="140" t="s">
        <v>624</v>
      </c>
      <c r="D237" s="140" t="s">
        <v>206</v>
      </c>
      <c r="E237" s="141" t="s">
        <v>2625</v>
      </c>
      <c r="F237" s="142" t="s">
        <v>2626</v>
      </c>
      <c r="G237" s="143" t="s">
        <v>495</v>
      </c>
      <c r="H237" s="144">
        <v>100</v>
      </c>
      <c r="I237" s="145"/>
      <c r="J237" s="146">
        <f t="shared" si="30"/>
        <v>0</v>
      </c>
      <c r="K237" s="147"/>
      <c r="L237" s="28"/>
      <c r="M237" s="148" t="s">
        <v>1</v>
      </c>
      <c r="N237" s="149" t="s">
        <v>41</v>
      </c>
      <c r="P237" s="150">
        <f t="shared" si="31"/>
        <v>0</v>
      </c>
      <c r="Q237" s="150">
        <v>0</v>
      </c>
      <c r="R237" s="150">
        <f t="shared" si="32"/>
        <v>0</v>
      </c>
      <c r="S237" s="150">
        <v>0</v>
      </c>
      <c r="T237" s="151">
        <f t="shared" si="33"/>
        <v>0</v>
      </c>
      <c r="AR237" s="152" t="s">
        <v>464</v>
      </c>
      <c r="AT237" s="152" t="s">
        <v>206</v>
      </c>
      <c r="AU237" s="152" t="s">
        <v>88</v>
      </c>
      <c r="AY237" s="13" t="s">
        <v>204</v>
      </c>
      <c r="BE237" s="153">
        <f t="shared" si="34"/>
        <v>0</v>
      </c>
      <c r="BF237" s="153">
        <f t="shared" si="35"/>
        <v>0</v>
      </c>
      <c r="BG237" s="153">
        <f t="shared" si="36"/>
        <v>0</v>
      </c>
      <c r="BH237" s="153">
        <f t="shared" si="37"/>
        <v>0</v>
      </c>
      <c r="BI237" s="153">
        <f t="shared" si="38"/>
        <v>0</v>
      </c>
      <c r="BJ237" s="13" t="s">
        <v>88</v>
      </c>
      <c r="BK237" s="153">
        <f t="shared" si="39"/>
        <v>0</v>
      </c>
      <c r="BL237" s="13" t="s">
        <v>464</v>
      </c>
      <c r="BM237" s="152" t="s">
        <v>2627</v>
      </c>
    </row>
    <row r="238" spans="2:65" s="1" customFormat="1" ht="16.5" customHeight="1" x14ac:dyDescent="0.2">
      <c r="B238" s="139"/>
      <c r="C238" s="154" t="s">
        <v>628</v>
      </c>
      <c r="D238" s="154" t="s">
        <v>301</v>
      </c>
      <c r="E238" s="155" t="s">
        <v>2628</v>
      </c>
      <c r="F238" s="156" t="s">
        <v>2629</v>
      </c>
      <c r="G238" s="157" t="s">
        <v>301</v>
      </c>
      <c r="H238" s="158">
        <v>100</v>
      </c>
      <c r="I238" s="159"/>
      <c r="J238" s="160">
        <f t="shared" si="30"/>
        <v>0</v>
      </c>
      <c r="K238" s="161"/>
      <c r="L238" s="162"/>
      <c r="M238" s="163" t="s">
        <v>1</v>
      </c>
      <c r="N238" s="164" t="s">
        <v>41</v>
      </c>
      <c r="P238" s="150">
        <f t="shared" si="31"/>
        <v>0</v>
      </c>
      <c r="Q238" s="150">
        <v>0</v>
      </c>
      <c r="R238" s="150">
        <f t="shared" si="32"/>
        <v>0</v>
      </c>
      <c r="S238" s="150">
        <v>0</v>
      </c>
      <c r="T238" s="151">
        <f t="shared" si="33"/>
        <v>0</v>
      </c>
      <c r="AR238" s="152" t="s">
        <v>1727</v>
      </c>
      <c r="AT238" s="152" t="s">
        <v>301</v>
      </c>
      <c r="AU238" s="152" t="s">
        <v>88</v>
      </c>
      <c r="AY238" s="13" t="s">
        <v>204</v>
      </c>
      <c r="BE238" s="153">
        <f t="shared" si="34"/>
        <v>0</v>
      </c>
      <c r="BF238" s="153">
        <f t="shared" si="35"/>
        <v>0</v>
      </c>
      <c r="BG238" s="153">
        <f t="shared" si="36"/>
        <v>0</v>
      </c>
      <c r="BH238" s="153">
        <f t="shared" si="37"/>
        <v>0</v>
      </c>
      <c r="BI238" s="153">
        <f t="shared" si="38"/>
        <v>0</v>
      </c>
      <c r="BJ238" s="13" t="s">
        <v>88</v>
      </c>
      <c r="BK238" s="153">
        <f t="shared" si="39"/>
        <v>0</v>
      </c>
      <c r="BL238" s="13" t="s">
        <v>464</v>
      </c>
      <c r="BM238" s="152" t="s">
        <v>2630</v>
      </c>
    </row>
    <row r="239" spans="2:65" s="1" customFormat="1" ht="16.5" customHeight="1" x14ac:dyDescent="0.2">
      <c r="B239" s="139"/>
      <c r="C239" s="140" t="s">
        <v>632</v>
      </c>
      <c r="D239" s="140" t="s">
        <v>206</v>
      </c>
      <c r="E239" s="141" t="s">
        <v>2631</v>
      </c>
      <c r="F239" s="142" t="s">
        <v>2632</v>
      </c>
      <c r="G239" s="143" t="s">
        <v>641</v>
      </c>
      <c r="H239" s="165"/>
      <c r="I239" s="145"/>
      <c r="J239" s="146">
        <f t="shared" ref="J239" si="40">ROUND(I239*H239,2)</f>
        <v>0</v>
      </c>
      <c r="K239" s="147"/>
      <c r="L239" s="28"/>
      <c r="M239" s="148" t="s">
        <v>1</v>
      </c>
      <c r="N239" s="149" t="s">
        <v>41</v>
      </c>
      <c r="P239" s="150">
        <f t="shared" ref="P239" si="41">O239*H239</f>
        <v>0</v>
      </c>
      <c r="Q239" s="150">
        <v>0</v>
      </c>
      <c r="R239" s="150">
        <f t="shared" ref="R239" si="42">Q239*H239</f>
        <v>0</v>
      </c>
      <c r="S239" s="150">
        <v>0</v>
      </c>
      <c r="T239" s="151">
        <f t="shared" ref="T239" si="43">S239*H239</f>
        <v>0</v>
      </c>
      <c r="AR239" s="152" t="s">
        <v>464</v>
      </c>
      <c r="AT239" s="152" t="s">
        <v>206</v>
      </c>
      <c r="AU239" s="152" t="s">
        <v>88</v>
      </c>
      <c r="AY239" s="13" t="s">
        <v>204</v>
      </c>
      <c r="BE239" s="153">
        <f t="shared" si="34"/>
        <v>0</v>
      </c>
      <c r="BF239" s="153">
        <f t="shared" si="35"/>
        <v>0</v>
      </c>
      <c r="BG239" s="153">
        <f t="shared" si="36"/>
        <v>0</v>
      </c>
      <c r="BH239" s="153">
        <f t="shared" si="37"/>
        <v>0</v>
      </c>
      <c r="BI239" s="153">
        <f t="shared" si="38"/>
        <v>0</v>
      </c>
      <c r="BJ239" s="13" t="s">
        <v>88</v>
      </c>
      <c r="BK239" s="153">
        <f t="shared" si="39"/>
        <v>0</v>
      </c>
      <c r="BL239" s="13" t="s">
        <v>464</v>
      </c>
      <c r="BM239" s="152" t="s">
        <v>2633</v>
      </c>
    </row>
    <row r="240" spans="2:65" s="11" customFormat="1" ht="22.8" customHeight="1" x14ac:dyDescent="0.25">
      <c r="B240" s="127"/>
      <c r="D240" s="128" t="s">
        <v>74</v>
      </c>
      <c r="E240" s="137" t="s">
        <v>2634</v>
      </c>
      <c r="F240" s="137" t="s">
        <v>2635</v>
      </c>
      <c r="I240" s="130"/>
      <c r="J240" s="138">
        <f>BK240</f>
        <v>0</v>
      </c>
      <c r="L240" s="127"/>
      <c r="M240" s="132"/>
      <c r="P240" s="133">
        <f>SUM(P241:P252)</f>
        <v>0</v>
      </c>
      <c r="R240" s="133">
        <f>SUM(R241:R252)</f>
        <v>4.5079999999999995E-2</v>
      </c>
      <c r="T240" s="134">
        <f>SUM(T241:T252)</f>
        <v>0</v>
      </c>
      <c r="AR240" s="128" t="s">
        <v>93</v>
      </c>
      <c r="AT240" s="135" t="s">
        <v>74</v>
      </c>
      <c r="AU240" s="135" t="s">
        <v>82</v>
      </c>
      <c r="AY240" s="128" t="s">
        <v>204</v>
      </c>
      <c r="BK240" s="136">
        <f>SUM(BK241:BK252)</f>
        <v>0</v>
      </c>
    </row>
    <row r="241" spans="2:65" s="1" customFormat="1" ht="33" customHeight="1" x14ac:dyDescent="0.2">
      <c r="B241" s="139"/>
      <c r="C241" s="140" t="s">
        <v>636</v>
      </c>
      <c r="D241" s="140" t="s">
        <v>206</v>
      </c>
      <c r="E241" s="141" t="s">
        <v>2636</v>
      </c>
      <c r="F241" s="142" t="s">
        <v>2637</v>
      </c>
      <c r="G241" s="143" t="s">
        <v>294</v>
      </c>
      <c r="H241" s="144">
        <v>1</v>
      </c>
      <c r="I241" s="145"/>
      <c r="J241" s="146">
        <f t="shared" ref="J241:J252" si="44">ROUND(I241*H241,2)</f>
        <v>0</v>
      </c>
      <c r="K241" s="147"/>
      <c r="L241" s="28"/>
      <c r="M241" s="148" t="s">
        <v>1</v>
      </c>
      <c r="N241" s="149" t="s">
        <v>41</v>
      </c>
      <c r="P241" s="150">
        <f t="shared" ref="P241:P252" si="45">O241*H241</f>
        <v>0</v>
      </c>
      <c r="Q241" s="150">
        <v>0</v>
      </c>
      <c r="R241" s="150">
        <f t="shared" ref="R241:R252" si="46">Q241*H241</f>
        <v>0</v>
      </c>
      <c r="S241" s="150">
        <v>0</v>
      </c>
      <c r="T241" s="151">
        <f t="shared" ref="T241:T252" si="47">S241*H241</f>
        <v>0</v>
      </c>
      <c r="AR241" s="152" t="s">
        <v>464</v>
      </c>
      <c r="AT241" s="152" t="s">
        <v>206</v>
      </c>
      <c r="AU241" s="152" t="s">
        <v>88</v>
      </c>
      <c r="AY241" s="13" t="s">
        <v>204</v>
      </c>
      <c r="BE241" s="153">
        <f t="shared" ref="BE241:BE252" si="48">IF(N241="základná",J241,0)</f>
        <v>0</v>
      </c>
      <c r="BF241" s="153">
        <f t="shared" ref="BF241:BF252" si="49">IF(N241="znížená",J241,0)</f>
        <v>0</v>
      </c>
      <c r="BG241" s="153">
        <f t="shared" ref="BG241:BG252" si="50">IF(N241="zákl. prenesená",J241,0)</f>
        <v>0</v>
      </c>
      <c r="BH241" s="153">
        <f t="shared" ref="BH241:BH252" si="51">IF(N241="zníž. prenesená",J241,0)</f>
        <v>0</v>
      </c>
      <c r="BI241" s="153">
        <f t="shared" ref="BI241:BI252" si="52">IF(N241="nulová",J241,0)</f>
        <v>0</v>
      </c>
      <c r="BJ241" s="13" t="s">
        <v>88</v>
      </c>
      <c r="BK241" s="153">
        <f t="shared" ref="BK241:BK252" si="53">ROUND(I241*H241,2)</f>
        <v>0</v>
      </c>
      <c r="BL241" s="13" t="s">
        <v>464</v>
      </c>
      <c r="BM241" s="152" t="s">
        <v>2638</v>
      </c>
    </row>
    <row r="242" spans="2:65" s="1" customFormat="1" ht="16.5" customHeight="1" x14ac:dyDescent="0.2">
      <c r="B242" s="139"/>
      <c r="C242" s="140" t="s">
        <v>638</v>
      </c>
      <c r="D242" s="140" t="s">
        <v>206</v>
      </c>
      <c r="E242" s="141" t="s">
        <v>2639</v>
      </c>
      <c r="F242" s="142" t="s">
        <v>2640</v>
      </c>
      <c r="G242" s="143" t="s">
        <v>294</v>
      </c>
      <c r="H242" s="144">
        <v>10</v>
      </c>
      <c r="I242" s="145"/>
      <c r="J242" s="146">
        <f t="shared" si="44"/>
        <v>0</v>
      </c>
      <c r="K242" s="147"/>
      <c r="L242" s="28"/>
      <c r="M242" s="148" t="s">
        <v>1</v>
      </c>
      <c r="N242" s="149" t="s">
        <v>41</v>
      </c>
      <c r="P242" s="150">
        <f t="shared" si="45"/>
        <v>0</v>
      </c>
      <c r="Q242" s="150">
        <v>0</v>
      </c>
      <c r="R242" s="150">
        <f t="shared" si="46"/>
        <v>0</v>
      </c>
      <c r="S242" s="150">
        <v>0</v>
      </c>
      <c r="T242" s="151">
        <f t="shared" si="47"/>
        <v>0</v>
      </c>
      <c r="AR242" s="152" t="s">
        <v>464</v>
      </c>
      <c r="AT242" s="152" t="s">
        <v>206</v>
      </c>
      <c r="AU242" s="152" t="s">
        <v>88</v>
      </c>
      <c r="AY242" s="13" t="s">
        <v>204</v>
      </c>
      <c r="BE242" s="153">
        <f t="shared" si="48"/>
        <v>0</v>
      </c>
      <c r="BF242" s="153">
        <f t="shared" si="49"/>
        <v>0</v>
      </c>
      <c r="BG242" s="153">
        <f t="shared" si="50"/>
        <v>0</v>
      </c>
      <c r="BH242" s="153">
        <f t="shared" si="51"/>
        <v>0</v>
      </c>
      <c r="BI242" s="153">
        <f t="shared" si="52"/>
        <v>0</v>
      </c>
      <c r="BJ242" s="13" t="s">
        <v>88</v>
      </c>
      <c r="BK242" s="153">
        <f t="shared" si="53"/>
        <v>0</v>
      </c>
      <c r="BL242" s="13" t="s">
        <v>464</v>
      </c>
      <c r="BM242" s="152" t="s">
        <v>2641</v>
      </c>
    </row>
    <row r="243" spans="2:65" s="1" customFormat="1" ht="16.5" customHeight="1" x14ac:dyDescent="0.2">
      <c r="B243" s="139"/>
      <c r="C243" s="154" t="s">
        <v>645</v>
      </c>
      <c r="D243" s="154" t="s">
        <v>301</v>
      </c>
      <c r="E243" s="155" t="s">
        <v>2642</v>
      </c>
      <c r="F243" s="156" t="s">
        <v>2643</v>
      </c>
      <c r="G243" s="157" t="s">
        <v>294</v>
      </c>
      <c r="H243" s="158">
        <v>10</v>
      </c>
      <c r="I243" s="159"/>
      <c r="J243" s="160">
        <f t="shared" si="44"/>
        <v>0</v>
      </c>
      <c r="K243" s="161"/>
      <c r="L243" s="162"/>
      <c r="M243" s="163" t="s">
        <v>1</v>
      </c>
      <c r="N243" s="164" t="s">
        <v>41</v>
      </c>
      <c r="P243" s="150">
        <f t="shared" si="45"/>
        <v>0</v>
      </c>
      <c r="Q243" s="150">
        <v>4.0000000000000002E-4</v>
      </c>
      <c r="R243" s="150">
        <f t="shared" si="46"/>
        <v>4.0000000000000001E-3</v>
      </c>
      <c r="S243" s="150">
        <v>0</v>
      </c>
      <c r="T243" s="151">
        <f t="shared" si="47"/>
        <v>0</v>
      </c>
      <c r="AR243" s="152" t="s">
        <v>1727</v>
      </c>
      <c r="AT243" s="152" t="s">
        <v>301</v>
      </c>
      <c r="AU243" s="152" t="s">
        <v>88</v>
      </c>
      <c r="AY243" s="13" t="s">
        <v>204</v>
      </c>
      <c r="BE243" s="153">
        <f t="shared" si="48"/>
        <v>0</v>
      </c>
      <c r="BF243" s="153">
        <f t="shared" si="49"/>
        <v>0</v>
      </c>
      <c r="BG243" s="153">
        <f t="shared" si="50"/>
        <v>0</v>
      </c>
      <c r="BH243" s="153">
        <f t="shared" si="51"/>
        <v>0</v>
      </c>
      <c r="BI243" s="153">
        <f t="shared" si="52"/>
        <v>0</v>
      </c>
      <c r="BJ243" s="13" t="s">
        <v>88</v>
      </c>
      <c r="BK243" s="153">
        <f t="shared" si="53"/>
        <v>0</v>
      </c>
      <c r="BL243" s="13" t="s">
        <v>464</v>
      </c>
      <c r="BM243" s="152" t="s">
        <v>2644</v>
      </c>
    </row>
    <row r="244" spans="2:65" s="1" customFormat="1" ht="16.5" customHeight="1" x14ac:dyDescent="0.2">
      <c r="B244" s="139"/>
      <c r="C244" s="140" t="s">
        <v>649</v>
      </c>
      <c r="D244" s="140" t="s">
        <v>206</v>
      </c>
      <c r="E244" s="141" t="s">
        <v>2645</v>
      </c>
      <c r="F244" s="142" t="s">
        <v>2646</v>
      </c>
      <c r="G244" s="143" t="s">
        <v>294</v>
      </c>
      <c r="H244" s="144">
        <v>10</v>
      </c>
      <c r="I244" s="145"/>
      <c r="J244" s="146">
        <f t="shared" si="44"/>
        <v>0</v>
      </c>
      <c r="K244" s="147"/>
      <c r="L244" s="28"/>
      <c r="M244" s="148" t="s">
        <v>1</v>
      </c>
      <c r="N244" s="149" t="s">
        <v>41</v>
      </c>
      <c r="P244" s="150">
        <f t="shared" si="45"/>
        <v>0</v>
      </c>
      <c r="Q244" s="150">
        <v>0</v>
      </c>
      <c r="R244" s="150">
        <f t="shared" si="46"/>
        <v>0</v>
      </c>
      <c r="S244" s="150">
        <v>0</v>
      </c>
      <c r="T244" s="151">
        <f t="shared" si="47"/>
        <v>0</v>
      </c>
      <c r="AR244" s="152" t="s">
        <v>464</v>
      </c>
      <c r="AT244" s="152" t="s">
        <v>206</v>
      </c>
      <c r="AU244" s="152" t="s">
        <v>88</v>
      </c>
      <c r="AY244" s="13" t="s">
        <v>204</v>
      </c>
      <c r="BE244" s="153">
        <f t="shared" si="48"/>
        <v>0</v>
      </c>
      <c r="BF244" s="153">
        <f t="shared" si="49"/>
        <v>0</v>
      </c>
      <c r="BG244" s="153">
        <f t="shared" si="50"/>
        <v>0</v>
      </c>
      <c r="BH244" s="153">
        <f t="shared" si="51"/>
        <v>0</v>
      </c>
      <c r="BI244" s="153">
        <f t="shared" si="52"/>
        <v>0</v>
      </c>
      <c r="BJ244" s="13" t="s">
        <v>88</v>
      </c>
      <c r="BK244" s="153">
        <f t="shared" si="53"/>
        <v>0</v>
      </c>
      <c r="BL244" s="13" t="s">
        <v>464</v>
      </c>
      <c r="BM244" s="152" t="s">
        <v>2647</v>
      </c>
    </row>
    <row r="245" spans="2:65" s="1" customFormat="1" ht="16.5" customHeight="1" x14ac:dyDescent="0.2">
      <c r="B245" s="139"/>
      <c r="C245" s="140" t="s">
        <v>653</v>
      </c>
      <c r="D245" s="140" t="s">
        <v>206</v>
      </c>
      <c r="E245" s="141" t="s">
        <v>2648</v>
      </c>
      <c r="F245" s="142" t="s">
        <v>2649</v>
      </c>
      <c r="G245" s="143" t="s">
        <v>495</v>
      </c>
      <c r="H245" s="144">
        <v>800</v>
      </c>
      <c r="I245" s="145"/>
      <c r="J245" s="146">
        <f t="shared" si="44"/>
        <v>0</v>
      </c>
      <c r="K245" s="147"/>
      <c r="L245" s="28"/>
      <c r="M245" s="148" t="s">
        <v>1</v>
      </c>
      <c r="N245" s="149" t="s">
        <v>41</v>
      </c>
      <c r="P245" s="150">
        <f t="shared" si="45"/>
        <v>0</v>
      </c>
      <c r="Q245" s="150">
        <v>0</v>
      </c>
      <c r="R245" s="150">
        <f t="shared" si="46"/>
        <v>0</v>
      </c>
      <c r="S245" s="150">
        <v>0</v>
      </c>
      <c r="T245" s="151">
        <f t="shared" si="47"/>
        <v>0</v>
      </c>
      <c r="AR245" s="152" t="s">
        <v>464</v>
      </c>
      <c r="AT245" s="152" t="s">
        <v>206</v>
      </c>
      <c r="AU245" s="152" t="s">
        <v>88</v>
      </c>
      <c r="AY245" s="13" t="s">
        <v>204</v>
      </c>
      <c r="BE245" s="153">
        <f t="shared" si="48"/>
        <v>0</v>
      </c>
      <c r="BF245" s="153">
        <f t="shared" si="49"/>
        <v>0</v>
      </c>
      <c r="BG245" s="153">
        <f t="shared" si="50"/>
        <v>0</v>
      </c>
      <c r="BH245" s="153">
        <f t="shared" si="51"/>
        <v>0</v>
      </c>
      <c r="BI245" s="153">
        <f t="shared" si="52"/>
        <v>0</v>
      </c>
      <c r="BJ245" s="13" t="s">
        <v>88</v>
      </c>
      <c r="BK245" s="153">
        <f t="shared" si="53"/>
        <v>0</v>
      </c>
      <c r="BL245" s="13" t="s">
        <v>464</v>
      </c>
      <c r="BM245" s="152" t="s">
        <v>2650</v>
      </c>
    </row>
    <row r="246" spans="2:65" s="1" customFormat="1" ht="16.5" customHeight="1" x14ac:dyDescent="0.2">
      <c r="B246" s="139"/>
      <c r="C246" s="154" t="s">
        <v>657</v>
      </c>
      <c r="D246" s="154" t="s">
        <v>301</v>
      </c>
      <c r="E246" s="155" t="s">
        <v>2651</v>
      </c>
      <c r="F246" s="156" t="s">
        <v>2652</v>
      </c>
      <c r="G246" s="157" t="s">
        <v>495</v>
      </c>
      <c r="H246" s="158">
        <v>800</v>
      </c>
      <c r="I246" s="159"/>
      <c r="J246" s="160">
        <f t="shared" si="44"/>
        <v>0</v>
      </c>
      <c r="K246" s="161"/>
      <c r="L246" s="162"/>
      <c r="M246" s="163" t="s">
        <v>1</v>
      </c>
      <c r="N246" s="164" t="s">
        <v>41</v>
      </c>
      <c r="P246" s="150">
        <f t="shared" si="45"/>
        <v>0</v>
      </c>
      <c r="Q246" s="150">
        <v>5.0000000000000002E-5</v>
      </c>
      <c r="R246" s="150">
        <f t="shared" si="46"/>
        <v>0.04</v>
      </c>
      <c r="S246" s="150">
        <v>0</v>
      </c>
      <c r="T246" s="151">
        <f t="shared" si="47"/>
        <v>0</v>
      </c>
      <c r="AR246" s="152" t="s">
        <v>725</v>
      </c>
      <c r="AT246" s="152" t="s">
        <v>301</v>
      </c>
      <c r="AU246" s="152" t="s">
        <v>88</v>
      </c>
      <c r="AY246" s="13" t="s">
        <v>204</v>
      </c>
      <c r="BE246" s="153">
        <f t="shared" si="48"/>
        <v>0</v>
      </c>
      <c r="BF246" s="153">
        <f t="shared" si="49"/>
        <v>0</v>
      </c>
      <c r="BG246" s="153">
        <f t="shared" si="50"/>
        <v>0</v>
      </c>
      <c r="BH246" s="153">
        <f t="shared" si="51"/>
        <v>0</v>
      </c>
      <c r="BI246" s="153">
        <f t="shared" si="52"/>
        <v>0</v>
      </c>
      <c r="BJ246" s="13" t="s">
        <v>88</v>
      </c>
      <c r="BK246" s="153">
        <f t="shared" si="53"/>
        <v>0</v>
      </c>
      <c r="BL246" s="13" t="s">
        <v>725</v>
      </c>
      <c r="BM246" s="152" t="s">
        <v>2653</v>
      </c>
    </row>
    <row r="247" spans="2:65" s="1" customFormat="1" ht="16.5" customHeight="1" x14ac:dyDescent="0.2">
      <c r="B247" s="139"/>
      <c r="C247" s="140" t="s">
        <v>661</v>
      </c>
      <c r="D247" s="140" t="s">
        <v>206</v>
      </c>
      <c r="E247" s="141" t="s">
        <v>2654</v>
      </c>
      <c r="F247" s="142" t="s">
        <v>2655</v>
      </c>
      <c r="G247" s="143" t="s">
        <v>294</v>
      </c>
      <c r="H247" s="144">
        <v>20</v>
      </c>
      <c r="I247" s="145"/>
      <c r="J247" s="146">
        <f t="shared" si="44"/>
        <v>0</v>
      </c>
      <c r="K247" s="147"/>
      <c r="L247" s="28"/>
      <c r="M247" s="148" t="s">
        <v>1</v>
      </c>
      <c r="N247" s="149" t="s">
        <v>41</v>
      </c>
      <c r="P247" s="150">
        <f t="shared" si="45"/>
        <v>0</v>
      </c>
      <c r="Q247" s="150">
        <v>0</v>
      </c>
      <c r="R247" s="150">
        <f t="shared" si="46"/>
        <v>0</v>
      </c>
      <c r="S247" s="150">
        <v>0</v>
      </c>
      <c r="T247" s="151">
        <f t="shared" si="47"/>
        <v>0</v>
      </c>
      <c r="AR247" s="152" t="s">
        <v>464</v>
      </c>
      <c r="AT247" s="152" t="s">
        <v>206</v>
      </c>
      <c r="AU247" s="152" t="s">
        <v>88</v>
      </c>
      <c r="AY247" s="13" t="s">
        <v>204</v>
      </c>
      <c r="BE247" s="153">
        <f t="shared" si="48"/>
        <v>0</v>
      </c>
      <c r="BF247" s="153">
        <f t="shared" si="49"/>
        <v>0</v>
      </c>
      <c r="BG247" s="153">
        <f t="shared" si="50"/>
        <v>0</v>
      </c>
      <c r="BH247" s="153">
        <f t="shared" si="51"/>
        <v>0</v>
      </c>
      <c r="BI247" s="153">
        <f t="shared" si="52"/>
        <v>0</v>
      </c>
      <c r="BJ247" s="13" t="s">
        <v>88</v>
      </c>
      <c r="BK247" s="153">
        <f t="shared" si="53"/>
        <v>0</v>
      </c>
      <c r="BL247" s="13" t="s">
        <v>464</v>
      </c>
      <c r="BM247" s="152" t="s">
        <v>2656</v>
      </c>
    </row>
    <row r="248" spans="2:65" s="1" customFormat="1" ht="24.15" customHeight="1" x14ac:dyDescent="0.2">
      <c r="B248" s="139"/>
      <c r="C248" s="140" t="s">
        <v>665</v>
      </c>
      <c r="D248" s="140" t="s">
        <v>206</v>
      </c>
      <c r="E248" s="141" t="s">
        <v>2657</v>
      </c>
      <c r="F248" s="142" t="s">
        <v>2658</v>
      </c>
      <c r="G248" s="143" t="s">
        <v>294</v>
      </c>
      <c r="H248" s="144">
        <v>1</v>
      </c>
      <c r="I248" s="145"/>
      <c r="J248" s="146">
        <f t="shared" si="44"/>
        <v>0</v>
      </c>
      <c r="K248" s="147"/>
      <c r="L248" s="28"/>
      <c r="M248" s="148" t="s">
        <v>1</v>
      </c>
      <c r="N248" s="149" t="s">
        <v>41</v>
      </c>
      <c r="P248" s="150">
        <f t="shared" si="45"/>
        <v>0</v>
      </c>
      <c r="Q248" s="150">
        <v>0</v>
      </c>
      <c r="R248" s="150">
        <f t="shared" si="46"/>
        <v>0</v>
      </c>
      <c r="S248" s="150">
        <v>0</v>
      </c>
      <c r="T248" s="151">
        <f t="shared" si="47"/>
        <v>0</v>
      </c>
      <c r="AR248" s="152" t="s">
        <v>464</v>
      </c>
      <c r="AT248" s="152" t="s">
        <v>206</v>
      </c>
      <c r="AU248" s="152" t="s">
        <v>88</v>
      </c>
      <c r="AY248" s="13" t="s">
        <v>204</v>
      </c>
      <c r="BE248" s="153">
        <f t="shared" si="48"/>
        <v>0</v>
      </c>
      <c r="BF248" s="153">
        <f t="shared" si="49"/>
        <v>0</v>
      </c>
      <c r="BG248" s="153">
        <f t="shared" si="50"/>
        <v>0</v>
      </c>
      <c r="BH248" s="153">
        <f t="shared" si="51"/>
        <v>0</v>
      </c>
      <c r="BI248" s="153">
        <f t="shared" si="52"/>
        <v>0</v>
      </c>
      <c r="BJ248" s="13" t="s">
        <v>88</v>
      </c>
      <c r="BK248" s="153">
        <f t="shared" si="53"/>
        <v>0</v>
      </c>
      <c r="BL248" s="13" t="s">
        <v>464</v>
      </c>
      <c r="BM248" s="152" t="s">
        <v>2659</v>
      </c>
    </row>
    <row r="249" spans="2:65" s="1" customFormat="1" ht="16.5" customHeight="1" x14ac:dyDescent="0.2">
      <c r="B249" s="139"/>
      <c r="C249" s="140" t="s">
        <v>669</v>
      </c>
      <c r="D249" s="140" t="s">
        <v>206</v>
      </c>
      <c r="E249" s="141" t="s">
        <v>2660</v>
      </c>
      <c r="F249" s="142" t="s">
        <v>2661</v>
      </c>
      <c r="G249" s="143" t="s">
        <v>294</v>
      </c>
      <c r="H249" s="144">
        <v>10</v>
      </c>
      <c r="I249" s="145"/>
      <c r="J249" s="146">
        <f t="shared" si="44"/>
        <v>0</v>
      </c>
      <c r="K249" s="147"/>
      <c r="L249" s="28"/>
      <c r="M249" s="148" t="s">
        <v>1</v>
      </c>
      <c r="N249" s="149" t="s">
        <v>41</v>
      </c>
      <c r="P249" s="150">
        <f t="shared" si="45"/>
        <v>0</v>
      </c>
      <c r="Q249" s="150">
        <v>0</v>
      </c>
      <c r="R249" s="150">
        <f t="shared" si="46"/>
        <v>0</v>
      </c>
      <c r="S249" s="150">
        <v>0</v>
      </c>
      <c r="T249" s="151">
        <f t="shared" si="47"/>
        <v>0</v>
      </c>
      <c r="AR249" s="152" t="s">
        <v>464</v>
      </c>
      <c r="AT249" s="152" t="s">
        <v>206</v>
      </c>
      <c r="AU249" s="152" t="s">
        <v>88</v>
      </c>
      <c r="AY249" s="13" t="s">
        <v>204</v>
      </c>
      <c r="BE249" s="153">
        <f t="shared" si="48"/>
        <v>0</v>
      </c>
      <c r="BF249" s="153">
        <f t="shared" si="49"/>
        <v>0</v>
      </c>
      <c r="BG249" s="153">
        <f t="shared" si="50"/>
        <v>0</v>
      </c>
      <c r="BH249" s="153">
        <f t="shared" si="51"/>
        <v>0</v>
      </c>
      <c r="BI249" s="153">
        <f t="shared" si="52"/>
        <v>0</v>
      </c>
      <c r="BJ249" s="13" t="s">
        <v>88</v>
      </c>
      <c r="BK249" s="153">
        <f t="shared" si="53"/>
        <v>0</v>
      </c>
      <c r="BL249" s="13" t="s">
        <v>464</v>
      </c>
      <c r="BM249" s="152" t="s">
        <v>2662</v>
      </c>
    </row>
    <row r="250" spans="2:65" s="1" customFormat="1" ht="16.5" customHeight="1" x14ac:dyDescent="0.2">
      <c r="B250" s="139"/>
      <c r="C250" s="154" t="s">
        <v>671</v>
      </c>
      <c r="D250" s="154" t="s">
        <v>301</v>
      </c>
      <c r="E250" s="155" t="s">
        <v>2663</v>
      </c>
      <c r="F250" s="156" t="s">
        <v>2664</v>
      </c>
      <c r="G250" s="157" t="s">
        <v>294</v>
      </c>
      <c r="H250" s="158">
        <v>10</v>
      </c>
      <c r="I250" s="159"/>
      <c r="J250" s="160">
        <f t="shared" si="44"/>
        <v>0</v>
      </c>
      <c r="K250" s="161"/>
      <c r="L250" s="162"/>
      <c r="M250" s="163" t="s">
        <v>1</v>
      </c>
      <c r="N250" s="164" t="s">
        <v>41</v>
      </c>
      <c r="P250" s="150">
        <f t="shared" si="45"/>
        <v>0</v>
      </c>
      <c r="Q250" s="150">
        <v>9.0000000000000006E-5</v>
      </c>
      <c r="R250" s="150">
        <f t="shared" si="46"/>
        <v>9.0000000000000008E-4</v>
      </c>
      <c r="S250" s="150">
        <v>0</v>
      </c>
      <c r="T250" s="151">
        <f t="shared" si="47"/>
        <v>0</v>
      </c>
      <c r="AR250" s="152" t="s">
        <v>1727</v>
      </c>
      <c r="AT250" s="152" t="s">
        <v>301</v>
      </c>
      <c r="AU250" s="152" t="s">
        <v>88</v>
      </c>
      <c r="AY250" s="13" t="s">
        <v>204</v>
      </c>
      <c r="BE250" s="153">
        <f t="shared" si="48"/>
        <v>0</v>
      </c>
      <c r="BF250" s="153">
        <f t="shared" si="49"/>
        <v>0</v>
      </c>
      <c r="BG250" s="153">
        <f t="shared" si="50"/>
        <v>0</v>
      </c>
      <c r="BH250" s="153">
        <f t="shared" si="51"/>
        <v>0</v>
      </c>
      <c r="BI250" s="153">
        <f t="shared" si="52"/>
        <v>0</v>
      </c>
      <c r="BJ250" s="13" t="s">
        <v>88</v>
      </c>
      <c r="BK250" s="153">
        <f t="shared" si="53"/>
        <v>0</v>
      </c>
      <c r="BL250" s="13" t="s">
        <v>464</v>
      </c>
      <c r="BM250" s="152" t="s">
        <v>2665</v>
      </c>
    </row>
    <row r="251" spans="2:65" s="1" customFormat="1" ht="16.5" customHeight="1" x14ac:dyDescent="0.2">
      <c r="B251" s="139"/>
      <c r="C251" s="140" t="s">
        <v>675</v>
      </c>
      <c r="D251" s="140" t="s">
        <v>206</v>
      </c>
      <c r="E251" s="141" t="s">
        <v>2666</v>
      </c>
      <c r="F251" s="142" t="s">
        <v>2667</v>
      </c>
      <c r="G251" s="143" t="s">
        <v>294</v>
      </c>
      <c r="H251" s="144">
        <v>1</v>
      </c>
      <c r="I251" s="145"/>
      <c r="J251" s="146">
        <f t="shared" si="44"/>
        <v>0</v>
      </c>
      <c r="K251" s="147"/>
      <c r="L251" s="28"/>
      <c r="M251" s="148" t="s">
        <v>1</v>
      </c>
      <c r="N251" s="149" t="s">
        <v>41</v>
      </c>
      <c r="P251" s="150">
        <f t="shared" si="45"/>
        <v>0</v>
      </c>
      <c r="Q251" s="150">
        <v>0</v>
      </c>
      <c r="R251" s="150">
        <f t="shared" si="46"/>
        <v>0</v>
      </c>
      <c r="S251" s="150">
        <v>0</v>
      </c>
      <c r="T251" s="151">
        <f t="shared" si="47"/>
        <v>0</v>
      </c>
      <c r="AR251" s="152" t="s">
        <v>464</v>
      </c>
      <c r="AT251" s="152" t="s">
        <v>206</v>
      </c>
      <c r="AU251" s="152" t="s">
        <v>88</v>
      </c>
      <c r="AY251" s="13" t="s">
        <v>204</v>
      </c>
      <c r="BE251" s="153">
        <f t="shared" si="48"/>
        <v>0</v>
      </c>
      <c r="BF251" s="153">
        <f t="shared" si="49"/>
        <v>0</v>
      </c>
      <c r="BG251" s="153">
        <f t="shared" si="50"/>
        <v>0</v>
      </c>
      <c r="BH251" s="153">
        <f t="shared" si="51"/>
        <v>0</v>
      </c>
      <c r="BI251" s="153">
        <f t="shared" si="52"/>
        <v>0</v>
      </c>
      <c r="BJ251" s="13" t="s">
        <v>88</v>
      </c>
      <c r="BK251" s="153">
        <f t="shared" si="53"/>
        <v>0</v>
      </c>
      <c r="BL251" s="13" t="s">
        <v>464</v>
      </c>
      <c r="BM251" s="152" t="s">
        <v>2668</v>
      </c>
    </row>
    <row r="252" spans="2:65" s="1" customFormat="1" ht="16.5" customHeight="1" x14ac:dyDescent="0.2">
      <c r="B252" s="139"/>
      <c r="C252" s="154" t="s">
        <v>677</v>
      </c>
      <c r="D252" s="154" t="s">
        <v>301</v>
      </c>
      <c r="E252" s="155" t="s">
        <v>2669</v>
      </c>
      <c r="F252" s="156" t="s">
        <v>2670</v>
      </c>
      <c r="G252" s="157" t="s">
        <v>294</v>
      </c>
      <c r="H252" s="158">
        <v>1</v>
      </c>
      <c r="I252" s="159"/>
      <c r="J252" s="160">
        <f t="shared" si="44"/>
        <v>0</v>
      </c>
      <c r="K252" s="161"/>
      <c r="L252" s="162"/>
      <c r="M252" s="163" t="s">
        <v>1</v>
      </c>
      <c r="N252" s="164" t="s">
        <v>41</v>
      </c>
      <c r="P252" s="150">
        <f t="shared" si="45"/>
        <v>0</v>
      </c>
      <c r="Q252" s="150">
        <v>1.8000000000000001E-4</v>
      </c>
      <c r="R252" s="150">
        <f t="shared" si="46"/>
        <v>1.8000000000000001E-4</v>
      </c>
      <c r="S252" s="150">
        <v>0</v>
      </c>
      <c r="T252" s="151">
        <f t="shared" si="47"/>
        <v>0</v>
      </c>
      <c r="AR252" s="152" t="s">
        <v>1727</v>
      </c>
      <c r="AT252" s="152" t="s">
        <v>301</v>
      </c>
      <c r="AU252" s="152" t="s">
        <v>88</v>
      </c>
      <c r="AY252" s="13" t="s">
        <v>204</v>
      </c>
      <c r="BE252" s="153">
        <f t="shared" si="48"/>
        <v>0</v>
      </c>
      <c r="BF252" s="153">
        <f t="shared" si="49"/>
        <v>0</v>
      </c>
      <c r="BG252" s="153">
        <f t="shared" si="50"/>
        <v>0</v>
      </c>
      <c r="BH252" s="153">
        <f t="shared" si="51"/>
        <v>0</v>
      </c>
      <c r="BI252" s="153">
        <f t="shared" si="52"/>
        <v>0</v>
      </c>
      <c r="BJ252" s="13" t="s">
        <v>88</v>
      </c>
      <c r="BK252" s="153">
        <f t="shared" si="53"/>
        <v>0</v>
      </c>
      <c r="BL252" s="13" t="s">
        <v>464</v>
      </c>
      <c r="BM252" s="152" t="s">
        <v>2671</v>
      </c>
    </row>
    <row r="253" spans="2:65" s="11" customFormat="1" ht="25.95" customHeight="1" x14ac:dyDescent="0.25">
      <c r="B253" s="127"/>
      <c r="D253" s="128" t="s">
        <v>74</v>
      </c>
      <c r="E253" s="129" t="s">
        <v>1228</v>
      </c>
      <c r="F253" s="129" t="s">
        <v>1229</v>
      </c>
      <c r="I253" s="130"/>
      <c r="J253" s="131">
        <f>BK253</f>
        <v>0</v>
      </c>
      <c r="L253" s="127"/>
      <c r="M253" s="132"/>
      <c r="P253" s="133">
        <f>P254</f>
        <v>0</v>
      </c>
      <c r="R253" s="133">
        <f>R254</f>
        <v>0</v>
      </c>
      <c r="T253" s="134">
        <f>T254</f>
        <v>0</v>
      </c>
      <c r="AR253" s="128" t="s">
        <v>210</v>
      </c>
      <c r="AT253" s="135" t="s">
        <v>74</v>
      </c>
      <c r="AU253" s="135" t="s">
        <v>75</v>
      </c>
      <c r="AY253" s="128" t="s">
        <v>204</v>
      </c>
      <c r="BK253" s="136">
        <f>BK254</f>
        <v>0</v>
      </c>
    </row>
    <row r="254" spans="2:65" s="1" customFormat="1" ht="16.5" customHeight="1" x14ac:dyDescent="0.2">
      <c r="B254" s="139"/>
      <c r="C254" s="140" t="s">
        <v>681</v>
      </c>
      <c r="D254" s="140" t="s">
        <v>206</v>
      </c>
      <c r="E254" s="141" t="s">
        <v>2672</v>
      </c>
      <c r="F254" s="142" t="s">
        <v>2673</v>
      </c>
      <c r="G254" s="143" t="s">
        <v>1238</v>
      </c>
      <c r="H254" s="144">
        <v>16</v>
      </c>
      <c r="I254" s="145"/>
      <c r="J254" s="146">
        <f>ROUND(I254*H254,2)</f>
        <v>0</v>
      </c>
      <c r="K254" s="147"/>
      <c r="L254" s="28"/>
      <c r="M254" s="166" t="s">
        <v>1</v>
      </c>
      <c r="N254" s="167" t="s">
        <v>41</v>
      </c>
      <c r="O254" s="168"/>
      <c r="P254" s="169">
        <f>O254*H254</f>
        <v>0</v>
      </c>
      <c r="Q254" s="169">
        <v>0</v>
      </c>
      <c r="R254" s="169">
        <f>Q254*H254</f>
        <v>0</v>
      </c>
      <c r="S254" s="169">
        <v>0</v>
      </c>
      <c r="T254" s="170">
        <f>S254*H254</f>
        <v>0</v>
      </c>
      <c r="AR254" s="152" t="s">
        <v>1233</v>
      </c>
      <c r="AT254" s="152" t="s">
        <v>206</v>
      </c>
      <c r="AU254" s="152" t="s">
        <v>82</v>
      </c>
      <c r="AY254" s="13" t="s">
        <v>204</v>
      </c>
      <c r="BE254" s="153">
        <f>IF(N254="základná",J254,0)</f>
        <v>0</v>
      </c>
      <c r="BF254" s="153">
        <f>IF(N254="znížená",J254,0)</f>
        <v>0</v>
      </c>
      <c r="BG254" s="153">
        <f>IF(N254="zákl. prenesená",J254,0)</f>
        <v>0</v>
      </c>
      <c r="BH254" s="153">
        <f>IF(N254="zníž. prenesená",J254,0)</f>
        <v>0</v>
      </c>
      <c r="BI254" s="153">
        <f>IF(N254="nulová",J254,0)</f>
        <v>0</v>
      </c>
      <c r="BJ254" s="13" t="s">
        <v>88</v>
      </c>
      <c r="BK254" s="153">
        <f>ROUND(I254*H254,2)</f>
        <v>0</v>
      </c>
      <c r="BL254" s="13" t="s">
        <v>1233</v>
      </c>
      <c r="BM254" s="152" t="s">
        <v>2674</v>
      </c>
    </row>
    <row r="255" spans="2:65" s="1" customFormat="1" ht="7.05" customHeight="1" x14ac:dyDescent="0.2">
      <c r="B255" s="43"/>
      <c r="C255" s="44"/>
      <c r="D255" s="44"/>
      <c r="E255" s="44"/>
      <c r="F255" s="44"/>
      <c r="G255" s="44"/>
      <c r="H255" s="44"/>
      <c r="I255" s="44"/>
      <c r="J255" s="44"/>
      <c r="K255" s="44"/>
      <c r="L255" s="28"/>
    </row>
  </sheetData>
  <autoFilter ref="C127:K254"/>
  <mergeCells count="12">
    <mergeCell ref="E120:H120"/>
    <mergeCell ref="L2:V2"/>
    <mergeCell ref="E85:H85"/>
    <mergeCell ref="E87:H87"/>
    <mergeCell ref="E89:H89"/>
    <mergeCell ref="E116:H116"/>
    <mergeCell ref="E118:H118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09"/>
  <sheetViews>
    <sheetView showGridLines="0" workbookViewId="0"/>
  </sheetViews>
  <sheetFormatPr defaultRowHeight="10.199999999999999" x14ac:dyDescent="0.2"/>
  <cols>
    <col min="1" max="1" width="8.28515625" customWidth="1"/>
    <col min="2" max="2" width="1.28515625" customWidth="1"/>
    <col min="3" max="3" width="4.140625" customWidth="1"/>
    <col min="4" max="4" width="4.28515625" customWidth="1"/>
    <col min="5" max="5" width="17.140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7.049999999999997" customHeight="1" x14ac:dyDescent="0.2">
      <c r="L2" s="198" t="s">
        <v>5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AT2" s="13" t="s">
        <v>118</v>
      </c>
    </row>
    <row r="3" spans="2:46" ht="7.0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.05" customHeight="1" x14ac:dyDescent="0.2">
      <c r="B4" s="16"/>
      <c r="D4" s="17" t="s">
        <v>152</v>
      </c>
      <c r="L4" s="16"/>
      <c r="M4" s="92" t="s">
        <v>9</v>
      </c>
      <c r="AT4" s="13" t="s">
        <v>3</v>
      </c>
    </row>
    <row r="5" spans="2:46" ht="7.05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16.5" customHeight="1" x14ac:dyDescent="0.2">
      <c r="B7" s="16"/>
      <c r="E7" s="234" t="str">
        <f>'Rekapitulácia stavby'!K6</f>
        <v>Výstavba novej budovy strediska DSS Doména</v>
      </c>
      <c r="F7" s="235"/>
      <c r="G7" s="235"/>
      <c r="H7" s="235"/>
      <c r="L7" s="16"/>
    </row>
    <row r="8" spans="2:46" ht="12" customHeight="1" x14ac:dyDescent="0.2">
      <c r="B8" s="16"/>
      <c r="D8" s="23" t="s">
        <v>153</v>
      </c>
      <c r="L8" s="16"/>
    </row>
    <row r="9" spans="2:46" s="1" customFormat="1" ht="16.5" customHeight="1" x14ac:dyDescent="0.2">
      <c r="B9" s="28"/>
      <c r="E9" s="234" t="s">
        <v>2675</v>
      </c>
      <c r="F9" s="233"/>
      <c r="G9" s="233"/>
      <c r="H9" s="233"/>
      <c r="L9" s="28"/>
    </row>
    <row r="10" spans="2:46" s="1" customFormat="1" ht="12" customHeight="1" x14ac:dyDescent="0.2">
      <c r="B10" s="28"/>
      <c r="D10" s="23" t="s">
        <v>155</v>
      </c>
      <c r="L10" s="28"/>
    </row>
    <row r="11" spans="2:46" s="1" customFormat="1" ht="16.5" customHeight="1" x14ac:dyDescent="0.2">
      <c r="B11" s="28"/>
      <c r="E11" s="229" t="s">
        <v>2676</v>
      </c>
      <c r="F11" s="233"/>
      <c r="G11" s="233"/>
      <c r="H11" s="233"/>
      <c r="L11" s="28"/>
    </row>
    <row r="12" spans="2:46" s="1" customFormat="1" x14ac:dyDescent="0.2">
      <c r="B12" s="28"/>
      <c r="L12" s="28"/>
    </row>
    <row r="13" spans="2:46" s="1" customFormat="1" ht="12" customHeight="1" x14ac:dyDescent="0.2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 x14ac:dyDescent="0.2">
      <c r="B14" s="28"/>
      <c r="D14" s="23" t="s">
        <v>19</v>
      </c>
      <c r="F14" s="21" t="s">
        <v>2677</v>
      </c>
      <c r="I14" s="23" t="s">
        <v>21</v>
      </c>
      <c r="J14" s="51" t="str">
        <f>'Rekapitulácia stavby'!AN8</f>
        <v>5. 4. 2024</v>
      </c>
      <c r="L14" s="28"/>
    </row>
    <row r="15" spans="2:46" s="1" customFormat="1" ht="10.8" customHeight="1" x14ac:dyDescent="0.2">
      <c r="B15" s="28"/>
      <c r="L15" s="28"/>
    </row>
    <row r="16" spans="2:46" s="1" customFormat="1" ht="12" customHeight="1" x14ac:dyDescent="0.2">
      <c r="B16" s="28"/>
      <c r="D16" s="23" t="s">
        <v>23</v>
      </c>
      <c r="I16" s="23" t="s">
        <v>24</v>
      </c>
      <c r="J16" s="21" t="s">
        <v>1</v>
      </c>
      <c r="L16" s="28"/>
    </row>
    <row r="17" spans="2:12" s="1" customFormat="1" ht="18" customHeight="1" x14ac:dyDescent="0.2">
      <c r="B17" s="28"/>
      <c r="E17" s="21" t="s">
        <v>2678</v>
      </c>
      <c r="I17" s="23" t="s">
        <v>26</v>
      </c>
      <c r="J17" s="21" t="s">
        <v>1</v>
      </c>
      <c r="L17" s="28"/>
    </row>
    <row r="18" spans="2:12" s="1" customFormat="1" ht="7.05" customHeight="1" x14ac:dyDescent="0.2">
      <c r="B18" s="28"/>
      <c r="L18" s="28"/>
    </row>
    <row r="19" spans="2:12" s="1" customFormat="1" ht="12" customHeight="1" x14ac:dyDescent="0.2">
      <c r="B19" s="28"/>
      <c r="D19" s="23" t="s">
        <v>27</v>
      </c>
      <c r="I19" s="23" t="s">
        <v>24</v>
      </c>
      <c r="J19" s="24" t="str">
        <f>'Rekapitulácia stavby'!AN13</f>
        <v>Vyplň údaj</v>
      </c>
      <c r="L19" s="28"/>
    </row>
    <row r="20" spans="2:12" s="1" customFormat="1" ht="18" customHeight="1" x14ac:dyDescent="0.2">
      <c r="B20" s="28"/>
      <c r="E20" s="236" t="str">
        <f>'Rekapitulácia stavby'!E14</f>
        <v>Vyplň údaj</v>
      </c>
      <c r="F20" s="203"/>
      <c r="G20" s="203"/>
      <c r="H20" s="203"/>
      <c r="I20" s="23" t="s">
        <v>26</v>
      </c>
      <c r="J20" s="24" t="str">
        <f>'Rekapitulácia stavby'!AN14</f>
        <v>Vyplň údaj</v>
      </c>
      <c r="L20" s="28"/>
    </row>
    <row r="21" spans="2:12" s="1" customFormat="1" ht="7.05" customHeight="1" x14ac:dyDescent="0.2">
      <c r="B21" s="28"/>
      <c r="L21" s="28"/>
    </row>
    <row r="22" spans="2:12" s="1" customFormat="1" ht="12" customHeight="1" x14ac:dyDescent="0.2">
      <c r="B22" s="28"/>
      <c r="D22" s="23" t="s">
        <v>29</v>
      </c>
      <c r="I22" s="23" t="s">
        <v>24</v>
      </c>
      <c r="J22" s="21" t="s">
        <v>1</v>
      </c>
      <c r="L22" s="28"/>
    </row>
    <row r="23" spans="2:12" s="1" customFormat="1" ht="18" customHeight="1" x14ac:dyDescent="0.2">
      <c r="B23" s="28"/>
      <c r="E23" s="21" t="s">
        <v>2679</v>
      </c>
      <c r="I23" s="23" t="s">
        <v>26</v>
      </c>
      <c r="J23" s="21" t="s">
        <v>1</v>
      </c>
      <c r="L23" s="28"/>
    </row>
    <row r="24" spans="2:12" s="1" customFormat="1" ht="7.05" customHeight="1" x14ac:dyDescent="0.2">
      <c r="B24" s="28"/>
      <c r="L24" s="28"/>
    </row>
    <row r="25" spans="2:12" s="1" customFormat="1" ht="12" customHeight="1" x14ac:dyDescent="0.2">
      <c r="B25" s="28"/>
      <c r="D25" s="23" t="s">
        <v>32</v>
      </c>
      <c r="I25" s="23" t="s">
        <v>24</v>
      </c>
      <c r="J25" s="21" t="s">
        <v>1</v>
      </c>
      <c r="L25" s="28"/>
    </row>
    <row r="26" spans="2:12" s="1" customFormat="1" ht="18" customHeight="1" x14ac:dyDescent="0.2">
      <c r="B26" s="28"/>
      <c r="E26" s="21" t="s">
        <v>2680</v>
      </c>
      <c r="I26" s="23" t="s">
        <v>26</v>
      </c>
      <c r="J26" s="21" t="s">
        <v>1</v>
      </c>
      <c r="L26" s="28"/>
    </row>
    <row r="27" spans="2:12" s="1" customFormat="1" ht="7.05" customHeight="1" x14ac:dyDescent="0.2">
      <c r="B27" s="28"/>
      <c r="L27" s="28"/>
    </row>
    <row r="28" spans="2:12" s="1" customFormat="1" ht="12" customHeight="1" x14ac:dyDescent="0.2">
      <c r="B28" s="28"/>
      <c r="D28" s="23" t="s">
        <v>34</v>
      </c>
      <c r="L28" s="28"/>
    </row>
    <row r="29" spans="2:12" s="7" customFormat="1" ht="16.5" customHeight="1" x14ac:dyDescent="0.2">
      <c r="B29" s="93"/>
      <c r="E29" s="207" t="s">
        <v>1</v>
      </c>
      <c r="F29" s="207"/>
      <c r="G29" s="207"/>
      <c r="H29" s="207"/>
      <c r="L29" s="93"/>
    </row>
    <row r="30" spans="2:12" s="1" customFormat="1" ht="7.05" customHeight="1" x14ac:dyDescent="0.2">
      <c r="B30" s="28"/>
      <c r="L30" s="28"/>
    </row>
    <row r="31" spans="2:12" s="1" customFormat="1" ht="7.0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 x14ac:dyDescent="0.2">
      <c r="B32" s="28"/>
      <c r="D32" s="94" t="s">
        <v>35</v>
      </c>
      <c r="J32" s="65">
        <f>ROUND(J126, 2)</f>
        <v>0</v>
      </c>
      <c r="L32" s="28"/>
    </row>
    <row r="33" spans="2:12" s="1" customFormat="1" ht="7.05" customHeight="1" x14ac:dyDescent="0.2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" customHeight="1" x14ac:dyDescent="0.2">
      <c r="B34" s="28"/>
      <c r="F34" s="31" t="s">
        <v>37</v>
      </c>
      <c r="I34" s="31" t="s">
        <v>36</v>
      </c>
      <c r="J34" s="31" t="s">
        <v>38</v>
      </c>
      <c r="L34" s="28"/>
    </row>
    <row r="35" spans="2:12" s="1" customFormat="1" ht="14.4" customHeight="1" x14ac:dyDescent="0.2">
      <c r="B35" s="28"/>
      <c r="D35" s="54" t="s">
        <v>39</v>
      </c>
      <c r="E35" s="33" t="s">
        <v>40</v>
      </c>
      <c r="F35" s="95">
        <f>ROUND((SUM(BE126:BE208)),  2)</f>
        <v>0</v>
      </c>
      <c r="G35" s="96"/>
      <c r="H35" s="96"/>
      <c r="I35" s="97">
        <v>0.2</v>
      </c>
      <c r="J35" s="95">
        <f>ROUND(((SUM(BE126:BE208))*I35),  2)</f>
        <v>0</v>
      </c>
      <c r="L35" s="28"/>
    </row>
    <row r="36" spans="2:12" s="1" customFormat="1" ht="14.4" customHeight="1" x14ac:dyDescent="0.2">
      <c r="B36" s="28"/>
      <c r="E36" s="33" t="s">
        <v>41</v>
      </c>
      <c r="F36" s="95">
        <f>ROUND((SUM(BF126:BF208)),  2)</f>
        <v>0</v>
      </c>
      <c r="G36" s="96"/>
      <c r="H36" s="96"/>
      <c r="I36" s="97">
        <v>0.2</v>
      </c>
      <c r="J36" s="95">
        <f>ROUND(((SUM(BF126:BF208))*I36),  2)</f>
        <v>0</v>
      </c>
      <c r="L36" s="28"/>
    </row>
    <row r="37" spans="2:12" s="1" customFormat="1" ht="14.4" hidden="1" customHeight="1" x14ac:dyDescent="0.2">
      <c r="B37" s="28"/>
      <c r="E37" s="23" t="s">
        <v>42</v>
      </c>
      <c r="F37" s="85">
        <f>ROUND((SUM(BG126:BG208)),  2)</f>
        <v>0</v>
      </c>
      <c r="I37" s="98">
        <v>0.2</v>
      </c>
      <c r="J37" s="85">
        <f>0</f>
        <v>0</v>
      </c>
      <c r="L37" s="28"/>
    </row>
    <row r="38" spans="2:12" s="1" customFormat="1" ht="14.4" hidden="1" customHeight="1" x14ac:dyDescent="0.2">
      <c r="B38" s="28"/>
      <c r="E38" s="23" t="s">
        <v>43</v>
      </c>
      <c r="F38" s="85">
        <f>ROUND((SUM(BH126:BH208)),  2)</f>
        <v>0</v>
      </c>
      <c r="I38" s="98">
        <v>0.2</v>
      </c>
      <c r="J38" s="85">
        <f>0</f>
        <v>0</v>
      </c>
      <c r="L38" s="28"/>
    </row>
    <row r="39" spans="2:12" s="1" customFormat="1" ht="14.4" hidden="1" customHeight="1" x14ac:dyDescent="0.2">
      <c r="B39" s="28"/>
      <c r="E39" s="33" t="s">
        <v>44</v>
      </c>
      <c r="F39" s="95">
        <f>ROUND((SUM(BI126:BI208)),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7.05" customHeight="1" x14ac:dyDescent="0.2">
      <c r="B40" s="28"/>
      <c r="L40" s="28"/>
    </row>
    <row r="41" spans="2:12" s="1" customFormat="1" ht="25.35" customHeight="1" x14ac:dyDescent="0.2">
      <c r="B41" s="28"/>
      <c r="C41" s="99"/>
      <c r="D41" s="100" t="s">
        <v>45</v>
      </c>
      <c r="E41" s="56"/>
      <c r="F41" s="56"/>
      <c r="G41" s="101" t="s">
        <v>46</v>
      </c>
      <c r="H41" s="102" t="s">
        <v>47</v>
      </c>
      <c r="I41" s="56"/>
      <c r="J41" s="103">
        <f>SUM(J32:J39)</f>
        <v>0</v>
      </c>
      <c r="K41" s="104"/>
      <c r="L41" s="28"/>
    </row>
    <row r="42" spans="2:12" s="1" customFormat="1" ht="14.4" customHeight="1" x14ac:dyDescent="0.2">
      <c r="B42" s="28"/>
      <c r="L42" s="28"/>
    </row>
    <row r="43" spans="2:12" ht="14.4" customHeight="1" x14ac:dyDescent="0.2">
      <c r="B43" s="16"/>
      <c r="L43" s="16"/>
    </row>
    <row r="44" spans="2:12" ht="14.4" customHeight="1" x14ac:dyDescent="0.2">
      <c r="B44" s="16"/>
      <c r="L44" s="16"/>
    </row>
    <row r="45" spans="2:12" ht="14.4" customHeight="1" x14ac:dyDescent="0.2">
      <c r="B45" s="16"/>
      <c r="L45" s="16"/>
    </row>
    <row r="46" spans="2:12" ht="14.4" customHeight="1" x14ac:dyDescent="0.2">
      <c r="B46" s="16"/>
      <c r="L46" s="16"/>
    </row>
    <row r="47" spans="2:12" ht="14.4" customHeight="1" x14ac:dyDescent="0.2">
      <c r="B47" s="16"/>
      <c r="L47" s="16"/>
    </row>
    <row r="48" spans="2:12" ht="14.4" customHeight="1" x14ac:dyDescent="0.2">
      <c r="B48" s="16"/>
      <c r="L48" s="16"/>
    </row>
    <row r="49" spans="2:12" ht="14.4" customHeight="1" x14ac:dyDescent="0.2">
      <c r="B49" s="16"/>
      <c r="L49" s="16"/>
    </row>
    <row r="50" spans="2:12" s="1" customFormat="1" ht="14.4" customHeight="1" x14ac:dyDescent="0.2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3.2" x14ac:dyDescent="0.2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.2" x14ac:dyDescent="0.2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3.2" x14ac:dyDescent="0.2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.0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.05" customHeight="1" x14ac:dyDescent="0.2">
      <c r="B82" s="28"/>
      <c r="C82" s="17" t="s">
        <v>158</v>
      </c>
      <c r="L82" s="28"/>
    </row>
    <row r="83" spans="2:12" s="1" customFormat="1" ht="7.05" customHeight="1" x14ac:dyDescent="0.2">
      <c r="B83" s="28"/>
      <c r="L83" s="28"/>
    </row>
    <row r="84" spans="2:12" s="1" customFormat="1" ht="12" customHeight="1" x14ac:dyDescent="0.2">
      <c r="B84" s="28"/>
      <c r="C84" s="23" t="s">
        <v>15</v>
      </c>
      <c r="L84" s="28"/>
    </row>
    <row r="85" spans="2:12" s="1" customFormat="1" ht="16.5" customHeight="1" x14ac:dyDescent="0.2">
      <c r="B85" s="28"/>
      <c r="E85" s="234" t="str">
        <f>E7</f>
        <v>Výstavba novej budovy strediska DSS Doména</v>
      </c>
      <c r="F85" s="235"/>
      <c r="G85" s="235"/>
      <c r="H85" s="235"/>
      <c r="L85" s="28"/>
    </row>
    <row r="86" spans="2:12" ht="12" customHeight="1" x14ac:dyDescent="0.2">
      <c r="B86" s="16"/>
      <c r="C86" s="23" t="s">
        <v>153</v>
      </c>
      <c r="L86" s="16"/>
    </row>
    <row r="87" spans="2:12" s="1" customFormat="1" ht="16.5" customHeight="1" x14ac:dyDescent="0.2">
      <c r="B87" s="28"/>
      <c r="E87" s="234" t="s">
        <v>2675</v>
      </c>
      <c r="F87" s="233"/>
      <c r="G87" s="233"/>
      <c r="H87" s="233"/>
      <c r="L87" s="28"/>
    </row>
    <row r="88" spans="2:12" s="1" customFormat="1" ht="12" customHeight="1" x14ac:dyDescent="0.2">
      <c r="B88" s="28"/>
      <c r="C88" s="23" t="s">
        <v>155</v>
      </c>
      <c r="L88" s="28"/>
    </row>
    <row r="89" spans="2:12" s="1" customFormat="1" ht="16.5" customHeight="1" x14ac:dyDescent="0.2">
      <c r="B89" s="28"/>
      <c r="E89" s="229" t="str">
        <f>E11</f>
        <v>02.1 - Komunikácia</v>
      </c>
      <c r="F89" s="233"/>
      <c r="G89" s="233"/>
      <c r="H89" s="233"/>
      <c r="L89" s="28"/>
    </row>
    <row r="90" spans="2:12" s="1" customFormat="1" ht="7.05" customHeight="1" x14ac:dyDescent="0.2">
      <c r="B90" s="28"/>
      <c r="L90" s="28"/>
    </row>
    <row r="91" spans="2:12" s="1" customFormat="1" ht="12" customHeight="1" x14ac:dyDescent="0.2">
      <c r="B91" s="28"/>
      <c r="C91" s="23" t="s">
        <v>19</v>
      </c>
      <c r="F91" s="21" t="str">
        <f>F14</f>
        <v>Žiar nad Hronom</v>
      </c>
      <c r="I91" s="23" t="s">
        <v>21</v>
      </c>
      <c r="J91" s="51" t="str">
        <f>IF(J14="","",J14)</f>
        <v>5. 4. 2024</v>
      </c>
      <c r="L91" s="28"/>
    </row>
    <row r="92" spans="2:12" s="1" customFormat="1" ht="7.05" customHeight="1" x14ac:dyDescent="0.2">
      <c r="B92" s="28"/>
      <c r="L92" s="28"/>
    </row>
    <row r="93" spans="2:12" s="1" customFormat="1" ht="25.65" customHeight="1" x14ac:dyDescent="0.2">
      <c r="B93" s="28"/>
      <c r="C93" s="23" t="s">
        <v>23</v>
      </c>
      <c r="F93" s="21" t="str">
        <f>E17</f>
        <v>Zariadenie sociálnych služieb Lipa, Žiar nad Hrono</v>
      </c>
      <c r="I93" s="23" t="s">
        <v>29</v>
      </c>
      <c r="J93" s="26" t="str">
        <f>E23</f>
        <v>Ing. Viliam Michálek, PhD, Strečno</v>
      </c>
      <c r="L93" s="28"/>
    </row>
    <row r="94" spans="2:12" s="1" customFormat="1" ht="15.15" customHeight="1" x14ac:dyDescent="0.2">
      <c r="B94" s="28"/>
      <c r="C94" s="23" t="s">
        <v>27</v>
      </c>
      <c r="F94" s="21" t="str">
        <f>IF(E20="","",E20)</f>
        <v>Vyplň údaj</v>
      </c>
      <c r="I94" s="23" t="s">
        <v>32</v>
      </c>
      <c r="J94" s="26" t="str">
        <f>E26</f>
        <v>Ing. Milan Sirotiak</v>
      </c>
      <c r="L94" s="28"/>
    </row>
    <row r="95" spans="2:12" s="1" customFormat="1" ht="10.199999999999999" customHeight="1" x14ac:dyDescent="0.2">
      <c r="B95" s="28"/>
      <c r="L95" s="28"/>
    </row>
    <row r="96" spans="2:12" s="1" customFormat="1" ht="29.25" customHeight="1" x14ac:dyDescent="0.2">
      <c r="B96" s="28"/>
      <c r="C96" s="107" t="s">
        <v>159</v>
      </c>
      <c r="D96" s="99"/>
      <c r="E96" s="99"/>
      <c r="F96" s="99"/>
      <c r="G96" s="99"/>
      <c r="H96" s="99"/>
      <c r="I96" s="99"/>
      <c r="J96" s="108" t="s">
        <v>160</v>
      </c>
      <c r="K96" s="99"/>
      <c r="L96" s="28"/>
    </row>
    <row r="97" spans="2:47" s="1" customFormat="1" ht="10.199999999999999" customHeight="1" x14ac:dyDescent="0.2">
      <c r="B97" s="28"/>
      <c r="L97" s="28"/>
    </row>
    <row r="98" spans="2:47" s="1" customFormat="1" ht="22.8" customHeight="1" x14ac:dyDescent="0.2">
      <c r="B98" s="28"/>
      <c r="C98" s="109" t="s">
        <v>161</v>
      </c>
      <c r="J98" s="65">
        <f>J126</f>
        <v>0</v>
      </c>
      <c r="L98" s="28"/>
      <c r="AU98" s="13" t="s">
        <v>162</v>
      </c>
    </row>
    <row r="99" spans="2:47" s="8" customFormat="1" ht="25.05" customHeight="1" x14ac:dyDescent="0.2">
      <c r="B99" s="110"/>
      <c r="D99" s="111" t="s">
        <v>163</v>
      </c>
      <c r="E99" s="112"/>
      <c r="F99" s="112"/>
      <c r="G99" s="112"/>
      <c r="H99" s="112"/>
      <c r="I99" s="112"/>
      <c r="J99" s="113">
        <f>J127</f>
        <v>0</v>
      </c>
      <c r="L99" s="110"/>
    </row>
    <row r="100" spans="2:47" s="9" customFormat="1" ht="19.95" customHeight="1" x14ac:dyDescent="0.2">
      <c r="B100" s="114"/>
      <c r="D100" s="115" t="s">
        <v>164</v>
      </c>
      <c r="E100" s="116"/>
      <c r="F100" s="116"/>
      <c r="G100" s="116"/>
      <c r="H100" s="116"/>
      <c r="I100" s="116"/>
      <c r="J100" s="117">
        <f>J128</f>
        <v>0</v>
      </c>
      <c r="L100" s="114"/>
    </row>
    <row r="101" spans="2:47" s="9" customFormat="1" ht="19.95" customHeight="1" x14ac:dyDescent="0.2">
      <c r="B101" s="114"/>
      <c r="D101" s="115" t="s">
        <v>165</v>
      </c>
      <c r="E101" s="116"/>
      <c r="F101" s="116"/>
      <c r="G101" s="116"/>
      <c r="H101" s="116"/>
      <c r="I101" s="116"/>
      <c r="J101" s="117">
        <f>J148</f>
        <v>0</v>
      </c>
      <c r="L101" s="114"/>
    </row>
    <row r="102" spans="2:47" s="9" customFormat="1" ht="19.95" customHeight="1" x14ac:dyDescent="0.2">
      <c r="B102" s="114"/>
      <c r="D102" s="115" t="s">
        <v>2681</v>
      </c>
      <c r="E102" s="116"/>
      <c r="F102" s="116"/>
      <c r="G102" s="116"/>
      <c r="H102" s="116"/>
      <c r="I102" s="116"/>
      <c r="J102" s="117">
        <f>J154</f>
        <v>0</v>
      </c>
      <c r="L102" s="114"/>
    </row>
    <row r="103" spans="2:47" s="9" customFormat="1" ht="19.95" customHeight="1" x14ac:dyDescent="0.2">
      <c r="B103" s="114"/>
      <c r="D103" s="115" t="s">
        <v>169</v>
      </c>
      <c r="E103" s="116"/>
      <c r="F103" s="116"/>
      <c r="G103" s="116"/>
      <c r="H103" s="116"/>
      <c r="I103" s="116"/>
      <c r="J103" s="117">
        <f>J162</f>
        <v>0</v>
      </c>
      <c r="L103" s="114"/>
    </row>
    <row r="104" spans="2:47" s="9" customFormat="1" ht="19.95" customHeight="1" x14ac:dyDescent="0.2">
      <c r="B104" s="114"/>
      <c r="D104" s="115" t="s">
        <v>170</v>
      </c>
      <c r="E104" s="116"/>
      <c r="F104" s="116"/>
      <c r="G104" s="116"/>
      <c r="H104" s="116"/>
      <c r="I104" s="116"/>
      <c r="J104" s="117">
        <f>J207</f>
        <v>0</v>
      </c>
      <c r="L104" s="114"/>
    </row>
    <row r="105" spans="2:47" s="1" customFormat="1" ht="21.75" customHeight="1" x14ac:dyDescent="0.2">
      <c r="B105" s="28"/>
      <c r="L105" s="28"/>
    </row>
    <row r="106" spans="2:47" s="1" customFormat="1" ht="7.05" customHeight="1" x14ac:dyDescent="0.2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8"/>
    </row>
    <row r="110" spans="2:47" s="1" customFormat="1" ht="7.05" customHeight="1" x14ac:dyDescent="0.2"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28"/>
    </row>
    <row r="111" spans="2:47" s="1" customFormat="1" ht="25.05" customHeight="1" x14ac:dyDescent="0.2">
      <c r="B111" s="28"/>
      <c r="C111" s="17" t="s">
        <v>190</v>
      </c>
      <c r="L111" s="28"/>
    </row>
    <row r="112" spans="2:47" s="1" customFormat="1" ht="7.05" customHeight="1" x14ac:dyDescent="0.2">
      <c r="B112" s="28"/>
      <c r="L112" s="28"/>
    </row>
    <row r="113" spans="2:63" s="1" customFormat="1" ht="12" customHeight="1" x14ac:dyDescent="0.2">
      <c r="B113" s="28"/>
      <c r="C113" s="23" t="s">
        <v>15</v>
      </c>
      <c r="L113" s="28"/>
    </row>
    <row r="114" spans="2:63" s="1" customFormat="1" ht="16.5" customHeight="1" x14ac:dyDescent="0.2">
      <c r="B114" s="28"/>
      <c r="E114" s="234" t="str">
        <f>E7</f>
        <v>Výstavba novej budovy strediska DSS Doména</v>
      </c>
      <c r="F114" s="235"/>
      <c r="G114" s="235"/>
      <c r="H114" s="235"/>
      <c r="L114" s="28"/>
    </row>
    <row r="115" spans="2:63" ht="12" customHeight="1" x14ac:dyDescent="0.2">
      <c r="B115" s="16"/>
      <c r="C115" s="23" t="s">
        <v>153</v>
      </c>
      <c r="L115" s="16"/>
    </row>
    <row r="116" spans="2:63" s="1" customFormat="1" ht="16.5" customHeight="1" x14ac:dyDescent="0.2">
      <c r="B116" s="28"/>
      <c r="E116" s="234" t="s">
        <v>2675</v>
      </c>
      <c r="F116" s="233"/>
      <c r="G116" s="233"/>
      <c r="H116" s="233"/>
      <c r="L116" s="28"/>
    </row>
    <row r="117" spans="2:63" s="1" customFormat="1" ht="12" customHeight="1" x14ac:dyDescent="0.2">
      <c r="B117" s="28"/>
      <c r="C117" s="23" t="s">
        <v>155</v>
      </c>
      <c r="L117" s="28"/>
    </row>
    <row r="118" spans="2:63" s="1" customFormat="1" ht="16.5" customHeight="1" x14ac:dyDescent="0.2">
      <c r="B118" s="28"/>
      <c r="E118" s="229" t="str">
        <f>E11</f>
        <v>02.1 - Komunikácia</v>
      </c>
      <c r="F118" s="233"/>
      <c r="G118" s="233"/>
      <c r="H118" s="233"/>
      <c r="L118" s="28"/>
    </row>
    <row r="119" spans="2:63" s="1" customFormat="1" ht="7.05" customHeight="1" x14ac:dyDescent="0.2">
      <c r="B119" s="28"/>
      <c r="L119" s="28"/>
    </row>
    <row r="120" spans="2:63" s="1" customFormat="1" ht="12" customHeight="1" x14ac:dyDescent="0.2">
      <c r="B120" s="28"/>
      <c r="C120" s="23" t="s">
        <v>19</v>
      </c>
      <c r="F120" s="21" t="str">
        <f>F14</f>
        <v>Žiar nad Hronom</v>
      </c>
      <c r="I120" s="23" t="s">
        <v>21</v>
      </c>
      <c r="J120" s="51" t="str">
        <f>IF(J14="","",J14)</f>
        <v>5. 4. 2024</v>
      </c>
      <c r="L120" s="28"/>
    </row>
    <row r="121" spans="2:63" s="1" customFormat="1" ht="7.05" customHeight="1" x14ac:dyDescent="0.2">
      <c r="B121" s="28"/>
      <c r="L121" s="28"/>
    </row>
    <row r="122" spans="2:63" s="1" customFormat="1" ht="25.65" customHeight="1" x14ac:dyDescent="0.2">
      <c r="B122" s="28"/>
      <c r="C122" s="23" t="s">
        <v>23</v>
      </c>
      <c r="F122" s="21" t="str">
        <f>E17</f>
        <v>Zariadenie sociálnych služieb Lipa, Žiar nad Hrono</v>
      </c>
      <c r="I122" s="23" t="s">
        <v>29</v>
      </c>
      <c r="J122" s="26" t="str">
        <f>E23</f>
        <v>Ing. Viliam Michálek, PhD, Strečno</v>
      </c>
      <c r="L122" s="28"/>
    </row>
    <row r="123" spans="2:63" s="1" customFormat="1" ht="15.15" customHeight="1" x14ac:dyDescent="0.2">
      <c r="B123" s="28"/>
      <c r="C123" s="23" t="s">
        <v>27</v>
      </c>
      <c r="F123" s="21" t="str">
        <f>IF(E20="","",E20)</f>
        <v>Vyplň údaj</v>
      </c>
      <c r="I123" s="23" t="s">
        <v>32</v>
      </c>
      <c r="J123" s="26" t="str">
        <f>E26</f>
        <v>Ing. Milan Sirotiak</v>
      </c>
      <c r="L123" s="28"/>
    </row>
    <row r="124" spans="2:63" s="1" customFormat="1" ht="10.199999999999999" customHeight="1" x14ac:dyDescent="0.2">
      <c r="B124" s="28"/>
      <c r="L124" s="28"/>
    </row>
    <row r="125" spans="2:63" s="10" customFormat="1" ht="29.25" customHeight="1" x14ac:dyDescent="0.2">
      <c r="B125" s="118"/>
      <c r="C125" s="119" t="s">
        <v>191</v>
      </c>
      <c r="D125" s="120" t="s">
        <v>60</v>
      </c>
      <c r="E125" s="120" t="s">
        <v>56</v>
      </c>
      <c r="F125" s="120" t="s">
        <v>57</v>
      </c>
      <c r="G125" s="120" t="s">
        <v>192</v>
      </c>
      <c r="H125" s="120" t="s">
        <v>193</v>
      </c>
      <c r="I125" s="120" t="s">
        <v>194</v>
      </c>
      <c r="J125" s="121" t="s">
        <v>160</v>
      </c>
      <c r="K125" s="122" t="s">
        <v>195</v>
      </c>
      <c r="L125" s="118"/>
      <c r="M125" s="58" t="s">
        <v>1</v>
      </c>
      <c r="N125" s="59" t="s">
        <v>39</v>
      </c>
      <c r="O125" s="59" t="s">
        <v>196</v>
      </c>
      <c r="P125" s="59" t="s">
        <v>197</v>
      </c>
      <c r="Q125" s="59" t="s">
        <v>198</v>
      </c>
      <c r="R125" s="59" t="s">
        <v>199</v>
      </c>
      <c r="S125" s="59" t="s">
        <v>200</v>
      </c>
      <c r="T125" s="60" t="s">
        <v>201</v>
      </c>
    </row>
    <row r="126" spans="2:63" s="1" customFormat="1" ht="22.8" customHeight="1" x14ac:dyDescent="0.3">
      <c r="B126" s="28"/>
      <c r="C126" s="63" t="s">
        <v>161</v>
      </c>
      <c r="J126" s="123">
        <f>BK126</f>
        <v>0</v>
      </c>
      <c r="L126" s="28"/>
      <c r="M126" s="61"/>
      <c r="N126" s="52"/>
      <c r="O126" s="52"/>
      <c r="P126" s="124">
        <f>P127</f>
        <v>0</v>
      </c>
      <c r="Q126" s="52"/>
      <c r="R126" s="124">
        <f>R127</f>
        <v>745.85730570300007</v>
      </c>
      <c r="S126" s="52"/>
      <c r="T126" s="125">
        <f>T127</f>
        <v>2.0714999999999999</v>
      </c>
      <c r="AT126" s="13" t="s">
        <v>74</v>
      </c>
      <c r="AU126" s="13" t="s">
        <v>162</v>
      </c>
      <c r="BK126" s="126">
        <f>BK127</f>
        <v>0</v>
      </c>
    </row>
    <row r="127" spans="2:63" s="11" customFormat="1" ht="25.95" customHeight="1" x14ac:dyDescent="0.25">
      <c r="B127" s="127"/>
      <c r="D127" s="128" t="s">
        <v>74</v>
      </c>
      <c r="E127" s="129" t="s">
        <v>202</v>
      </c>
      <c r="F127" s="129" t="s">
        <v>203</v>
      </c>
      <c r="I127" s="130"/>
      <c r="J127" s="131">
        <f>BK127</f>
        <v>0</v>
      </c>
      <c r="L127" s="127"/>
      <c r="M127" s="132"/>
      <c r="P127" s="133">
        <f>P128+P148+P154+P162+P207</f>
        <v>0</v>
      </c>
      <c r="R127" s="133">
        <f>R128+R148+R154+R162+R207</f>
        <v>745.85730570300007</v>
      </c>
      <c r="T127" s="134">
        <f>T128+T148+T154+T162+T207</f>
        <v>2.0714999999999999</v>
      </c>
      <c r="AR127" s="128" t="s">
        <v>82</v>
      </c>
      <c r="AT127" s="135" t="s">
        <v>74</v>
      </c>
      <c r="AU127" s="135" t="s">
        <v>75</v>
      </c>
      <c r="AY127" s="128" t="s">
        <v>204</v>
      </c>
      <c r="BK127" s="136">
        <f>BK128+BK148+BK154+BK162+BK207</f>
        <v>0</v>
      </c>
    </row>
    <row r="128" spans="2:63" s="11" customFormat="1" ht="22.8" customHeight="1" x14ac:dyDescent="0.25">
      <c r="B128" s="127"/>
      <c r="D128" s="128" t="s">
        <v>74</v>
      </c>
      <c r="E128" s="137" t="s">
        <v>82</v>
      </c>
      <c r="F128" s="137" t="s">
        <v>205</v>
      </c>
      <c r="I128" s="130"/>
      <c r="J128" s="138">
        <f>BK128</f>
        <v>0</v>
      </c>
      <c r="L128" s="127"/>
      <c r="M128" s="132"/>
      <c r="P128" s="133">
        <f>SUM(P129:P147)</f>
        <v>0</v>
      </c>
      <c r="R128" s="133">
        <f>SUM(R129:R147)</f>
        <v>11.132</v>
      </c>
      <c r="T128" s="134">
        <f>SUM(T129:T147)</f>
        <v>2.0674999999999999</v>
      </c>
      <c r="AR128" s="128" t="s">
        <v>82</v>
      </c>
      <c r="AT128" s="135" t="s">
        <v>74</v>
      </c>
      <c r="AU128" s="135" t="s">
        <v>82</v>
      </c>
      <c r="AY128" s="128" t="s">
        <v>204</v>
      </c>
      <c r="BK128" s="136">
        <f>SUM(BK129:BK147)</f>
        <v>0</v>
      </c>
    </row>
    <row r="129" spans="2:65" s="1" customFormat="1" ht="33" customHeight="1" x14ac:dyDescent="0.2">
      <c r="B129" s="139"/>
      <c r="C129" s="140" t="s">
        <v>82</v>
      </c>
      <c r="D129" s="140" t="s">
        <v>206</v>
      </c>
      <c r="E129" s="141" t="s">
        <v>2682</v>
      </c>
      <c r="F129" s="142" t="s">
        <v>2683</v>
      </c>
      <c r="G129" s="143" t="s">
        <v>244</v>
      </c>
      <c r="H129" s="144">
        <v>5.75</v>
      </c>
      <c r="I129" s="145"/>
      <c r="J129" s="146">
        <f t="shared" ref="J129:J147" si="0">ROUND(I129*H129,2)</f>
        <v>0</v>
      </c>
      <c r="K129" s="147"/>
      <c r="L129" s="28"/>
      <c r="M129" s="148" t="s">
        <v>1</v>
      </c>
      <c r="N129" s="149" t="s">
        <v>41</v>
      </c>
      <c r="P129" s="150">
        <f t="shared" ref="P129:P147" si="1">O129*H129</f>
        <v>0</v>
      </c>
      <c r="Q129" s="150">
        <v>0</v>
      </c>
      <c r="R129" s="150">
        <f t="shared" ref="R129:R147" si="2">Q129*H129</f>
        <v>0</v>
      </c>
      <c r="S129" s="150">
        <v>0.24</v>
      </c>
      <c r="T129" s="151">
        <f t="shared" ref="T129:T147" si="3">S129*H129</f>
        <v>1.38</v>
      </c>
      <c r="AR129" s="152" t="s">
        <v>210</v>
      </c>
      <c r="AT129" s="152" t="s">
        <v>206</v>
      </c>
      <c r="AU129" s="152" t="s">
        <v>88</v>
      </c>
      <c r="AY129" s="13" t="s">
        <v>204</v>
      </c>
      <c r="BE129" s="153">
        <f t="shared" ref="BE129:BE147" si="4">IF(N129="základná",J129,0)</f>
        <v>0</v>
      </c>
      <c r="BF129" s="153">
        <f t="shared" ref="BF129:BF147" si="5">IF(N129="znížená",J129,0)</f>
        <v>0</v>
      </c>
      <c r="BG129" s="153">
        <f t="shared" ref="BG129:BG147" si="6">IF(N129="zákl. prenesená",J129,0)</f>
        <v>0</v>
      </c>
      <c r="BH129" s="153">
        <f t="shared" ref="BH129:BH147" si="7">IF(N129="zníž. prenesená",J129,0)</f>
        <v>0</v>
      </c>
      <c r="BI129" s="153">
        <f t="shared" ref="BI129:BI147" si="8">IF(N129="nulová",J129,0)</f>
        <v>0</v>
      </c>
      <c r="BJ129" s="13" t="s">
        <v>88</v>
      </c>
      <c r="BK129" s="153">
        <f t="shared" ref="BK129:BK147" si="9">ROUND(I129*H129,2)</f>
        <v>0</v>
      </c>
      <c r="BL129" s="13" t="s">
        <v>210</v>
      </c>
      <c r="BM129" s="152" t="s">
        <v>2684</v>
      </c>
    </row>
    <row r="130" spans="2:65" s="1" customFormat="1" ht="24.15" customHeight="1" x14ac:dyDescent="0.2">
      <c r="B130" s="139"/>
      <c r="C130" s="140" t="s">
        <v>88</v>
      </c>
      <c r="D130" s="140" t="s">
        <v>206</v>
      </c>
      <c r="E130" s="141" t="s">
        <v>2685</v>
      </c>
      <c r="F130" s="142" t="s">
        <v>2686</v>
      </c>
      <c r="G130" s="143" t="s">
        <v>244</v>
      </c>
      <c r="H130" s="144">
        <v>2.75</v>
      </c>
      <c r="I130" s="145"/>
      <c r="J130" s="146">
        <f t="shared" si="0"/>
        <v>0</v>
      </c>
      <c r="K130" s="147"/>
      <c r="L130" s="28"/>
      <c r="M130" s="148" t="s">
        <v>1</v>
      </c>
      <c r="N130" s="149" t="s">
        <v>41</v>
      </c>
      <c r="P130" s="150">
        <f t="shared" si="1"/>
        <v>0</v>
      </c>
      <c r="Q130" s="150">
        <v>0</v>
      </c>
      <c r="R130" s="150">
        <f t="shared" si="2"/>
        <v>0</v>
      </c>
      <c r="S130" s="150">
        <v>0.125</v>
      </c>
      <c r="T130" s="151">
        <f t="shared" si="3"/>
        <v>0.34375</v>
      </c>
      <c r="AR130" s="152" t="s">
        <v>210</v>
      </c>
      <c r="AT130" s="152" t="s">
        <v>206</v>
      </c>
      <c r="AU130" s="152" t="s">
        <v>88</v>
      </c>
      <c r="AY130" s="13" t="s">
        <v>204</v>
      </c>
      <c r="BE130" s="153">
        <f t="shared" si="4"/>
        <v>0</v>
      </c>
      <c r="BF130" s="153">
        <f t="shared" si="5"/>
        <v>0</v>
      </c>
      <c r="BG130" s="153">
        <f t="shared" si="6"/>
        <v>0</v>
      </c>
      <c r="BH130" s="153">
        <f t="shared" si="7"/>
        <v>0</v>
      </c>
      <c r="BI130" s="153">
        <f t="shared" si="8"/>
        <v>0</v>
      </c>
      <c r="BJ130" s="13" t="s">
        <v>88</v>
      </c>
      <c r="BK130" s="153">
        <f t="shared" si="9"/>
        <v>0</v>
      </c>
      <c r="BL130" s="13" t="s">
        <v>210</v>
      </c>
      <c r="BM130" s="152" t="s">
        <v>2687</v>
      </c>
    </row>
    <row r="131" spans="2:65" s="1" customFormat="1" ht="24.15" customHeight="1" x14ac:dyDescent="0.2">
      <c r="B131" s="139"/>
      <c r="C131" s="140" t="s">
        <v>93</v>
      </c>
      <c r="D131" s="140" t="s">
        <v>206</v>
      </c>
      <c r="E131" s="141" t="s">
        <v>2688</v>
      </c>
      <c r="F131" s="142" t="s">
        <v>2689</v>
      </c>
      <c r="G131" s="143" t="s">
        <v>244</v>
      </c>
      <c r="H131" s="144">
        <v>1.375</v>
      </c>
      <c r="I131" s="145"/>
      <c r="J131" s="146">
        <f t="shared" si="0"/>
        <v>0</v>
      </c>
      <c r="K131" s="147"/>
      <c r="L131" s="28"/>
      <c r="M131" s="148" t="s">
        <v>1</v>
      </c>
      <c r="N131" s="149" t="s">
        <v>41</v>
      </c>
      <c r="P131" s="150">
        <f t="shared" si="1"/>
        <v>0</v>
      </c>
      <c r="Q131" s="150">
        <v>0</v>
      </c>
      <c r="R131" s="150">
        <f t="shared" si="2"/>
        <v>0</v>
      </c>
      <c r="S131" s="150">
        <v>0.25</v>
      </c>
      <c r="T131" s="151">
        <f t="shared" si="3"/>
        <v>0.34375</v>
      </c>
      <c r="AR131" s="152" t="s">
        <v>210</v>
      </c>
      <c r="AT131" s="152" t="s">
        <v>206</v>
      </c>
      <c r="AU131" s="152" t="s">
        <v>88</v>
      </c>
      <c r="AY131" s="13" t="s">
        <v>204</v>
      </c>
      <c r="BE131" s="153">
        <f t="shared" si="4"/>
        <v>0</v>
      </c>
      <c r="BF131" s="153">
        <f t="shared" si="5"/>
        <v>0</v>
      </c>
      <c r="BG131" s="153">
        <f t="shared" si="6"/>
        <v>0</v>
      </c>
      <c r="BH131" s="153">
        <f t="shared" si="7"/>
        <v>0</v>
      </c>
      <c r="BI131" s="153">
        <f t="shared" si="8"/>
        <v>0</v>
      </c>
      <c r="BJ131" s="13" t="s">
        <v>88</v>
      </c>
      <c r="BK131" s="153">
        <f t="shared" si="9"/>
        <v>0</v>
      </c>
      <c r="BL131" s="13" t="s">
        <v>210</v>
      </c>
      <c r="BM131" s="152" t="s">
        <v>2690</v>
      </c>
    </row>
    <row r="132" spans="2:65" s="1" customFormat="1" ht="33" customHeight="1" x14ac:dyDescent="0.2">
      <c r="B132" s="139"/>
      <c r="C132" s="140" t="s">
        <v>210</v>
      </c>
      <c r="D132" s="140" t="s">
        <v>206</v>
      </c>
      <c r="E132" s="141" t="s">
        <v>2691</v>
      </c>
      <c r="F132" s="142" t="s">
        <v>2692</v>
      </c>
      <c r="G132" s="143" t="s">
        <v>209</v>
      </c>
      <c r="H132" s="144">
        <v>111.242</v>
      </c>
      <c r="I132" s="145"/>
      <c r="J132" s="146">
        <f t="shared" si="0"/>
        <v>0</v>
      </c>
      <c r="K132" s="147"/>
      <c r="L132" s="28"/>
      <c r="M132" s="148" t="s">
        <v>1</v>
      </c>
      <c r="N132" s="149" t="s">
        <v>41</v>
      </c>
      <c r="P132" s="150">
        <f t="shared" si="1"/>
        <v>0</v>
      </c>
      <c r="Q132" s="150">
        <v>0</v>
      </c>
      <c r="R132" s="150">
        <f t="shared" si="2"/>
        <v>0</v>
      </c>
      <c r="S132" s="150">
        <v>0</v>
      </c>
      <c r="T132" s="151">
        <f t="shared" si="3"/>
        <v>0</v>
      </c>
      <c r="AR132" s="152" t="s">
        <v>210</v>
      </c>
      <c r="AT132" s="152" t="s">
        <v>206</v>
      </c>
      <c r="AU132" s="152" t="s">
        <v>88</v>
      </c>
      <c r="AY132" s="13" t="s">
        <v>204</v>
      </c>
      <c r="BE132" s="153">
        <f t="shared" si="4"/>
        <v>0</v>
      </c>
      <c r="BF132" s="153">
        <f t="shared" si="5"/>
        <v>0</v>
      </c>
      <c r="BG132" s="153">
        <f t="shared" si="6"/>
        <v>0</v>
      </c>
      <c r="BH132" s="153">
        <f t="shared" si="7"/>
        <v>0</v>
      </c>
      <c r="BI132" s="153">
        <f t="shared" si="8"/>
        <v>0</v>
      </c>
      <c r="BJ132" s="13" t="s">
        <v>88</v>
      </c>
      <c r="BK132" s="153">
        <f t="shared" si="9"/>
        <v>0</v>
      </c>
      <c r="BL132" s="13" t="s">
        <v>210</v>
      </c>
      <c r="BM132" s="152" t="s">
        <v>2693</v>
      </c>
    </row>
    <row r="133" spans="2:65" s="1" customFormat="1" ht="24.15" customHeight="1" x14ac:dyDescent="0.2">
      <c r="B133" s="139"/>
      <c r="C133" s="140" t="s">
        <v>221</v>
      </c>
      <c r="D133" s="140" t="s">
        <v>206</v>
      </c>
      <c r="E133" s="141" t="s">
        <v>2694</v>
      </c>
      <c r="F133" s="142" t="s">
        <v>2695</v>
      </c>
      <c r="G133" s="143" t="s">
        <v>209</v>
      </c>
      <c r="H133" s="144">
        <v>515.54999999999995</v>
      </c>
      <c r="I133" s="145"/>
      <c r="J133" s="146">
        <f t="shared" si="0"/>
        <v>0</v>
      </c>
      <c r="K133" s="147"/>
      <c r="L133" s="28"/>
      <c r="M133" s="148" t="s">
        <v>1</v>
      </c>
      <c r="N133" s="149" t="s">
        <v>41</v>
      </c>
      <c r="P133" s="150">
        <f t="shared" si="1"/>
        <v>0</v>
      </c>
      <c r="Q133" s="150">
        <v>0</v>
      </c>
      <c r="R133" s="150">
        <f t="shared" si="2"/>
        <v>0</v>
      </c>
      <c r="S133" s="150">
        <v>0</v>
      </c>
      <c r="T133" s="151">
        <f t="shared" si="3"/>
        <v>0</v>
      </c>
      <c r="AR133" s="152" t="s">
        <v>210</v>
      </c>
      <c r="AT133" s="152" t="s">
        <v>206</v>
      </c>
      <c r="AU133" s="152" t="s">
        <v>88</v>
      </c>
      <c r="AY133" s="13" t="s">
        <v>204</v>
      </c>
      <c r="BE133" s="153">
        <f t="shared" si="4"/>
        <v>0</v>
      </c>
      <c r="BF133" s="153">
        <f t="shared" si="5"/>
        <v>0</v>
      </c>
      <c r="BG133" s="153">
        <f t="shared" si="6"/>
        <v>0</v>
      </c>
      <c r="BH133" s="153">
        <f t="shared" si="7"/>
        <v>0</v>
      </c>
      <c r="BI133" s="153">
        <f t="shared" si="8"/>
        <v>0</v>
      </c>
      <c r="BJ133" s="13" t="s">
        <v>88</v>
      </c>
      <c r="BK133" s="153">
        <f t="shared" si="9"/>
        <v>0</v>
      </c>
      <c r="BL133" s="13" t="s">
        <v>210</v>
      </c>
      <c r="BM133" s="152" t="s">
        <v>2696</v>
      </c>
    </row>
    <row r="134" spans="2:65" s="1" customFormat="1" ht="24.15" customHeight="1" x14ac:dyDescent="0.2">
      <c r="B134" s="139"/>
      <c r="C134" s="140" t="s">
        <v>225</v>
      </c>
      <c r="D134" s="140" t="s">
        <v>206</v>
      </c>
      <c r="E134" s="141" t="s">
        <v>212</v>
      </c>
      <c r="F134" s="142" t="s">
        <v>213</v>
      </c>
      <c r="G134" s="143" t="s">
        <v>209</v>
      </c>
      <c r="H134" s="144">
        <v>154.66499999999999</v>
      </c>
      <c r="I134" s="145"/>
      <c r="J134" s="146">
        <f t="shared" si="0"/>
        <v>0</v>
      </c>
      <c r="K134" s="147"/>
      <c r="L134" s="28"/>
      <c r="M134" s="148" t="s">
        <v>1</v>
      </c>
      <c r="N134" s="149" t="s">
        <v>41</v>
      </c>
      <c r="P134" s="150">
        <f t="shared" si="1"/>
        <v>0</v>
      </c>
      <c r="Q134" s="150">
        <v>0</v>
      </c>
      <c r="R134" s="150">
        <f t="shared" si="2"/>
        <v>0</v>
      </c>
      <c r="S134" s="150">
        <v>0</v>
      </c>
      <c r="T134" s="151">
        <f t="shared" si="3"/>
        <v>0</v>
      </c>
      <c r="AR134" s="152" t="s">
        <v>210</v>
      </c>
      <c r="AT134" s="152" t="s">
        <v>206</v>
      </c>
      <c r="AU134" s="152" t="s">
        <v>88</v>
      </c>
      <c r="AY134" s="13" t="s">
        <v>204</v>
      </c>
      <c r="BE134" s="153">
        <f t="shared" si="4"/>
        <v>0</v>
      </c>
      <c r="BF134" s="153">
        <f t="shared" si="5"/>
        <v>0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3" t="s">
        <v>88</v>
      </c>
      <c r="BK134" s="153">
        <f t="shared" si="9"/>
        <v>0</v>
      </c>
      <c r="BL134" s="13" t="s">
        <v>210</v>
      </c>
      <c r="BM134" s="152" t="s">
        <v>2697</v>
      </c>
    </row>
    <row r="135" spans="2:65" s="1" customFormat="1" ht="21.75" customHeight="1" x14ac:dyDescent="0.2">
      <c r="B135" s="139"/>
      <c r="C135" s="140" t="s">
        <v>229</v>
      </c>
      <c r="D135" s="140" t="s">
        <v>206</v>
      </c>
      <c r="E135" s="141" t="s">
        <v>2698</v>
      </c>
      <c r="F135" s="142" t="s">
        <v>2699</v>
      </c>
      <c r="G135" s="143" t="s">
        <v>209</v>
      </c>
      <c r="H135" s="144">
        <v>1</v>
      </c>
      <c r="I135" s="145"/>
      <c r="J135" s="146">
        <f t="shared" si="0"/>
        <v>0</v>
      </c>
      <c r="K135" s="147"/>
      <c r="L135" s="28"/>
      <c r="M135" s="148" t="s">
        <v>1</v>
      </c>
      <c r="N135" s="149" t="s">
        <v>41</v>
      </c>
      <c r="P135" s="150">
        <f t="shared" si="1"/>
        <v>0</v>
      </c>
      <c r="Q135" s="150">
        <v>0</v>
      </c>
      <c r="R135" s="150">
        <f t="shared" si="2"/>
        <v>0</v>
      </c>
      <c r="S135" s="150">
        <v>0</v>
      </c>
      <c r="T135" s="151">
        <f t="shared" si="3"/>
        <v>0</v>
      </c>
      <c r="AR135" s="152" t="s">
        <v>210</v>
      </c>
      <c r="AT135" s="152" t="s">
        <v>206</v>
      </c>
      <c r="AU135" s="152" t="s">
        <v>88</v>
      </c>
      <c r="AY135" s="13" t="s">
        <v>204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88</v>
      </c>
      <c r="BK135" s="153">
        <f t="shared" si="9"/>
        <v>0</v>
      </c>
      <c r="BL135" s="13" t="s">
        <v>210</v>
      </c>
      <c r="BM135" s="152" t="s">
        <v>2700</v>
      </c>
    </row>
    <row r="136" spans="2:65" s="1" customFormat="1" ht="37.799999999999997" customHeight="1" x14ac:dyDescent="0.2">
      <c r="B136" s="139"/>
      <c r="C136" s="140" t="s">
        <v>233</v>
      </c>
      <c r="D136" s="140" t="s">
        <v>206</v>
      </c>
      <c r="E136" s="141" t="s">
        <v>2701</v>
      </c>
      <c r="F136" s="142" t="s">
        <v>2702</v>
      </c>
      <c r="G136" s="143" t="s">
        <v>209</v>
      </c>
      <c r="H136" s="144">
        <v>14.391</v>
      </c>
      <c r="I136" s="145"/>
      <c r="J136" s="146">
        <f t="shared" si="0"/>
        <v>0</v>
      </c>
      <c r="K136" s="147"/>
      <c r="L136" s="28"/>
      <c r="M136" s="148" t="s">
        <v>1</v>
      </c>
      <c r="N136" s="149" t="s">
        <v>41</v>
      </c>
      <c r="P136" s="150">
        <f t="shared" si="1"/>
        <v>0</v>
      </c>
      <c r="Q136" s="150">
        <v>0</v>
      </c>
      <c r="R136" s="150">
        <f t="shared" si="2"/>
        <v>0</v>
      </c>
      <c r="S136" s="150">
        <v>0</v>
      </c>
      <c r="T136" s="151">
        <f t="shared" si="3"/>
        <v>0</v>
      </c>
      <c r="AR136" s="152" t="s">
        <v>210</v>
      </c>
      <c r="AT136" s="152" t="s">
        <v>206</v>
      </c>
      <c r="AU136" s="152" t="s">
        <v>88</v>
      </c>
      <c r="AY136" s="13" t="s">
        <v>204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88</v>
      </c>
      <c r="BK136" s="153">
        <f t="shared" si="9"/>
        <v>0</v>
      </c>
      <c r="BL136" s="13" t="s">
        <v>210</v>
      </c>
      <c r="BM136" s="152" t="s">
        <v>2703</v>
      </c>
    </row>
    <row r="137" spans="2:65" s="1" customFormat="1" ht="37.799999999999997" customHeight="1" x14ac:dyDescent="0.2">
      <c r="B137" s="139"/>
      <c r="C137" s="140" t="s">
        <v>237</v>
      </c>
      <c r="D137" s="140" t="s">
        <v>206</v>
      </c>
      <c r="E137" s="141" t="s">
        <v>2704</v>
      </c>
      <c r="F137" s="142" t="s">
        <v>2705</v>
      </c>
      <c r="G137" s="143" t="s">
        <v>209</v>
      </c>
      <c r="H137" s="144">
        <v>515.54999999999995</v>
      </c>
      <c r="I137" s="145"/>
      <c r="J137" s="146">
        <f t="shared" si="0"/>
        <v>0</v>
      </c>
      <c r="K137" s="147"/>
      <c r="L137" s="28"/>
      <c r="M137" s="148" t="s">
        <v>1</v>
      </c>
      <c r="N137" s="149" t="s">
        <v>41</v>
      </c>
      <c r="P137" s="150">
        <f t="shared" si="1"/>
        <v>0</v>
      </c>
      <c r="Q137" s="150">
        <v>0</v>
      </c>
      <c r="R137" s="150">
        <f t="shared" si="2"/>
        <v>0</v>
      </c>
      <c r="S137" s="150">
        <v>0</v>
      </c>
      <c r="T137" s="151">
        <f t="shared" si="3"/>
        <v>0</v>
      </c>
      <c r="AR137" s="152" t="s">
        <v>210</v>
      </c>
      <c r="AT137" s="152" t="s">
        <v>206</v>
      </c>
      <c r="AU137" s="152" t="s">
        <v>88</v>
      </c>
      <c r="AY137" s="13" t="s">
        <v>204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88</v>
      </c>
      <c r="BK137" s="153">
        <f t="shared" si="9"/>
        <v>0</v>
      </c>
      <c r="BL137" s="13" t="s">
        <v>210</v>
      </c>
      <c r="BM137" s="152" t="s">
        <v>2706</v>
      </c>
    </row>
    <row r="138" spans="2:65" s="1" customFormat="1" ht="44.25" customHeight="1" x14ac:dyDescent="0.2">
      <c r="B138" s="139"/>
      <c r="C138" s="140" t="s">
        <v>241</v>
      </c>
      <c r="D138" s="140" t="s">
        <v>206</v>
      </c>
      <c r="E138" s="141" t="s">
        <v>2707</v>
      </c>
      <c r="F138" s="142" t="s">
        <v>2708</v>
      </c>
      <c r="G138" s="143" t="s">
        <v>209</v>
      </c>
      <c r="H138" s="144">
        <v>39697.35</v>
      </c>
      <c r="I138" s="145"/>
      <c r="J138" s="146">
        <f t="shared" si="0"/>
        <v>0</v>
      </c>
      <c r="K138" s="147"/>
      <c r="L138" s="28"/>
      <c r="M138" s="148" t="s">
        <v>1</v>
      </c>
      <c r="N138" s="149" t="s">
        <v>41</v>
      </c>
      <c r="P138" s="150">
        <f t="shared" si="1"/>
        <v>0</v>
      </c>
      <c r="Q138" s="150">
        <v>0</v>
      </c>
      <c r="R138" s="150">
        <f t="shared" si="2"/>
        <v>0</v>
      </c>
      <c r="S138" s="150">
        <v>0</v>
      </c>
      <c r="T138" s="151">
        <f t="shared" si="3"/>
        <v>0</v>
      </c>
      <c r="AR138" s="152" t="s">
        <v>210</v>
      </c>
      <c r="AT138" s="152" t="s">
        <v>206</v>
      </c>
      <c r="AU138" s="152" t="s">
        <v>88</v>
      </c>
      <c r="AY138" s="13" t="s">
        <v>204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88</v>
      </c>
      <c r="BK138" s="153">
        <f t="shared" si="9"/>
        <v>0</v>
      </c>
      <c r="BL138" s="13" t="s">
        <v>210</v>
      </c>
      <c r="BM138" s="152" t="s">
        <v>2709</v>
      </c>
    </row>
    <row r="139" spans="2:65" s="1" customFormat="1" ht="24.15" customHeight="1" x14ac:dyDescent="0.2">
      <c r="B139" s="139"/>
      <c r="C139" s="140" t="s">
        <v>247</v>
      </c>
      <c r="D139" s="140" t="s">
        <v>206</v>
      </c>
      <c r="E139" s="141" t="s">
        <v>2710</v>
      </c>
      <c r="F139" s="142" t="s">
        <v>2711</v>
      </c>
      <c r="G139" s="143" t="s">
        <v>209</v>
      </c>
      <c r="H139" s="144">
        <v>14.391</v>
      </c>
      <c r="I139" s="145"/>
      <c r="J139" s="146">
        <f t="shared" si="0"/>
        <v>0</v>
      </c>
      <c r="K139" s="147"/>
      <c r="L139" s="28"/>
      <c r="M139" s="148" t="s">
        <v>1</v>
      </c>
      <c r="N139" s="149" t="s">
        <v>41</v>
      </c>
      <c r="P139" s="150">
        <f t="shared" si="1"/>
        <v>0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210</v>
      </c>
      <c r="AT139" s="152" t="s">
        <v>206</v>
      </c>
      <c r="AU139" s="152" t="s">
        <v>88</v>
      </c>
      <c r="AY139" s="13" t="s">
        <v>204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88</v>
      </c>
      <c r="BK139" s="153">
        <f t="shared" si="9"/>
        <v>0</v>
      </c>
      <c r="BL139" s="13" t="s">
        <v>210</v>
      </c>
      <c r="BM139" s="152" t="s">
        <v>2712</v>
      </c>
    </row>
    <row r="140" spans="2:65" s="1" customFormat="1" ht="16.5" customHeight="1" x14ac:dyDescent="0.2">
      <c r="B140" s="139"/>
      <c r="C140" s="140" t="s">
        <v>251</v>
      </c>
      <c r="D140" s="140" t="s">
        <v>206</v>
      </c>
      <c r="E140" s="141" t="s">
        <v>2713</v>
      </c>
      <c r="F140" s="142" t="s">
        <v>2714</v>
      </c>
      <c r="G140" s="143" t="s">
        <v>209</v>
      </c>
      <c r="H140" s="144">
        <v>1</v>
      </c>
      <c r="I140" s="145"/>
      <c r="J140" s="146">
        <f t="shared" si="0"/>
        <v>0</v>
      </c>
      <c r="K140" s="147"/>
      <c r="L140" s="28"/>
      <c r="M140" s="148" t="s">
        <v>1</v>
      </c>
      <c r="N140" s="149" t="s">
        <v>41</v>
      </c>
      <c r="P140" s="150">
        <f t="shared" si="1"/>
        <v>0</v>
      </c>
      <c r="Q140" s="150">
        <v>0</v>
      </c>
      <c r="R140" s="150">
        <f t="shared" si="2"/>
        <v>0</v>
      </c>
      <c r="S140" s="150">
        <v>0</v>
      </c>
      <c r="T140" s="151">
        <f t="shared" si="3"/>
        <v>0</v>
      </c>
      <c r="AR140" s="152" t="s">
        <v>210</v>
      </c>
      <c r="AT140" s="152" t="s">
        <v>206</v>
      </c>
      <c r="AU140" s="152" t="s">
        <v>88</v>
      </c>
      <c r="AY140" s="13" t="s">
        <v>204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88</v>
      </c>
      <c r="BK140" s="153">
        <f t="shared" si="9"/>
        <v>0</v>
      </c>
      <c r="BL140" s="13" t="s">
        <v>210</v>
      </c>
      <c r="BM140" s="152" t="s">
        <v>2715</v>
      </c>
    </row>
    <row r="141" spans="2:65" s="1" customFormat="1" ht="21.75" customHeight="1" x14ac:dyDescent="0.2">
      <c r="B141" s="139"/>
      <c r="C141" s="140" t="s">
        <v>255</v>
      </c>
      <c r="D141" s="140" t="s">
        <v>206</v>
      </c>
      <c r="E141" s="141" t="s">
        <v>2716</v>
      </c>
      <c r="F141" s="142" t="s">
        <v>2717</v>
      </c>
      <c r="G141" s="143" t="s">
        <v>209</v>
      </c>
      <c r="H141" s="144">
        <v>515.54999999999995</v>
      </c>
      <c r="I141" s="145"/>
      <c r="J141" s="146">
        <f t="shared" si="0"/>
        <v>0</v>
      </c>
      <c r="K141" s="147"/>
      <c r="L141" s="28"/>
      <c r="M141" s="148" t="s">
        <v>1</v>
      </c>
      <c r="N141" s="149" t="s">
        <v>41</v>
      </c>
      <c r="P141" s="150">
        <f t="shared" si="1"/>
        <v>0</v>
      </c>
      <c r="Q141" s="150">
        <v>0</v>
      </c>
      <c r="R141" s="150">
        <f t="shared" si="2"/>
        <v>0</v>
      </c>
      <c r="S141" s="150">
        <v>0</v>
      </c>
      <c r="T141" s="151">
        <f t="shared" si="3"/>
        <v>0</v>
      </c>
      <c r="AR141" s="152" t="s">
        <v>210</v>
      </c>
      <c r="AT141" s="152" t="s">
        <v>206</v>
      </c>
      <c r="AU141" s="152" t="s">
        <v>88</v>
      </c>
      <c r="AY141" s="13" t="s">
        <v>204</v>
      </c>
      <c r="BE141" s="153">
        <f t="shared" si="4"/>
        <v>0</v>
      </c>
      <c r="BF141" s="153">
        <f t="shared" si="5"/>
        <v>0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88</v>
      </c>
      <c r="BK141" s="153">
        <f t="shared" si="9"/>
        <v>0</v>
      </c>
      <c r="BL141" s="13" t="s">
        <v>210</v>
      </c>
      <c r="BM141" s="152" t="s">
        <v>2718</v>
      </c>
    </row>
    <row r="142" spans="2:65" s="1" customFormat="1" ht="24.15" customHeight="1" x14ac:dyDescent="0.2">
      <c r="B142" s="139"/>
      <c r="C142" s="140" t="s">
        <v>259</v>
      </c>
      <c r="D142" s="140" t="s">
        <v>206</v>
      </c>
      <c r="E142" s="141" t="s">
        <v>2719</v>
      </c>
      <c r="F142" s="142" t="s">
        <v>2720</v>
      </c>
      <c r="G142" s="143" t="s">
        <v>209</v>
      </c>
      <c r="H142" s="144">
        <v>5.89</v>
      </c>
      <c r="I142" s="145"/>
      <c r="J142" s="146">
        <f t="shared" si="0"/>
        <v>0</v>
      </c>
      <c r="K142" s="147"/>
      <c r="L142" s="28"/>
      <c r="M142" s="148" t="s">
        <v>1</v>
      </c>
      <c r="N142" s="149" t="s">
        <v>41</v>
      </c>
      <c r="P142" s="150">
        <f t="shared" si="1"/>
        <v>0</v>
      </c>
      <c r="Q142" s="150">
        <v>0</v>
      </c>
      <c r="R142" s="150">
        <f t="shared" si="2"/>
        <v>0</v>
      </c>
      <c r="S142" s="150">
        <v>0</v>
      </c>
      <c r="T142" s="151">
        <f t="shared" si="3"/>
        <v>0</v>
      </c>
      <c r="AR142" s="152" t="s">
        <v>210</v>
      </c>
      <c r="AT142" s="152" t="s">
        <v>206</v>
      </c>
      <c r="AU142" s="152" t="s">
        <v>88</v>
      </c>
      <c r="AY142" s="13" t="s">
        <v>204</v>
      </c>
      <c r="BE142" s="153">
        <f t="shared" si="4"/>
        <v>0</v>
      </c>
      <c r="BF142" s="153">
        <f t="shared" si="5"/>
        <v>0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88</v>
      </c>
      <c r="BK142" s="153">
        <f t="shared" si="9"/>
        <v>0</v>
      </c>
      <c r="BL142" s="13" t="s">
        <v>210</v>
      </c>
      <c r="BM142" s="152" t="s">
        <v>2721</v>
      </c>
    </row>
    <row r="143" spans="2:65" s="1" customFormat="1" ht="16.5" customHeight="1" x14ac:dyDescent="0.2">
      <c r="B143" s="139"/>
      <c r="C143" s="154" t="s">
        <v>263</v>
      </c>
      <c r="D143" s="154" t="s">
        <v>301</v>
      </c>
      <c r="E143" s="155" t="s">
        <v>2722</v>
      </c>
      <c r="F143" s="156" t="s">
        <v>2723</v>
      </c>
      <c r="G143" s="157" t="s">
        <v>270</v>
      </c>
      <c r="H143" s="158">
        <v>11.132</v>
      </c>
      <c r="I143" s="159"/>
      <c r="J143" s="160">
        <f t="shared" si="0"/>
        <v>0</v>
      </c>
      <c r="K143" s="161"/>
      <c r="L143" s="162"/>
      <c r="M143" s="163" t="s">
        <v>1</v>
      </c>
      <c r="N143" s="164" t="s">
        <v>41</v>
      </c>
      <c r="P143" s="150">
        <f t="shared" si="1"/>
        <v>0</v>
      </c>
      <c r="Q143" s="150">
        <v>1</v>
      </c>
      <c r="R143" s="150">
        <f t="shared" si="2"/>
        <v>11.132</v>
      </c>
      <c r="S143" s="150">
        <v>0</v>
      </c>
      <c r="T143" s="151">
        <f t="shared" si="3"/>
        <v>0</v>
      </c>
      <c r="AR143" s="152" t="s">
        <v>233</v>
      </c>
      <c r="AT143" s="152" t="s">
        <v>301</v>
      </c>
      <c r="AU143" s="152" t="s">
        <v>88</v>
      </c>
      <c r="AY143" s="13" t="s">
        <v>204</v>
      </c>
      <c r="BE143" s="153">
        <f t="shared" si="4"/>
        <v>0</v>
      </c>
      <c r="BF143" s="153">
        <f t="shared" si="5"/>
        <v>0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3" t="s">
        <v>88</v>
      </c>
      <c r="BK143" s="153">
        <f t="shared" si="9"/>
        <v>0</v>
      </c>
      <c r="BL143" s="13" t="s">
        <v>210</v>
      </c>
      <c r="BM143" s="152" t="s">
        <v>2724</v>
      </c>
    </row>
    <row r="144" spans="2:65" s="1" customFormat="1" ht="21.75" customHeight="1" x14ac:dyDescent="0.2">
      <c r="B144" s="139"/>
      <c r="C144" s="140" t="s">
        <v>267</v>
      </c>
      <c r="D144" s="140" t="s">
        <v>206</v>
      </c>
      <c r="E144" s="141" t="s">
        <v>2725</v>
      </c>
      <c r="F144" s="142" t="s">
        <v>2726</v>
      </c>
      <c r="G144" s="143" t="s">
        <v>244</v>
      </c>
      <c r="H144" s="144">
        <v>529.53</v>
      </c>
      <c r="I144" s="145"/>
      <c r="J144" s="146">
        <f t="shared" si="0"/>
        <v>0</v>
      </c>
      <c r="K144" s="147"/>
      <c r="L144" s="28"/>
      <c r="M144" s="148" t="s">
        <v>1</v>
      </c>
      <c r="N144" s="149" t="s">
        <v>41</v>
      </c>
      <c r="P144" s="150">
        <f t="shared" si="1"/>
        <v>0</v>
      </c>
      <c r="Q144" s="150">
        <v>0</v>
      </c>
      <c r="R144" s="150">
        <f t="shared" si="2"/>
        <v>0</v>
      </c>
      <c r="S144" s="150">
        <v>0</v>
      </c>
      <c r="T144" s="151">
        <f t="shared" si="3"/>
        <v>0</v>
      </c>
      <c r="AR144" s="152" t="s">
        <v>210</v>
      </c>
      <c r="AT144" s="152" t="s">
        <v>206</v>
      </c>
      <c r="AU144" s="152" t="s">
        <v>88</v>
      </c>
      <c r="AY144" s="13" t="s">
        <v>204</v>
      </c>
      <c r="BE144" s="153">
        <f t="shared" si="4"/>
        <v>0</v>
      </c>
      <c r="BF144" s="153">
        <f t="shared" si="5"/>
        <v>0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3" t="s">
        <v>88</v>
      </c>
      <c r="BK144" s="153">
        <f t="shared" si="9"/>
        <v>0</v>
      </c>
      <c r="BL144" s="13" t="s">
        <v>210</v>
      </c>
      <c r="BM144" s="152" t="s">
        <v>2727</v>
      </c>
    </row>
    <row r="145" spans="2:65" s="1" customFormat="1" ht="24.15" customHeight="1" x14ac:dyDescent="0.2">
      <c r="B145" s="139"/>
      <c r="C145" s="140" t="s">
        <v>272</v>
      </c>
      <c r="D145" s="140" t="s">
        <v>206</v>
      </c>
      <c r="E145" s="141" t="s">
        <v>2728</v>
      </c>
      <c r="F145" s="142" t="s">
        <v>2729</v>
      </c>
      <c r="G145" s="143" t="s">
        <v>244</v>
      </c>
      <c r="H145" s="144">
        <v>69.819999999999993</v>
      </c>
      <c r="I145" s="145"/>
      <c r="J145" s="146">
        <f t="shared" si="0"/>
        <v>0</v>
      </c>
      <c r="K145" s="147"/>
      <c r="L145" s="28"/>
      <c r="M145" s="148" t="s">
        <v>1</v>
      </c>
      <c r="N145" s="149" t="s">
        <v>41</v>
      </c>
      <c r="P145" s="150">
        <f t="shared" si="1"/>
        <v>0</v>
      </c>
      <c r="Q145" s="150">
        <v>0</v>
      </c>
      <c r="R145" s="150">
        <f t="shared" si="2"/>
        <v>0</v>
      </c>
      <c r="S145" s="150">
        <v>0</v>
      </c>
      <c r="T145" s="151">
        <f t="shared" si="3"/>
        <v>0</v>
      </c>
      <c r="AR145" s="152" t="s">
        <v>210</v>
      </c>
      <c r="AT145" s="152" t="s">
        <v>206</v>
      </c>
      <c r="AU145" s="152" t="s">
        <v>88</v>
      </c>
      <c r="AY145" s="13" t="s">
        <v>204</v>
      </c>
      <c r="BE145" s="153">
        <f t="shared" si="4"/>
        <v>0</v>
      </c>
      <c r="BF145" s="153">
        <f t="shared" si="5"/>
        <v>0</v>
      </c>
      <c r="BG145" s="153">
        <f t="shared" si="6"/>
        <v>0</v>
      </c>
      <c r="BH145" s="153">
        <f t="shared" si="7"/>
        <v>0</v>
      </c>
      <c r="BI145" s="153">
        <f t="shared" si="8"/>
        <v>0</v>
      </c>
      <c r="BJ145" s="13" t="s">
        <v>88</v>
      </c>
      <c r="BK145" s="153">
        <f t="shared" si="9"/>
        <v>0</v>
      </c>
      <c r="BL145" s="13" t="s">
        <v>210</v>
      </c>
      <c r="BM145" s="152" t="s">
        <v>2730</v>
      </c>
    </row>
    <row r="146" spans="2:65" s="1" customFormat="1" ht="24.15" customHeight="1" x14ac:dyDescent="0.2">
      <c r="B146" s="139"/>
      <c r="C146" s="140" t="s">
        <v>276</v>
      </c>
      <c r="D146" s="140" t="s">
        <v>206</v>
      </c>
      <c r="E146" s="141" t="s">
        <v>2731</v>
      </c>
      <c r="F146" s="142" t="s">
        <v>2732</v>
      </c>
      <c r="G146" s="143" t="s">
        <v>244</v>
      </c>
      <c r="H146" s="144">
        <v>26.12</v>
      </c>
      <c r="I146" s="145"/>
      <c r="J146" s="146">
        <f t="shared" si="0"/>
        <v>0</v>
      </c>
      <c r="K146" s="147"/>
      <c r="L146" s="28"/>
      <c r="M146" s="148" t="s">
        <v>1</v>
      </c>
      <c r="N146" s="149" t="s">
        <v>41</v>
      </c>
      <c r="P146" s="150">
        <f t="shared" si="1"/>
        <v>0</v>
      </c>
      <c r="Q146" s="150">
        <v>0</v>
      </c>
      <c r="R146" s="150">
        <f t="shared" si="2"/>
        <v>0</v>
      </c>
      <c r="S146" s="150">
        <v>0</v>
      </c>
      <c r="T146" s="151">
        <f t="shared" si="3"/>
        <v>0</v>
      </c>
      <c r="AR146" s="152" t="s">
        <v>210</v>
      </c>
      <c r="AT146" s="152" t="s">
        <v>206</v>
      </c>
      <c r="AU146" s="152" t="s">
        <v>88</v>
      </c>
      <c r="AY146" s="13" t="s">
        <v>204</v>
      </c>
      <c r="BE146" s="153">
        <f t="shared" si="4"/>
        <v>0</v>
      </c>
      <c r="BF146" s="153">
        <f t="shared" si="5"/>
        <v>0</v>
      </c>
      <c r="BG146" s="153">
        <f t="shared" si="6"/>
        <v>0</v>
      </c>
      <c r="BH146" s="153">
        <f t="shared" si="7"/>
        <v>0</v>
      </c>
      <c r="BI146" s="153">
        <f t="shared" si="8"/>
        <v>0</v>
      </c>
      <c r="BJ146" s="13" t="s">
        <v>88</v>
      </c>
      <c r="BK146" s="153">
        <f t="shared" si="9"/>
        <v>0</v>
      </c>
      <c r="BL146" s="13" t="s">
        <v>210</v>
      </c>
      <c r="BM146" s="152" t="s">
        <v>2733</v>
      </c>
    </row>
    <row r="147" spans="2:65" s="1" customFormat="1" ht="24.15" customHeight="1" x14ac:dyDescent="0.2">
      <c r="B147" s="139"/>
      <c r="C147" s="140" t="s">
        <v>280</v>
      </c>
      <c r="D147" s="140" t="s">
        <v>206</v>
      </c>
      <c r="E147" s="141" t="s">
        <v>242</v>
      </c>
      <c r="F147" s="142" t="s">
        <v>243</v>
      </c>
      <c r="G147" s="143" t="s">
        <v>244</v>
      </c>
      <c r="H147" s="144">
        <v>26.12</v>
      </c>
      <c r="I147" s="145"/>
      <c r="J147" s="146">
        <f t="shared" si="0"/>
        <v>0</v>
      </c>
      <c r="K147" s="147"/>
      <c r="L147" s="28"/>
      <c r="M147" s="148" t="s">
        <v>1</v>
      </c>
      <c r="N147" s="149" t="s">
        <v>41</v>
      </c>
      <c r="P147" s="150">
        <f t="shared" si="1"/>
        <v>0</v>
      </c>
      <c r="Q147" s="150">
        <v>0</v>
      </c>
      <c r="R147" s="150">
        <f t="shared" si="2"/>
        <v>0</v>
      </c>
      <c r="S147" s="150">
        <v>0</v>
      </c>
      <c r="T147" s="151">
        <f t="shared" si="3"/>
        <v>0</v>
      </c>
      <c r="AR147" s="152" t="s">
        <v>210</v>
      </c>
      <c r="AT147" s="152" t="s">
        <v>206</v>
      </c>
      <c r="AU147" s="152" t="s">
        <v>88</v>
      </c>
      <c r="AY147" s="13" t="s">
        <v>204</v>
      </c>
      <c r="BE147" s="153">
        <f t="shared" si="4"/>
        <v>0</v>
      </c>
      <c r="BF147" s="153">
        <f t="shared" si="5"/>
        <v>0</v>
      </c>
      <c r="BG147" s="153">
        <f t="shared" si="6"/>
        <v>0</v>
      </c>
      <c r="BH147" s="153">
        <f t="shared" si="7"/>
        <v>0</v>
      </c>
      <c r="BI147" s="153">
        <f t="shared" si="8"/>
        <v>0</v>
      </c>
      <c r="BJ147" s="13" t="s">
        <v>88</v>
      </c>
      <c r="BK147" s="153">
        <f t="shared" si="9"/>
        <v>0</v>
      </c>
      <c r="BL147" s="13" t="s">
        <v>210</v>
      </c>
      <c r="BM147" s="152" t="s">
        <v>2734</v>
      </c>
    </row>
    <row r="148" spans="2:65" s="11" customFormat="1" ht="22.8" customHeight="1" x14ac:dyDescent="0.25">
      <c r="B148" s="127"/>
      <c r="D148" s="128" t="s">
        <v>74</v>
      </c>
      <c r="E148" s="137" t="s">
        <v>88</v>
      </c>
      <c r="F148" s="137" t="s">
        <v>246</v>
      </c>
      <c r="I148" s="130"/>
      <c r="J148" s="138">
        <f>BK148</f>
        <v>0</v>
      </c>
      <c r="L148" s="127"/>
      <c r="M148" s="132"/>
      <c r="P148" s="133">
        <f>SUM(P149:P153)</f>
        <v>0</v>
      </c>
      <c r="R148" s="133">
        <f>SUM(R149:R153)</f>
        <v>10.197393849999999</v>
      </c>
      <c r="T148" s="134">
        <f>SUM(T149:T153)</f>
        <v>0</v>
      </c>
      <c r="AR148" s="128" t="s">
        <v>82</v>
      </c>
      <c r="AT148" s="135" t="s">
        <v>74</v>
      </c>
      <c r="AU148" s="135" t="s">
        <v>82</v>
      </c>
      <c r="AY148" s="128" t="s">
        <v>204</v>
      </c>
      <c r="BK148" s="136">
        <f>SUM(BK149:BK153)</f>
        <v>0</v>
      </c>
    </row>
    <row r="149" spans="2:65" s="1" customFormat="1" ht="33" customHeight="1" x14ac:dyDescent="0.2">
      <c r="B149" s="139"/>
      <c r="C149" s="140" t="s">
        <v>7</v>
      </c>
      <c r="D149" s="140" t="s">
        <v>206</v>
      </c>
      <c r="E149" s="141" t="s">
        <v>2735</v>
      </c>
      <c r="F149" s="142" t="s">
        <v>2736</v>
      </c>
      <c r="G149" s="143" t="s">
        <v>244</v>
      </c>
      <c r="H149" s="144">
        <v>30</v>
      </c>
      <c r="I149" s="145"/>
      <c r="J149" s="146">
        <f>ROUND(I149*H149,2)</f>
        <v>0</v>
      </c>
      <c r="K149" s="147"/>
      <c r="L149" s="28"/>
      <c r="M149" s="148" t="s">
        <v>1</v>
      </c>
      <c r="N149" s="149" t="s">
        <v>41</v>
      </c>
      <c r="P149" s="150">
        <f>O149*H149</f>
        <v>0</v>
      </c>
      <c r="Q149" s="150">
        <v>1.829E-4</v>
      </c>
      <c r="R149" s="150">
        <f>Q149*H149</f>
        <v>5.4869999999999997E-3</v>
      </c>
      <c r="S149" s="150">
        <v>0</v>
      </c>
      <c r="T149" s="151">
        <f>S149*H149</f>
        <v>0</v>
      </c>
      <c r="AR149" s="152" t="s">
        <v>210</v>
      </c>
      <c r="AT149" s="152" t="s">
        <v>206</v>
      </c>
      <c r="AU149" s="152" t="s">
        <v>88</v>
      </c>
      <c r="AY149" s="13" t="s">
        <v>204</v>
      </c>
      <c r="BE149" s="153">
        <f>IF(N149="základná",J149,0)</f>
        <v>0</v>
      </c>
      <c r="BF149" s="153">
        <f>IF(N149="znížená",J149,0)</f>
        <v>0</v>
      </c>
      <c r="BG149" s="153">
        <f>IF(N149="zákl. prenesená",J149,0)</f>
        <v>0</v>
      </c>
      <c r="BH149" s="153">
        <f>IF(N149="zníž. prenesená",J149,0)</f>
        <v>0</v>
      </c>
      <c r="BI149" s="153">
        <f>IF(N149="nulová",J149,0)</f>
        <v>0</v>
      </c>
      <c r="BJ149" s="13" t="s">
        <v>88</v>
      </c>
      <c r="BK149" s="153">
        <f>ROUND(I149*H149,2)</f>
        <v>0</v>
      </c>
      <c r="BL149" s="13" t="s">
        <v>210</v>
      </c>
      <c r="BM149" s="152" t="s">
        <v>2737</v>
      </c>
    </row>
    <row r="150" spans="2:65" s="1" customFormat="1" ht="16.5" customHeight="1" x14ac:dyDescent="0.2">
      <c r="B150" s="139"/>
      <c r="C150" s="154" t="s">
        <v>287</v>
      </c>
      <c r="D150" s="154" t="s">
        <v>301</v>
      </c>
      <c r="E150" s="155" t="s">
        <v>2738</v>
      </c>
      <c r="F150" s="156" t="s">
        <v>2739</v>
      </c>
      <c r="G150" s="157" t="s">
        <v>244</v>
      </c>
      <c r="H150" s="158">
        <v>30.6</v>
      </c>
      <c r="I150" s="159"/>
      <c r="J150" s="160">
        <f>ROUND(I150*H150,2)</f>
        <v>0</v>
      </c>
      <c r="K150" s="161"/>
      <c r="L150" s="162"/>
      <c r="M150" s="163" t="s">
        <v>1</v>
      </c>
      <c r="N150" s="164" t="s">
        <v>41</v>
      </c>
      <c r="P150" s="150">
        <f>O150*H150</f>
        <v>0</v>
      </c>
      <c r="Q150" s="150">
        <v>2.5000000000000001E-4</v>
      </c>
      <c r="R150" s="150">
        <f>Q150*H150</f>
        <v>7.6500000000000005E-3</v>
      </c>
      <c r="S150" s="150">
        <v>0</v>
      </c>
      <c r="T150" s="151">
        <f>S150*H150</f>
        <v>0</v>
      </c>
      <c r="AR150" s="152" t="s">
        <v>233</v>
      </c>
      <c r="AT150" s="152" t="s">
        <v>301</v>
      </c>
      <c r="AU150" s="152" t="s">
        <v>88</v>
      </c>
      <c r="AY150" s="13" t="s">
        <v>204</v>
      </c>
      <c r="BE150" s="153">
        <f>IF(N150="základná",J150,0)</f>
        <v>0</v>
      </c>
      <c r="BF150" s="153">
        <f>IF(N150="znížená",J150,0)</f>
        <v>0</v>
      </c>
      <c r="BG150" s="153">
        <f>IF(N150="zákl. prenesená",J150,0)</f>
        <v>0</v>
      </c>
      <c r="BH150" s="153">
        <f>IF(N150="zníž. prenesená",J150,0)</f>
        <v>0</v>
      </c>
      <c r="BI150" s="153">
        <f>IF(N150="nulová",J150,0)</f>
        <v>0</v>
      </c>
      <c r="BJ150" s="13" t="s">
        <v>88</v>
      </c>
      <c r="BK150" s="153">
        <f>ROUND(I150*H150,2)</f>
        <v>0</v>
      </c>
      <c r="BL150" s="13" t="s">
        <v>210</v>
      </c>
      <c r="BM150" s="152" t="s">
        <v>2740</v>
      </c>
    </row>
    <row r="151" spans="2:65" s="1" customFormat="1" ht="16.5" customHeight="1" x14ac:dyDescent="0.2">
      <c r="B151" s="139"/>
      <c r="C151" s="140" t="s">
        <v>291</v>
      </c>
      <c r="D151" s="140" t="s">
        <v>206</v>
      </c>
      <c r="E151" s="141" t="s">
        <v>2741</v>
      </c>
      <c r="F151" s="142" t="s">
        <v>2742</v>
      </c>
      <c r="G151" s="143" t="s">
        <v>495</v>
      </c>
      <c r="H151" s="144">
        <v>40</v>
      </c>
      <c r="I151" s="145"/>
      <c r="J151" s="146">
        <f>ROUND(I151*H151,2)</f>
        <v>0</v>
      </c>
      <c r="K151" s="147"/>
      <c r="L151" s="28"/>
      <c r="M151" s="148" t="s">
        <v>1</v>
      </c>
      <c r="N151" s="149" t="s">
        <v>41</v>
      </c>
      <c r="P151" s="150">
        <f>O151*H151</f>
        <v>0</v>
      </c>
      <c r="Q151" s="150">
        <v>0.25211899999999998</v>
      </c>
      <c r="R151" s="150">
        <f>Q151*H151</f>
        <v>10.084759999999999</v>
      </c>
      <c r="S151" s="150">
        <v>0</v>
      </c>
      <c r="T151" s="151">
        <f>S151*H151</f>
        <v>0</v>
      </c>
      <c r="AR151" s="152" t="s">
        <v>210</v>
      </c>
      <c r="AT151" s="152" t="s">
        <v>206</v>
      </c>
      <c r="AU151" s="152" t="s">
        <v>88</v>
      </c>
      <c r="AY151" s="13" t="s">
        <v>204</v>
      </c>
      <c r="BE151" s="153">
        <f>IF(N151="základná",J151,0)</f>
        <v>0</v>
      </c>
      <c r="BF151" s="153">
        <f>IF(N151="znížená",J151,0)</f>
        <v>0</v>
      </c>
      <c r="BG151" s="153">
        <f>IF(N151="zákl. prenesená",J151,0)</f>
        <v>0</v>
      </c>
      <c r="BH151" s="153">
        <f>IF(N151="zníž. prenesená",J151,0)</f>
        <v>0</v>
      </c>
      <c r="BI151" s="153">
        <f>IF(N151="nulová",J151,0)</f>
        <v>0</v>
      </c>
      <c r="BJ151" s="13" t="s">
        <v>88</v>
      </c>
      <c r="BK151" s="153">
        <f>ROUND(I151*H151,2)</f>
        <v>0</v>
      </c>
      <c r="BL151" s="13" t="s">
        <v>210</v>
      </c>
      <c r="BM151" s="152" t="s">
        <v>2743</v>
      </c>
    </row>
    <row r="152" spans="2:65" s="1" customFormat="1" ht="24.15" customHeight="1" x14ac:dyDescent="0.2">
      <c r="B152" s="139"/>
      <c r="C152" s="140" t="s">
        <v>296</v>
      </c>
      <c r="D152" s="140" t="s">
        <v>206</v>
      </c>
      <c r="E152" s="141" t="s">
        <v>2744</v>
      </c>
      <c r="F152" s="142" t="s">
        <v>2745</v>
      </c>
      <c r="G152" s="143" t="s">
        <v>244</v>
      </c>
      <c r="H152" s="144">
        <v>512.87</v>
      </c>
      <c r="I152" s="145"/>
      <c r="J152" s="146">
        <f>ROUND(I152*H152,2)</f>
        <v>0</v>
      </c>
      <c r="K152" s="147"/>
      <c r="L152" s="28"/>
      <c r="M152" s="148" t="s">
        <v>1</v>
      </c>
      <c r="N152" s="149" t="s">
        <v>41</v>
      </c>
      <c r="P152" s="150">
        <f>O152*H152</f>
        <v>0</v>
      </c>
      <c r="Q152" s="150">
        <v>3.3000000000000003E-5</v>
      </c>
      <c r="R152" s="150">
        <f>Q152*H152</f>
        <v>1.6924710000000003E-2</v>
      </c>
      <c r="S152" s="150">
        <v>0</v>
      </c>
      <c r="T152" s="151">
        <f>S152*H152</f>
        <v>0</v>
      </c>
      <c r="AR152" s="152" t="s">
        <v>210</v>
      </c>
      <c r="AT152" s="152" t="s">
        <v>206</v>
      </c>
      <c r="AU152" s="152" t="s">
        <v>88</v>
      </c>
      <c r="AY152" s="13" t="s">
        <v>204</v>
      </c>
      <c r="BE152" s="153">
        <f>IF(N152="základná",J152,0)</f>
        <v>0</v>
      </c>
      <c r="BF152" s="153">
        <f>IF(N152="znížená",J152,0)</f>
        <v>0</v>
      </c>
      <c r="BG152" s="153">
        <f>IF(N152="zákl. prenesená",J152,0)</f>
        <v>0</v>
      </c>
      <c r="BH152" s="153">
        <f>IF(N152="zníž. prenesená",J152,0)</f>
        <v>0</v>
      </c>
      <c r="BI152" s="153">
        <f>IF(N152="nulová",J152,0)</f>
        <v>0</v>
      </c>
      <c r="BJ152" s="13" t="s">
        <v>88</v>
      </c>
      <c r="BK152" s="153">
        <f>ROUND(I152*H152,2)</f>
        <v>0</v>
      </c>
      <c r="BL152" s="13" t="s">
        <v>210</v>
      </c>
      <c r="BM152" s="152" t="s">
        <v>2746</v>
      </c>
    </row>
    <row r="153" spans="2:65" s="1" customFormat="1" ht="24.15" customHeight="1" x14ac:dyDescent="0.2">
      <c r="B153" s="139"/>
      <c r="C153" s="154" t="s">
        <v>300</v>
      </c>
      <c r="D153" s="154" t="s">
        <v>301</v>
      </c>
      <c r="E153" s="155" t="s">
        <v>2747</v>
      </c>
      <c r="F153" s="156" t="s">
        <v>2748</v>
      </c>
      <c r="G153" s="157" t="s">
        <v>244</v>
      </c>
      <c r="H153" s="158">
        <v>589.80100000000004</v>
      </c>
      <c r="I153" s="159"/>
      <c r="J153" s="160">
        <f>ROUND(I153*H153,2)</f>
        <v>0</v>
      </c>
      <c r="K153" s="161"/>
      <c r="L153" s="162"/>
      <c r="M153" s="163" t="s">
        <v>1</v>
      </c>
      <c r="N153" s="164" t="s">
        <v>41</v>
      </c>
      <c r="P153" s="150">
        <f>O153*H153</f>
        <v>0</v>
      </c>
      <c r="Q153" s="150">
        <v>1.3999999999999999E-4</v>
      </c>
      <c r="R153" s="150">
        <f>Q153*H153</f>
        <v>8.2572140000000002E-2</v>
      </c>
      <c r="S153" s="150">
        <v>0</v>
      </c>
      <c r="T153" s="151">
        <f>S153*H153</f>
        <v>0</v>
      </c>
      <c r="AR153" s="152" t="s">
        <v>233</v>
      </c>
      <c r="AT153" s="152" t="s">
        <v>301</v>
      </c>
      <c r="AU153" s="152" t="s">
        <v>88</v>
      </c>
      <c r="AY153" s="13" t="s">
        <v>204</v>
      </c>
      <c r="BE153" s="153">
        <f>IF(N153="základná",J153,0)</f>
        <v>0</v>
      </c>
      <c r="BF153" s="153">
        <f>IF(N153="znížená",J153,0)</f>
        <v>0</v>
      </c>
      <c r="BG153" s="153">
        <f>IF(N153="zákl. prenesená",J153,0)</f>
        <v>0</v>
      </c>
      <c r="BH153" s="153">
        <f>IF(N153="zníž. prenesená",J153,0)</f>
        <v>0</v>
      </c>
      <c r="BI153" s="153">
        <f>IF(N153="nulová",J153,0)</f>
        <v>0</v>
      </c>
      <c r="BJ153" s="13" t="s">
        <v>88</v>
      </c>
      <c r="BK153" s="153">
        <f>ROUND(I153*H153,2)</f>
        <v>0</v>
      </c>
      <c r="BL153" s="13" t="s">
        <v>210</v>
      </c>
      <c r="BM153" s="152" t="s">
        <v>2749</v>
      </c>
    </row>
    <row r="154" spans="2:65" s="11" customFormat="1" ht="22.8" customHeight="1" x14ac:dyDescent="0.25">
      <c r="B154" s="127"/>
      <c r="D154" s="128" t="s">
        <v>74</v>
      </c>
      <c r="E154" s="137" t="s">
        <v>221</v>
      </c>
      <c r="F154" s="137" t="s">
        <v>2750</v>
      </c>
      <c r="I154" s="130"/>
      <c r="J154" s="138">
        <f>BK154</f>
        <v>0</v>
      </c>
      <c r="L154" s="127"/>
      <c r="M154" s="132"/>
      <c r="P154" s="133">
        <f>SUM(P155:P161)</f>
        <v>0</v>
      </c>
      <c r="R154" s="133">
        <f>SUM(R155:R161)</f>
        <v>652.42515589000004</v>
      </c>
      <c r="T154" s="134">
        <f>SUM(T155:T161)</f>
        <v>0</v>
      </c>
      <c r="AR154" s="128" t="s">
        <v>82</v>
      </c>
      <c r="AT154" s="135" t="s">
        <v>74</v>
      </c>
      <c r="AU154" s="135" t="s">
        <v>82</v>
      </c>
      <c r="AY154" s="128" t="s">
        <v>204</v>
      </c>
      <c r="BK154" s="136">
        <f>SUM(BK155:BK161)</f>
        <v>0</v>
      </c>
    </row>
    <row r="155" spans="2:65" s="1" customFormat="1" ht="33" customHeight="1" x14ac:dyDescent="0.2">
      <c r="B155" s="139"/>
      <c r="C155" s="140" t="s">
        <v>306</v>
      </c>
      <c r="D155" s="140" t="s">
        <v>206</v>
      </c>
      <c r="E155" s="141" t="s">
        <v>2751</v>
      </c>
      <c r="F155" s="142" t="s">
        <v>2752</v>
      </c>
      <c r="G155" s="143" t="s">
        <v>244</v>
      </c>
      <c r="H155" s="144">
        <v>643.24</v>
      </c>
      <c r="I155" s="145"/>
      <c r="J155" s="146">
        <f t="shared" ref="J155:J161" si="10">ROUND(I155*H155,2)</f>
        <v>0</v>
      </c>
      <c r="K155" s="147"/>
      <c r="L155" s="28"/>
      <c r="M155" s="148" t="s">
        <v>1</v>
      </c>
      <c r="N155" s="149" t="s">
        <v>41</v>
      </c>
      <c r="P155" s="150">
        <f t="shared" ref="P155:P161" si="11">O155*H155</f>
        <v>0</v>
      </c>
      <c r="Q155" s="150">
        <v>0.53186</v>
      </c>
      <c r="R155" s="150">
        <f t="shared" ref="R155:R161" si="12">Q155*H155</f>
        <v>342.11362639999999</v>
      </c>
      <c r="S155" s="150">
        <v>0</v>
      </c>
      <c r="T155" s="151">
        <f t="shared" ref="T155:T161" si="13">S155*H155</f>
        <v>0</v>
      </c>
      <c r="AR155" s="152" t="s">
        <v>210</v>
      </c>
      <c r="AT155" s="152" t="s">
        <v>206</v>
      </c>
      <c r="AU155" s="152" t="s">
        <v>88</v>
      </c>
      <c r="AY155" s="13" t="s">
        <v>204</v>
      </c>
      <c r="BE155" s="153">
        <f t="shared" ref="BE155:BE161" si="14">IF(N155="základná",J155,0)</f>
        <v>0</v>
      </c>
      <c r="BF155" s="153">
        <f t="shared" ref="BF155:BF161" si="15">IF(N155="znížená",J155,0)</f>
        <v>0</v>
      </c>
      <c r="BG155" s="153">
        <f t="shared" ref="BG155:BG161" si="16">IF(N155="zákl. prenesená",J155,0)</f>
        <v>0</v>
      </c>
      <c r="BH155" s="153">
        <f t="shared" ref="BH155:BH161" si="17">IF(N155="zníž. prenesená",J155,0)</f>
        <v>0</v>
      </c>
      <c r="BI155" s="153">
        <f t="shared" ref="BI155:BI161" si="18">IF(N155="nulová",J155,0)</f>
        <v>0</v>
      </c>
      <c r="BJ155" s="13" t="s">
        <v>88</v>
      </c>
      <c r="BK155" s="153">
        <f t="shared" ref="BK155:BK161" si="19">ROUND(I155*H155,2)</f>
        <v>0</v>
      </c>
      <c r="BL155" s="13" t="s">
        <v>210</v>
      </c>
      <c r="BM155" s="152" t="s">
        <v>2753</v>
      </c>
    </row>
    <row r="156" spans="2:65" s="1" customFormat="1" ht="24.15" customHeight="1" x14ac:dyDescent="0.2">
      <c r="B156" s="139"/>
      <c r="C156" s="140" t="s">
        <v>310</v>
      </c>
      <c r="D156" s="140" t="s">
        <v>206</v>
      </c>
      <c r="E156" s="141" t="s">
        <v>2754</v>
      </c>
      <c r="F156" s="142" t="s">
        <v>2755</v>
      </c>
      <c r="G156" s="143" t="s">
        <v>244</v>
      </c>
      <c r="H156" s="144">
        <v>610.07000000000005</v>
      </c>
      <c r="I156" s="145"/>
      <c r="J156" s="146">
        <f t="shared" si="10"/>
        <v>0</v>
      </c>
      <c r="K156" s="147"/>
      <c r="L156" s="28"/>
      <c r="M156" s="148" t="s">
        <v>1</v>
      </c>
      <c r="N156" s="149" t="s">
        <v>41</v>
      </c>
      <c r="P156" s="150">
        <f t="shared" si="11"/>
        <v>0</v>
      </c>
      <c r="Q156" s="150">
        <v>0.27994000000000002</v>
      </c>
      <c r="R156" s="150">
        <f t="shared" si="12"/>
        <v>170.78299580000004</v>
      </c>
      <c r="S156" s="150">
        <v>0</v>
      </c>
      <c r="T156" s="151">
        <f t="shared" si="13"/>
        <v>0</v>
      </c>
      <c r="AR156" s="152" t="s">
        <v>210</v>
      </c>
      <c r="AT156" s="152" t="s">
        <v>206</v>
      </c>
      <c r="AU156" s="152" t="s">
        <v>88</v>
      </c>
      <c r="AY156" s="13" t="s">
        <v>204</v>
      </c>
      <c r="BE156" s="153">
        <f t="shared" si="14"/>
        <v>0</v>
      </c>
      <c r="BF156" s="153">
        <f t="shared" si="15"/>
        <v>0</v>
      </c>
      <c r="BG156" s="153">
        <f t="shared" si="16"/>
        <v>0</v>
      </c>
      <c r="BH156" s="153">
        <f t="shared" si="17"/>
        <v>0</v>
      </c>
      <c r="BI156" s="153">
        <f t="shared" si="18"/>
        <v>0</v>
      </c>
      <c r="BJ156" s="13" t="s">
        <v>88</v>
      </c>
      <c r="BK156" s="153">
        <f t="shared" si="19"/>
        <v>0</v>
      </c>
      <c r="BL156" s="13" t="s">
        <v>210</v>
      </c>
      <c r="BM156" s="152" t="s">
        <v>2756</v>
      </c>
    </row>
    <row r="157" spans="2:65" s="1" customFormat="1" ht="37.799999999999997" customHeight="1" x14ac:dyDescent="0.2">
      <c r="B157" s="139"/>
      <c r="C157" s="140" t="s">
        <v>314</v>
      </c>
      <c r="D157" s="140" t="s">
        <v>206</v>
      </c>
      <c r="E157" s="141" t="s">
        <v>2757</v>
      </c>
      <c r="F157" s="142" t="s">
        <v>2758</v>
      </c>
      <c r="G157" s="143" t="s">
        <v>244</v>
      </c>
      <c r="H157" s="144">
        <v>1.375</v>
      </c>
      <c r="I157" s="145"/>
      <c r="J157" s="146">
        <f t="shared" si="10"/>
        <v>0</v>
      </c>
      <c r="K157" s="147"/>
      <c r="L157" s="28"/>
      <c r="M157" s="148" t="s">
        <v>1</v>
      </c>
      <c r="N157" s="149" t="s">
        <v>41</v>
      </c>
      <c r="P157" s="150">
        <f t="shared" si="11"/>
        <v>0</v>
      </c>
      <c r="Q157" s="150">
        <v>0.35913832000000001</v>
      </c>
      <c r="R157" s="150">
        <f t="shared" si="12"/>
        <v>0.49381519000000001</v>
      </c>
      <c r="S157" s="150">
        <v>0</v>
      </c>
      <c r="T157" s="151">
        <f t="shared" si="13"/>
        <v>0</v>
      </c>
      <c r="AR157" s="152" t="s">
        <v>210</v>
      </c>
      <c r="AT157" s="152" t="s">
        <v>206</v>
      </c>
      <c r="AU157" s="152" t="s">
        <v>88</v>
      </c>
      <c r="AY157" s="13" t="s">
        <v>204</v>
      </c>
      <c r="BE157" s="153">
        <f t="shared" si="14"/>
        <v>0</v>
      </c>
      <c r="BF157" s="153">
        <f t="shared" si="15"/>
        <v>0</v>
      </c>
      <c r="BG157" s="153">
        <f t="shared" si="16"/>
        <v>0</v>
      </c>
      <c r="BH157" s="153">
        <f t="shared" si="17"/>
        <v>0</v>
      </c>
      <c r="BI157" s="153">
        <f t="shared" si="18"/>
        <v>0</v>
      </c>
      <c r="BJ157" s="13" t="s">
        <v>88</v>
      </c>
      <c r="BK157" s="153">
        <f t="shared" si="19"/>
        <v>0</v>
      </c>
      <c r="BL157" s="13" t="s">
        <v>210</v>
      </c>
      <c r="BM157" s="152" t="s">
        <v>2759</v>
      </c>
    </row>
    <row r="158" spans="2:65" s="1" customFormat="1" ht="33" customHeight="1" x14ac:dyDescent="0.2">
      <c r="B158" s="139"/>
      <c r="C158" s="140" t="s">
        <v>318</v>
      </c>
      <c r="D158" s="140" t="s">
        <v>206</v>
      </c>
      <c r="E158" s="141" t="s">
        <v>2760</v>
      </c>
      <c r="F158" s="142" t="s">
        <v>2761</v>
      </c>
      <c r="G158" s="143" t="s">
        <v>244</v>
      </c>
      <c r="H158" s="144">
        <v>2.75</v>
      </c>
      <c r="I158" s="145"/>
      <c r="J158" s="146">
        <f t="shared" si="10"/>
        <v>0</v>
      </c>
      <c r="K158" s="147"/>
      <c r="L158" s="28"/>
      <c r="M158" s="148" t="s">
        <v>1</v>
      </c>
      <c r="N158" s="149" t="s">
        <v>41</v>
      </c>
      <c r="P158" s="150">
        <f t="shared" si="11"/>
        <v>0</v>
      </c>
      <c r="Q158" s="150">
        <v>0.12966</v>
      </c>
      <c r="R158" s="150">
        <f t="shared" si="12"/>
        <v>0.35656500000000002</v>
      </c>
      <c r="S158" s="150">
        <v>0</v>
      </c>
      <c r="T158" s="151">
        <f t="shared" si="13"/>
        <v>0</v>
      </c>
      <c r="AR158" s="152" t="s">
        <v>210</v>
      </c>
      <c r="AT158" s="152" t="s">
        <v>206</v>
      </c>
      <c r="AU158" s="152" t="s">
        <v>88</v>
      </c>
      <c r="AY158" s="13" t="s">
        <v>204</v>
      </c>
      <c r="BE158" s="153">
        <f t="shared" si="14"/>
        <v>0</v>
      </c>
      <c r="BF158" s="153">
        <f t="shared" si="15"/>
        <v>0</v>
      </c>
      <c r="BG158" s="153">
        <f t="shared" si="16"/>
        <v>0</v>
      </c>
      <c r="BH158" s="153">
        <f t="shared" si="17"/>
        <v>0</v>
      </c>
      <c r="BI158" s="153">
        <f t="shared" si="18"/>
        <v>0</v>
      </c>
      <c r="BJ158" s="13" t="s">
        <v>88</v>
      </c>
      <c r="BK158" s="153">
        <f t="shared" si="19"/>
        <v>0</v>
      </c>
      <c r="BL158" s="13" t="s">
        <v>210</v>
      </c>
      <c r="BM158" s="152" t="s">
        <v>2762</v>
      </c>
    </row>
    <row r="159" spans="2:65" s="1" customFormat="1" ht="33" customHeight="1" x14ac:dyDescent="0.2">
      <c r="B159" s="139"/>
      <c r="C159" s="140" t="s">
        <v>322</v>
      </c>
      <c r="D159" s="140" t="s">
        <v>206</v>
      </c>
      <c r="E159" s="141" t="s">
        <v>2763</v>
      </c>
      <c r="F159" s="142" t="s">
        <v>2764</v>
      </c>
      <c r="G159" s="143" t="s">
        <v>244</v>
      </c>
      <c r="H159" s="144">
        <v>1.375</v>
      </c>
      <c r="I159" s="145"/>
      <c r="J159" s="146">
        <f t="shared" si="10"/>
        <v>0</v>
      </c>
      <c r="K159" s="147"/>
      <c r="L159" s="28"/>
      <c r="M159" s="148" t="s">
        <v>1</v>
      </c>
      <c r="N159" s="149" t="s">
        <v>41</v>
      </c>
      <c r="P159" s="150">
        <f t="shared" si="11"/>
        <v>0</v>
      </c>
      <c r="Q159" s="150">
        <v>0.20746000000000001</v>
      </c>
      <c r="R159" s="150">
        <f t="shared" si="12"/>
        <v>0.2852575</v>
      </c>
      <c r="S159" s="150">
        <v>0</v>
      </c>
      <c r="T159" s="151">
        <f t="shared" si="13"/>
        <v>0</v>
      </c>
      <c r="AR159" s="152" t="s">
        <v>210</v>
      </c>
      <c r="AT159" s="152" t="s">
        <v>206</v>
      </c>
      <c r="AU159" s="152" t="s">
        <v>88</v>
      </c>
      <c r="AY159" s="13" t="s">
        <v>204</v>
      </c>
      <c r="BE159" s="153">
        <f t="shared" si="14"/>
        <v>0</v>
      </c>
      <c r="BF159" s="153">
        <f t="shared" si="15"/>
        <v>0</v>
      </c>
      <c r="BG159" s="153">
        <f t="shared" si="16"/>
        <v>0</v>
      </c>
      <c r="BH159" s="153">
        <f t="shared" si="17"/>
        <v>0</v>
      </c>
      <c r="BI159" s="153">
        <f t="shared" si="18"/>
        <v>0</v>
      </c>
      <c r="BJ159" s="13" t="s">
        <v>88</v>
      </c>
      <c r="BK159" s="153">
        <f t="shared" si="19"/>
        <v>0</v>
      </c>
      <c r="BL159" s="13" t="s">
        <v>210</v>
      </c>
      <c r="BM159" s="152" t="s">
        <v>2765</v>
      </c>
    </row>
    <row r="160" spans="2:65" s="1" customFormat="1" ht="37.799999999999997" customHeight="1" x14ac:dyDescent="0.2">
      <c r="B160" s="139"/>
      <c r="C160" s="140" t="s">
        <v>326</v>
      </c>
      <c r="D160" s="140" t="s">
        <v>206</v>
      </c>
      <c r="E160" s="141" t="s">
        <v>2766</v>
      </c>
      <c r="F160" s="142" t="s">
        <v>2767</v>
      </c>
      <c r="G160" s="143" t="s">
        <v>244</v>
      </c>
      <c r="H160" s="144">
        <v>512.87</v>
      </c>
      <c r="I160" s="145"/>
      <c r="J160" s="146">
        <f t="shared" si="10"/>
        <v>0</v>
      </c>
      <c r="K160" s="147"/>
      <c r="L160" s="28"/>
      <c r="M160" s="148" t="s">
        <v>1</v>
      </c>
      <c r="N160" s="149" t="s">
        <v>41</v>
      </c>
      <c r="P160" s="150">
        <f t="shared" si="11"/>
        <v>0</v>
      </c>
      <c r="Q160" s="150">
        <v>8.4000000000000005E-2</v>
      </c>
      <c r="R160" s="150">
        <f t="shared" si="12"/>
        <v>43.08108</v>
      </c>
      <c r="S160" s="150">
        <v>0</v>
      </c>
      <c r="T160" s="151">
        <f t="shared" si="13"/>
        <v>0</v>
      </c>
      <c r="AR160" s="152" t="s">
        <v>210</v>
      </c>
      <c r="AT160" s="152" t="s">
        <v>206</v>
      </c>
      <c r="AU160" s="152" t="s">
        <v>88</v>
      </c>
      <c r="AY160" s="13" t="s">
        <v>204</v>
      </c>
      <c r="BE160" s="153">
        <f t="shared" si="14"/>
        <v>0</v>
      </c>
      <c r="BF160" s="153">
        <f t="shared" si="15"/>
        <v>0</v>
      </c>
      <c r="BG160" s="153">
        <f t="shared" si="16"/>
        <v>0</v>
      </c>
      <c r="BH160" s="153">
        <f t="shared" si="17"/>
        <v>0</v>
      </c>
      <c r="BI160" s="153">
        <f t="shared" si="18"/>
        <v>0</v>
      </c>
      <c r="BJ160" s="13" t="s">
        <v>88</v>
      </c>
      <c r="BK160" s="153">
        <f t="shared" si="19"/>
        <v>0</v>
      </c>
      <c r="BL160" s="13" t="s">
        <v>210</v>
      </c>
      <c r="BM160" s="152" t="s">
        <v>2768</v>
      </c>
    </row>
    <row r="161" spans="2:65" s="1" customFormat="1" ht="24.15" customHeight="1" x14ac:dyDescent="0.2">
      <c r="B161" s="139"/>
      <c r="C161" s="154" t="s">
        <v>330</v>
      </c>
      <c r="D161" s="154" t="s">
        <v>301</v>
      </c>
      <c r="E161" s="155" t="s">
        <v>2769</v>
      </c>
      <c r="F161" s="156" t="s">
        <v>2770</v>
      </c>
      <c r="G161" s="157" t="s">
        <v>244</v>
      </c>
      <c r="H161" s="158">
        <v>517.99900000000002</v>
      </c>
      <c r="I161" s="159"/>
      <c r="J161" s="160">
        <f t="shared" si="10"/>
        <v>0</v>
      </c>
      <c r="K161" s="161"/>
      <c r="L161" s="162"/>
      <c r="M161" s="163" t="s">
        <v>1</v>
      </c>
      <c r="N161" s="164" t="s">
        <v>41</v>
      </c>
      <c r="P161" s="150">
        <f t="shared" si="11"/>
        <v>0</v>
      </c>
      <c r="Q161" s="150">
        <v>0.184</v>
      </c>
      <c r="R161" s="150">
        <f t="shared" si="12"/>
        <v>95.311816000000007</v>
      </c>
      <c r="S161" s="150">
        <v>0</v>
      </c>
      <c r="T161" s="151">
        <f t="shared" si="13"/>
        <v>0</v>
      </c>
      <c r="AR161" s="152" t="s">
        <v>233</v>
      </c>
      <c r="AT161" s="152" t="s">
        <v>301</v>
      </c>
      <c r="AU161" s="152" t="s">
        <v>88</v>
      </c>
      <c r="AY161" s="13" t="s">
        <v>204</v>
      </c>
      <c r="BE161" s="153">
        <f t="shared" si="14"/>
        <v>0</v>
      </c>
      <c r="BF161" s="153">
        <f t="shared" si="15"/>
        <v>0</v>
      </c>
      <c r="BG161" s="153">
        <f t="shared" si="16"/>
        <v>0</v>
      </c>
      <c r="BH161" s="153">
        <f t="shared" si="17"/>
        <v>0</v>
      </c>
      <c r="BI161" s="153">
        <f t="shared" si="18"/>
        <v>0</v>
      </c>
      <c r="BJ161" s="13" t="s">
        <v>88</v>
      </c>
      <c r="BK161" s="153">
        <f t="shared" si="19"/>
        <v>0</v>
      </c>
      <c r="BL161" s="13" t="s">
        <v>210</v>
      </c>
      <c r="BM161" s="152" t="s">
        <v>2771</v>
      </c>
    </row>
    <row r="162" spans="2:65" s="11" customFormat="1" ht="22.8" customHeight="1" x14ac:dyDescent="0.25">
      <c r="B162" s="127"/>
      <c r="D162" s="128" t="s">
        <v>74</v>
      </c>
      <c r="E162" s="137" t="s">
        <v>237</v>
      </c>
      <c r="F162" s="137" t="s">
        <v>534</v>
      </c>
      <c r="I162" s="130"/>
      <c r="J162" s="138">
        <f>BK162</f>
        <v>0</v>
      </c>
      <c r="L162" s="127"/>
      <c r="M162" s="132"/>
      <c r="P162" s="133">
        <f>SUM(P163:P206)</f>
        <v>0</v>
      </c>
      <c r="R162" s="133">
        <f>SUM(R163:R206)</f>
        <v>72.102755963000007</v>
      </c>
      <c r="T162" s="134">
        <f>SUM(T163:T206)</f>
        <v>4.0000000000000001E-3</v>
      </c>
      <c r="AR162" s="128" t="s">
        <v>82</v>
      </c>
      <c r="AT162" s="135" t="s">
        <v>74</v>
      </c>
      <c r="AU162" s="135" t="s">
        <v>82</v>
      </c>
      <c r="AY162" s="128" t="s">
        <v>204</v>
      </c>
      <c r="BK162" s="136">
        <f>SUM(BK163:BK206)</f>
        <v>0</v>
      </c>
    </row>
    <row r="163" spans="2:65" s="1" customFormat="1" ht="24.15" customHeight="1" x14ac:dyDescent="0.2">
      <c r="B163" s="139"/>
      <c r="C163" s="140" t="s">
        <v>334</v>
      </c>
      <c r="D163" s="140" t="s">
        <v>206</v>
      </c>
      <c r="E163" s="141" t="s">
        <v>2772</v>
      </c>
      <c r="F163" s="142" t="s">
        <v>2773</v>
      </c>
      <c r="G163" s="143" t="s">
        <v>294</v>
      </c>
      <c r="H163" s="144">
        <v>1</v>
      </c>
      <c r="I163" s="145"/>
      <c r="J163" s="146">
        <f t="shared" ref="J163:J206" si="20">ROUND(I163*H163,2)</f>
        <v>0</v>
      </c>
      <c r="K163" s="147"/>
      <c r="L163" s="28"/>
      <c r="M163" s="148" t="s">
        <v>1</v>
      </c>
      <c r="N163" s="149" t="s">
        <v>41</v>
      </c>
      <c r="P163" s="150">
        <f t="shared" ref="P163:P206" si="21">O163*H163</f>
        <v>0</v>
      </c>
      <c r="Q163" s="150">
        <v>0.22133</v>
      </c>
      <c r="R163" s="150">
        <f t="shared" ref="R163:R206" si="22">Q163*H163</f>
        <v>0.22133</v>
      </c>
      <c r="S163" s="150">
        <v>0</v>
      </c>
      <c r="T163" s="151">
        <f t="shared" ref="T163:T206" si="23">S163*H163</f>
        <v>0</v>
      </c>
      <c r="AR163" s="152" t="s">
        <v>210</v>
      </c>
      <c r="AT163" s="152" t="s">
        <v>206</v>
      </c>
      <c r="AU163" s="152" t="s">
        <v>88</v>
      </c>
      <c r="AY163" s="13" t="s">
        <v>204</v>
      </c>
      <c r="BE163" s="153">
        <f t="shared" ref="BE163:BE206" si="24">IF(N163="základná",J163,0)</f>
        <v>0</v>
      </c>
      <c r="BF163" s="153">
        <f t="shared" ref="BF163:BF206" si="25">IF(N163="znížená",J163,0)</f>
        <v>0</v>
      </c>
      <c r="BG163" s="153">
        <f t="shared" ref="BG163:BG206" si="26">IF(N163="zákl. prenesená",J163,0)</f>
        <v>0</v>
      </c>
      <c r="BH163" s="153">
        <f t="shared" ref="BH163:BH206" si="27">IF(N163="zníž. prenesená",J163,0)</f>
        <v>0</v>
      </c>
      <c r="BI163" s="153">
        <f t="shared" ref="BI163:BI206" si="28">IF(N163="nulová",J163,0)</f>
        <v>0</v>
      </c>
      <c r="BJ163" s="13" t="s">
        <v>88</v>
      </c>
      <c r="BK163" s="153">
        <f t="shared" ref="BK163:BK206" si="29">ROUND(I163*H163,2)</f>
        <v>0</v>
      </c>
      <c r="BL163" s="13" t="s">
        <v>210</v>
      </c>
      <c r="BM163" s="152" t="s">
        <v>2774</v>
      </c>
    </row>
    <row r="164" spans="2:65" s="1" customFormat="1" ht="16.5" customHeight="1" x14ac:dyDescent="0.2">
      <c r="B164" s="139"/>
      <c r="C164" s="154" t="s">
        <v>338</v>
      </c>
      <c r="D164" s="154" t="s">
        <v>301</v>
      </c>
      <c r="E164" s="155" t="s">
        <v>2775</v>
      </c>
      <c r="F164" s="156" t="s">
        <v>2776</v>
      </c>
      <c r="G164" s="157" t="s">
        <v>294</v>
      </c>
      <c r="H164" s="158">
        <v>3.5</v>
      </c>
      <c r="I164" s="159"/>
      <c r="J164" s="160">
        <f t="shared" si="20"/>
        <v>0</v>
      </c>
      <c r="K164" s="161"/>
      <c r="L164" s="162"/>
      <c r="M164" s="163" t="s">
        <v>1</v>
      </c>
      <c r="N164" s="164" t="s">
        <v>41</v>
      </c>
      <c r="P164" s="150">
        <f t="shared" si="21"/>
        <v>0</v>
      </c>
      <c r="Q164" s="150">
        <v>1.4E-3</v>
      </c>
      <c r="R164" s="150">
        <f t="shared" si="22"/>
        <v>4.8999999999999998E-3</v>
      </c>
      <c r="S164" s="150">
        <v>0</v>
      </c>
      <c r="T164" s="151">
        <f t="shared" si="23"/>
        <v>0</v>
      </c>
      <c r="AR164" s="152" t="s">
        <v>233</v>
      </c>
      <c r="AT164" s="152" t="s">
        <v>301</v>
      </c>
      <c r="AU164" s="152" t="s">
        <v>88</v>
      </c>
      <c r="AY164" s="13" t="s">
        <v>204</v>
      </c>
      <c r="BE164" s="153">
        <f t="shared" si="24"/>
        <v>0</v>
      </c>
      <c r="BF164" s="153">
        <f t="shared" si="25"/>
        <v>0</v>
      </c>
      <c r="BG164" s="153">
        <f t="shared" si="26"/>
        <v>0</v>
      </c>
      <c r="BH164" s="153">
        <f t="shared" si="27"/>
        <v>0</v>
      </c>
      <c r="BI164" s="153">
        <f t="shared" si="28"/>
        <v>0</v>
      </c>
      <c r="BJ164" s="13" t="s">
        <v>88</v>
      </c>
      <c r="BK164" s="153">
        <f t="shared" si="29"/>
        <v>0</v>
      </c>
      <c r="BL164" s="13" t="s">
        <v>210</v>
      </c>
      <c r="BM164" s="152" t="s">
        <v>2777</v>
      </c>
    </row>
    <row r="165" spans="2:65" s="1" customFormat="1" ht="16.5" customHeight="1" x14ac:dyDescent="0.2">
      <c r="B165" s="139"/>
      <c r="C165" s="154" t="s">
        <v>342</v>
      </c>
      <c r="D165" s="154" t="s">
        <v>301</v>
      </c>
      <c r="E165" s="155" t="s">
        <v>2778</v>
      </c>
      <c r="F165" s="156" t="s">
        <v>2779</v>
      </c>
      <c r="G165" s="157" t="s">
        <v>294</v>
      </c>
      <c r="H165" s="158">
        <v>2</v>
      </c>
      <c r="I165" s="159"/>
      <c r="J165" s="160">
        <f t="shared" si="20"/>
        <v>0</v>
      </c>
      <c r="K165" s="161"/>
      <c r="L165" s="162"/>
      <c r="M165" s="163" t="s">
        <v>1</v>
      </c>
      <c r="N165" s="164" t="s">
        <v>41</v>
      </c>
      <c r="P165" s="150">
        <f t="shared" si="21"/>
        <v>0</v>
      </c>
      <c r="Q165" s="150">
        <v>1.0000000000000001E-5</v>
      </c>
      <c r="R165" s="150">
        <f t="shared" si="22"/>
        <v>2.0000000000000002E-5</v>
      </c>
      <c r="S165" s="150">
        <v>0</v>
      </c>
      <c r="T165" s="151">
        <f t="shared" si="23"/>
        <v>0</v>
      </c>
      <c r="AR165" s="152" t="s">
        <v>233</v>
      </c>
      <c r="AT165" s="152" t="s">
        <v>301</v>
      </c>
      <c r="AU165" s="152" t="s">
        <v>88</v>
      </c>
      <c r="AY165" s="13" t="s">
        <v>204</v>
      </c>
      <c r="BE165" s="153">
        <f t="shared" si="24"/>
        <v>0</v>
      </c>
      <c r="BF165" s="153">
        <f t="shared" si="25"/>
        <v>0</v>
      </c>
      <c r="BG165" s="153">
        <f t="shared" si="26"/>
        <v>0</v>
      </c>
      <c r="BH165" s="153">
        <f t="shared" si="27"/>
        <v>0</v>
      </c>
      <c r="BI165" s="153">
        <f t="shared" si="28"/>
        <v>0</v>
      </c>
      <c r="BJ165" s="13" t="s">
        <v>88</v>
      </c>
      <c r="BK165" s="153">
        <f t="shared" si="29"/>
        <v>0</v>
      </c>
      <c r="BL165" s="13" t="s">
        <v>210</v>
      </c>
      <c r="BM165" s="152" t="s">
        <v>2780</v>
      </c>
    </row>
    <row r="166" spans="2:65" s="1" customFormat="1" ht="16.5" customHeight="1" x14ac:dyDescent="0.2">
      <c r="B166" s="139"/>
      <c r="C166" s="154" t="s">
        <v>346</v>
      </c>
      <c r="D166" s="154" t="s">
        <v>301</v>
      </c>
      <c r="E166" s="155" t="s">
        <v>2781</v>
      </c>
      <c r="F166" s="156" t="s">
        <v>2782</v>
      </c>
      <c r="G166" s="157" t="s">
        <v>294</v>
      </c>
      <c r="H166" s="158">
        <v>1</v>
      </c>
      <c r="I166" s="159"/>
      <c r="J166" s="160">
        <f t="shared" si="20"/>
        <v>0</v>
      </c>
      <c r="K166" s="161"/>
      <c r="L166" s="162"/>
      <c r="M166" s="163" t="s">
        <v>1</v>
      </c>
      <c r="N166" s="164" t="s">
        <v>41</v>
      </c>
      <c r="P166" s="150">
        <f t="shared" si="21"/>
        <v>0</v>
      </c>
      <c r="Q166" s="150">
        <v>0</v>
      </c>
      <c r="R166" s="150">
        <f t="shared" si="22"/>
        <v>0</v>
      </c>
      <c r="S166" s="150">
        <v>0</v>
      </c>
      <c r="T166" s="151">
        <f t="shared" si="23"/>
        <v>0</v>
      </c>
      <c r="AR166" s="152" t="s">
        <v>233</v>
      </c>
      <c r="AT166" s="152" t="s">
        <v>301</v>
      </c>
      <c r="AU166" s="152" t="s">
        <v>88</v>
      </c>
      <c r="AY166" s="13" t="s">
        <v>204</v>
      </c>
      <c r="BE166" s="153">
        <f t="shared" si="24"/>
        <v>0</v>
      </c>
      <c r="BF166" s="153">
        <f t="shared" si="25"/>
        <v>0</v>
      </c>
      <c r="BG166" s="153">
        <f t="shared" si="26"/>
        <v>0</v>
      </c>
      <c r="BH166" s="153">
        <f t="shared" si="27"/>
        <v>0</v>
      </c>
      <c r="BI166" s="153">
        <f t="shared" si="28"/>
        <v>0</v>
      </c>
      <c r="BJ166" s="13" t="s">
        <v>88</v>
      </c>
      <c r="BK166" s="153">
        <f t="shared" si="29"/>
        <v>0</v>
      </c>
      <c r="BL166" s="13" t="s">
        <v>210</v>
      </c>
      <c r="BM166" s="152" t="s">
        <v>2783</v>
      </c>
    </row>
    <row r="167" spans="2:65" s="1" customFormat="1" ht="37.799999999999997" customHeight="1" x14ac:dyDescent="0.2">
      <c r="B167" s="139"/>
      <c r="C167" s="154" t="s">
        <v>350</v>
      </c>
      <c r="D167" s="154" t="s">
        <v>301</v>
      </c>
      <c r="E167" s="155" t="s">
        <v>2784</v>
      </c>
      <c r="F167" s="156" t="s">
        <v>2785</v>
      </c>
      <c r="G167" s="157" t="s">
        <v>294</v>
      </c>
      <c r="H167" s="158">
        <v>1.5</v>
      </c>
      <c r="I167" s="159"/>
      <c r="J167" s="160">
        <f t="shared" si="20"/>
        <v>0</v>
      </c>
      <c r="K167" s="161"/>
      <c r="L167" s="162"/>
      <c r="M167" s="163" t="s">
        <v>1</v>
      </c>
      <c r="N167" s="164" t="s">
        <v>41</v>
      </c>
      <c r="P167" s="150">
        <f t="shared" si="21"/>
        <v>0</v>
      </c>
      <c r="Q167" s="150">
        <v>1.1999999999999999E-3</v>
      </c>
      <c r="R167" s="150">
        <f t="shared" si="22"/>
        <v>1.8E-3</v>
      </c>
      <c r="S167" s="150">
        <v>0</v>
      </c>
      <c r="T167" s="151">
        <f t="shared" si="23"/>
        <v>0</v>
      </c>
      <c r="AR167" s="152" t="s">
        <v>233</v>
      </c>
      <c r="AT167" s="152" t="s">
        <v>301</v>
      </c>
      <c r="AU167" s="152" t="s">
        <v>88</v>
      </c>
      <c r="AY167" s="13" t="s">
        <v>204</v>
      </c>
      <c r="BE167" s="153">
        <f t="shared" si="24"/>
        <v>0</v>
      </c>
      <c r="BF167" s="153">
        <f t="shared" si="25"/>
        <v>0</v>
      </c>
      <c r="BG167" s="153">
        <f t="shared" si="26"/>
        <v>0</v>
      </c>
      <c r="BH167" s="153">
        <f t="shared" si="27"/>
        <v>0</v>
      </c>
      <c r="BI167" s="153">
        <f t="shared" si="28"/>
        <v>0</v>
      </c>
      <c r="BJ167" s="13" t="s">
        <v>88</v>
      </c>
      <c r="BK167" s="153">
        <f t="shared" si="29"/>
        <v>0</v>
      </c>
      <c r="BL167" s="13" t="s">
        <v>210</v>
      </c>
      <c r="BM167" s="152" t="s">
        <v>2786</v>
      </c>
    </row>
    <row r="168" spans="2:65" s="1" customFormat="1" ht="24.15" customHeight="1" x14ac:dyDescent="0.2">
      <c r="B168" s="139"/>
      <c r="C168" s="140" t="s">
        <v>354</v>
      </c>
      <c r="D168" s="140" t="s">
        <v>206</v>
      </c>
      <c r="E168" s="141" t="s">
        <v>2787</v>
      </c>
      <c r="F168" s="142" t="s">
        <v>2788</v>
      </c>
      <c r="G168" s="143" t="s">
        <v>294</v>
      </c>
      <c r="H168" s="144">
        <v>4</v>
      </c>
      <c r="I168" s="145"/>
      <c r="J168" s="146">
        <f t="shared" si="20"/>
        <v>0</v>
      </c>
      <c r="K168" s="147"/>
      <c r="L168" s="28"/>
      <c r="M168" s="148" t="s">
        <v>1</v>
      </c>
      <c r="N168" s="149" t="s">
        <v>41</v>
      </c>
      <c r="P168" s="150">
        <f t="shared" si="21"/>
        <v>0</v>
      </c>
      <c r="Q168" s="150">
        <v>0</v>
      </c>
      <c r="R168" s="150">
        <f t="shared" si="22"/>
        <v>0</v>
      </c>
      <c r="S168" s="150">
        <v>0</v>
      </c>
      <c r="T168" s="151">
        <f t="shared" si="23"/>
        <v>0</v>
      </c>
      <c r="AR168" s="152" t="s">
        <v>210</v>
      </c>
      <c r="AT168" s="152" t="s">
        <v>206</v>
      </c>
      <c r="AU168" s="152" t="s">
        <v>88</v>
      </c>
      <c r="AY168" s="13" t="s">
        <v>204</v>
      </c>
      <c r="BE168" s="153">
        <f t="shared" si="24"/>
        <v>0</v>
      </c>
      <c r="BF168" s="153">
        <f t="shared" si="25"/>
        <v>0</v>
      </c>
      <c r="BG168" s="153">
        <f t="shared" si="26"/>
        <v>0</v>
      </c>
      <c r="BH168" s="153">
        <f t="shared" si="27"/>
        <v>0</v>
      </c>
      <c r="BI168" s="153">
        <f t="shared" si="28"/>
        <v>0</v>
      </c>
      <c r="BJ168" s="13" t="s">
        <v>88</v>
      </c>
      <c r="BK168" s="153">
        <f t="shared" si="29"/>
        <v>0</v>
      </c>
      <c r="BL168" s="13" t="s">
        <v>210</v>
      </c>
      <c r="BM168" s="152" t="s">
        <v>2789</v>
      </c>
    </row>
    <row r="169" spans="2:65" s="1" customFormat="1" ht="49.05" customHeight="1" x14ac:dyDescent="0.2">
      <c r="B169" s="139"/>
      <c r="C169" s="154" t="s">
        <v>358</v>
      </c>
      <c r="D169" s="154" t="s">
        <v>301</v>
      </c>
      <c r="E169" s="155" t="s">
        <v>2790</v>
      </c>
      <c r="F169" s="156" t="s">
        <v>2791</v>
      </c>
      <c r="G169" s="157" t="s">
        <v>294</v>
      </c>
      <c r="H169" s="158">
        <v>2.4</v>
      </c>
      <c r="I169" s="159"/>
      <c r="J169" s="160">
        <f t="shared" si="20"/>
        <v>0</v>
      </c>
      <c r="K169" s="161"/>
      <c r="L169" s="162"/>
      <c r="M169" s="163" t="s">
        <v>1</v>
      </c>
      <c r="N169" s="164" t="s">
        <v>41</v>
      </c>
      <c r="P169" s="150">
        <f t="shared" si="21"/>
        <v>0</v>
      </c>
      <c r="Q169" s="150">
        <v>7.2000000000000005E-4</v>
      </c>
      <c r="R169" s="150">
        <f t="shared" si="22"/>
        <v>1.7280000000000002E-3</v>
      </c>
      <c r="S169" s="150">
        <v>0</v>
      </c>
      <c r="T169" s="151">
        <f t="shared" si="23"/>
        <v>0</v>
      </c>
      <c r="AR169" s="152" t="s">
        <v>233</v>
      </c>
      <c r="AT169" s="152" t="s">
        <v>301</v>
      </c>
      <c r="AU169" s="152" t="s">
        <v>88</v>
      </c>
      <c r="AY169" s="13" t="s">
        <v>204</v>
      </c>
      <c r="BE169" s="153">
        <f t="shared" si="24"/>
        <v>0</v>
      </c>
      <c r="BF169" s="153">
        <f t="shared" si="25"/>
        <v>0</v>
      </c>
      <c r="BG169" s="153">
        <f t="shared" si="26"/>
        <v>0</v>
      </c>
      <c r="BH169" s="153">
        <f t="shared" si="27"/>
        <v>0</v>
      </c>
      <c r="BI169" s="153">
        <f t="shared" si="28"/>
        <v>0</v>
      </c>
      <c r="BJ169" s="13" t="s">
        <v>88</v>
      </c>
      <c r="BK169" s="153">
        <f t="shared" si="29"/>
        <v>0</v>
      </c>
      <c r="BL169" s="13" t="s">
        <v>210</v>
      </c>
      <c r="BM169" s="152" t="s">
        <v>2792</v>
      </c>
    </row>
    <row r="170" spans="2:65" s="1" customFormat="1" ht="37.799999999999997" customHeight="1" x14ac:dyDescent="0.2">
      <c r="B170" s="139"/>
      <c r="C170" s="154" t="s">
        <v>362</v>
      </c>
      <c r="D170" s="154" t="s">
        <v>301</v>
      </c>
      <c r="E170" s="155" t="s">
        <v>2793</v>
      </c>
      <c r="F170" s="156" t="s">
        <v>2794</v>
      </c>
      <c r="G170" s="157" t="s">
        <v>294</v>
      </c>
      <c r="H170" s="158">
        <v>1.2</v>
      </c>
      <c r="I170" s="159"/>
      <c r="J170" s="160">
        <f t="shared" si="20"/>
        <v>0</v>
      </c>
      <c r="K170" s="161"/>
      <c r="L170" s="162"/>
      <c r="M170" s="163" t="s">
        <v>1</v>
      </c>
      <c r="N170" s="164" t="s">
        <v>41</v>
      </c>
      <c r="P170" s="150">
        <f t="shared" si="21"/>
        <v>0</v>
      </c>
      <c r="Q170" s="150">
        <v>8.4999999999999995E-4</v>
      </c>
      <c r="R170" s="150">
        <f t="shared" si="22"/>
        <v>1.0199999999999999E-3</v>
      </c>
      <c r="S170" s="150">
        <v>0</v>
      </c>
      <c r="T170" s="151">
        <f t="shared" si="23"/>
        <v>0</v>
      </c>
      <c r="AR170" s="152" t="s">
        <v>233</v>
      </c>
      <c r="AT170" s="152" t="s">
        <v>301</v>
      </c>
      <c r="AU170" s="152" t="s">
        <v>88</v>
      </c>
      <c r="AY170" s="13" t="s">
        <v>204</v>
      </c>
      <c r="BE170" s="153">
        <f t="shared" si="24"/>
        <v>0</v>
      </c>
      <c r="BF170" s="153">
        <f t="shared" si="25"/>
        <v>0</v>
      </c>
      <c r="BG170" s="153">
        <f t="shared" si="26"/>
        <v>0</v>
      </c>
      <c r="BH170" s="153">
        <f t="shared" si="27"/>
        <v>0</v>
      </c>
      <c r="BI170" s="153">
        <f t="shared" si="28"/>
        <v>0</v>
      </c>
      <c r="BJ170" s="13" t="s">
        <v>88</v>
      </c>
      <c r="BK170" s="153">
        <f t="shared" si="29"/>
        <v>0</v>
      </c>
      <c r="BL170" s="13" t="s">
        <v>210</v>
      </c>
      <c r="BM170" s="152" t="s">
        <v>2795</v>
      </c>
    </row>
    <row r="171" spans="2:65" s="1" customFormat="1" ht="37.799999999999997" customHeight="1" x14ac:dyDescent="0.2">
      <c r="B171" s="139"/>
      <c r="C171" s="154" t="s">
        <v>366</v>
      </c>
      <c r="D171" s="154" t="s">
        <v>301</v>
      </c>
      <c r="E171" s="155" t="s">
        <v>2796</v>
      </c>
      <c r="F171" s="156" t="s">
        <v>2797</v>
      </c>
      <c r="G171" s="157" t="s">
        <v>294</v>
      </c>
      <c r="H171" s="158">
        <v>1.2</v>
      </c>
      <c r="I171" s="159"/>
      <c r="J171" s="160">
        <f t="shared" si="20"/>
        <v>0</v>
      </c>
      <c r="K171" s="161"/>
      <c r="L171" s="162"/>
      <c r="M171" s="163" t="s">
        <v>1</v>
      </c>
      <c r="N171" s="164" t="s">
        <v>41</v>
      </c>
      <c r="P171" s="150">
        <f t="shared" si="21"/>
        <v>0</v>
      </c>
      <c r="Q171" s="150">
        <v>6.6E-4</v>
      </c>
      <c r="R171" s="150">
        <f t="shared" si="22"/>
        <v>7.9199999999999995E-4</v>
      </c>
      <c r="S171" s="150">
        <v>0</v>
      </c>
      <c r="T171" s="151">
        <f t="shared" si="23"/>
        <v>0</v>
      </c>
      <c r="AR171" s="152" t="s">
        <v>233</v>
      </c>
      <c r="AT171" s="152" t="s">
        <v>301</v>
      </c>
      <c r="AU171" s="152" t="s">
        <v>88</v>
      </c>
      <c r="AY171" s="13" t="s">
        <v>204</v>
      </c>
      <c r="BE171" s="153">
        <f t="shared" si="24"/>
        <v>0</v>
      </c>
      <c r="BF171" s="153">
        <f t="shared" si="25"/>
        <v>0</v>
      </c>
      <c r="BG171" s="153">
        <f t="shared" si="26"/>
        <v>0</v>
      </c>
      <c r="BH171" s="153">
        <f t="shared" si="27"/>
        <v>0</v>
      </c>
      <c r="BI171" s="153">
        <f t="shared" si="28"/>
        <v>0</v>
      </c>
      <c r="BJ171" s="13" t="s">
        <v>88</v>
      </c>
      <c r="BK171" s="153">
        <f t="shared" si="29"/>
        <v>0</v>
      </c>
      <c r="BL171" s="13" t="s">
        <v>210</v>
      </c>
      <c r="BM171" s="152" t="s">
        <v>2798</v>
      </c>
    </row>
    <row r="172" spans="2:65" s="1" customFormat="1" ht="24.15" customHeight="1" x14ac:dyDescent="0.2">
      <c r="B172" s="139"/>
      <c r="C172" s="140" t="s">
        <v>370</v>
      </c>
      <c r="D172" s="140" t="s">
        <v>206</v>
      </c>
      <c r="E172" s="141" t="s">
        <v>2799</v>
      </c>
      <c r="F172" s="142" t="s">
        <v>2800</v>
      </c>
      <c r="G172" s="143" t="s">
        <v>294</v>
      </c>
      <c r="H172" s="144">
        <v>9</v>
      </c>
      <c r="I172" s="145"/>
      <c r="J172" s="146">
        <f t="shared" si="20"/>
        <v>0</v>
      </c>
      <c r="K172" s="147"/>
      <c r="L172" s="28"/>
      <c r="M172" s="148" t="s">
        <v>1</v>
      </c>
      <c r="N172" s="149" t="s">
        <v>41</v>
      </c>
      <c r="P172" s="150">
        <f t="shared" si="21"/>
        <v>0</v>
      </c>
      <c r="Q172" s="150">
        <v>0</v>
      </c>
      <c r="R172" s="150">
        <f t="shared" si="22"/>
        <v>0</v>
      </c>
      <c r="S172" s="150">
        <v>0</v>
      </c>
      <c r="T172" s="151">
        <f t="shared" si="23"/>
        <v>0</v>
      </c>
      <c r="AR172" s="152" t="s">
        <v>210</v>
      </c>
      <c r="AT172" s="152" t="s">
        <v>206</v>
      </c>
      <c r="AU172" s="152" t="s">
        <v>88</v>
      </c>
      <c r="AY172" s="13" t="s">
        <v>204</v>
      </c>
      <c r="BE172" s="153">
        <f t="shared" si="24"/>
        <v>0</v>
      </c>
      <c r="BF172" s="153">
        <f t="shared" si="25"/>
        <v>0</v>
      </c>
      <c r="BG172" s="153">
        <f t="shared" si="26"/>
        <v>0</v>
      </c>
      <c r="BH172" s="153">
        <f t="shared" si="27"/>
        <v>0</v>
      </c>
      <c r="BI172" s="153">
        <f t="shared" si="28"/>
        <v>0</v>
      </c>
      <c r="BJ172" s="13" t="s">
        <v>88</v>
      </c>
      <c r="BK172" s="153">
        <f t="shared" si="29"/>
        <v>0</v>
      </c>
      <c r="BL172" s="13" t="s">
        <v>210</v>
      </c>
      <c r="BM172" s="152" t="s">
        <v>2801</v>
      </c>
    </row>
    <row r="173" spans="2:65" s="1" customFormat="1" ht="24.15" customHeight="1" x14ac:dyDescent="0.2">
      <c r="B173" s="139"/>
      <c r="C173" s="154" t="s">
        <v>374</v>
      </c>
      <c r="D173" s="154" t="s">
        <v>301</v>
      </c>
      <c r="E173" s="155" t="s">
        <v>2802</v>
      </c>
      <c r="F173" s="156" t="s">
        <v>2803</v>
      </c>
      <c r="G173" s="157" t="s">
        <v>294</v>
      </c>
      <c r="H173" s="158">
        <v>10.8</v>
      </c>
      <c r="I173" s="159"/>
      <c r="J173" s="160">
        <f t="shared" si="20"/>
        <v>0</v>
      </c>
      <c r="K173" s="161"/>
      <c r="L173" s="162"/>
      <c r="M173" s="163" t="s">
        <v>1</v>
      </c>
      <c r="N173" s="164" t="s">
        <v>41</v>
      </c>
      <c r="P173" s="150">
        <f t="shared" si="21"/>
        <v>0</v>
      </c>
      <c r="Q173" s="150">
        <v>1.14E-2</v>
      </c>
      <c r="R173" s="150">
        <f t="shared" si="22"/>
        <v>0.12312000000000001</v>
      </c>
      <c r="S173" s="150">
        <v>0</v>
      </c>
      <c r="T173" s="151">
        <f t="shared" si="23"/>
        <v>0</v>
      </c>
      <c r="AR173" s="152" t="s">
        <v>233</v>
      </c>
      <c r="AT173" s="152" t="s">
        <v>301</v>
      </c>
      <c r="AU173" s="152" t="s">
        <v>88</v>
      </c>
      <c r="AY173" s="13" t="s">
        <v>204</v>
      </c>
      <c r="BE173" s="153">
        <f t="shared" si="24"/>
        <v>0</v>
      </c>
      <c r="BF173" s="153">
        <f t="shared" si="25"/>
        <v>0</v>
      </c>
      <c r="BG173" s="153">
        <f t="shared" si="26"/>
        <v>0</v>
      </c>
      <c r="BH173" s="153">
        <f t="shared" si="27"/>
        <v>0</v>
      </c>
      <c r="BI173" s="153">
        <f t="shared" si="28"/>
        <v>0</v>
      </c>
      <c r="BJ173" s="13" t="s">
        <v>88</v>
      </c>
      <c r="BK173" s="153">
        <f t="shared" si="29"/>
        <v>0</v>
      </c>
      <c r="BL173" s="13" t="s">
        <v>210</v>
      </c>
      <c r="BM173" s="152" t="s">
        <v>2804</v>
      </c>
    </row>
    <row r="174" spans="2:65" s="1" customFormat="1" ht="37.799999999999997" customHeight="1" x14ac:dyDescent="0.2">
      <c r="B174" s="139"/>
      <c r="C174" s="140" t="s">
        <v>378</v>
      </c>
      <c r="D174" s="140" t="s">
        <v>206</v>
      </c>
      <c r="E174" s="141" t="s">
        <v>2805</v>
      </c>
      <c r="F174" s="142" t="s">
        <v>2806</v>
      </c>
      <c r="G174" s="143" t="s">
        <v>495</v>
      </c>
      <c r="H174" s="144">
        <v>3.5</v>
      </c>
      <c r="I174" s="145"/>
      <c r="J174" s="146">
        <f t="shared" si="20"/>
        <v>0</v>
      </c>
      <c r="K174" s="147"/>
      <c r="L174" s="28"/>
      <c r="M174" s="148" t="s">
        <v>1</v>
      </c>
      <c r="N174" s="149" t="s">
        <v>41</v>
      </c>
      <c r="P174" s="150">
        <f t="shared" si="21"/>
        <v>0</v>
      </c>
      <c r="Q174" s="150">
        <v>2.7E-4</v>
      </c>
      <c r="R174" s="150">
        <f t="shared" si="22"/>
        <v>9.4499999999999998E-4</v>
      </c>
      <c r="S174" s="150">
        <v>0</v>
      </c>
      <c r="T174" s="151">
        <f t="shared" si="23"/>
        <v>0</v>
      </c>
      <c r="AR174" s="152" t="s">
        <v>210</v>
      </c>
      <c r="AT174" s="152" t="s">
        <v>206</v>
      </c>
      <c r="AU174" s="152" t="s">
        <v>88</v>
      </c>
      <c r="AY174" s="13" t="s">
        <v>204</v>
      </c>
      <c r="BE174" s="153">
        <f t="shared" si="24"/>
        <v>0</v>
      </c>
      <c r="BF174" s="153">
        <f t="shared" si="25"/>
        <v>0</v>
      </c>
      <c r="BG174" s="153">
        <f t="shared" si="26"/>
        <v>0</v>
      </c>
      <c r="BH174" s="153">
        <f t="shared" si="27"/>
        <v>0</v>
      </c>
      <c r="BI174" s="153">
        <f t="shared" si="28"/>
        <v>0</v>
      </c>
      <c r="BJ174" s="13" t="s">
        <v>88</v>
      </c>
      <c r="BK174" s="153">
        <f t="shared" si="29"/>
        <v>0</v>
      </c>
      <c r="BL174" s="13" t="s">
        <v>210</v>
      </c>
      <c r="BM174" s="152" t="s">
        <v>2807</v>
      </c>
    </row>
    <row r="175" spans="2:65" s="1" customFormat="1" ht="37.799999999999997" customHeight="1" x14ac:dyDescent="0.2">
      <c r="B175" s="139"/>
      <c r="C175" s="140" t="s">
        <v>382</v>
      </c>
      <c r="D175" s="140" t="s">
        <v>206</v>
      </c>
      <c r="E175" s="141" t="s">
        <v>2808</v>
      </c>
      <c r="F175" s="142" t="s">
        <v>2809</v>
      </c>
      <c r="G175" s="143" t="s">
        <v>495</v>
      </c>
      <c r="H175" s="144">
        <v>65.099999999999994</v>
      </c>
      <c r="I175" s="145"/>
      <c r="J175" s="146">
        <f t="shared" si="20"/>
        <v>0</v>
      </c>
      <c r="K175" s="147"/>
      <c r="L175" s="28"/>
      <c r="M175" s="148" t="s">
        <v>1</v>
      </c>
      <c r="N175" s="149" t="s">
        <v>41</v>
      </c>
      <c r="P175" s="150">
        <f t="shared" si="21"/>
        <v>0</v>
      </c>
      <c r="Q175" s="150">
        <v>3.0239999999999998E-5</v>
      </c>
      <c r="R175" s="150">
        <f t="shared" si="22"/>
        <v>1.9686239999999995E-3</v>
      </c>
      <c r="S175" s="150">
        <v>0</v>
      </c>
      <c r="T175" s="151">
        <f t="shared" si="23"/>
        <v>0</v>
      </c>
      <c r="AR175" s="152" t="s">
        <v>210</v>
      </c>
      <c r="AT175" s="152" t="s">
        <v>206</v>
      </c>
      <c r="AU175" s="152" t="s">
        <v>88</v>
      </c>
      <c r="AY175" s="13" t="s">
        <v>204</v>
      </c>
      <c r="BE175" s="153">
        <f t="shared" si="24"/>
        <v>0</v>
      </c>
      <c r="BF175" s="153">
        <f t="shared" si="25"/>
        <v>0</v>
      </c>
      <c r="BG175" s="153">
        <f t="shared" si="26"/>
        <v>0</v>
      </c>
      <c r="BH175" s="153">
        <f t="shared" si="27"/>
        <v>0</v>
      </c>
      <c r="BI175" s="153">
        <f t="shared" si="28"/>
        <v>0</v>
      </c>
      <c r="BJ175" s="13" t="s">
        <v>88</v>
      </c>
      <c r="BK175" s="153">
        <f t="shared" si="29"/>
        <v>0</v>
      </c>
      <c r="BL175" s="13" t="s">
        <v>210</v>
      </c>
      <c r="BM175" s="152" t="s">
        <v>2810</v>
      </c>
    </row>
    <row r="176" spans="2:65" s="1" customFormat="1" ht="37.799999999999997" customHeight="1" x14ac:dyDescent="0.2">
      <c r="B176" s="139"/>
      <c r="C176" s="140" t="s">
        <v>386</v>
      </c>
      <c r="D176" s="140" t="s">
        <v>206</v>
      </c>
      <c r="E176" s="141" t="s">
        <v>2811</v>
      </c>
      <c r="F176" s="142" t="s">
        <v>2812</v>
      </c>
      <c r="G176" s="143" t="s">
        <v>244</v>
      </c>
      <c r="H176" s="144">
        <v>10</v>
      </c>
      <c r="I176" s="145"/>
      <c r="J176" s="146">
        <f t="shared" si="20"/>
        <v>0</v>
      </c>
      <c r="K176" s="147"/>
      <c r="L176" s="28"/>
      <c r="M176" s="148" t="s">
        <v>1</v>
      </c>
      <c r="N176" s="149" t="s">
        <v>41</v>
      </c>
      <c r="P176" s="150">
        <f t="shared" si="21"/>
        <v>0</v>
      </c>
      <c r="Q176" s="150">
        <v>8.9999999999999998E-4</v>
      </c>
      <c r="R176" s="150">
        <f t="shared" si="22"/>
        <v>8.9999999999999993E-3</v>
      </c>
      <c r="S176" s="150">
        <v>0</v>
      </c>
      <c r="T176" s="151">
        <f t="shared" si="23"/>
        <v>0</v>
      </c>
      <c r="AR176" s="152" t="s">
        <v>210</v>
      </c>
      <c r="AT176" s="152" t="s">
        <v>206</v>
      </c>
      <c r="AU176" s="152" t="s">
        <v>88</v>
      </c>
      <c r="AY176" s="13" t="s">
        <v>204</v>
      </c>
      <c r="BE176" s="153">
        <f t="shared" si="24"/>
        <v>0</v>
      </c>
      <c r="BF176" s="153">
        <f t="shared" si="25"/>
        <v>0</v>
      </c>
      <c r="BG176" s="153">
        <f t="shared" si="26"/>
        <v>0</v>
      </c>
      <c r="BH176" s="153">
        <f t="shared" si="27"/>
        <v>0</v>
      </c>
      <c r="BI176" s="153">
        <f t="shared" si="28"/>
        <v>0</v>
      </c>
      <c r="BJ176" s="13" t="s">
        <v>88</v>
      </c>
      <c r="BK176" s="153">
        <f t="shared" si="29"/>
        <v>0</v>
      </c>
      <c r="BL176" s="13" t="s">
        <v>210</v>
      </c>
      <c r="BM176" s="152" t="s">
        <v>2813</v>
      </c>
    </row>
    <row r="177" spans="2:65" s="1" customFormat="1" ht="24.15" customHeight="1" x14ac:dyDescent="0.2">
      <c r="B177" s="139"/>
      <c r="C177" s="140" t="s">
        <v>390</v>
      </c>
      <c r="D177" s="140" t="s">
        <v>206</v>
      </c>
      <c r="E177" s="141" t="s">
        <v>2814</v>
      </c>
      <c r="F177" s="142" t="s">
        <v>2815</v>
      </c>
      <c r="G177" s="143" t="s">
        <v>495</v>
      </c>
      <c r="H177" s="144">
        <v>68.599999999999994</v>
      </c>
      <c r="I177" s="145"/>
      <c r="J177" s="146">
        <f t="shared" si="20"/>
        <v>0</v>
      </c>
      <c r="K177" s="147"/>
      <c r="L177" s="28"/>
      <c r="M177" s="148" t="s">
        <v>1</v>
      </c>
      <c r="N177" s="149" t="s">
        <v>41</v>
      </c>
      <c r="P177" s="150">
        <f t="shared" si="21"/>
        <v>0</v>
      </c>
      <c r="Q177" s="150">
        <v>3.7500000000000001E-6</v>
      </c>
      <c r="R177" s="150">
        <f t="shared" si="22"/>
        <v>2.5724999999999999E-4</v>
      </c>
      <c r="S177" s="150">
        <v>0</v>
      </c>
      <c r="T177" s="151">
        <f t="shared" si="23"/>
        <v>0</v>
      </c>
      <c r="AR177" s="152" t="s">
        <v>210</v>
      </c>
      <c r="AT177" s="152" t="s">
        <v>206</v>
      </c>
      <c r="AU177" s="152" t="s">
        <v>88</v>
      </c>
      <c r="AY177" s="13" t="s">
        <v>204</v>
      </c>
      <c r="BE177" s="153">
        <f t="shared" si="24"/>
        <v>0</v>
      </c>
      <c r="BF177" s="153">
        <f t="shared" si="25"/>
        <v>0</v>
      </c>
      <c r="BG177" s="153">
        <f t="shared" si="26"/>
        <v>0</v>
      </c>
      <c r="BH177" s="153">
        <f t="shared" si="27"/>
        <v>0</v>
      </c>
      <c r="BI177" s="153">
        <f t="shared" si="28"/>
        <v>0</v>
      </c>
      <c r="BJ177" s="13" t="s">
        <v>88</v>
      </c>
      <c r="BK177" s="153">
        <f t="shared" si="29"/>
        <v>0</v>
      </c>
      <c r="BL177" s="13" t="s">
        <v>210</v>
      </c>
      <c r="BM177" s="152" t="s">
        <v>2816</v>
      </c>
    </row>
    <row r="178" spans="2:65" s="1" customFormat="1" ht="24.15" customHeight="1" x14ac:dyDescent="0.2">
      <c r="B178" s="139"/>
      <c r="C178" s="140" t="s">
        <v>395</v>
      </c>
      <c r="D178" s="140" t="s">
        <v>206</v>
      </c>
      <c r="E178" s="141" t="s">
        <v>2817</v>
      </c>
      <c r="F178" s="142" t="s">
        <v>2818</v>
      </c>
      <c r="G178" s="143" t="s">
        <v>244</v>
      </c>
      <c r="H178" s="144">
        <v>10</v>
      </c>
      <c r="I178" s="145"/>
      <c r="J178" s="146">
        <f t="shared" si="20"/>
        <v>0</v>
      </c>
      <c r="K178" s="147"/>
      <c r="L178" s="28"/>
      <c r="M178" s="148" t="s">
        <v>1</v>
      </c>
      <c r="N178" s="149" t="s">
        <v>41</v>
      </c>
      <c r="P178" s="150">
        <f t="shared" si="21"/>
        <v>0</v>
      </c>
      <c r="Q178" s="150">
        <v>9.3999999999999998E-6</v>
      </c>
      <c r="R178" s="150">
        <f t="shared" si="22"/>
        <v>9.3999999999999994E-5</v>
      </c>
      <c r="S178" s="150">
        <v>0</v>
      </c>
      <c r="T178" s="151">
        <f t="shared" si="23"/>
        <v>0</v>
      </c>
      <c r="AR178" s="152" t="s">
        <v>210</v>
      </c>
      <c r="AT178" s="152" t="s">
        <v>206</v>
      </c>
      <c r="AU178" s="152" t="s">
        <v>88</v>
      </c>
      <c r="AY178" s="13" t="s">
        <v>204</v>
      </c>
      <c r="BE178" s="153">
        <f t="shared" si="24"/>
        <v>0</v>
      </c>
      <c r="BF178" s="153">
        <f t="shared" si="25"/>
        <v>0</v>
      </c>
      <c r="BG178" s="153">
        <f t="shared" si="26"/>
        <v>0</v>
      </c>
      <c r="BH178" s="153">
        <f t="shared" si="27"/>
        <v>0</v>
      </c>
      <c r="BI178" s="153">
        <f t="shared" si="28"/>
        <v>0</v>
      </c>
      <c r="BJ178" s="13" t="s">
        <v>88</v>
      </c>
      <c r="BK178" s="153">
        <f t="shared" si="29"/>
        <v>0</v>
      </c>
      <c r="BL178" s="13" t="s">
        <v>210</v>
      </c>
      <c r="BM178" s="152" t="s">
        <v>2819</v>
      </c>
    </row>
    <row r="179" spans="2:65" s="1" customFormat="1" ht="16.5" customHeight="1" x14ac:dyDescent="0.2">
      <c r="B179" s="139"/>
      <c r="C179" s="140" t="s">
        <v>399</v>
      </c>
      <c r="D179" s="140" t="s">
        <v>206</v>
      </c>
      <c r="E179" s="141" t="s">
        <v>2820</v>
      </c>
      <c r="F179" s="142" t="s">
        <v>2821</v>
      </c>
      <c r="G179" s="143" t="s">
        <v>294</v>
      </c>
      <c r="H179" s="144">
        <v>10</v>
      </c>
      <c r="I179" s="145"/>
      <c r="J179" s="146">
        <f t="shared" si="20"/>
        <v>0</v>
      </c>
      <c r="K179" s="147"/>
      <c r="L179" s="28"/>
      <c r="M179" s="148" t="s">
        <v>1</v>
      </c>
      <c r="N179" s="149" t="s">
        <v>41</v>
      </c>
      <c r="P179" s="150">
        <f t="shared" si="21"/>
        <v>0</v>
      </c>
      <c r="Q179" s="150">
        <v>0</v>
      </c>
      <c r="R179" s="150">
        <f t="shared" si="22"/>
        <v>0</v>
      </c>
      <c r="S179" s="150">
        <v>0</v>
      </c>
      <c r="T179" s="151">
        <f t="shared" si="23"/>
        <v>0</v>
      </c>
      <c r="AR179" s="152" t="s">
        <v>210</v>
      </c>
      <c r="AT179" s="152" t="s">
        <v>206</v>
      </c>
      <c r="AU179" s="152" t="s">
        <v>88</v>
      </c>
      <c r="AY179" s="13" t="s">
        <v>204</v>
      </c>
      <c r="BE179" s="153">
        <f t="shared" si="24"/>
        <v>0</v>
      </c>
      <c r="BF179" s="153">
        <f t="shared" si="25"/>
        <v>0</v>
      </c>
      <c r="BG179" s="153">
        <f t="shared" si="26"/>
        <v>0</v>
      </c>
      <c r="BH179" s="153">
        <f t="shared" si="27"/>
        <v>0</v>
      </c>
      <c r="BI179" s="153">
        <f t="shared" si="28"/>
        <v>0</v>
      </c>
      <c r="BJ179" s="13" t="s">
        <v>88</v>
      </c>
      <c r="BK179" s="153">
        <f t="shared" si="29"/>
        <v>0</v>
      </c>
      <c r="BL179" s="13" t="s">
        <v>210</v>
      </c>
      <c r="BM179" s="152" t="s">
        <v>2822</v>
      </c>
    </row>
    <row r="180" spans="2:65" s="1" customFormat="1" ht="37.799999999999997" customHeight="1" x14ac:dyDescent="0.2">
      <c r="B180" s="139"/>
      <c r="C180" s="154" t="s">
        <v>403</v>
      </c>
      <c r="D180" s="154" t="s">
        <v>301</v>
      </c>
      <c r="E180" s="155" t="s">
        <v>2823</v>
      </c>
      <c r="F180" s="156" t="s">
        <v>2824</v>
      </c>
      <c r="G180" s="157" t="s">
        <v>294</v>
      </c>
      <c r="H180" s="158">
        <v>12</v>
      </c>
      <c r="I180" s="159"/>
      <c r="J180" s="160">
        <f t="shared" si="20"/>
        <v>0</v>
      </c>
      <c r="K180" s="161"/>
      <c r="L180" s="162"/>
      <c r="M180" s="163" t="s">
        <v>1</v>
      </c>
      <c r="N180" s="164" t="s">
        <v>41</v>
      </c>
      <c r="P180" s="150">
        <f t="shared" si="21"/>
        <v>0</v>
      </c>
      <c r="Q180" s="150">
        <v>1.0699999999999999E-2</v>
      </c>
      <c r="R180" s="150">
        <f t="shared" si="22"/>
        <v>0.12839999999999999</v>
      </c>
      <c r="S180" s="150">
        <v>0</v>
      </c>
      <c r="T180" s="151">
        <f t="shared" si="23"/>
        <v>0</v>
      </c>
      <c r="AR180" s="152" t="s">
        <v>233</v>
      </c>
      <c r="AT180" s="152" t="s">
        <v>301</v>
      </c>
      <c r="AU180" s="152" t="s">
        <v>88</v>
      </c>
      <c r="AY180" s="13" t="s">
        <v>204</v>
      </c>
      <c r="BE180" s="153">
        <f t="shared" si="24"/>
        <v>0</v>
      </c>
      <c r="BF180" s="153">
        <f t="shared" si="25"/>
        <v>0</v>
      </c>
      <c r="BG180" s="153">
        <f t="shared" si="26"/>
        <v>0</v>
      </c>
      <c r="BH180" s="153">
        <f t="shared" si="27"/>
        <v>0</v>
      </c>
      <c r="BI180" s="153">
        <f t="shared" si="28"/>
        <v>0</v>
      </c>
      <c r="BJ180" s="13" t="s">
        <v>88</v>
      </c>
      <c r="BK180" s="153">
        <f t="shared" si="29"/>
        <v>0</v>
      </c>
      <c r="BL180" s="13" t="s">
        <v>210</v>
      </c>
      <c r="BM180" s="152" t="s">
        <v>2825</v>
      </c>
    </row>
    <row r="181" spans="2:65" s="1" customFormat="1" ht="24.15" customHeight="1" x14ac:dyDescent="0.2">
      <c r="B181" s="139"/>
      <c r="C181" s="140" t="s">
        <v>407</v>
      </c>
      <c r="D181" s="140" t="s">
        <v>206</v>
      </c>
      <c r="E181" s="141" t="s">
        <v>2826</v>
      </c>
      <c r="F181" s="142" t="s">
        <v>2827</v>
      </c>
      <c r="G181" s="143" t="s">
        <v>294</v>
      </c>
      <c r="H181" s="144">
        <v>6</v>
      </c>
      <c r="I181" s="145"/>
      <c r="J181" s="146">
        <f t="shared" si="20"/>
        <v>0</v>
      </c>
      <c r="K181" s="147"/>
      <c r="L181" s="28"/>
      <c r="M181" s="148" t="s">
        <v>1</v>
      </c>
      <c r="N181" s="149" t="s">
        <v>41</v>
      </c>
      <c r="P181" s="150">
        <f t="shared" si="21"/>
        <v>0</v>
      </c>
      <c r="Q181" s="150">
        <v>0</v>
      </c>
      <c r="R181" s="150">
        <f t="shared" si="22"/>
        <v>0</v>
      </c>
      <c r="S181" s="150">
        <v>0</v>
      </c>
      <c r="T181" s="151">
        <f t="shared" si="23"/>
        <v>0</v>
      </c>
      <c r="AR181" s="152" t="s">
        <v>210</v>
      </c>
      <c r="AT181" s="152" t="s">
        <v>206</v>
      </c>
      <c r="AU181" s="152" t="s">
        <v>88</v>
      </c>
      <c r="AY181" s="13" t="s">
        <v>204</v>
      </c>
      <c r="BE181" s="153">
        <f t="shared" si="24"/>
        <v>0</v>
      </c>
      <c r="BF181" s="153">
        <f t="shared" si="25"/>
        <v>0</v>
      </c>
      <c r="BG181" s="153">
        <f t="shared" si="26"/>
        <v>0</v>
      </c>
      <c r="BH181" s="153">
        <f t="shared" si="27"/>
        <v>0</v>
      </c>
      <c r="BI181" s="153">
        <f t="shared" si="28"/>
        <v>0</v>
      </c>
      <c r="BJ181" s="13" t="s">
        <v>88</v>
      </c>
      <c r="BK181" s="153">
        <f t="shared" si="29"/>
        <v>0</v>
      </c>
      <c r="BL181" s="13" t="s">
        <v>210</v>
      </c>
      <c r="BM181" s="152" t="s">
        <v>2828</v>
      </c>
    </row>
    <row r="182" spans="2:65" s="1" customFormat="1" ht="33" customHeight="1" x14ac:dyDescent="0.2">
      <c r="B182" s="139"/>
      <c r="C182" s="154" t="s">
        <v>412</v>
      </c>
      <c r="D182" s="154" t="s">
        <v>301</v>
      </c>
      <c r="E182" s="155" t="s">
        <v>2829</v>
      </c>
      <c r="F182" s="156" t="s">
        <v>2830</v>
      </c>
      <c r="G182" s="157" t="s">
        <v>294</v>
      </c>
      <c r="H182" s="158">
        <v>7.2</v>
      </c>
      <c r="I182" s="159"/>
      <c r="J182" s="160">
        <f t="shared" si="20"/>
        <v>0</v>
      </c>
      <c r="K182" s="161"/>
      <c r="L182" s="162"/>
      <c r="M182" s="163" t="s">
        <v>1</v>
      </c>
      <c r="N182" s="164" t="s">
        <v>41</v>
      </c>
      <c r="P182" s="150">
        <f t="shared" si="21"/>
        <v>0</v>
      </c>
      <c r="Q182" s="150">
        <v>2.9999999999999997E-4</v>
      </c>
      <c r="R182" s="150">
        <f t="shared" si="22"/>
        <v>2.16E-3</v>
      </c>
      <c r="S182" s="150">
        <v>0</v>
      </c>
      <c r="T182" s="151">
        <f t="shared" si="23"/>
        <v>0</v>
      </c>
      <c r="AR182" s="152" t="s">
        <v>233</v>
      </c>
      <c r="AT182" s="152" t="s">
        <v>301</v>
      </c>
      <c r="AU182" s="152" t="s">
        <v>88</v>
      </c>
      <c r="AY182" s="13" t="s">
        <v>204</v>
      </c>
      <c r="BE182" s="153">
        <f t="shared" si="24"/>
        <v>0</v>
      </c>
      <c r="BF182" s="153">
        <f t="shared" si="25"/>
        <v>0</v>
      </c>
      <c r="BG182" s="153">
        <f t="shared" si="26"/>
        <v>0</v>
      </c>
      <c r="BH182" s="153">
        <f t="shared" si="27"/>
        <v>0</v>
      </c>
      <c r="BI182" s="153">
        <f t="shared" si="28"/>
        <v>0</v>
      </c>
      <c r="BJ182" s="13" t="s">
        <v>88</v>
      </c>
      <c r="BK182" s="153">
        <f t="shared" si="29"/>
        <v>0</v>
      </c>
      <c r="BL182" s="13" t="s">
        <v>210</v>
      </c>
      <c r="BM182" s="152" t="s">
        <v>2831</v>
      </c>
    </row>
    <row r="183" spans="2:65" s="1" customFormat="1" ht="33" customHeight="1" x14ac:dyDescent="0.2">
      <c r="B183" s="139"/>
      <c r="C183" s="140" t="s">
        <v>416</v>
      </c>
      <c r="D183" s="140" t="s">
        <v>206</v>
      </c>
      <c r="E183" s="141" t="s">
        <v>2832</v>
      </c>
      <c r="F183" s="142" t="s">
        <v>2833</v>
      </c>
      <c r="G183" s="143" t="s">
        <v>495</v>
      </c>
      <c r="H183" s="144">
        <v>210.88</v>
      </c>
      <c r="I183" s="145"/>
      <c r="J183" s="146">
        <f t="shared" si="20"/>
        <v>0</v>
      </c>
      <c r="K183" s="147"/>
      <c r="L183" s="28"/>
      <c r="M183" s="148" t="s">
        <v>1</v>
      </c>
      <c r="N183" s="149" t="s">
        <v>41</v>
      </c>
      <c r="P183" s="150">
        <f t="shared" si="21"/>
        <v>0</v>
      </c>
      <c r="Q183" s="150">
        <v>0.12661900000000001</v>
      </c>
      <c r="R183" s="150">
        <f t="shared" si="22"/>
        <v>26.701414720000002</v>
      </c>
      <c r="S183" s="150">
        <v>0</v>
      </c>
      <c r="T183" s="151">
        <f t="shared" si="23"/>
        <v>0</v>
      </c>
      <c r="AR183" s="152" t="s">
        <v>210</v>
      </c>
      <c r="AT183" s="152" t="s">
        <v>206</v>
      </c>
      <c r="AU183" s="152" t="s">
        <v>88</v>
      </c>
      <c r="AY183" s="13" t="s">
        <v>204</v>
      </c>
      <c r="BE183" s="153">
        <f t="shared" si="24"/>
        <v>0</v>
      </c>
      <c r="BF183" s="153">
        <f t="shared" si="25"/>
        <v>0</v>
      </c>
      <c r="BG183" s="153">
        <f t="shared" si="26"/>
        <v>0</v>
      </c>
      <c r="BH183" s="153">
        <f t="shared" si="27"/>
        <v>0</v>
      </c>
      <c r="BI183" s="153">
        <f t="shared" si="28"/>
        <v>0</v>
      </c>
      <c r="BJ183" s="13" t="s">
        <v>88</v>
      </c>
      <c r="BK183" s="153">
        <f t="shared" si="29"/>
        <v>0</v>
      </c>
      <c r="BL183" s="13" t="s">
        <v>210</v>
      </c>
      <c r="BM183" s="152" t="s">
        <v>2834</v>
      </c>
    </row>
    <row r="184" spans="2:65" s="1" customFormat="1" ht="24.15" customHeight="1" x14ac:dyDescent="0.2">
      <c r="B184" s="139"/>
      <c r="C184" s="154" t="s">
        <v>420</v>
      </c>
      <c r="D184" s="154" t="s">
        <v>301</v>
      </c>
      <c r="E184" s="155" t="s">
        <v>2835</v>
      </c>
      <c r="F184" s="156" t="s">
        <v>2836</v>
      </c>
      <c r="G184" s="157" t="s">
        <v>294</v>
      </c>
      <c r="H184" s="158">
        <v>64.994</v>
      </c>
      <c r="I184" s="159"/>
      <c r="J184" s="160">
        <f t="shared" si="20"/>
        <v>0</v>
      </c>
      <c r="K184" s="161"/>
      <c r="L184" s="162"/>
      <c r="M184" s="163" t="s">
        <v>1</v>
      </c>
      <c r="N184" s="164" t="s">
        <v>41</v>
      </c>
      <c r="P184" s="150">
        <f t="shared" si="21"/>
        <v>0</v>
      </c>
      <c r="Q184" s="150">
        <v>0.09</v>
      </c>
      <c r="R184" s="150">
        <f t="shared" si="22"/>
        <v>5.8494599999999997</v>
      </c>
      <c r="S184" s="150">
        <v>0</v>
      </c>
      <c r="T184" s="151">
        <f t="shared" si="23"/>
        <v>0</v>
      </c>
      <c r="AR184" s="152" t="s">
        <v>233</v>
      </c>
      <c r="AT184" s="152" t="s">
        <v>301</v>
      </c>
      <c r="AU184" s="152" t="s">
        <v>88</v>
      </c>
      <c r="AY184" s="13" t="s">
        <v>204</v>
      </c>
      <c r="BE184" s="153">
        <f t="shared" si="24"/>
        <v>0</v>
      </c>
      <c r="BF184" s="153">
        <f t="shared" si="25"/>
        <v>0</v>
      </c>
      <c r="BG184" s="153">
        <f t="shared" si="26"/>
        <v>0</v>
      </c>
      <c r="BH184" s="153">
        <f t="shared" si="27"/>
        <v>0</v>
      </c>
      <c r="BI184" s="153">
        <f t="shared" si="28"/>
        <v>0</v>
      </c>
      <c r="BJ184" s="13" t="s">
        <v>88</v>
      </c>
      <c r="BK184" s="153">
        <f t="shared" si="29"/>
        <v>0</v>
      </c>
      <c r="BL184" s="13" t="s">
        <v>210</v>
      </c>
      <c r="BM184" s="152" t="s">
        <v>2837</v>
      </c>
    </row>
    <row r="185" spans="2:65" s="1" customFormat="1" ht="16.5" customHeight="1" x14ac:dyDescent="0.2">
      <c r="B185" s="139"/>
      <c r="C185" s="154" t="s">
        <v>424</v>
      </c>
      <c r="D185" s="154" t="s">
        <v>301</v>
      </c>
      <c r="E185" s="155" t="s">
        <v>2838</v>
      </c>
      <c r="F185" s="156" t="s">
        <v>2839</v>
      </c>
      <c r="G185" s="157" t="s">
        <v>294</v>
      </c>
      <c r="H185" s="158">
        <v>147.995</v>
      </c>
      <c r="I185" s="159"/>
      <c r="J185" s="160">
        <f t="shared" si="20"/>
        <v>0</v>
      </c>
      <c r="K185" s="161"/>
      <c r="L185" s="162"/>
      <c r="M185" s="163" t="s">
        <v>1</v>
      </c>
      <c r="N185" s="164" t="s">
        <v>41</v>
      </c>
      <c r="P185" s="150">
        <f t="shared" si="21"/>
        <v>0</v>
      </c>
      <c r="Q185" s="150">
        <v>8.5000000000000006E-2</v>
      </c>
      <c r="R185" s="150">
        <f t="shared" si="22"/>
        <v>12.579575000000002</v>
      </c>
      <c r="S185" s="150">
        <v>0</v>
      </c>
      <c r="T185" s="151">
        <f t="shared" si="23"/>
        <v>0</v>
      </c>
      <c r="AR185" s="152" t="s">
        <v>233</v>
      </c>
      <c r="AT185" s="152" t="s">
        <v>301</v>
      </c>
      <c r="AU185" s="152" t="s">
        <v>88</v>
      </c>
      <c r="AY185" s="13" t="s">
        <v>204</v>
      </c>
      <c r="BE185" s="153">
        <f t="shared" si="24"/>
        <v>0</v>
      </c>
      <c r="BF185" s="153">
        <f t="shared" si="25"/>
        <v>0</v>
      </c>
      <c r="BG185" s="153">
        <f t="shared" si="26"/>
        <v>0</v>
      </c>
      <c r="BH185" s="153">
        <f t="shared" si="27"/>
        <v>0</v>
      </c>
      <c r="BI185" s="153">
        <f t="shared" si="28"/>
        <v>0</v>
      </c>
      <c r="BJ185" s="13" t="s">
        <v>88</v>
      </c>
      <c r="BK185" s="153">
        <f t="shared" si="29"/>
        <v>0</v>
      </c>
      <c r="BL185" s="13" t="s">
        <v>210</v>
      </c>
      <c r="BM185" s="152" t="s">
        <v>2840</v>
      </c>
    </row>
    <row r="186" spans="2:65" s="1" customFormat="1" ht="33" customHeight="1" x14ac:dyDescent="0.2">
      <c r="B186" s="139"/>
      <c r="C186" s="140" t="s">
        <v>428</v>
      </c>
      <c r="D186" s="140" t="s">
        <v>206</v>
      </c>
      <c r="E186" s="141" t="s">
        <v>2841</v>
      </c>
      <c r="F186" s="142" t="s">
        <v>2842</v>
      </c>
      <c r="G186" s="143" t="s">
        <v>209</v>
      </c>
      <c r="H186" s="144">
        <v>11.071999999999999</v>
      </c>
      <c r="I186" s="145"/>
      <c r="J186" s="146">
        <f t="shared" si="20"/>
        <v>0</v>
      </c>
      <c r="K186" s="147"/>
      <c r="L186" s="28"/>
      <c r="M186" s="148" t="s">
        <v>1</v>
      </c>
      <c r="N186" s="149" t="s">
        <v>41</v>
      </c>
      <c r="P186" s="150">
        <f t="shared" si="21"/>
        <v>0</v>
      </c>
      <c r="Q186" s="150">
        <v>2.2151320000000001</v>
      </c>
      <c r="R186" s="150">
        <f t="shared" si="22"/>
        <v>24.525941503999999</v>
      </c>
      <c r="S186" s="150">
        <v>0</v>
      </c>
      <c r="T186" s="151">
        <f t="shared" si="23"/>
        <v>0</v>
      </c>
      <c r="AR186" s="152" t="s">
        <v>210</v>
      </c>
      <c r="AT186" s="152" t="s">
        <v>206</v>
      </c>
      <c r="AU186" s="152" t="s">
        <v>88</v>
      </c>
      <c r="AY186" s="13" t="s">
        <v>204</v>
      </c>
      <c r="BE186" s="153">
        <f t="shared" si="24"/>
        <v>0</v>
      </c>
      <c r="BF186" s="153">
        <f t="shared" si="25"/>
        <v>0</v>
      </c>
      <c r="BG186" s="153">
        <f t="shared" si="26"/>
        <v>0</v>
      </c>
      <c r="BH186" s="153">
        <f t="shared" si="27"/>
        <v>0</v>
      </c>
      <c r="BI186" s="153">
        <f t="shared" si="28"/>
        <v>0</v>
      </c>
      <c r="BJ186" s="13" t="s">
        <v>88</v>
      </c>
      <c r="BK186" s="153">
        <f t="shared" si="29"/>
        <v>0</v>
      </c>
      <c r="BL186" s="13" t="s">
        <v>210</v>
      </c>
      <c r="BM186" s="152" t="s">
        <v>2843</v>
      </c>
    </row>
    <row r="187" spans="2:65" s="1" customFormat="1" ht="24.15" customHeight="1" x14ac:dyDescent="0.2">
      <c r="B187" s="139"/>
      <c r="C187" s="140" t="s">
        <v>432</v>
      </c>
      <c r="D187" s="140" t="s">
        <v>206</v>
      </c>
      <c r="E187" s="141" t="s">
        <v>2844</v>
      </c>
      <c r="F187" s="142" t="s">
        <v>2845</v>
      </c>
      <c r="G187" s="143" t="s">
        <v>495</v>
      </c>
      <c r="H187" s="144">
        <v>5.5</v>
      </c>
      <c r="I187" s="145"/>
      <c r="J187" s="146">
        <f t="shared" si="20"/>
        <v>0</v>
      </c>
      <c r="K187" s="147"/>
      <c r="L187" s="28"/>
      <c r="M187" s="148" t="s">
        <v>1</v>
      </c>
      <c r="N187" s="149" t="s">
        <v>41</v>
      </c>
      <c r="P187" s="150">
        <f t="shared" si="21"/>
        <v>0</v>
      </c>
      <c r="Q187" s="150">
        <v>0</v>
      </c>
      <c r="R187" s="150">
        <f t="shared" si="22"/>
        <v>0</v>
      </c>
      <c r="S187" s="150">
        <v>0</v>
      </c>
      <c r="T187" s="151">
        <f t="shared" si="23"/>
        <v>0</v>
      </c>
      <c r="AR187" s="152" t="s">
        <v>210</v>
      </c>
      <c r="AT187" s="152" t="s">
        <v>206</v>
      </c>
      <c r="AU187" s="152" t="s">
        <v>88</v>
      </c>
      <c r="AY187" s="13" t="s">
        <v>204</v>
      </c>
      <c r="BE187" s="153">
        <f t="shared" si="24"/>
        <v>0</v>
      </c>
      <c r="BF187" s="153">
        <f t="shared" si="25"/>
        <v>0</v>
      </c>
      <c r="BG187" s="153">
        <f t="shared" si="26"/>
        <v>0</v>
      </c>
      <c r="BH187" s="153">
        <f t="shared" si="27"/>
        <v>0</v>
      </c>
      <c r="BI187" s="153">
        <f t="shared" si="28"/>
        <v>0</v>
      </c>
      <c r="BJ187" s="13" t="s">
        <v>88</v>
      </c>
      <c r="BK187" s="153">
        <f t="shared" si="29"/>
        <v>0</v>
      </c>
      <c r="BL187" s="13" t="s">
        <v>210</v>
      </c>
      <c r="BM187" s="152" t="s">
        <v>2846</v>
      </c>
    </row>
    <row r="188" spans="2:65" s="1" customFormat="1" ht="16.5" customHeight="1" x14ac:dyDescent="0.2">
      <c r="B188" s="139"/>
      <c r="C188" s="154" t="s">
        <v>436</v>
      </c>
      <c r="D188" s="154" t="s">
        <v>301</v>
      </c>
      <c r="E188" s="155" t="s">
        <v>2847</v>
      </c>
      <c r="F188" s="156" t="s">
        <v>2848</v>
      </c>
      <c r="G188" s="157" t="s">
        <v>495</v>
      </c>
      <c r="H188" s="158">
        <v>5.5549999999999997</v>
      </c>
      <c r="I188" s="159"/>
      <c r="J188" s="160">
        <f t="shared" si="20"/>
        <v>0</v>
      </c>
      <c r="K188" s="161"/>
      <c r="L188" s="162"/>
      <c r="M188" s="163" t="s">
        <v>1</v>
      </c>
      <c r="N188" s="164" t="s">
        <v>41</v>
      </c>
      <c r="P188" s="150">
        <f t="shared" si="21"/>
        <v>0</v>
      </c>
      <c r="Q188" s="150">
        <v>3.0000000000000001E-5</v>
      </c>
      <c r="R188" s="150">
        <f t="shared" si="22"/>
        <v>1.6664999999999998E-4</v>
      </c>
      <c r="S188" s="150">
        <v>0</v>
      </c>
      <c r="T188" s="151">
        <f t="shared" si="23"/>
        <v>0</v>
      </c>
      <c r="AR188" s="152" t="s">
        <v>233</v>
      </c>
      <c r="AT188" s="152" t="s">
        <v>301</v>
      </c>
      <c r="AU188" s="152" t="s">
        <v>88</v>
      </c>
      <c r="AY188" s="13" t="s">
        <v>204</v>
      </c>
      <c r="BE188" s="153">
        <f t="shared" si="24"/>
        <v>0</v>
      </c>
      <c r="BF188" s="153">
        <f t="shared" si="25"/>
        <v>0</v>
      </c>
      <c r="BG188" s="153">
        <f t="shared" si="26"/>
        <v>0</v>
      </c>
      <c r="BH188" s="153">
        <f t="shared" si="27"/>
        <v>0</v>
      </c>
      <c r="BI188" s="153">
        <f t="shared" si="28"/>
        <v>0</v>
      </c>
      <c r="BJ188" s="13" t="s">
        <v>88</v>
      </c>
      <c r="BK188" s="153">
        <f t="shared" si="29"/>
        <v>0</v>
      </c>
      <c r="BL188" s="13" t="s">
        <v>210</v>
      </c>
      <c r="BM188" s="152" t="s">
        <v>2849</v>
      </c>
    </row>
    <row r="189" spans="2:65" s="1" customFormat="1" ht="16.5" customHeight="1" x14ac:dyDescent="0.2">
      <c r="B189" s="139"/>
      <c r="C189" s="140" t="s">
        <v>440</v>
      </c>
      <c r="D189" s="140" t="s">
        <v>206</v>
      </c>
      <c r="E189" s="141" t="s">
        <v>2850</v>
      </c>
      <c r="F189" s="142" t="s">
        <v>2851</v>
      </c>
      <c r="G189" s="143" t="s">
        <v>495</v>
      </c>
      <c r="H189" s="144">
        <v>5.5</v>
      </c>
      <c r="I189" s="145"/>
      <c r="J189" s="146">
        <f t="shared" si="20"/>
        <v>0</v>
      </c>
      <c r="K189" s="147"/>
      <c r="L189" s="28"/>
      <c r="M189" s="148" t="s">
        <v>1</v>
      </c>
      <c r="N189" s="149" t="s">
        <v>41</v>
      </c>
      <c r="P189" s="150">
        <f t="shared" si="21"/>
        <v>0</v>
      </c>
      <c r="Q189" s="150">
        <v>2.221E-4</v>
      </c>
      <c r="R189" s="150">
        <f t="shared" si="22"/>
        <v>1.2215500000000001E-3</v>
      </c>
      <c r="S189" s="150">
        <v>0</v>
      </c>
      <c r="T189" s="151">
        <f t="shared" si="23"/>
        <v>0</v>
      </c>
      <c r="AR189" s="152" t="s">
        <v>210</v>
      </c>
      <c r="AT189" s="152" t="s">
        <v>206</v>
      </c>
      <c r="AU189" s="152" t="s">
        <v>88</v>
      </c>
      <c r="AY189" s="13" t="s">
        <v>204</v>
      </c>
      <c r="BE189" s="153">
        <f t="shared" si="24"/>
        <v>0</v>
      </c>
      <c r="BF189" s="153">
        <f t="shared" si="25"/>
        <v>0</v>
      </c>
      <c r="BG189" s="153">
        <f t="shared" si="26"/>
        <v>0</v>
      </c>
      <c r="BH189" s="153">
        <f t="shared" si="27"/>
        <v>0</v>
      </c>
      <c r="BI189" s="153">
        <f t="shared" si="28"/>
        <v>0</v>
      </c>
      <c r="BJ189" s="13" t="s">
        <v>88</v>
      </c>
      <c r="BK189" s="153">
        <f t="shared" si="29"/>
        <v>0</v>
      </c>
      <c r="BL189" s="13" t="s">
        <v>210</v>
      </c>
      <c r="BM189" s="152" t="s">
        <v>2852</v>
      </c>
    </row>
    <row r="190" spans="2:65" s="1" customFormat="1" ht="24.15" customHeight="1" x14ac:dyDescent="0.2">
      <c r="B190" s="139"/>
      <c r="C190" s="140" t="s">
        <v>444</v>
      </c>
      <c r="D190" s="140" t="s">
        <v>206</v>
      </c>
      <c r="E190" s="141" t="s">
        <v>2853</v>
      </c>
      <c r="F190" s="142" t="s">
        <v>2854</v>
      </c>
      <c r="G190" s="143" t="s">
        <v>495</v>
      </c>
      <c r="H190" s="144">
        <v>5.5</v>
      </c>
      <c r="I190" s="145"/>
      <c r="J190" s="146">
        <f t="shared" si="20"/>
        <v>0</v>
      </c>
      <c r="K190" s="147"/>
      <c r="L190" s="28"/>
      <c r="M190" s="148" t="s">
        <v>1</v>
      </c>
      <c r="N190" s="149" t="s">
        <v>41</v>
      </c>
      <c r="P190" s="150">
        <f t="shared" si="21"/>
        <v>0</v>
      </c>
      <c r="Q190" s="150">
        <v>1.9999999999999999E-7</v>
      </c>
      <c r="R190" s="150">
        <f t="shared" si="22"/>
        <v>1.1000000000000001E-6</v>
      </c>
      <c r="S190" s="150">
        <v>0</v>
      </c>
      <c r="T190" s="151">
        <f t="shared" si="23"/>
        <v>0</v>
      </c>
      <c r="AR190" s="152" t="s">
        <v>210</v>
      </c>
      <c r="AT190" s="152" t="s">
        <v>206</v>
      </c>
      <c r="AU190" s="152" t="s">
        <v>88</v>
      </c>
      <c r="AY190" s="13" t="s">
        <v>204</v>
      </c>
      <c r="BE190" s="153">
        <f t="shared" si="24"/>
        <v>0</v>
      </c>
      <c r="BF190" s="153">
        <f t="shared" si="25"/>
        <v>0</v>
      </c>
      <c r="BG190" s="153">
        <f t="shared" si="26"/>
        <v>0</v>
      </c>
      <c r="BH190" s="153">
        <f t="shared" si="27"/>
        <v>0</v>
      </c>
      <c r="BI190" s="153">
        <f t="shared" si="28"/>
        <v>0</v>
      </c>
      <c r="BJ190" s="13" t="s">
        <v>88</v>
      </c>
      <c r="BK190" s="153">
        <f t="shared" si="29"/>
        <v>0</v>
      </c>
      <c r="BL190" s="13" t="s">
        <v>210</v>
      </c>
      <c r="BM190" s="152" t="s">
        <v>2855</v>
      </c>
    </row>
    <row r="191" spans="2:65" s="1" customFormat="1" ht="24.15" customHeight="1" x14ac:dyDescent="0.2">
      <c r="B191" s="139"/>
      <c r="C191" s="140" t="s">
        <v>448</v>
      </c>
      <c r="D191" s="140" t="s">
        <v>206</v>
      </c>
      <c r="E191" s="141" t="s">
        <v>2856</v>
      </c>
      <c r="F191" s="142" t="s">
        <v>2857</v>
      </c>
      <c r="G191" s="143" t="s">
        <v>495</v>
      </c>
      <c r="H191" s="144">
        <v>5.5</v>
      </c>
      <c r="I191" s="145"/>
      <c r="J191" s="146">
        <f t="shared" si="20"/>
        <v>0</v>
      </c>
      <c r="K191" s="147"/>
      <c r="L191" s="28"/>
      <c r="M191" s="148" t="s">
        <v>1</v>
      </c>
      <c r="N191" s="149" t="s">
        <v>41</v>
      </c>
      <c r="P191" s="150">
        <f t="shared" si="21"/>
        <v>0</v>
      </c>
      <c r="Q191" s="150">
        <v>2.4999999999999999E-7</v>
      </c>
      <c r="R191" s="150">
        <f t="shared" si="22"/>
        <v>1.375E-6</v>
      </c>
      <c r="S191" s="150">
        <v>0</v>
      </c>
      <c r="T191" s="151">
        <f t="shared" si="23"/>
        <v>0</v>
      </c>
      <c r="AR191" s="152" t="s">
        <v>210</v>
      </c>
      <c r="AT191" s="152" t="s">
        <v>206</v>
      </c>
      <c r="AU191" s="152" t="s">
        <v>88</v>
      </c>
      <c r="AY191" s="13" t="s">
        <v>204</v>
      </c>
      <c r="BE191" s="153">
        <f t="shared" si="24"/>
        <v>0</v>
      </c>
      <c r="BF191" s="153">
        <f t="shared" si="25"/>
        <v>0</v>
      </c>
      <c r="BG191" s="153">
        <f t="shared" si="26"/>
        <v>0</v>
      </c>
      <c r="BH191" s="153">
        <f t="shared" si="27"/>
        <v>0</v>
      </c>
      <c r="BI191" s="153">
        <f t="shared" si="28"/>
        <v>0</v>
      </c>
      <c r="BJ191" s="13" t="s">
        <v>88</v>
      </c>
      <c r="BK191" s="153">
        <f t="shared" si="29"/>
        <v>0</v>
      </c>
      <c r="BL191" s="13" t="s">
        <v>210</v>
      </c>
      <c r="BM191" s="152" t="s">
        <v>2858</v>
      </c>
    </row>
    <row r="192" spans="2:65" s="1" customFormat="1" ht="37.799999999999997" customHeight="1" x14ac:dyDescent="0.2">
      <c r="B192" s="139"/>
      <c r="C192" s="140" t="s">
        <v>452</v>
      </c>
      <c r="D192" s="140" t="s">
        <v>206</v>
      </c>
      <c r="E192" s="141" t="s">
        <v>2859</v>
      </c>
      <c r="F192" s="142" t="s">
        <v>2860</v>
      </c>
      <c r="G192" s="143" t="s">
        <v>495</v>
      </c>
      <c r="H192" s="144">
        <v>5</v>
      </c>
      <c r="I192" s="145"/>
      <c r="J192" s="146">
        <f t="shared" si="20"/>
        <v>0</v>
      </c>
      <c r="K192" s="147"/>
      <c r="L192" s="28"/>
      <c r="M192" s="148" t="s">
        <v>1</v>
      </c>
      <c r="N192" s="149" t="s">
        <v>41</v>
      </c>
      <c r="P192" s="150">
        <f t="shared" si="21"/>
        <v>0</v>
      </c>
      <c r="Q192" s="150">
        <v>0.289417965</v>
      </c>
      <c r="R192" s="150">
        <f t="shared" si="22"/>
        <v>1.4470898249999999</v>
      </c>
      <c r="S192" s="150">
        <v>0</v>
      </c>
      <c r="T192" s="151">
        <f t="shared" si="23"/>
        <v>0</v>
      </c>
      <c r="AR192" s="152" t="s">
        <v>210</v>
      </c>
      <c r="AT192" s="152" t="s">
        <v>206</v>
      </c>
      <c r="AU192" s="152" t="s">
        <v>88</v>
      </c>
      <c r="AY192" s="13" t="s">
        <v>204</v>
      </c>
      <c r="BE192" s="153">
        <f t="shared" si="24"/>
        <v>0</v>
      </c>
      <c r="BF192" s="153">
        <f t="shared" si="25"/>
        <v>0</v>
      </c>
      <c r="BG192" s="153">
        <f t="shared" si="26"/>
        <v>0</v>
      </c>
      <c r="BH192" s="153">
        <f t="shared" si="27"/>
        <v>0</v>
      </c>
      <c r="BI192" s="153">
        <f t="shared" si="28"/>
        <v>0</v>
      </c>
      <c r="BJ192" s="13" t="s">
        <v>88</v>
      </c>
      <c r="BK192" s="153">
        <f t="shared" si="29"/>
        <v>0</v>
      </c>
      <c r="BL192" s="13" t="s">
        <v>210</v>
      </c>
      <c r="BM192" s="152" t="s">
        <v>2861</v>
      </c>
    </row>
    <row r="193" spans="2:65" s="1" customFormat="1" ht="37.799999999999997" customHeight="1" x14ac:dyDescent="0.2">
      <c r="B193" s="139"/>
      <c r="C193" s="154" t="s">
        <v>456</v>
      </c>
      <c r="D193" s="154" t="s">
        <v>301</v>
      </c>
      <c r="E193" s="155" t="s">
        <v>2862</v>
      </c>
      <c r="F193" s="156" t="s">
        <v>2863</v>
      </c>
      <c r="G193" s="157" t="s">
        <v>294</v>
      </c>
      <c r="H193" s="158">
        <v>5</v>
      </c>
      <c r="I193" s="159"/>
      <c r="J193" s="160">
        <f t="shared" si="20"/>
        <v>0</v>
      </c>
      <c r="K193" s="161"/>
      <c r="L193" s="162"/>
      <c r="M193" s="163" t="s">
        <v>1</v>
      </c>
      <c r="N193" s="164" t="s">
        <v>41</v>
      </c>
      <c r="P193" s="150">
        <f t="shared" si="21"/>
        <v>0</v>
      </c>
      <c r="Q193" s="150">
        <v>3.5000000000000003E-2</v>
      </c>
      <c r="R193" s="150">
        <f t="shared" si="22"/>
        <v>0.17500000000000002</v>
      </c>
      <c r="S193" s="150">
        <v>0</v>
      </c>
      <c r="T193" s="151">
        <f t="shared" si="23"/>
        <v>0</v>
      </c>
      <c r="AR193" s="152" t="s">
        <v>233</v>
      </c>
      <c r="AT193" s="152" t="s">
        <v>301</v>
      </c>
      <c r="AU193" s="152" t="s">
        <v>88</v>
      </c>
      <c r="AY193" s="13" t="s">
        <v>204</v>
      </c>
      <c r="BE193" s="153">
        <f t="shared" si="24"/>
        <v>0</v>
      </c>
      <c r="BF193" s="153">
        <f t="shared" si="25"/>
        <v>0</v>
      </c>
      <c r="BG193" s="153">
        <f t="shared" si="26"/>
        <v>0</v>
      </c>
      <c r="BH193" s="153">
        <f t="shared" si="27"/>
        <v>0</v>
      </c>
      <c r="BI193" s="153">
        <f t="shared" si="28"/>
        <v>0</v>
      </c>
      <c r="BJ193" s="13" t="s">
        <v>88</v>
      </c>
      <c r="BK193" s="153">
        <f t="shared" si="29"/>
        <v>0</v>
      </c>
      <c r="BL193" s="13" t="s">
        <v>210</v>
      </c>
      <c r="BM193" s="152" t="s">
        <v>2864</v>
      </c>
    </row>
    <row r="194" spans="2:65" s="1" customFormat="1" ht="44.25" customHeight="1" x14ac:dyDescent="0.2">
      <c r="B194" s="139"/>
      <c r="C194" s="154" t="s">
        <v>460</v>
      </c>
      <c r="D194" s="154" t="s">
        <v>301</v>
      </c>
      <c r="E194" s="155" t="s">
        <v>2865</v>
      </c>
      <c r="F194" s="156" t="s">
        <v>2866</v>
      </c>
      <c r="G194" s="157" t="s">
        <v>294</v>
      </c>
      <c r="H194" s="158">
        <v>10</v>
      </c>
      <c r="I194" s="159"/>
      <c r="J194" s="160">
        <f t="shared" si="20"/>
        <v>0</v>
      </c>
      <c r="K194" s="161"/>
      <c r="L194" s="162"/>
      <c r="M194" s="163" t="s">
        <v>1</v>
      </c>
      <c r="N194" s="164" t="s">
        <v>41</v>
      </c>
      <c r="P194" s="150">
        <f t="shared" si="21"/>
        <v>0</v>
      </c>
      <c r="Q194" s="150">
        <v>5.0400000000000002E-3</v>
      </c>
      <c r="R194" s="150">
        <f t="shared" si="22"/>
        <v>5.04E-2</v>
      </c>
      <c r="S194" s="150">
        <v>0</v>
      </c>
      <c r="T194" s="151">
        <f t="shared" si="23"/>
        <v>0</v>
      </c>
      <c r="AR194" s="152" t="s">
        <v>233</v>
      </c>
      <c r="AT194" s="152" t="s">
        <v>301</v>
      </c>
      <c r="AU194" s="152" t="s">
        <v>88</v>
      </c>
      <c r="AY194" s="13" t="s">
        <v>204</v>
      </c>
      <c r="BE194" s="153">
        <f t="shared" si="24"/>
        <v>0</v>
      </c>
      <c r="BF194" s="153">
        <f t="shared" si="25"/>
        <v>0</v>
      </c>
      <c r="BG194" s="153">
        <f t="shared" si="26"/>
        <v>0</v>
      </c>
      <c r="BH194" s="153">
        <f t="shared" si="27"/>
        <v>0</v>
      </c>
      <c r="BI194" s="153">
        <f t="shared" si="28"/>
        <v>0</v>
      </c>
      <c r="BJ194" s="13" t="s">
        <v>88</v>
      </c>
      <c r="BK194" s="153">
        <f t="shared" si="29"/>
        <v>0</v>
      </c>
      <c r="BL194" s="13" t="s">
        <v>210</v>
      </c>
      <c r="BM194" s="152" t="s">
        <v>2867</v>
      </c>
    </row>
    <row r="195" spans="2:65" s="1" customFormat="1" ht="37.799999999999997" customHeight="1" x14ac:dyDescent="0.2">
      <c r="B195" s="139"/>
      <c r="C195" s="154" t="s">
        <v>464</v>
      </c>
      <c r="D195" s="154" t="s">
        <v>301</v>
      </c>
      <c r="E195" s="155" t="s">
        <v>2868</v>
      </c>
      <c r="F195" s="156" t="s">
        <v>2869</v>
      </c>
      <c r="G195" s="157" t="s">
        <v>294</v>
      </c>
      <c r="H195" s="158">
        <v>2</v>
      </c>
      <c r="I195" s="159"/>
      <c r="J195" s="160">
        <f t="shared" si="20"/>
        <v>0</v>
      </c>
      <c r="K195" s="161"/>
      <c r="L195" s="162"/>
      <c r="M195" s="163" t="s">
        <v>1</v>
      </c>
      <c r="N195" s="164" t="s">
        <v>41</v>
      </c>
      <c r="P195" s="150">
        <f t="shared" si="21"/>
        <v>0</v>
      </c>
      <c r="Q195" s="150">
        <v>5.0000000000000001E-4</v>
      </c>
      <c r="R195" s="150">
        <f t="shared" si="22"/>
        <v>1E-3</v>
      </c>
      <c r="S195" s="150">
        <v>0</v>
      </c>
      <c r="T195" s="151">
        <f t="shared" si="23"/>
        <v>0</v>
      </c>
      <c r="AR195" s="152" t="s">
        <v>233</v>
      </c>
      <c r="AT195" s="152" t="s">
        <v>301</v>
      </c>
      <c r="AU195" s="152" t="s">
        <v>88</v>
      </c>
      <c r="AY195" s="13" t="s">
        <v>204</v>
      </c>
      <c r="BE195" s="153">
        <f t="shared" si="24"/>
        <v>0</v>
      </c>
      <c r="BF195" s="153">
        <f t="shared" si="25"/>
        <v>0</v>
      </c>
      <c r="BG195" s="153">
        <f t="shared" si="26"/>
        <v>0</v>
      </c>
      <c r="BH195" s="153">
        <f t="shared" si="27"/>
        <v>0</v>
      </c>
      <c r="BI195" s="153">
        <f t="shared" si="28"/>
        <v>0</v>
      </c>
      <c r="BJ195" s="13" t="s">
        <v>88</v>
      </c>
      <c r="BK195" s="153">
        <f t="shared" si="29"/>
        <v>0</v>
      </c>
      <c r="BL195" s="13" t="s">
        <v>210</v>
      </c>
      <c r="BM195" s="152" t="s">
        <v>2870</v>
      </c>
    </row>
    <row r="196" spans="2:65" s="1" customFormat="1" ht="24.15" customHeight="1" x14ac:dyDescent="0.2">
      <c r="B196" s="139"/>
      <c r="C196" s="140" t="s">
        <v>468</v>
      </c>
      <c r="D196" s="140" t="s">
        <v>206</v>
      </c>
      <c r="E196" s="141" t="s">
        <v>2871</v>
      </c>
      <c r="F196" s="142" t="s">
        <v>2872</v>
      </c>
      <c r="G196" s="143" t="s">
        <v>294</v>
      </c>
      <c r="H196" s="144">
        <v>1</v>
      </c>
      <c r="I196" s="145"/>
      <c r="J196" s="146">
        <f t="shared" si="20"/>
        <v>0</v>
      </c>
      <c r="K196" s="147"/>
      <c r="L196" s="28"/>
      <c r="M196" s="148" t="s">
        <v>1</v>
      </c>
      <c r="N196" s="149" t="s">
        <v>41</v>
      </c>
      <c r="P196" s="150">
        <f t="shared" si="21"/>
        <v>0</v>
      </c>
      <c r="Q196" s="150">
        <v>0.22494936500000001</v>
      </c>
      <c r="R196" s="150">
        <f t="shared" si="22"/>
        <v>0.22494936500000001</v>
      </c>
      <c r="S196" s="150">
        <v>0</v>
      </c>
      <c r="T196" s="151">
        <f t="shared" si="23"/>
        <v>0</v>
      </c>
      <c r="AR196" s="152" t="s">
        <v>210</v>
      </c>
      <c r="AT196" s="152" t="s">
        <v>206</v>
      </c>
      <c r="AU196" s="152" t="s">
        <v>88</v>
      </c>
      <c r="AY196" s="13" t="s">
        <v>204</v>
      </c>
      <c r="BE196" s="153">
        <f t="shared" si="24"/>
        <v>0</v>
      </c>
      <c r="BF196" s="153">
        <f t="shared" si="25"/>
        <v>0</v>
      </c>
      <c r="BG196" s="153">
        <f t="shared" si="26"/>
        <v>0</v>
      </c>
      <c r="BH196" s="153">
        <f t="shared" si="27"/>
        <v>0</v>
      </c>
      <c r="BI196" s="153">
        <f t="shared" si="28"/>
        <v>0</v>
      </c>
      <c r="BJ196" s="13" t="s">
        <v>88</v>
      </c>
      <c r="BK196" s="153">
        <f t="shared" si="29"/>
        <v>0</v>
      </c>
      <c r="BL196" s="13" t="s">
        <v>210</v>
      </c>
      <c r="BM196" s="152" t="s">
        <v>2873</v>
      </c>
    </row>
    <row r="197" spans="2:65" s="1" customFormat="1" ht="44.25" customHeight="1" x14ac:dyDescent="0.2">
      <c r="B197" s="139"/>
      <c r="C197" s="154" t="s">
        <v>472</v>
      </c>
      <c r="D197" s="154" t="s">
        <v>301</v>
      </c>
      <c r="E197" s="155" t="s">
        <v>2874</v>
      </c>
      <c r="F197" s="156" t="s">
        <v>2875</v>
      </c>
      <c r="G197" s="157" t="s">
        <v>294</v>
      </c>
      <c r="H197" s="158">
        <v>1</v>
      </c>
      <c r="I197" s="159"/>
      <c r="J197" s="160">
        <f t="shared" si="20"/>
        <v>0</v>
      </c>
      <c r="K197" s="161"/>
      <c r="L197" s="162"/>
      <c r="M197" s="163" t="s">
        <v>1</v>
      </c>
      <c r="N197" s="164" t="s">
        <v>41</v>
      </c>
      <c r="P197" s="150">
        <f t="shared" si="21"/>
        <v>0</v>
      </c>
      <c r="Q197" s="150">
        <v>4.9000000000000002E-2</v>
      </c>
      <c r="R197" s="150">
        <f t="shared" si="22"/>
        <v>4.9000000000000002E-2</v>
      </c>
      <c r="S197" s="150">
        <v>0</v>
      </c>
      <c r="T197" s="151">
        <f t="shared" si="23"/>
        <v>0</v>
      </c>
      <c r="AR197" s="152" t="s">
        <v>233</v>
      </c>
      <c r="AT197" s="152" t="s">
        <v>301</v>
      </c>
      <c r="AU197" s="152" t="s">
        <v>88</v>
      </c>
      <c r="AY197" s="13" t="s">
        <v>204</v>
      </c>
      <c r="BE197" s="153">
        <f t="shared" si="24"/>
        <v>0</v>
      </c>
      <c r="BF197" s="153">
        <f t="shared" si="25"/>
        <v>0</v>
      </c>
      <c r="BG197" s="153">
        <f t="shared" si="26"/>
        <v>0</v>
      </c>
      <c r="BH197" s="153">
        <f t="shared" si="27"/>
        <v>0</v>
      </c>
      <c r="BI197" s="153">
        <f t="shared" si="28"/>
        <v>0</v>
      </c>
      <c r="BJ197" s="13" t="s">
        <v>88</v>
      </c>
      <c r="BK197" s="153">
        <f t="shared" si="29"/>
        <v>0</v>
      </c>
      <c r="BL197" s="13" t="s">
        <v>210</v>
      </c>
      <c r="BM197" s="152" t="s">
        <v>2876</v>
      </c>
    </row>
    <row r="198" spans="2:65" s="1" customFormat="1" ht="24.15" customHeight="1" x14ac:dyDescent="0.2">
      <c r="B198" s="139"/>
      <c r="C198" s="140" t="s">
        <v>476</v>
      </c>
      <c r="D198" s="140" t="s">
        <v>206</v>
      </c>
      <c r="E198" s="141" t="s">
        <v>2877</v>
      </c>
      <c r="F198" s="142" t="s">
        <v>2878</v>
      </c>
      <c r="G198" s="143" t="s">
        <v>294</v>
      </c>
      <c r="H198" s="144">
        <v>1</v>
      </c>
      <c r="I198" s="145"/>
      <c r="J198" s="146">
        <f t="shared" si="20"/>
        <v>0</v>
      </c>
      <c r="K198" s="147"/>
      <c r="L198" s="28"/>
      <c r="M198" s="148" t="s">
        <v>1</v>
      </c>
      <c r="N198" s="149" t="s">
        <v>41</v>
      </c>
      <c r="P198" s="150">
        <f t="shared" si="21"/>
        <v>0</v>
      </c>
      <c r="Q198" s="150">
        <v>0</v>
      </c>
      <c r="R198" s="150">
        <f t="shared" si="22"/>
        <v>0</v>
      </c>
      <c r="S198" s="150">
        <v>4.0000000000000001E-3</v>
      </c>
      <c r="T198" s="151">
        <f t="shared" si="23"/>
        <v>4.0000000000000001E-3</v>
      </c>
      <c r="AR198" s="152" t="s">
        <v>210</v>
      </c>
      <c r="AT198" s="152" t="s">
        <v>206</v>
      </c>
      <c r="AU198" s="152" t="s">
        <v>88</v>
      </c>
      <c r="AY198" s="13" t="s">
        <v>204</v>
      </c>
      <c r="BE198" s="153">
        <f t="shared" si="24"/>
        <v>0</v>
      </c>
      <c r="BF198" s="153">
        <f t="shared" si="25"/>
        <v>0</v>
      </c>
      <c r="BG198" s="153">
        <f t="shared" si="26"/>
        <v>0</v>
      </c>
      <c r="BH198" s="153">
        <f t="shared" si="27"/>
        <v>0</v>
      </c>
      <c r="BI198" s="153">
        <f t="shared" si="28"/>
        <v>0</v>
      </c>
      <c r="BJ198" s="13" t="s">
        <v>88</v>
      </c>
      <c r="BK198" s="153">
        <f t="shared" si="29"/>
        <v>0</v>
      </c>
      <c r="BL198" s="13" t="s">
        <v>210</v>
      </c>
      <c r="BM198" s="152" t="s">
        <v>2879</v>
      </c>
    </row>
    <row r="199" spans="2:65" s="1" customFormat="1" ht="24.15" customHeight="1" x14ac:dyDescent="0.2">
      <c r="B199" s="139"/>
      <c r="C199" s="140" t="s">
        <v>480</v>
      </c>
      <c r="D199" s="140" t="s">
        <v>206</v>
      </c>
      <c r="E199" s="141" t="s">
        <v>2880</v>
      </c>
      <c r="F199" s="142" t="s">
        <v>2881</v>
      </c>
      <c r="G199" s="143" t="s">
        <v>294</v>
      </c>
      <c r="H199" s="144">
        <v>4</v>
      </c>
      <c r="I199" s="145"/>
      <c r="J199" s="146">
        <f t="shared" si="20"/>
        <v>0</v>
      </c>
      <c r="K199" s="147"/>
      <c r="L199" s="28"/>
      <c r="M199" s="148" t="s">
        <v>1</v>
      </c>
      <c r="N199" s="149" t="s">
        <v>41</v>
      </c>
      <c r="P199" s="150">
        <f t="shared" si="21"/>
        <v>0</v>
      </c>
      <c r="Q199" s="150">
        <v>0</v>
      </c>
      <c r="R199" s="150">
        <f t="shared" si="22"/>
        <v>0</v>
      </c>
      <c r="S199" s="150">
        <v>0</v>
      </c>
      <c r="T199" s="151">
        <f t="shared" si="23"/>
        <v>0</v>
      </c>
      <c r="AR199" s="152" t="s">
        <v>210</v>
      </c>
      <c r="AT199" s="152" t="s">
        <v>206</v>
      </c>
      <c r="AU199" s="152" t="s">
        <v>88</v>
      </c>
      <c r="AY199" s="13" t="s">
        <v>204</v>
      </c>
      <c r="BE199" s="153">
        <f t="shared" si="24"/>
        <v>0</v>
      </c>
      <c r="BF199" s="153">
        <f t="shared" si="25"/>
        <v>0</v>
      </c>
      <c r="BG199" s="153">
        <f t="shared" si="26"/>
        <v>0</v>
      </c>
      <c r="BH199" s="153">
        <f t="shared" si="27"/>
        <v>0</v>
      </c>
      <c r="BI199" s="153">
        <f t="shared" si="28"/>
        <v>0</v>
      </c>
      <c r="BJ199" s="13" t="s">
        <v>88</v>
      </c>
      <c r="BK199" s="153">
        <f t="shared" si="29"/>
        <v>0</v>
      </c>
      <c r="BL199" s="13" t="s">
        <v>210</v>
      </c>
      <c r="BM199" s="152" t="s">
        <v>2882</v>
      </c>
    </row>
    <row r="200" spans="2:65" s="1" customFormat="1" ht="24.15" customHeight="1" x14ac:dyDescent="0.2">
      <c r="B200" s="139"/>
      <c r="C200" s="140" t="s">
        <v>484</v>
      </c>
      <c r="D200" s="140" t="s">
        <v>206</v>
      </c>
      <c r="E200" s="141" t="s">
        <v>2883</v>
      </c>
      <c r="F200" s="142" t="s">
        <v>2884</v>
      </c>
      <c r="G200" s="143" t="s">
        <v>294</v>
      </c>
      <c r="H200" s="144">
        <v>9</v>
      </c>
      <c r="I200" s="145"/>
      <c r="J200" s="146">
        <f t="shared" si="20"/>
        <v>0</v>
      </c>
      <c r="K200" s="147"/>
      <c r="L200" s="28"/>
      <c r="M200" s="148" t="s">
        <v>1</v>
      </c>
      <c r="N200" s="149" t="s">
        <v>41</v>
      </c>
      <c r="P200" s="150">
        <f t="shared" si="21"/>
        <v>0</v>
      </c>
      <c r="Q200" s="150">
        <v>0</v>
      </c>
      <c r="R200" s="150">
        <f t="shared" si="22"/>
        <v>0</v>
      </c>
      <c r="S200" s="150">
        <v>0</v>
      </c>
      <c r="T200" s="151">
        <f t="shared" si="23"/>
        <v>0</v>
      </c>
      <c r="AR200" s="152" t="s">
        <v>210</v>
      </c>
      <c r="AT200" s="152" t="s">
        <v>206</v>
      </c>
      <c r="AU200" s="152" t="s">
        <v>88</v>
      </c>
      <c r="AY200" s="13" t="s">
        <v>204</v>
      </c>
      <c r="BE200" s="153">
        <f t="shared" si="24"/>
        <v>0</v>
      </c>
      <c r="BF200" s="153">
        <f t="shared" si="25"/>
        <v>0</v>
      </c>
      <c r="BG200" s="153">
        <f t="shared" si="26"/>
        <v>0</v>
      </c>
      <c r="BH200" s="153">
        <f t="shared" si="27"/>
        <v>0</v>
      </c>
      <c r="BI200" s="153">
        <f t="shared" si="28"/>
        <v>0</v>
      </c>
      <c r="BJ200" s="13" t="s">
        <v>88</v>
      </c>
      <c r="BK200" s="153">
        <f t="shared" si="29"/>
        <v>0</v>
      </c>
      <c r="BL200" s="13" t="s">
        <v>210</v>
      </c>
      <c r="BM200" s="152" t="s">
        <v>2885</v>
      </c>
    </row>
    <row r="201" spans="2:65" s="1" customFormat="1" ht="21.75" customHeight="1" x14ac:dyDescent="0.2">
      <c r="B201" s="139"/>
      <c r="C201" s="140" t="s">
        <v>488</v>
      </c>
      <c r="D201" s="140" t="s">
        <v>206</v>
      </c>
      <c r="E201" s="141" t="s">
        <v>2886</v>
      </c>
      <c r="F201" s="142" t="s">
        <v>2887</v>
      </c>
      <c r="G201" s="143" t="s">
        <v>294</v>
      </c>
      <c r="H201" s="144">
        <v>10</v>
      </c>
      <c r="I201" s="145"/>
      <c r="J201" s="146">
        <f t="shared" si="20"/>
        <v>0</v>
      </c>
      <c r="K201" s="147"/>
      <c r="L201" s="28"/>
      <c r="M201" s="148" t="s">
        <v>1</v>
      </c>
      <c r="N201" s="149" t="s">
        <v>41</v>
      </c>
      <c r="P201" s="150">
        <f t="shared" si="21"/>
        <v>0</v>
      </c>
      <c r="Q201" s="150">
        <v>0</v>
      </c>
      <c r="R201" s="150">
        <f t="shared" si="22"/>
        <v>0</v>
      </c>
      <c r="S201" s="150">
        <v>0</v>
      </c>
      <c r="T201" s="151">
        <f t="shared" si="23"/>
        <v>0</v>
      </c>
      <c r="AR201" s="152" t="s">
        <v>210</v>
      </c>
      <c r="AT201" s="152" t="s">
        <v>206</v>
      </c>
      <c r="AU201" s="152" t="s">
        <v>88</v>
      </c>
      <c r="AY201" s="13" t="s">
        <v>204</v>
      </c>
      <c r="BE201" s="153">
        <f t="shared" si="24"/>
        <v>0</v>
      </c>
      <c r="BF201" s="153">
        <f t="shared" si="25"/>
        <v>0</v>
      </c>
      <c r="BG201" s="153">
        <f t="shared" si="26"/>
        <v>0</v>
      </c>
      <c r="BH201" s="153">
        <f t="shared" si="27"/>
        <v>0</v>
      </c>
      <c r="BI201" s="153">
        <f t="shared" si="28"/>
        <v>0</v>
      </c>
      <c r="BJ201" s="13" t="s">
        <v>88</v>
      </c>
      <c r="BK201" s="153">
        <f t="shared" si="29"/>
        <v>0</v>
      </c>
      <c r="BL201" s="13" t="s">
        <v>210</v>
      </c>
      <c r="BM201" s="152" t="s">
        <v>2888</v>
      </c>
    </row>
    <row r="202" spans="2:65" s="1" customFormat="1" ht="24.15" customHeight="1" x14ac:dyDescent="0.2">
      <c r="B202" s="139"/>
      <c r="C202" s="140" t="s">
        <v>492</v>
      </c>
      <c r="D202" s="140" t="s">
        <v>206</v>
      </c>
      <c r="E202" s="141" t="s">
        <v>2889</v>
      </c>
      <c r="F202" s="142" t="s">
        <v>2890</v>
      </c>
      <c r="G202" s="143" t="s">
        <v>294</v>
      </c>
      <c r="H202" s="144">
        <v>6</v>
      </c>
      <c r="I202" s="145"/>
      <c r="J202" s="146">
        <f t="shared" si="20"/>
        <v>0</v>
      </c>
      <c r="K202" s="147"/>
      <c r="L202" s="28"/>
      <c r="M202" s="148" t="s">
        <v>1</v>
      </c>
      <c r="N202" s="149" t="s">
        <v>41</v>
      </c>
      <c r="P202" s="150">
        <f t="shared" si="21"/>
        <v>0</v>
      </c>
      <c r="Q202" s="150">
        <v>0</v>
      </c>
      <c r="R202" s="150">
        <f t="shared" si="22"/>
        <v>0</v>
      </c>
      <c r="S202" s="150">
        <v>0</v>
      </c>
      <c r="T202" s="151">
        <f t="shared" si="23"/>
        <v>0</v>
      </c>
      <c r="AR202" s="152" t="s">
        <v>210</v>
      </c>
      <c r="AT202" s="152" t="s">
        <v>206</v>
      </c>
      <c r="AU202" s="152" t="s">
        <v>88</v>
      </c>
      <c r="AY202" s="13" t="s">
        <v>204</v>
      </c>
      <c r="BE202" s="153">
        <f t="shared" si="24"/>
        <v>0</v>
      </c>
      <c r="BF202" s="153">
        <f t="shared" si="25"/>
        <v>0</v>
      </c>
      <c r="BG202" s="153">
        <f t="shared" si="26"/>
        <v>0</v>
      </c>
      <c r="BH202" s="153">
        <f t="shared" si="27"/>
        <v>0</v>
      </c>
      <c r="BI202" s="153">
        <f t="shared" si="28"/>
        <v>0</v>
      </c>
      <c r="BJ202" s="13" t="s">
        <v>88</v>
      </c>
      <c r="BK202" s="153">
        <f t="shared" si="29"/>
        <v>0</v>
      </c>
      <c r="BL202" s="13" t="s">
        <v>210</v>
      </c>
      <c r="BM202" s="152" t="s">
        <v>2891</v>
      </c>
    </row>
    <row r="203" spans="2:65" s="1" customFormat="1" ht="33" customHeight="1" x14ac:dyDescent="0.2">
      <c r="B203" s="139"/>
      <c r="C203" s="140" t="s">
        <v>497</v>
      </c>
      <c r="D203" s="140" t="s">
        <v>206</v>
      </c>
      <c r="E203" s="141" t="s">
        <v>2892</v>
      </c>
      <c r="F203" s="142" t="s">
        <v>2893</v>
      </c>
      <c r="G203" s="143" t="s">
        <v>270</v>
      </c>
      <c r="H203" s="144">
        <v>2.0720000000000001</v>
      </c>
      <c r="I203" s="145"/>
      <c r="J203" s="146">
        <f t="shared" si="20"/>
        <v>0</v>
      </c>
      <c r="K203" s="147"/>
      <c r="L203" s="28"/>
      <c r="M203" s="148" t="s">
        <v>1</v>
      </c>
      <c r="N203" s="149" t="s">
        <v>41</v>
      </c>
      <c r="P203" s="150">
        <f t="shared" si="21"/>
        <v>0</v>
      </c>
      <c r="Q203" s="150">
        <v>0</v>
      </c>
      <c r="R203" s="150">
        <f t="shared" si="22"/>
        <v>0</v>
      </c>
      <c r="S203" s="150">
        <v>0</v>
      </c>
      <c r="T203" s="151">
        <f t="shared" si="23"/>
        <v>0</v>
      </c>
      <c r="AR203" s="152" t="s">
        <v>210</v>
      </c>
      <c r="AT203" s="152" t="s">
        <v>206</v>
      </c>
      <c r="AU203" s="152" t="s">
        <v>88</v>
      </c>
      <c r="AY203" s="13" t="s">
        <v>204</v>
      </c>
      <c r="BE203" s="153">
        <f t="shared" si="24"/>
        <v>0</v>
      </c>
      <c r="BF203" s="153">
        <f t="shared" si="25"/>
        <v>0</v>
      </c>
      <c r="BG203" s="153">
        <f t="shared" si="26"/>
        <v>0</v>
      </c>
      <c r="BH203" s="153">
        <f t="shared" si="27"/>
        <v>0</v>
      </c>
      <c r="BI203" s="153">
        <f t="shared" si="28"/>
        <v>0</v>
      </c>
      <c r="BJ203" s="13" t="s">
        <v>88</v>
      </c>
      <c r="BK203" s="153">
        <f t="shared" si="29"/>
        <v>0</v>
      </c>
      <c r="BL203" s="13" t="s">
        <v>210</v>
      </c>
      <c r="BM203" s="152" t="s">
        <v>2894</v>
      </c>
    </row>
    <row r="204" spans="2:65" s="1" customFormat="1" ht="33" customHeight="1" x14ac:dyDescent="0.2">
      <c r="B204" s="139"/>
      <c r="C204" s="140" t="s">
        <v>501</v>
      </c>
      <c r="D204" s="140" t="s">
        <v>206</v>
      </c>
      <c r="E204" s="141" t="s">
        <v>2895</v>
      </c>
      <c r="F204" s="142" t="s">
        <v>2896</v>
      </c>
      <c r="G204" s="143" t="s">
        <v>270</v>
      </c>
      <c r="H204" s="144">
        <v>2.0720000000000001</v>
      </c>
      <c r="I204" s="145"/>
      <c r="J204" s="146">
        <f t="shared" si="20"/>
        <v>0</v>
      </c>
      <c r="K204" s="147"/>
      <c r="L204" s="28"/>
      <c r="M204" s="148" t="s">
        <v>1</v>
      </c>
      <c r="N204" s="149" t="s">
        <v>41</v>
      </c>
      <c r="P204" s="150">
        <f t="shared" si="21"/>
        <v>0</v>
      </c>
      <c r="Q204" s="150">
        <v>0</v>
      </c>
      <c r="R204" s="150">
        <f t="shared" si="22"/>
        <v>0</v>
      </c>
      <c r="S204" s="150">
        <v>0</v>
      </c>
      <c r="T204" s="151">
        <f t="shared" si="23"/>
        <v>0</v>
      </c>
      <c r="AR204" s="152" t="s">
        <v>210</v>
      </c>
      <c r="AT204" s="152" t="s">
        <v>206</v>
      </c>
      <c r="AU204" s="152" t="s">
        <v>88</v>
      </c>
      <c r="AY204" s="13" t="s">
        <v>204</v>
      </c>
      <c r="BE204" s="153">
        <f t="shared" si="24"/>
        <v>0</v>
      </c>
      <c r="BF204" s="153">
        <f t="shared" si="25"/>
        <v>0</v>
      </c>
      <c r="BG204" s="153">
        <f t="shared" si="26"/>
        <v>0</v>
      </c>
      <c r="BH204" s="153">
        <f t="shared" si="27"/>
        <v>0</v>
      </c>
      <c r="BI204" s="153">
        <f t="shared" si="28"/>
        <v>0</v>
      </c>
      <c r="BJ204" s="13" t="s">
        <v>88</v>
      </c>
      <c r="BK204" s="153">
        <f t="shared" si="29"/>
        <v>0</v>
      </c>
      <c r="BL204" s="13" t="s">
        <v>210</v>
      </c>
      <c r="BM204" s="152" t="s">
        <v>2897</v>
      </c>
    </row>
    <row r="205" spans="2:65" s="1" customFormat="1" ht="24.15" customHeight="1" x14ac:dyDescent="0.2">
      <c r="B205" s="139"/>
      <c r="C205" s="140" t="s">
        <v>505</v>
      </c>
      <c r="D205" s="140" t="s">
        <v>206</v>
      </c>
      <c r="E205" s="141" t="s">
        <v>2898</v>
      </c>
      <c r="F205" s="142" t="s">
        <v>2899</v>
      </c>
      <c r="G205" s="143" t="s">
        <v>270</v>
      </c>
      <c r="H205" s="144">
        <v>2.0720000000000001</v>
      </c>
      <c r="I205" s="145"/>
      <c r="J205" s="146">
        <f t="shared" si="20"/>
        <v>0</v>
      </c>
      <c r="K205" s="147"/>
      <c r="L205" s="28"/>
      <c r="M205" s="148" t="s">
        <v>1</v>
      </c>
      <c r="N205" s="149" t="s">
        <v>41</v>
      </c>
      <c r="P205" s="150">
        <f t="shared" si="21"/>
        <v>0</v>
      </c>
      <c r="Q205" s="150">
        <v>0</v>
      </c>
      <c r="R205" s="150">
        <f t="shared" si="22"/>
        <v>0</v>
      </c>
      <c r="S205" s="150">
        <v>0</v>
      </c>
      <c r="T205" s="151">
        <f t="shared" si="23"/>
        <v>0</v>
      </c>
      <c r="AR205" s="152" t="s">
        <v>210</v>
      </c>
      <c r="AT205" s="152" t="s">
        <v>206</v>
      </c>
      <c r="AU205" s="152" t="s">
        <v>88</v>
      </c>
      <c r="AY205" s="13" t="s">
        <v>204</v>
      </c>
      <c r="BE205" s="153">
        <f t="shared" si="24"/>
        <v>0</v>
      </c>
      <c r="BF205" s="153">
        <f t="shared" si="25"/>
        <v>0</v>
      </c>
      <c r="BG205" s="153">
        <f t="shared" si="26"/>
        <v>0</v>
      </c>
      <c r="BH205" s="153">
        <f t="shared" si="27"/>
        <v>0</v>
      </c>
      <c r="BI205" s="153">
        <f t="shared" si="28"/>
        <v>0</v>
      </c>
      <c r="BJ205" s="13" t="s">
        <v>88</v>
      </c>
      <c r="BK205" s="153">
        <f t="shared" si="29"/>
        <v>0</v>
      </c>
      <c r="BL205" s="13" t="s">
        <v>210</v>
      </c>
      <c r="BM205" s="152" t="s">
        <v>2900</v>
      </c>
    </row>
    <row r="206" spans="2:65" s="1" customFormat="1" ht="24.15" customHeight="1" x14ac:dyDescent="0.2">
      <c r="B206" s="139"/>
      <c r="C206" s="140" t="s">
        <v>510</v>
      </c>
      <c r="D206" s="140" t="s">
        <v>206</v>
      </c>
      <c r="E206" s="141" t="s">
        <v>2901</v>
      </c>
      <c r="F206" s="142" t="s">
        <v>2902</v>
      </c>
      <c r="G206" s="143" t="s">
        <v>270</v>
      </c>
      <c r="H206" s="144">
        <v>2.0720000000000001</v>
      </c>
      <c r="I206" s="145"/>
      <c r="J206" s="146">
        <f t="shared" si="20"/>
        <v>0</v>
      </c>
      <c r="K206" s="147"/>
      <c r="L206" s="28"/>
      <c r="M206" s="148" t="s">
        <v>1</v>
      </c>
      <c r="N206" s="149" t="s">
        <v>41</v>
      </c>
      <c r="P206" s="150">
        <f t="shared" si="21"/>
        <v>0</v>
      </c>
      <c r="Q206" s="150">
        <v>0</v>
      </c>
      <c r="R206" s="150">
        <f t="shared" si="22"/>
        <v>0</v>
      </c>
      <c r="S206" s="150">
        <v>0</v>
      </c>
      <c r="T206" s="151">
        <f t="shared" si="23"/>
        <v>0</v>
      </c>
      <c r="AR206" s="152" t="s">
        <v>210</v>
      </c>
      <c r="AT206" s="152" t="s">
        <v>206</v>
      </c>
      <c r="AU206" s="152" t="s">
        <v>88</v>
      </c>
      <c r="AY206" s="13" t="s">
        <v>204</v>
      </c>
      <c r="BE206" s="153">
        <f t="shared" si="24"/>
        <v>0</v>
      </c>
      <c r="BF206" s="153">
        <f t="shared" si="25"/>
        <v>0</v>
      </c>
      <c r="BG206" s="153">
        <f t="shared" si="26"/>
        <v>0</v>
      </c>
      <c r="BH206" s="153">
        <f t="shared" si="27"/>
        <v>0</v>
      </c>
      <c r="BI206" s="153">
        <f t="shared" si="28"/>
        <v>0</v>
      </c>
      <c r="BJ206" s="13" t="s">
        <v>88</v>
      </c>
      <c r="BK206" s="153">
        <f t="shared" si="29"/>
        <v>0</v>
      </c>
      <c r="BL206" s="13" t="s">
        <v>210</v>
      </c>
      <c r="BM206" s="152" t="s">
        <v>2903</v>
      </c>
    </row>
    <row r="207" spans="2:65" s="11" customFormat="1" ht="22.8" customHeight="1" x14ac:dyDescent="0.25">
      <c r="B207" s="127"/>
      <c r="D207" s="128" t="s">
        <v>74</v>
      </c>
      <c r="E207" s="137" t="s">
        <v>571</v>
      </c>
      <c r="F207" s="137" t="s">
        <v>572</v>
      </c>
      <c r="I207" s="130"/>
      <c r="J207" s="138">
        <f>BK207</f>
        <v>0</v>
      </c>
      <c r="L207" s="127"/>
      <c r="M207" s="132"/>
      <c r="P207" s="133">
        <f>P208</f>
        <v>0</v>
      </c>
      <c r="R207" s="133">
        <f>R208</f>
        <v>0</v>
      </c>
      <c r="T207" s="134">
        <f>T208</f>
        <v>0</v>
      </c>
      <c r="AR207" s="128" t="s">
        <v>82</v>
      </c>
      <c r="AT207" s="135" t="s">
        <v>74</v>
      </c>
      <c r="AU207" s="135" t="s">
        <v>82</v>
      </c>
      <c r="AY207" s="128" t="s">
        <v>204</v>
      </c>
      <c r="BK207" s="136">
        <f>BK208</f>
        <v>0</v>
      </c>
    </row>
    <row r="208" spans="2:65" s="1" customFormat="1" ht="33" customHeight="1" x14ac:dyDescent="0.2">
      <c r="B208" s="139"/>
      <c r="C208" s="140" t="s">
        <v>514</v>
      </c>
      <c r="D208" s="140" t="s">
        <v>206</v>
      </c>
      <c r="E208" s="141" t="s">
        <v>2904</v>
      </c>
      <c r="F208" s="142" t="s">
        <v>2905</v>
      </c>
      <c r="G208" s="143" t="s">
        <v>270</v>
      </c>
      <c r="H208" s="144">
        <v>745.85699999999997</v>
      </c>
      <c r="I208" s="145"/>
      <c r="J208" s="146">
        <f>ROUND(I208*H208,2)</f>
        <v>0</v>
      </c>
      <c r="K208" s="147"/>
      <c r="L208" s="28"/>
      <c r="M208" s="166" t="s">
        <v>1</v>
      </c>
      <c r="N208" s="167" t="s">
        <v>41</v>
      </c>
      <c r="O208" s="168"/>
      <c r="P208" s="169">
        <f>O208*H208</f>
        <v>0</v>
      </c>
      <c r="Q208" s="169">
        <v>0</v>
      </c>
      <c r="R208" s="169">
        <f>Q208*H208</f>
        <v>0</v>
      </c>
      <c r="S208" s="169">
        <v>0</v>
      </c>
      <c r="T208" s="170">
        <f>S208*H208</f>
        <v>0</v>
      </c>
      <c r="AR208" s="152" t="s">
        <v>210</v>
      </c>
      <c r="AT208" s="152" t="s">
        <v>206</v>
      </c>
      <c r="AU208" s="152" t="s">
        <v>88</v>
      </c>
      <c r="AY208" s="13" t="s">
        <v>204</v>
      </c>
      <c r="BE208" s="153">
        <f>IF(N208="základná",J208,0)</f>
        <v>0</v>
      </c>
      <c r="BF208" s="153">
        <f>IF(N208="znížená",J208,0)</f>
        <v>0</v>
      </c>
      <c r="BG208" s="153">
        <f>IF(N208="zákl. prenesená",J208,0)</f>
        <v>0</v>
      </c>
      <c r="BH208" s="153">
        <f>IF(N208="zníž. prenesená",J208,0)</f>
        <v>0</v>
      </c>
      <c r="BI208" s="153">
        <f>IF(N208="nulová",J208,0)</f>
        <v>0</v>
      </c>
      <c r="BJ208" s="13" t="s">
        <v>88</v>
      </c>
      <c r="BK208" s="153">
        <f>ROUND(I208*H208,2)</f>
        <v>0</v>
      </c>
      <c r="BL208" s="13" t="s">
        <v>210</v>
      </c>
      <c r="BM208" s="152" t="s">
        <v>2906</v>
      </c>
    </row>
    <row r="209" spans="2:12" s="1" customFormat="1" ht="7.05" customHeight="1" x14ac:dyDescent="0.2">
      <c r="B209" s="43"/>
      <c r="C209" s="44"/>
      <c r="D209" s="44"/>
      <c r="E209" s="44"/>
      <c r="F209" s="44"/>
      <c r="G209" s="44"/>
      <c r="H209" s="44"/>
      <c r="I209" s="44"/>
      <c r="J209" s="44"/>
      <c r="K209" s="44"/>
      <c r="L209" s="28"/>
    </row>
  </sheetData>
  <autoFilter ref="C125:K208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19</vt:i4>
      </vt:variant>
      <vt:variant>
        <vt:lpstr>Pomenované rozsahy</vt:lpstr>
      </vt:variant>
      <vt:variant>
        <vt:i4>38</vt:i4>
      </vt:variant>
    </vt:vector>
  </HeadingPairs>
  <TitlesOfParts>
    <vt:vector size="57" baseType="lpstr">
      <vt:lpstr>Rekapitulácia stavby</vt:lpstr>
      <vt:lpstr>01 - Stavebná časť + statika</vt:lpstr>
      <vt:lpstr>02 - Zdravotechnika</vt:lpstr>
      <vt:lpstr>2.1 - Rozvody vody, kanál...</vt:lpstr>
      <vt:lpstr>3.1 - Zdroj tepla</vt:lpstr>
      <vt:lpstr>3.2 - Vykurovací systém</vt:lpstr>
      <vt:lpstr>04 - Vzduchotechnika</vt:lpstr>
      <vt:lpstr>05 - Elekotrinštalácia</vt:lpstr>
      <vt:lpstr>02.1 - Komunikácia</vt:lpstr>
      <vt:lpstr>02.2 - Parkovanie</vt:lpstr>
      <vt:lpstr>02.3.1 - Chodník dláždený</vt:lpstr>
      <vt:lpstr>02.4 - Sadové úpray</vt:lpstr>
      <vt:lpstr>SO 04 - NN prípojka</vt:lpstr>
      <vt:lpstr>SO 05 - Vodovodná prípojka</vt:lpstr>
      <vt:lpstr>SO 06 - Kanalizačná prípojka</vt:lpstr>
      <vt:lpstr>SO 07 - Dažďová kanalizač...</vt:lpstr>
      <vt:lpstr>SO 08 - Požiarna nádrž</vt:lpstr>
      <vt:lpstr>SO 09 - Oplotenie</vt:lpstr>
      <vt:lpstr>SO 10 - Odstránenie panel...</vt:lpstr>
      <vt:lpstr>'01 - Stavebná časť + statika'!Názvy_tlače</vt:lpstr>
      <vt:lpstr>'02 - Zdravotechnika'!Názvy_tlače</vt:lpstr>
      <vt:lpstr>'02.1 - Komunikácia'!Názvy_tlače</vt:lpstr>
      <vt:lpstr>'02.2 - Parkovanie'!Názvy_tlače</vt:lpstr>
      <vt:lpstr>'02.3.1 - Chodník dláždený'!Názvy_tlače</vt:lpstr>
      <vt:lpstr>'02.4 - Sadové úpray'!Názvy_tlače</vt:lpstr>
      <vt:lpstr>'04 - Vzduchotechnika'!Názvy_tlače</vt:lpstr>
      <vt:lpstr>'05 - Elekotrinštalácia'!Názvy_tlače</vt:lpstr>
      <vt:lpstr>'2.1 - Rozvody vody, kanál...'!Názvy_tlače</vt:lpstr>
      <vt:lpstr>'3.1 - Zdroj tepla'!Názvy_tlače</vt:lpstr>
      <vt:lpstr>'3.2 - Vykurovací systém'!Názvy_tlače</vt:lpstr>
      <vt:lpstr>'Rekapitulácia stavby'!Názvy_tlače</vt:lpstr>
      <vt:lpstr>'SO 04 - NN prípojka'!Názvy_tlače</vt:lpstr>
      <vt:lpstr>'SO 05 - Vodovodná prípojka'!Názvy_tlače</vt:lpstr>
      <vt:lpstr>'SO 06 - Kanalizačná prípojka'!Názvy_tlače</vt:lpstr>
      <vt:lpstr>'SO 07 - Dažďová kanalizač...'!Názvy_tlače</vt:lpstr>
      <vt:lpstr>'SO 08 - Požiarna nádrž'!Názvy_tlače</vt:lpstr>
      <vt:lpstr>'SO 09 - Oplotenie'!Názvy_tlače</vt:lpstr>
      <vt:lpstr>'SO 10 - Odstránenie panel...'!Názvy_tlače</vt:lpstr>
      <vt:lpstr>'01 - Stavebná časť + statika'!Oblasť_tlače</vt:lpstr>
      <vt:lpstr>'02 - Zdravotechnika'!Oblasť_tlače</vt:lpstr>
      <vt:lpstr>'02.1 - Komunikácia'!Oblasť_tlače</vt:lpstr>
      <vt:lpstr>'02.2 - Parkovanie'!Oblasť_tlače</vt:lpstr>
      <vt:lpstr>'02.3.1 - Chodník dláždený'!Oblasť_tlače</vt:lpstr>
      <vt:lpstr>'02.4 - Sadové úpray'!Oblasť_tlače</vt:lpstr>
      <vt:lpstr>'04 - Vzduchotechnika'!Oblasť_tlače</vt:lpstr>
      <vt:lpstr>'05 - Elekotrinštalácia'!Oblasť_tlače</vt:lpstr>
      <vt:lpstr>'2.1 - Rozvody vody, kanál...'!Oblasť_tlače</vt:lpstr>
      <vt:lpstr>'3.1 - Zdroj tepla'!Oblasť_tlače</vt:lpstr>
      <vt:lpstr>'3.2 - Vykurovací systém'!Oblasť_tlače</vt:lpstr>
      <vt:lpstr>'Rekapitulácia stavby'!Oblasť_tlače</vt:lpstr>
      <vt:lpstr>'SO 04 - NN prípojka'!Oblasť_tlače</vt:lpstr>
      <vt:lpstr>'SO 05 - Vodovodná prípojka'!Oblasť_tlače</vt:lpstr>
      <vt:lpstr>'SO 06 - Kanalizačná prípojka'!Oblasť_tlače</vt:lpstr>
      <vt:lpstr>'SO 07 - Dažďová kanalizač...'!Oblasť_tlače</vt:lpstr>
      <vt:lpstr>'SO 08 - Požiarna nádrž'!Oblasť_tlače</vt:lpstr>
      <vt:lpstr>'SO 09 - Oplotenie'!Oblasť_tlače</vt:lpstr>
      <vt:lpstr>'SO 10 - Odstránenie panel...'!Oblasť_tlače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Dzugas Michal</dc:creator>
  <cp:lastModifiedBy>Viliam Mi</cp:lastModifiedBy>
  <dcterms:created xsi:type="dcterms:W3CDTF">2024-10-17T08:31:54Z</dcterms:created>
  <dcterms:modified xsi:type="dcterms:W3CDTF">2024-10-17T08:46:42Z</dcterms:modified>
</cp:coreProperties>
</file>