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71_2024_A_LS Pezinok_stredný harvester\"/>
    </mc:Choice>
  </mc:AlternateContent>
  <bookViews>
    <workbookView xWindow="0" yWindow="0" windowWidth="28800" windowHeight="12300"/>
  </bookViews>
  <sheets>
    <sheet name="rozsah zákazky a cenová ponuka" sheetId="4" r:id="rId1"/>
    <sheet name="Vysvetlívky" sheetId="5" r:id="rId2"/>
  </sheets>
  <definedNames>
    <definedName name="_xlnm.Print_Area" localSheetId="0">'rozsah zákazky a cenová ponuka'!$A$1:$O$44</definedName>
  </definedNames>
  <calcPr calcId="162913"/>
</workbook>
</file>

<file path=xl/calcChain.xml><?xml version="1.0" encoding="utf-8"?>
<calcChain xmlns="http://schemas.openxmlformats.org/spreadsheetml/2006/main">
  <c r="G15" i="4" l="1"/>
  <c r="G16" i="4"/>
  <c r="G17" i="4"/>
  <c r="G14" i="4"/>
  <c r="G13" i="4"/>
  <c r="O15" i="4" l="1"/>
  <c r="O13" i="4"/>
  <c r="L29" i="4"/>
  <c r="F27" i="4"/>
  <c r="E27" i="4"/>
  <c r="O26" i="4"/>
  <c r="P26" i="4" s="1"/>
  <c r="O25" i="4"/>
  <c r="P25" i="4" s="1"/>
  <c r="O24" i="4"/>
  <c r="P24" i="4" s="1"/>
  <c r="O23" i="4"/>
  <c r="P23" i="4" s="1"/>
  <c r="O22" i="4"/>
  <c r="O21" i="4"/>
  <c r="O20" i="4"/>
  <c r="O19" i="4"/>
  <c r="O18" i="4"/>
  <c r="O17" i="4"/>
  <c r="O16" i="4"/>
  <c r="O14" i="4"/>
  <c r="G12" i="4"/>
  <c r="O12" i="4" s="1"/>
  <c r="G27" i="4" l="1"/>
  <c r="O27" i="4" s="1"/>
  <c r="P27" i="4" s="1"/>
  <c r="P12" i="4"/>
  <c r="O29" i="4" l="1"/>
  <c r="P29" i="4" s="1"/>
  <c r="O31" i="4" l="1"/>
  <c r="O30" i="4" s="1"/>
</calcChain>
</file>

<file path=xl/sharedStrings.xml><?xml version="1.0" encoding="utf-8"?>
<sst xmlns="http://schemas.openxmlformats.org/spreadsheetml/2006/main" count="102" uniqueCount="86">
  <si>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</si>
  <si>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</si>
  <si>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</si>
  <si>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</si>
  <si>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</si>
  <si>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</si>
  <si>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</si>
  <si>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</si>
  <si>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</si>
  <si>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</si>
  <si>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</si>
  <si>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</si>
  <si>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</si>
  <si>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</si>
  <si>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</si>
  <si>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</si>
  <si>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</si>
  <si>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</si>
  <si>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</si>
  <si>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</si>
  <si>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</si>
  <si>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</si>
  <si>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</si>
  <si>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</si>
  <si>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</si>
  <si>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</si>
  <si>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</si>
  <si>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</si>
  <si>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</si>
  <si>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</si>
  <si>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</si>
  <si>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</si>
  <si>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</si>
  <si>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</si>
  <si>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</si>
  <si>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</si>
  <si>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</si>
  <si>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Lesy SR š.p. OZ Karpaty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</si>
  <si>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</si>
  <si>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</si>
  <si>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</si>
  <si>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</si>
  <si>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</si>
  <si>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</si>
  <si>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LO</t>
  </si>
  <si>
    <t>Lesnícky obvod , na území ktorého sa ťažba bude realizovať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</si>
  <si>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</si>
  <si>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</si>
  <si>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</si>
  <si>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</si>
  <si>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</si>
  <si>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</si>
  <si>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</si>
  <si>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</si>
  <si>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</si>
  <si>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</si>
  <si>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</si>
  <si>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</si>
  <si>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</si>
  <si>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</si>
  <si>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</si>
  <si>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</si>
  <si>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</si>
  <si>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</si>
  <si>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</si>
  <si>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</si>
  <si>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</si>
  <si>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</si>
  <si>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</si>
  <si>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</si>
  <si>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</si>
  <si>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Lesnícke služby v ťažbovom procese na OZ Karpaty, VC Rybník</t>
  </si>
  <si>
    <t>Rybník</t>
  </si>
  <si>
    <t>596C</t>
  </si>
  <si>
    <t>VU-50</t>
  </si>
  <si>
    <t>596A10</t>
  </si>
  <si>
    <t>624.00</t>
  </si>
  <si>
    <t>VU+50</t>
  </si>
  <si>
    <t>Biela Skala</t>
  </si>
  <si>
    <t>506B</t>
  </si>
  <si>
    <t>505A10</t>
  </si>
  <si>
    <t>505B</t>
  </si>
  <si>
    <t>časť A - Ťažba a výroba sortimentov harvestermi a ich vývoz forwardermi z porastu z lokality peň na vývozné miesto / odvozné miesto. Veľkostná kategória -Stredný - s prevádzkovou hmotnosťou od 13 t do 17 t, s výkonom motora 110 kW - 150 kW.</t>
  </si>
  <si>
    <r>
      <rPr>
        <b/>
        <sz val="11"/>
        <color theme="1"/>
        <rFont val="Calibri"/>
        <family val="2"/>
        <charset val="238"/>
        <scheme val="minor"/>
      </rPr>
      <t xml:space="preserve">* Požiadavky : </t>
    </r>
    <r>
      <rPr>
        <sz val="11"/>
        <color theme="1"/>
        <rFont val="Calibri"/>
        <family val="2"/>
        <charset val="238"/>
        <scheme val="minor"/>
      </rPr>
      <t>Požadovaný termín vykonania zákazky: október 2024 až december 2024 Zo SP je požadovaná technológia z bodu 3. Predmet zákazky - (bližšie vymedzenie predmetu zákazky) : časť A - Ťažba a výroba sortimentov harvestermi a ich vývoz forwardermi z porastu z lokality peň na vývozné miesto / odvozné miesto. Veľkostná kategória: Stredný - s prevádzkovou hmotnosťou od 13 t do 17 t, s výkonom motora 110 kW - 150 kW.</t>
    </r>
  </si>
  <si>
    <t>Ing. Smolarčík 16.9.2024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</si>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</sst>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6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 wrapText="1"/>
    </xf>
    <xf numFmtId="3" fontId="10" fillId="3" borderId="24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/>
    </xf>
    <xf numFmtId="0" fontId="0" fillId="3" borderId="32" xfId="0" applyFill="1" applyBorder="1" applyAlignment="1" applyProtection="1">
      <alignment horizontal="center" vertical="center"/>
    </xf>
    <xf numFmtId="3" fontId="10" fillId="3" borderId="32" xfId="0" applyNumberFormat="1" applyFont="1" applyFill="1" applyBorder="1" applyAlignment="1" applyProtection="1">
      <alignment horizontal="right" vertical="center"/>
    </xf>
    <xf numFmtId="0" fontId="10" fillId="3" borderId="32" xfId="0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  <protection locked="0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/>
    <xf numFmtId="0" fontId="3" fillId="3" borderId="40" xfId="0" applyFont="1" applyFill="1" applyBorder="1" applyAlignment="1" applyProtection="1">
      <alignment horizontal="center" vertical="center"/>
    </xf>
    <xf numFmtId="4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Protection="1"/>
    <xf numFmtId="0" fontId="0" fillId="3" borderId="31" xfId="0" applyFill="1" applyBorder="1" applyProtection="1"/>
    <xf numFmtId="3" fontId="10" fillId="3" borderId="20" xfId="0" applyNumberFormat="1" applyFont="1" applyFill="1" applyBorder="1" applyAlignment="1" applyProtection="1">
      <alignment horizontal="right" vertical="center"/>
    </xf>
    <xf numFmtId="3" fontId="10" fillId="3" borderId="40" xfId="0" applyNumberFormat="1" applyFont="1" applyFill="1" applyBorder="1" applyAlignment="1" applyProtection="1">
      <alignment horizontal="right" vertical="center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18" xfId="0" applyFont="1" applyFill="1" applyBorder="1" applyAlignment="1" applyProtection="1">
      <alignment horizontal="right" vertical="center" wrapText="1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/>
    </xf>
    <xf numFmtId="4" fontId="10" fillId="3" borderId="13" xfId="0" applyNumberFormat="1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right" vertical="center" wrapText="1"/>
    </xf>
    <xf numFmtId="0" fontId="10" fillId="3" borderId="24" xfId="0" applyFont="1" applyFill="1" applyBorder="1" applyAlignment="1" applyProtection="1">
      <alignment horizontal="right" vertical="center" wrapText="1"/>
    </xf>
    <xf numFmtId="0" fontId="10" fillId="3" borderId="42" xfId="0" applyFont="1" applyFill="1" applyBorder="1" applyAlignment="1" applyProtection="1">
      <alignment horizontal="right" vertical="center" wrapText="1"/>
    </xf>
    <xf numFmtId="4" fontId="10" fillId="3" borderId="30" xfId="0" applyNumberFormat="1" applyFont="1" applyFill="1" applyBorder="1" applyAlignment="1" applyProtection="1">
      <alignment horizontal="center" vertical="center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3" fontId="0" fillId="3" borderId="28" xfId="0" applyNumberFormat="1" applyFont="1" applyFill="1" applyBorder="1" applyAlignment="1" applyProtection="1">
      <alignment horizontal="right" vertical="center"/>
    </xf>
    <xf numFmtId="0" fontId="6" fillId="3" borderId="19" xfId="0" applyFont="1" applyFill="1" applyBorder="1" applyAlignment="1" applyProtection="1">
      <alignment horizontal="left" vertical="center"/>
    </xf>
    <xf numFmtId="14" fontId="10" fillId="3" borderId="0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7" fillId="3" borderId="24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right" vertical="center" wrapText="1"/>
    </xf>
    <xf numFmtId="0" fontId="3" fillId="3" borderId="2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25" xfId="0" applyFont="1" applyFill="1" applyBorder="1" applyAlignment="1" applyProtection="1">
      <alignment horizontal="center" vertical="center"/>
    </xf>
    <xf numFmtId="0" fontId="7" fillId="3" borderId="40" xfId="0" applyFont="1" applyFill="1" applyBorder="1" applyAlignment="1" applyProtection="1">
      <alignment vertical="center" wrapText="1"/>
    </xf>
    <xf numFmtId="0" fontId="10" fillId="3" borderId="41" xfId="0" applyFont="1" applyFill="1" applyBorder="1" applyAlignment="1" applyProtection="1">
      <alignment horizontal="center" vertical="center" wrapText="1"/>
    </xf>
    <xf numFmtId="0" fontId="5" fillId="3" borderId="41" xfId="0" applyFont="1" applyFill="1" applyBorder="1" applyAlignment="1" applyProtection="1">
      <alignment horizontal="center" vertical="center"/>
    </xf>
    <xf numFmtId="4" fontId="10" fillId="3" borderId="45" xfId="0" applyNumberFormat="1" applyFont="1" applyFill="1" applyBorder="1" applyAlignment="1" applyProtection="1">
      <alignment horizontal="center" vertical="center"/>
    </xf>
    <xf numFmtId="4" fontId="6" fillId="3" borderId="46" xfId="0" applyNumberFormat="1" applyFont="1" applyFill="1" applyBorder="1" applyAlignment="1" applyProtection="1">
      <alignment horizontal="center" vertical="center"/>
    </xf>
    <xf numFmtId="4" fontId="10" fillId="3" borderId="7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0" fillId="0" borderId="1" xfId="0" applyBorder="1" applyAlignment="1">
      <alignment wrapText="1"/>
    </xf>
    <xf numFmtId="0" fontId="5" fillId="3" borderId="3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4" fillId="2" borderId="0" xfId="0" applyFont="1" applyFill="1" applyAlignment="1"/>
    <xf numFmtId="0" fontId="0" fillId="2" borderId="0" xfId="0" applyFill="1" applyAlignment="1"/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0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0" fillId="3" borderId="21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9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2" fillId="3" borderId="44" xfId="0" applyFont="1" applyFill="1" applyBorder="1" applyAlignment="1" applyProtection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3" borderId="37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view="pageBreakPreview" topLeftCell="A13" zoomScaleNormal="100" zoomScaleSheetLayoutView="100" workbookViewId="0">
      <selection activeCell="M4" sqref="M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94" t="s">
        <v>31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" t="s">
        <v>85</v>
      </c>
      <c r="O1" s="3"/>
    </row>
    <row r="2" spans="1:16" ht="11.25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4" t="s">
        <v>35</v>
      </c>
      <c r="O2" s="3"/>
    </row>
    <row r="3" spans="1:16" ht="18" x14ac:dyDescent="0.25">
      <c r="A3" s="5" t="s">
        <v>0</v>
      </c>
      <c r="B3" s="71"/>
      <c r="C3" s="95" t="s">
        <v>71</v>
      </c>
      <c r="D3" s="96"/>
      <c r="E3" s="96"/>
      <c r="F3" s="96"/>
      <c r="G3" s="96"/>
      <c r="H3" s="96"/>
      <c r="I3" s="96"/>
      <c r="J3" s="96"/>
      <c r="K3" s="96"/>
      <c r="L3" s="71"/>
      <c r="N3" s="2"/>
      <c r="O3" s="3"/>
    </row>
    <row r="4" spans="1:16" ht="10.5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2"/>
      <c r="O4" s="3"/>
    </row>
    <row r="5" spans="1:16" x14ac:dyDescent="0.25">
      <c r="A5" s="6"/>
      <c r="B5" s="6"/>
      <c r="C5" s="6"/>
      <c r="D5" s="6"/>
      <c r="E5" s="97"/>
      <c r="F5" s="97"/>
      <c r="G5" s="7"/>
      <c r="H5" s="6"/>
      <c r="I5" s="6"/>
      <c r="J5" s="6"/>
      <c r="K5" s="6"/>
      <c r="L5" s="6"/>
      <c r="M5" s="6"/>
      <c r="N5" s="6"/>
      <c r="O5" s="6"/>
    </row>
    <row r="6" spans="1:16" x14ac:dyDescent="0.25">
      <c r="A6" s="8" t="s">
        <v>1</v>
      </c>
      <c r="B6" s="98" t="s">
        <v>37</v>
      </c>
      <c r="C6" s="98"/>
      <c r="D6" s="98"/>
      <c r="E6" s="98"/>
      <c r="F6" s="98"/>
      <c r="G6" s="7"/>
      <c r="H6" s="6"/>
      <c r="I6" s="6"/>
      <c r="J6" s="9"/>
      <c r="K6" s="6"/>
      <c r="L6" s="6"/>
      <c r="M6" s="6"/>
      <c r="N6" s="6"/>
      <c r="O6" s="6"/>
    </row>
    <row r="7" spans="1:16" ht="6" customHeight="1" thickBot="1" x14ac:dyDescent="0.3">
      <c r="A7" s="72"/>
      <c r="B7" s="99"/>
      <c r="C7" s="99"/>
      <c r="D7" s="99"/>
      <c r="E7" s="99"/>
      <c r="F7" s="99"/>
      <c r="G7" s="7"/>
      <c r="H7" s="6"/>
      <c r="I7" s="6"/>
      <c r="J7" s="6"/>
      <c r="K7" s="6"/>
      <c r="L7" s="6"/>
      <c r="M7" s="6"/>
      <c r="N7" s="6"/>
      <c r="O7" s="6"/>
    </row>
    <row r="8" spans="1:16" ht="16.5" customHeight="1" thickBot="1" x14ac:dyDescent="0.3">
      <c r="A8" s="92" t="s">
        <v>33</v>
      </c>
      <c r="B8" s="93"/>
      <c r="C8" s="10"/>
      <c r="D8" s="11"/>
      <c r="E8" s="11"/>
      <c r="F8" s="11"/>
      <c r="G8" s="7"/>
      <c r="H8" s="6"/>
      <c r="I8" s="6"/>
      <c r="J8" s="6"/>
      <c r="K8" s="6"/>
      <c r="L8" s="6"/>
      <c r="M8" s="6"/>
      <c r="N8" s="6"/>
      <c r="O8" s="6"/>
    </row>
    <row r="9" spans="1:16" ht="21" customHeight="1" thickBot="1" x14ac:dyDescent="0.3">
      <c r="A9" s="42" t="s">
        <v>36</v>
      </c>
      <c r="B9" s="125" t="s">
        <v>2</v>
      </c>
      <c r="C9" s="111" t="s">
        <v>22</v>
      </c>
      <c r="D9" s="112"/>
      <c r="E9" s="113" t="s">
        <v>3</v>
      </c>
      <c r="F9" s="114"/>
      <c r="G9" s="115"/>
      <c r="H9" s="116" t="s">
        <v>4</v>
      </c>
      <c r="I9" s="109" t="s">
        <v>5</v>
      </c>
      <c r="J9" s="116" t="s">
        <v>6</v>
      </c>
      <c r="K9" s="102" t="s">
        <v>7</v>
      </c>
      <c r="L9" s="109" t="s">
        <v>23</v>
      </c>
      <c r="M9" s="109" t="s">
        <v>29</v>
      </c>
      <c r="N9" s="123" t="s">
        <v>27</v>
      </c>
      <c r="O9" s="100" t="s">
        <v>28</v>
      </c>
    </row>
    <row r="10" spans="1:16" ht="21.75" customHeight="1" x14ac:dyDescent="0.25">
      <c r="A10" s="12"/>
      <c r="B10" s="126"/>
      <c r="C10" s="102" t="s">
        <v>34</v>
      </c>
      <c r="D10" s="103"/>
      <c r="E10" s="106" t="s">
        <v>8</v>
      </c>
      <c r="F10" s="107" t="s">
        <v>9</v>
      </c>
      <c r="G10" s="109" t="s">
        <v>10</v>
      </c>
      <c r="H10" s="117"/>
      <c r="I10" s="119"/>
      <c r="J10" s="117"/>
      <c r="K10" s="122"/>
      <c r="L10" s="119"/>
      <c r="M10" s="119"/>
      <c r="N10" s="124"/>
      <c r="O10" s="101"/>
    </row>
    <row r="11" spans="1:16" ht="50.25" customHeight="1" thickBot="1" x14ac:dyDescent="0.3">
      <c r="A11" s="62"/>
      <c r="B11" s="127"/>
      <c r="C11" s="104"/>
      <c r="D11" s="105"/>
      <c r="E11" s="106"/>
      <c r="F11" s="108"/>
      <c r="G11" s="110"/>
      <c r="H11" s="118"/>
      <c r="I11" s="119"/>
      <c r="J11" s="120"/>
      <c r="K11" s="122"/>
      <c r="L11" s="110"/>
      <c r="M11" s="110"/>
      <c r="N11" s="124"/>
      <c r="O11" s="101"/>
    </row>
    <row r="12" spans="1:16" x14ac:dyDescent="0.25">
      <c r="A12" s="74" t="s">
        <v>72</v>
      </c>
      <c r="B12" s="52" t="s">
        <v>73</v>
      </c>
      <c r="C12" s="136" t="s">
        <v>82</v>
      </c>
      <c r="D12" s="137"/>
      <c r="E12" s="47">
        <v>2.1800000000000002</v>
      </c>
      <c r="F12" s="47">
        <v>111.62</v>
      </c>
      <c r="G12" s="54">
        <f>E12+F12</f>
        <v>113.80000000000001</v>
      </c>
      <c r="H12" s="75" t="s">
        <v>74</v>
      </c>
      <c r="I12" s="48">
        <v>20</v>
      </c>
      <c r="J12" s="48">
        <v>0.36</v>
      </c>
      <c r="K12" s="49">
        <v>850</v>
      </c>
      <c r="L12" s="79">
        <v>2786.69</v>
      </c>
      <c r="M12" s="76" t="s">
        <v>30</v>
      </c>
      <c r="N12" s="41"/>
      <c r="O12" s="16">
        <f>SUM(N12*G12)</f>
        <v>0</v>
      </c>
      <c r="P12" s="1" t="str">
        <f>IF( O12=0," ", IF(100-((L12/O12)*100)&gt;20,"viac ako 20%",0))</f>
        <v xml:space="preserve"> </v>
      </c>
    </row>
    <row r="13" spans="1:16" x14ac:dyDescent="0.25">
      <c r="A13" s="74" t="s">
        <v>72</v>
      </c>
      <c r="B13" s="52" t="s">
        <v>75</v>
      </c>
      <c r="C13" s="138"/>
      <c r="D13" s="139"/>
      <c r="E13" s="53">
        <v>12.13</v>
      </c>
      <c r="F13" s="54">
        <v>242.42</v>
      </c>
      <c r="G13" s="54">
        <f>E13+F13</f>
        <v>254.54999999999998</v>
      </c>
      <c r="H13" s="75" t="s">
        <v>74</v>
      </c>
      <c r="I13" s="18">
        <v>20</v>
      </c>
      <c r="J13" s="18">
        <v>0.37</v>
      </c>
      <c r="K13" s="40">
        <v>600</v>
      </c>
      <c r="L13" s="77">
        <v>5783.64</v>
      </c>
      <c r="M13" s="73" t="s">
        <v>30</v>
      </c>
      <c r="N13" s="41"/>
      <c r="O13" s="16">
        <f>SUM(N13*G13)</f>
        <v>0</v>
      </c>
      <c r="P13" s="1"/>
    </row>
    <row r="14" spans="1:16" x14ac:dyDescent="0.25">
      <c r="A14" s="74" t="s">
        <v>72</v>
      </c>
      <c r="B14" s="52" t="s">
        <v>76</v>
      </c>
      <c r="C14" s="138"/>
      <c r="D14" s="139"/>
      <c r="E14" s="53">
        <v>16.670000000000002</v>
      </c>
      <c r="F14" s="54">
        <v>328.92</v>
      </c>
      <c r="G14" s="65">
        <f>SUM(E14:F14)</f>
        <v>345.59000000000003</v>
      </c>
      <c r="H14" s="14" t="s">
        <v>77</v>
      </c>
      <c r="I14" s="18">
        <v>30</v>
      </c>
      <c r="J14" s="18">
        <v>0.83</v>
      </c>
      <c r="K14" s="40">
        <v>270</v>
      </c>
      <c r="L14" s="50">
        <v>5279.25</v>
      </c>
      <c r="M14" s="17" t="s">
        <v>30</v>
      </c>
      <c r="N14" s="41"/>
      <c r="O14" s="16">
        <f t="shared" ref="O14:O23" si="0">SUM(N14*G14)</f>
        <v>0</v>
      </c>
      <c r="P14" s="1"/>
    </row>
    <row r="15" spans="1:16" x14ac:dyDescent="0.25">
      <c r="A15" s="63" t="s">
        <v>78</v>
      </c>
      <c r="B15" s="52" t="s">
        <v>79</v>
      </c>
      <c r="C15" s="138"/>
      <c r="D15" s="139"/>
      <c r="E15" s="53">
        <v>11.39</v>
      </c>
      <c r="F15" s="54">
        <v>43.15</v>
      </c>
      <c r="G15" s="65">
        <f t="shared" ref="G15:G17" si="1">SUM(E15:F15)</f>
        <v>54.54</v>
      </c>
      <c r="H15" s="14" t="s">
        <v>74</v>
      </c>
      <c r="I15" s="18">
        <v>25</v>
      </c>
      <c r="J15" s="18">
        <v>0.14000000000000001</v>
      </c>
      <c r="K15" s="40">
        <v>400</v>
      </c>
      <c r="L15" s="50">
        <v>1221.2</v>
      </c>
      <c r="M15" s="17" t="s">
        <v>30</v>
      </c>
      <c r="N15" s="41"/>
      <c r="O15" s="16">
        <f t="shared" si="0"/>
        <v>0</v>
      </c>
      <c r="P15" s="1"/>
    </row>
    <row r="16" spans="1:16" x14ac:dyDescent="0.25">
      <c r="A16" s="63" t="s">
        <v>78</v>
      </c>
      <c r="B16" s="52" t="s">
        <v>80</v>
      </c>
      <c r="C16" s="138"/>
      <c r="D16" s="139"/>
      <c r="E16" s="53">
        <v>48.49</v>
      </c>
      <c r="F16" s="54">
        <v>18.84</v>
      </c>
      <c r="G16" s="65">
        <f t="shared" si="1"/>
        <v>67.33</v>
      </c>
      <c r="H16" s="14" t="s">
        <v>74</v>
      </c>
      <c r="I16" s="18">
        <v>25</v>
      </c>
      <c r="J16" s="18">
        <v>0.22</v>
      </c>
      <c r="K16" s="40">
        <v>400</v>
      </c>
      <c r="L16" s="50">
        <v>1293.3800000000001</v>
      </c>
      <c r="M16" s="17" t="s">
        <v>30</v>
      </c>
      <c r="N16" s="41"/>
      <c r="O16" s="16">
        <f t="shared" si="0"/>
        <v>0</v>
      </c>
      <c r="P16" s="1"/>
    </row>
    <row r="17" spans="1:16" x14ac:dyDescent="0.25">
      <c r="A17" s="63" t="s">
        <v>78</v>
      </c>
      <c r="B17" s="52" t="s">
        <v>81</v>
      </c>
      <c r="C17" s="140"/>
      <c r="D17" s="141"/>
      <c r="E17" s="53">
        <v>4.34</v>
      </c>
      <c r="F17" s="54">
        <v>139.69999999999999</v>
      </c>
      <c r="G17" s="65">
        <f t="shared" si="1"/>
        <v>144.04</v>
      </c>
      <c r="H17" s="14" t="s">
        <v>77</v>
      </c>
      <c r="I17" s="18">
        <v>20</v>
      </c>
      <c r="J17" s="18">
        <v>0.59</v>
      </c>
      <c r="K17" s="40">
        <v>600</v>
      </c>
      <c r="L17" s="50">
        <v>1696.01</v>
      </c>
      <c r="M17" s="17" t="s">
        <v>30</v>
      </c>
      <c r="N17" s="41"/>
      <c r="O17" s="16">
        <f t="shared" si="0"/>
        <v>0</v>
      </c>
      <c r="P17" s="1"/>
    </row>
    <row r="18" spans="1:16" x14ac:dyDescent="0.25">
      <c r="A18" s="51"/>
      <c r="B18" s="52"/>
      <c r="C18" s="61"/>
      <c r="D18" s="61"/>
      <c r="E18" s="53"/>
      <c r="F18" s="54"/>
      <c r="G18" s="65"/>
      <c r="H18" s="14"/>
      <c r="I18" s="18"/>
      <c r="J18" s="18"/>
      <c r="K18" s="40"/>
      <c r="L18" s="50"/>
      <c r="M18" s="17"/>
      <c r="N18" s="41"/>
      <c r="O18" s="16">
        <f t="shared" si="0"/>
        <v>0</v>
      </c>
      <c r="P18" s="1"/>
    </row>
    <row r="19" spans="1:16" x14ac:dyDescent="0.25">
      <c r="A19" s="51"/>
      <c r="B19" s="52"/>
      <c r="C19" s="61"/>
      <c r="D19" s="61"/>
      <c r="E19" s="53"/>
      <c r="F19" s="54"/>
      <c r="G19" s="65"/>
      <c r="H19" s="14"/>
      <c r="I19" s="18"/>
      <c r="J19" s="18"/>
      <c r="K19" s="40"/>
      <c r="L19" s="50"/>
      <c r="M19" s="17"/>
      <c r="N19" s="41"/>
      <c r="O19" s="16">
        <f t="shared" si="0"/>
        <v>0</v>
      </c>
      <c r="P19" s="1"/>
    </row>
    <row r="20" spans="1:16" x14ac:dyDescent="0.25">
      <c r="A20" s="51"/>
      <c r="B20" s="52"/>
      <c r="C20" s="61"/>
      <c r="D20" s="61"/>
      <c r="E20" s="53"/>
      <c r="F20" s="54"/>
      <c r="G20" s="65"/>
      <c r="H20" s="14"/>
      <c r="I20" s="18"/>
      <c r="J20" s="18"/>
      <c r="K20" s="40"/>
      <c r="L20" s="50"/>
      <c r="M20" s="17"/>
      <c r="N20" s="41"/>
      <c r="O20" s="16">
        <f t="shared" si="0"/>
        <v>0</v>
      </c>
      <c r="P20" s="1"/>
    </row>
    <row r="21" spans="1:16" x14ac:dyDescent="0.25">
      <c r="A21" s="51"/>
      <c r="B21" s="52"/>
      <c r="C21" s="61"/>
      <c r="D21" s="61"/>
      <c r="E21" s="53"/>
      <c r="F21" s="54"/>
      <c r="G21" s="65"/>
      <c r="H21" s="14"/>
      <c r="I21" s="18"/>
      <c r="J21" s="18"/>
      <c r="K21" s="40"/>
      <c r="L21" s="50"/>
      <c r="M21" s="17"/>
      <c r="N21" s="41"/>
      <c r="O21" s="16">
        <f t="shared" si="0"/>
        <v>0</v>
      </c>
      <c r="P21" s="1"/>
    </row>
    <row r="22" spans="1:16" x14ac:dyDescent="0.25">
      <c r="A22" s="51"/>
      <c r="B22" s="52"/>
      <c r="C22" s="61"/>
      <c r="D22" s="61"/>
      <c r="E22" s="53"/>
      <c r="F22" s="54"/>
      <c r="G22" s="65"/>
      <c r="H22" s="14"/>
      <c r="I22" s="18"/>
      <c r="J22" s="18"/>
      <c r="K22" s="40"/>
      <c r="L22" s="50"/>
      <c r="M22" s="17"/>
      <c r="N22" s="41"/>
      <c r="O22" s="16">
        <f t="shared" si="0"/>
        <v>0</v>
      </c>
      <c r="P22" s="1"/>
    </row>
    <row r="23" spans="1:16" x14ac:dyDescent="0.25">
      <c r="A23" s="59"/>
      <c r="B23" s="14"/>
      <c r="C23" s="61"/>
      <c r="D23" s="61"/>
      <c r="E23" s="44"/>
      <c r="F23" s="15"/>
      <c r="G23" s="65"/>
      <c r="H23" s="14"/>
      <c r="I23" s="14"/>
      <c r="J23" s="14"/>
      <c r="K23" s="66"/>
      <c r="L23" s="50"/>
      <c r="M23" s="17"/>
      <c r="N23" s="41"/>
      <c r="O23" s="16">
        <f t="shared" si="0"/>
        <v>0</v>
      </c>
      <c r="P23" s="1" t="str">
        <f t="shared" ref="P23" si="2">IF( O23=0," ", IF(100-((L23/O23)*100)&gt;20,"viac ako 20%",0))</f>
        <v xml:space="preserve"> </v>
      </c>
    </row>
    <row r="24" spans="1:16" x14ac:dyDescent="0.25">
      <c r="A24" s="59"/>
      <c r="B24" s="18"/>
      <c r="C24" s="61"/>
      <c r="D24" s="61"/>
      <c r="E24" s="45"/>
      <c r="F24" s="19"/>
      <c r="G24" s="65"/>
      <c r="H24" s="14"/>
      <c r="I24" s="18"/>
      <c r="J24" s="18"/>
      <c r="K24" s="40"/>
      <c r="L24" s="50"/>
      <c r="M24" s="20"/>
      <c r="N24" s="41"/>
      <c r="O24" s="16">
        <f>SUM(N24*G24)</f>
        <v>0</v>
      </c>
      <c r="P24" s="1" t="str">
        <f>IF( O24=0," ", IF(100-((L24/O24)*100)&gt;20,"viac ako 20%",0))</f>
        <v xml:space="preserve"> </v>
      </c>
    </row>
    <row r="25" spans="1:16" x14ac:dyDescent="0.25">
      <c r="A25" s="59"/>
      <c r="B25" s="14"/>
      <c r="C25" s="61"/>
      <c r="D25" s="61"/>
      <c r="E25" s="44"/>
      <c r="F25" s="15"/>
      <c r="G25" s="65"/>
      <c r="H25" s="14"/>
      <c r="I25" s="14"/>
      <c r="J25" s="14"/>
      <c r="K25" s="66"/>
      <c r="L25" s="50"/>
      <c r="M25" s="20"/>
      <c r="N25" s="41"/>
      <c r="O25" s="16">
        <f t="shared" ref="O25:O27" si="3">SUM(N25*G25)</f>
        <v>0</v>
      </c>
      <c r="P25" s="1" t="str">
        <f t="shared" ref="P25:P27" si="4">IF( O25=0," ", IF(100-((L25/O25)*100)&gt;20,"viac ako 20%",0))</f>
        <v xml:space="preserve"> </v>
      </c>
    </row>
    <row r="26" spans="1:16" x14ac:dyDescent="0.25">
      <c r="A26" s="13"/>
      <c r="B26" s="14"/>
      <c r="C26" s="128"/>
      <c r="D26" s="129"/>
      <c r="E26" s="44"/>
      <c r="F26" s="15"/>
      <c r="G26" s="65"/>
      <c r="H26" s="64"/>
      <c r="I26" s="14"/>
      <c r="J26" s="14"/>
      <c r="K26" s="66"/>
      <c r="L26" s="50"/>
      <c r="M26" s="20"/>
      <c r="N26" s="41"/>
      <c r="O26" s="16">
        <f t="shared" si="3"/>
        <v>0</v>
      </c>
      <c r="P26" s="1" t="str">
        <f t="shared" si="4"/>
        <v xml:space="preserve"> </v>
      </c>
    </row>
    <row r="27" spans="1:16" ht="15.75" thickBot="1" x14ac:dyDescent="0.3">
      <c r="A27" s="21"/>
      <c r="B27" s="22"/>
      <c r="C27" s="130"/>
      <c r="D27" s="131"/>
      <c r="E27" s="58">
        <f>SUM(E12:E26)</f>
        <v>95.200000000000017</v>
      </c>
      <c r="F27" s="23">
        <f>SUM(F12:F26)</f>
        <v>884.65000000000009</v>
      </c>
      <c r="G27" s="55">
        <f>SUM(G12:G26)</f>
        <v>979.85</v>
      </c>
      <c r="H27" s="46"/>
      <c r="I27" s="22"/>
      <c r="J27" s="22"/>
      <c r="K27" s="69"/>
      <c r="L27" s="56"/>
      <c r="M27" s="78" t="s">
        <v>30</v>
      </c>
      <c r="N27" s="57"/>
      <c r="O27" s="34">
        <f t="shared" si="3"/>
        <v>0</v>
      </c>
      <c r="P27" s="1" t="str">
        <f t="shared" si="4"/>
        <v xml:space="preserve"> </v>
      </c>
    </row>
    <row r="28" spans="1:16" ht="15.75" thickBot="1" x14ac:dyDescent="0.3">
      <c r="A28" s="24"/>
      <c r="B28" s="25"/>
      <c r="C28" s="26"/>
      <c r="D28" s="27"/>
      <c r="E28" s="28"/>
      <c r="F28" s="28"/>
      <c r="G28" s="28"/>
      <c r="H28" s="29"/>
      <c r="I28" s="25"/>
      <c r="J28" s="25"/>
      <c r="K28" s="26"/>
      <c r="L28" s="36"/>
      <c r="M28" s="31"/>
      <c r="N28" s="35"/>
      <c r="O28" s="36"/>
      <c r="P28" s="1"/>
    </row>
    <row r="29" spans="1:16" ht="15.75" thickBot="1" x14ac:dyDescent="0.3">
      <c r="A29" s="43"/>
      <c r="B29" s="32"/>
      <c r="C29" s="32"/>
      <c r="D29" s="32"/>
      <c r="E29" s="32"/>
      <c r="F29" s="32"/>
      <c r="G29" s="32"/>
      <c r="H29" s="32"/>
      <c r="I29" s="32"/>
      <c r="J29" s="132" t="s">
        <v>11</v>
      </c>
      <c r="K29" s="132"/>
      <c r="L29" s="36">
        <f>SUM(L12:L25)</f>
        <v>18060.169999999998</v>
      </c>
      <c r="M29" s="33"/>
      <c r="N29" s="37" t="s">
        <v>12</v>
      </c>
      <c r="O29" s="30">
        <f>SUM(O12:O27)</f>
        <v>0</v>
      </c>
      <c r="P29" s="1" t="str">
        <f>IF(O29&gt;L29,"prekročená cena","nižšia ako stanovená")</f>
        <v>nižšia ako stanovená</v>
      </c>
    </row>
    <row r="30" spans="1:16" ht="15.75" thickBot="1" x14ac:dyDescent="0.3">
      <c r="A30" s="133" t="s">
        <v>13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5"/>
      <c r="O30" s="30">
        <f>O31-O29</f>
        <v>0</v>
      </c>
    </row>
    <row r="31" spans="1:16" ht="15.75" thickBot="1" x14ac:dyDescent="0.3">
      <c r="A31" s="133" t="s">
        <v>14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5"/>
      <c r="O31" s="30">
        <f>IF("nie"=MID(I39,1,3),O29,(O29*1.2))</f>
        <v>0</v>
      </c>
    </row>
    <row r="32" spans="1:16" x14ac:dyDescent="0.25">
      <c r="A32" s="121" t="s">
        <v>15</v>
      </c>
      <c r="B32" s="121"/>
      <c r="C32" s="121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1:15" x14ac:dyDescent="0.25">
      <c r="A33" s="142" t="s">
        <v>32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</row>
    <row r="34" spans="1:15" ht="25.5" customHeight="1" x14ac:dyDescent="0.25">
      <c r="A34" s="68" t="s">
        <v>26</v>
      </c>
      <c r="B34" s="68"/>
      <c r="C34" s="68"/>
      <c r="D34" s="68"/>
      <c r="E34" s="68"/>
      <c r="F34" s="68"/>
      <c r="G34" s="70" t="s">
        <v>24</v>
      </c>
      <c r="H34" s="68"/>
      <c r="I34" s="68"/>
      <c r="J34" s="67"/>
      <c r="K34" s="67"/>
      <c r="L34" s="67"/>
      <c r="M34" s="67"/>
      <c r="N34" s="67"/>
      <c r="O34" s="67"/>
    </row>
    <row r="35" spans="1:15" ht="15" customHeight="1" x14ac:dyDescent="0.25">
      <c r="A35" s="144" t="s">
        <v>83</v>
      </c>
      <c r="B35" s="145"/>
      <c r="C35" s="145"/>
      <c r="D35" s="145"/>
      <c r="E35" s="146"/>
      <c r="F35" s="153" t="s">
        <v>25</v>
      </c>
      <c r="G35" s="39" t="s">
        <v>16</v>
      </c>
      <c r="H35" s="154"/>
      <c r="I35" s="155"/>
      <c r="J35" s="155"/>
      <c r="K35" s="155"/>
      <c r="L35" s="155"/>
      <c r="M35" s="155"/>
      <c r="N35" s="155"/>
      <c r="O35" s="156"/>
    </row>
    <row r="36" spans="1:15" x14ac:dyDescent="0.25">
      <c r="A36" s="147"/>
      <c r="B36" s="148"/>
      <c r="C36" s="148"/>
      <c r="D36" s="148"/>
      <c r="E36" s="149"/>
      <c r="F36" s="153"/>
      <c r="G36" s="39" t="s">
        <v>17</v>
      </c>
      <c r="H36" s="154"/>
      <c r="I36" s="155"/>
      <c r="J36" s="155"/>
      <c r="K36" s="155"/>
      <c r="L36" s="155"/>
      <c r="M36" s="155"/>
      <c r="N36" s="155"/>
      <c r="O36" s="156"/>
    </row>
    <row r="37" spans="1:15" ht="18" customHeight="1" x14ac:dyDescent="0.25">
      <c r="A37" s="147"/>
      <c r="B37" s="148"/>
      <c r="C37" s="148"/>
      <c r="D37" s="148"/>
      <c r="E37" s="149"/>
      <c r="F37" s="153"/>
      <c r="G37" s="39" t="s">
        <v>18</v>
      </c>
      <c r="H37" s="154"/>
      <c r="I37" s="155"/>
      <c r="J37" s="155"/>
      <c r="K37" s="155"/>
      <c r="L37" s="155"/>
      <c r="M37" s="155"/>
      <c r="N37" s="155"/>
      <c r="O37" s="156"/>
    </row>
    <row r="38" spans="1:15" x14ac:dyDescent="0.25">
      <c r="A38" s="147"/>
      <c r="B38" s="148"/>
      <c r="C38" s="148"/>
      <c r="D38" s="148"/>
      <c r="E38" s="149"/>
      <c r="F38" s="153"/>
      <c r="G38" s="39" t="s">
        <v>19</v>
      </c>
      <c r="H38" s="154"/>
      <c r="I38" s="155"/>
      <c r="J38" s="155"/>
      <c r="K38" s="155"/>
      <c r="L38" s="155"/>
      <c r="M38" s="155"/>
      <c r="N38" s="155"/>
      <c r="O38" s="156"/>
    </row>
    <row r="39" spans="1:15" x14ac:dyDescent="0.25">
      <c r="A39" s="147"/>
      <c r="B39" s="148"/>
      <c r="C39" s="148"/>
      <c r="D39" s="148"/>
      <c r="E39" s="149"/>
      <c r="F39" s="153"/>
      <c r="G39" s="39" t="s">
        <v>20</v>
      </c>
      <c r="H39" s="154"/>
      <c r="I39" s="155"/>
      <c r="J39" s="155"/>
      <c r="K39" s="155"/>
      <c r="L39" s="155"/>
      <c r="M39" s="155"/>
      <c r="N39" s="155"/>
      <c r="O39" s="156"/>
    </row>
    <row r="40" spans="1:15" x14ac:dyDescent="0.25">
      <c r="A40" s="147"/>
      <c r="B40" s="148"/>
      <c r="C40" s="148"/>
      <c r="D40" s="148"/>
      <c r="E40" s="149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147"/>
      <c r="B41" s="148"/>
      <c r="C41" s="148"/>
      <c r="D41" s="148"/>
      <c r="E41" s="149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25">
      <c r="A42" s="150"/>
      <c r="B42" s="151"/>
      <c r="C42" s="151"/>
      <c r="D42" s="151"/>
      <c r="E42" s="152"/>
      <c r="F42" s="67"/>
      <c r="G42" s="11"/>
      <c r="H42" s="6"/>
      <c r="I42" s="11"/>
      <c r="J42" s="11" t="s">
        <v>21</v>
      </c>
      <c r="K42" s="11"/>
      <c r="L42" s="157"/>
      <c r="M42" s="158"/>
      <c r="N42" s="159"/>
      <c r="O42" s="11"/>
    </row>
    <row r="43" spans="1:15" x14ac:dyDescent="0.25">
      <c r="A43" s="60" t="s">
        <v>84</v>
      </c>
      <c r="B43" s="67"/>
      <c r="C43" s="67"/>
      <c r="D43" s="67"/>
      <c r="E43" s="67"/>
      <c r="F43" s="67"/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9"/>
      <c r="B44" s="9"/>
      <c r="C44" s="9"/>
      <c r="D44" s="9"/>
      <c r="E44" s="9"/>
      <c r="F44" s="9"/>
      <c r="G44" s="11"/>
      <c r="H44" s="11"/>
      <c r="I44" s="11"/>
      <c r="J44" s="11"/>
      <c r="K44" s="11"/>
      <c r="L44" s="11"/>
      <c r="M44" s="11"/>
      <c r="N44" s="11"/>
      <c r="O44" s="11"/>
    </row>
  </sheetData>
  <mergeCells count="37">
    <mergeCell ref="A33:O33"/>
    <mergeCell ref="A35:E42"/>
    <mergeCell ref="F35:F39"/>
    <mergeCell ref="H35:O35"/>
    <mergeCell ref="H36:O36"/>
    <mergeCell ref="H37:O37"/>
    <mergeCell ref="H38:O38"/>
    <mergeCell ref="H39:O39"/>
    <mergeCell ref="L42:N42"/>
    <mergeCell ref="A32:C32"/>
    <mergeCell ref="K9:K11"/>
    <mergeCell ref="L9:L11"/>
    <mergeCell ref="M9:M11"/>
    <mergeCell ref="N9:N11"/>
    <mergeCell ref="B9:B11"/>
    <mergeCell ref="C26:D26"/>
    <mergeCell ref="C27:D27"/>
    <mergeCell ref="J29:K29"/>
    <mergeCell ref="A30:N30"/>
    <mergeCell ref="A31:N31"/>
    <mergeCell ref="C12:D17"/>
    <mergeCell ref="O9:O11"/>
    <mergeCell ref="C10:D11"/>
    <mergeCell ref="E10:E11"/>
    <mergeCell ref="F10:F11"/>
    <mergeCell ref="G10:G11"/>
    <mergeCell ref="C9:D9"/>
    <mergeCell ref="E9:G9"/>
    <mergeCell ref="H9:H11"/>
    <mergeCell ref="I9:I11"/>
    <mergeCell ref="J9:J11"/>
    <mergeCell ref="A8:B8"/>
    <mergeCell ref="A1:L1"/>
    <mergeCell ref="C3:K3"/>
    <mergeCell ref="E5:F5"/>
    <mergeCell ref="B6:F6"/>
    <mergeCell ref="B7:F7"/>
  </mergeCells>
  <pageMargins left="0.23622047244094491" right="0.23622047244094491" top="0" bottom="0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B4" sqref="B4:N4"/>
    </sheetView>
  </sheetViews>
  <sheetFormatPr defaultRowHeight="15" x14ac:dyDescent="0.25"/>
  <cols>
    <col min="1" max="1" width="14" customWidth="1"/>
  </cols>
  <sheetData>
    <row r="2" spans="1:14" x14ac:dyDescent="0.25">
      <c r="A2" s="80" t="s">
        <v>38</v>
      </c>
      <c r="B2" s="81"/>
      <c r="C2" s="81"/>
      <c r="D2" s="82"/>
      <c r="E2" s="83"/>
      <c r="F2" s="83"/>
      <c r="L2" s="162" t="s">
        <v>39</v>
      </c>
      <c r="M2" s="162"/>
    </row>
    <row r="3" spans="1:14" x14ac:dyDescent="0.25">
      <c r="A3" s="84" t="s">
        <v>40</v>
      </c>
      <c r="B3" s="163" t="s">
        <v>41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1:14" x14ac:dyDescent="0.25">
      <c r="A4" s="84" t="s">
        <v>42</v>
      </c>
      <c r="B4" s="163" t="s">
        <v>43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5" spans="1:14" x14ac:dyDescent="0.25">
      <c r="A5" s="84" t="s">
        <v>44</v>
      </c>
      <c r="B5" s="163" t="s">
        <v>45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</row>
    <row r="6" spans="1:14" x14ac:dyDescent="0.25">
      <c r="A6" s="84" t="s">
        <v>2</v>
      </c>
      <c r="B6" s="163" t="s">
        <v>46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</row>
    <row r="7" spans="1:14" x14ac:dyDescent="0.25">
      <c r="A7" s="85" t="s">
        <v>47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1"/>
    </row>
    <row r="8" spans="1:14" x14ac:dyDescent="0.25">
      <c r="A8" s="84" t="s">
        <v>48</v>
      </c>
      <c r="B8" s="163" t="s">
        <v>49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</row>
    <row r="9" spans="1:14" x14ac:dyDescent="0.25">
      <c r="A9" s="86" t="s">
        <v>50</v>
      </c>
      <c r="B9" s="163" t="s">
        <v>51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</row>
    <row r="10" spans="1:14" x14ac:dyDescent="0.25">
      <c r="A10" s="86" t="s">
        <v>52</v>
      </c>
      <c r="B10" s="163" t="s">
        <v>53</v>
      </c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</row>
    <row r="11" spans="1:14" x14ac:dyDescent="0.25">
      <c r="A11" s="87" t="s">
        <v>54</v>
      </c>
      <c r="B11" s="163" t="s">
        <v>55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</row>
    <row r="12" spans="1:14" x14ac:dyDescent="0.25">
      <c r="A12" s="88" t="s">
        <v>56</v>
      </c>
      <c r="B12" s="163" t="s">
        <v>57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</row>
    <row r="13" spans="1:14" ht="24" customHeight="1" x14ac:dyDescent="0.25">
      <c r="A13" s="87" t="s">
        <v>58</v>
      </c>
      <c r="B13" s="163" t="s">
        <v>59</v>
      </c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</row>
    <row r="14" spans="1:14" ht="16.5" customHeight="1" x14ac:dyDescent="0.25">
      <c r="A14" s="87" t="s">
        <v>5</v>
      </c>
      <c r="B14" s="163" t="s">
        <v>60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</row>
    <row r="15" spans="1:14" x14ac:dyDescent="0.25">
      <c r="A15" s="87" t="s">
        <v>61</v>
      </c>
      <c r="B15" s="163" t="s">
        <v>62</v>
      </c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</row>
    <row r="16" spans="1:14" ht="38.25" x14ac:dyDescent="0.25">
      <c r="A16" s="89" t="s">
        <v>63</v>
      </c>
      <c r="B16" s="163" t="s">
        <v>64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</row>
    <row r="17" spans="1:14" ht="28.5" customHeight="1" x14ac:dyDescent="0.25">
      <c r="A17" s="89" t="s">
        <v>65</v>
      </c>
      <c r="B17" s="163" t="s">
        <v>66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</row>
    <row r="18" spans="1:14" ht="27" customHeight="1" x14ac:dyDescent="0.25">
      <c r="A18" s="90" t="s">
        <v>67</v>
      </c>
      <c r="B18" s="163" t="s">
        <v>68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</row>
    <row r="19" spans="1:14" ht="75" customHeight="1" x14ac:dyDescent="0.25">
      <c r="A19" s="91" t="s">
        <v>69</v>
      </c>
      <c r="B19" s="164" t="s">
        <v>70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2024-09-13T06:15:56Z</cp:lastPrinted>
  <dcterms:created xsi:type="dcterms:W3CDTF">2012-08-13T12:29:09Z</dcterms:created>
  <dcterms:modified xsi:type="dcterms:W3CDTF">2024-09-26T08:47:18Z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