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Rekapitulácia stavby" sheetId="1" state="visible" r:id="rId2"/>
    <sheet name="001.1 - Stavebná časť" sheetId="2" state="visible" r:id="rId3"/>
    <sheet name="001.2 - Elektroinštalácia..." sheetId="3" state="visible" r:id="rId4"/>
    <sheet name="001.3 - Vzduchotechnika" sheetId="4" state="visible" r:id="rId5"/>
    <sheet name="001.4 - Zdravotechnika" sheetId="5" state="visible" r:id="rId6"/>
  </sheets>
  <definedNames>
    <definedName function="false" hidden="false" localSheetId="1" name="_xlnm.Print_Area" vbProcedure="false">'001.1 - Stavebná časť'!$C$4:$J$76,'001.1 - Stavebná časť'!$C$82:$J$123,'001.1 - Stavebná časť'!$C$129:$J$399</definedName>
    <definedName function="false" hidden="false" localSheetId="1" name="_xlnm.Print_Titles" vbProcedure="false">'001.1 - Stavebná časť'!$143:$143</definedName>
    <definedName function="false" hidden="true" localSheetId="1" name="_xlnm._FilterDatabase" vbProcedure="false">'001.1 - Stavebná časť'!$C$143:$K$399</definedName>
    <definedName function="false" hidden="false" localSheetId="2" name="_xlnm.Print_Area" vbProcedure="false">'001.2 - Elektroinštalácia...'!$C$4:$J$76,'001.2 - Elektroinštalácia...'!$C$82:$J$104,'001.2 - Elektroinštalácia...'!$C$110:$J$204</definedName>
    <definedName function="false" hidden="false" localSheetId="2" name="_xlnm.Print_Titles" vbProcedure="false">'001.2 - Elektroinštalácia...'!$124:$124</definedName>
    <definedName function="false" hidden="true" localSheetId="2" name="_xlnm._FilterDatabase" vbProcedure="false">'001.2 - Elektroinštalácia...'!$C$124:$K$204</definedName>
    <definedName function="false" hidden="false" localSheetId="3" name="_xlnm.Print_Area" vbProcedure="false">'001.3 - Vzduchotechnika'!$C$4:$J$76,'001.3 - Vzduchotechnika'!$C$82:$J$101,'001.3 - Vzduchotechnika'!$C$107:$J$170</definedName>
    <definedName function="false" hidden="false" localSheetId="3" name="_xlnm.Print_Titles" vbProcedure="false">'001.3 - Vzduchotechnika'!$121:$121</definedName>
    <definedName function="false" hidden="true" localSheetId="3" name="_xlnm._FilterDatabase" vbProcedure="false">'001.3 - Vzduchotechnika'!$C$121:$K$170</definedName>
    <definedName function="false" hidden="false" localSheetId="4" name="_xlnm.Print_Area" vbProcedure="false">'001.4 - Zdravotechnika'!$C$4:$J$76,'001.4 - Zdravotechnika'!$C$82:$J$103,'001.4 - Zdravotechnika'!$C$109:$J$136</definedName>
    <definedName function="false" hidden="false" localSheetId="4" name="_xlnm.Print_Titles" vbProcedure="false">'001.4 - Zdravotechnika'!$123:$123</definedName>
    <definedName function="false" hidden="true" localSheetId="4" name="_xlnm._FilterDatabase" vbProcedure="false">'001.4 - Zdravotechnika'!$C$123:$K$136</definedName>
    <definedName function="false" hidden="false" localSheetId="0" name="_xlnm.Print_Area" vbProcedure="false">'Rekapitulácia stavby'!$D$4:$AO$76,'Rekapitulácia stavby'!$C$82:$AQ$100</definedName>
    <definedName function="false" hidden="false" localSheetId="0" name="_xlnm.Print_Titles" vbProcedure="false">'Rekapitulácia stavby'!$92:$92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<sst xmlns="http://schemas.openxmlformats.org/spreadsheetml/2006/main" count="4835" uniqueCount="954">
  <si>
    <t xml:space="preserve">Export Komplet</t>
  </si>
  <si>
    <t xml:space="preserve">2.0</t>
  </si>
  <si>
    <t xml:space="preserve">False</t>
  </si>
  <si>
    <t xml:space="preserve">{d5fd59f8-7d15-46fb-9c66-d70c723a6908}</t>
  </si>
  <si>
    <t xml:space="preserve">&gt;&gt;  skryté stĺpce  &lt;&lt;</t>
  </si>
  <si>
    <t xml:space="preserve">0,001</t>
  </si>
  <si>
    <t xml:space="preserve">20</t>
  </si>
  <si>
    <t xml:space="preserve">REKAPITULÁCIA STAVBY</t>
  </si>
  <si>
    <t xml:space="preserve">v ---  nižšie sa nachádzajú doplnkové a pomocné údaje k zostavám  --- v</t>
  </si>
  <si>
    <t xml:space="preserve">Návod na vyplnenie</t>
  </si>
  <si>
    <t xml:space="preserve">Kód:</t>
  </si>
  <si>
    <t xml:space="preserve">pot2403a</t>
  </si>
  <si>
    <t xml:space="preserve">Meniť je možné iba bunky so žltým podfarbením!_x005F_x000D_
_x005F_x000D_
1) na prvom liste Rekapitulácie stavby vyplňte v zostave_x005F_x000D_
_x005F_x000D_
    a) Rekapitulácia stavby_x005F_x000D_
       - údaje o Zhotoviteľovi_x005F_x000D_
         (prenesú sa do ostatných zostáv aj v iných listoch)_x005F_x000D_
_x005F_x000D_
    b) Rekapitulácia objektov stavby_x005F_x000D_
       - potrebné Ostatné náklady_x005F_x000D_
_x005F_x000D_
2) na vybraných listoch vyplňte v zostave_x005F_x000D_
_x005F_x000D_
    a) Krycí list_x005F_x000D_
       - údaje o Zhotoviteľovi, pokiaľ sa líšia od údajov o Zhotoviteľovi na Rekapitulácii stavby_x005F_x000D_
         (údaje se prenesú do ostatných zostav v danom liste)_x005F_x000D_
_x005F_x000D_
    b) Rekapitulácia rozpočtu_x005F_x000D_
       - potrebné Ostatné náklady_x005F_x000D_
_x005F_x000D_
    c) Celkové náklady za stavbu_x005F_x000D_
       - ceny na položkách_x005F_x000D_
       - množstvo, pokiaľ má žlté podfarbenie_x005F_x000D_
       - a v prípade potreby poznámku (tá je v skrytom stĺpci)</t>
  </si>
  <si>
    <t xml:space="preserve">Stavba:</t>
  </si>
  <si>
    <t xml:space="preserve">Stavebné úpravy a rekonštrukcia priestorov kuchyne ZSS Čemerica</t>
  </si>
  <si>
    <t xml:space="preserve">JKSO:</t>
  </si>
  <si>
    <t xml:space="preserve">KS:</t>
  </si>
  <si>
    <t xml:space="preserve">Miesto:</t>
  </si>
  <si>
    <t xml:space="preserve">1.mája 57/72, Pohorelá </t>
  </si>
  <si>
    <t xml:space="preserve">Dátum:</t>
  </si>
  <si>
    <t xml:space="preserve">11. 7. 2024</t>
  </si>
  <si>
    <t xml:space="preserve">Objednávateľ:</t>
  </si>
  <si>
    <t xml:space="preserve">IČO:</t>
  </si>
  <si>
    <t xml:space="preserve">ZSS Čemerica</t>
  </si>
  <si>
    <t xml:space="preserve">DIČ :</t>
  </si>
  <si>
    <t xml:space="preserve">Zhotoviteľ:</t>
  </si>
  <si>
    <t xml:space="preserve">Vyplň údaj</t>
  </si>
  <si>
    <t xml:space="preserve">IČ DPH:</t>
  </si>
  <si>
    <t xml:space="preserve">Projektant:</t>
  </si>
  <si>
    <t xml:space="preserve">A+D PROJEKTA. s.r.o.</t>
  </si>
  <si>
    <t xml:space="preserve">SK2023755833</t>
  </si>
  <si>
    <t xml:space="preserve">True</t>
  </si>
  <si>
    <t xml:space="preserve">0,01</t>
  </si>
  <si>
    <t xml:space="preserve">Spracovateľ:</t>
  </si>
  <si>
    <t xml:space="preserve">Ing.Igor Janečka</t>
  </si>
  <si>
    <t xml:space="preserve">Poznámka:</t>
  </si>
  <si>
    <t xml:space="preserve">Cena bez DPH</t>
  </si>
  <si>
    <t xml:space="preserve">Sadzba dane</t>
  </si>
  <si>
    <t xml:space="preserve">Základ dane</t>
  </si>
  <si>
    <t xml:space="preserve">Výška dane</t>
  </si>
  <si>
    <t xml:space="preserve">DPH</t>
  </si>
  <si>
    <t xml:space="preserve">základná</t>
  </si>
  <si>
    <t xml:space="preserve">znížená</t>
  </si>
  <si>
    <t xml:space="preserve">zákl. prenesená</t>
  </si>
  <si>
    <t xml:space="preserve">zníž. prenesená</t>
  </si>
  <si>
    <t xml:space="preserve">nulová</t>
  </si>
  <si>
    <t xml:space="preserve">Cena s DPH</t>
  </si>
  <si>
    <t xml:space="preserve">v</t>
  </si>
  <si>
    <t xml:space="preserve">EUR</t>
  </si>
  <si>
    <t xml:space="preserve">Projektant</t>
  </si>
  <si>
    <t xml:space="preserve">Spracovateľ</t>
  </si>
  <si>
    <t xml:space="preserve">07.2024</t>
  </si>
  <si>
    <t xml:space="preserve">Dátum a podpis:</t>
  </si>
  <si>
    <t xml:space="preserve">Pečiatka</t>
  </si>
  <si>
    <t xml:space="preserve">Objednávateľ</t>
  </si>
  <si>
    <t xml:space="preserve">Zhotoviteľ</t>
  </si>
  <si>
    <t xml:space="preserve">REKAPITULÁCIA OBJEKTOV STAVBY</t>
  </si>
  <si>
    <t xml:space="preserve">Informatívne údaje z listov zákaziek</t>
  </si>
  <si>
    <t xml:space="preserve">Kód</t>
  </si>
  <si>
    <t xml:space="preserve">Popis</t>
  </si>
  <si>
    <t xml:space="preserve">Cena bez DPH [EUR]</t>
  </si>
  <si>
    <t xml:space="preserve">Cena s DPH [EUR]</t>
  </si>
  <si>
    <t xml:space="preserve">Typ</t>
  </si>
  <si>
    <t xml:space="preserve">z toho Ostat._x005F_x000D_
náklady [EUR]</t>
  </si>
  <si>
    <t xml:space="preserve">DPH [EUR]</t>
  </si>
  <si>
    <t xml:space="preserve">Normohodiny [h]</t>
  </si>
  <si>
    <t xml:space="preserve">DPH základná [EUR]</t>
  </si>
  <si>
    <t xml:space="preserve">DPH znížená [EUR]</t>
  </si>
  <si>
    <t xml:space="preserve">DPH základná prenesená_x005F_x000D_
[EUR]</t>
  </si>
  <si>
    <t xml:space="preserve">DPH znížená prenesená_x005F_x000D_
[EUR]</t>
  </si>
  <si>
    <t xml:space="preserve">Základňa_x005F_x000D_
DPH základná</t>
  </si>
  <si>
    <t xml:space="preserve">Základňa_x005F_x000D_
DPH znížená</t>
  </si>
  <si>
    <t xml:space="preserve">Základňa_x005F_x000D_
DPH zákl. prenesená</t>
  </si>
  <si>
    <t xml:space="preserve">Základňa_x005F_x000D_
DPH zníž. prenesená</t>
  </si>
  <si>
    <t xml:space="preserve">Základňa_x005F_x000D_
DPH nulová</t>
  </si>
  <si>
    <t xml:space="preserve">Náklady z rozpočtov</t>
  </si>
  <si>
    <t xml:space="preserve">D</t>
  </si>
  <si>
    <t xml:space="preserve">0</t>
  </si>
  <si>
    <t xml:space="preserve">###NOIMPORT###</t>
  </si>
  <si>
    <t xml:space="preserve">IMPORT</t>
  </si>
  <si>
    <t xml:space="preserve">{00000000-0000-0000-0000-000000000000}</t>
  </si>
  <si>
    <t xml:space="preserve">001</t>
  </si>
  <si>
    <t xml:space="preserve">Kuchyňa</t>
  </si>
  <si>
    <t xml:space="preserve">STA</t>
  </si>
  <si>
    <t xml:space="preserve">1</t>
  </si>
  <si>
    <t xml:space="preserve">{4170e7a8-8f7e-4537-9827-4321a164eebb}</t>
  </si>
  <si>
    <t xml:space="preserve">/</t>
  </si>
  <si>
    <t xml:space="preserve">001.1</t>
  </si>
  <si>
    <t xml:space="preserve">Stavebná časť</t>
  </si>
  <si>
    <t xml:space="preserve">Časť</t>
  </si>
  <si>
    <t xml:space="preserve">2</t>
  </si>
  <si>
    <t xml:space="preserve">{35fdb867-2535-4b38-be95-be36614892f7}</t>
  </si>
  <si>
    <t xml:space="preserve">001.2</t>
  </si>
  <si>
    <t xml:space="preserve">Elektroinštalácia Kuchyňa</t>
  </si>
  <si>
    <t xml:space="preserve">{67f4cce5-2d1a-4fa0-ac06-9abb336ba74c}</t>
  </si>
  <si>
    <t xml:space="preserve">001.3</t>
  </si>
  <si>
    <t xml:space="preserve">Vzduchotechnika</t>
  </si>
  <si>
    <t xml:space="preserve">{4d2f944a-a63d-406a-9ccc-542c3e779e28}</t>
  </si>
  <si>
    <t xml:space="preserve">001.4</t>
  </si>
  <si>
    <t xml:space="preserve">Zdravotechnika</t>
  </si>
  <si>
    <t xml:space="preserve">{860e63db-a2ac-4047-9d63-a278e1e1eb60}</t>
  </si>
  <si>
    <t xml:space="preserve">VT</t>
  </si>
  <si>
    <t xml:space="preserve">1,128</t>
  </si>
  <si>
    <t xml:space="preserve">p01</t>
  </si>
  <si>
    <t xml:space="preserve">65,28</t>
  </si>
  <si>
    <t xml:space="preserve">KRYCÍ LIST ROZPOČTU</t>
  </si>
  <si>
    <t xml:space="preserve">omstrop</t>
  </si>
  <si>
    <t xml:space="preserve">1,25</t>
  </si>
  <si>
    <t xml:space="preserve">sdk</t>
  </si>
  <si>
    <t xml:space="preserve">19,511</t>
  </si>
  <si>
    <t xml:space="preserve">s01</t>
  </si>
  <si>
    <t xml:space="preserve">145,565</t>
  </si>
  <si>
    <t xml:space="preserve">s01str</t>
  </si>
  <si>
    <t xml:space="preserve">66,819</t>
  </si>
  <si>
    <t xml:space="preserve">Objekt:</t>
  </si>
  <si>
    <t xml:space="preserve">s03</t>
  </si>
  <si>
    <t xml:space="preserve">71,659</t>
  </si>
  <si>
    <t xml:space="preserve">001 - Kuchyňa</t>
  </si>
  <si>
    <t xml:space="preserve">Časť:</t>
  </si>
  <si>
    <t xml:space="preserve">001.1 - Stavebná časť</t>
  </si>
  <si>
    <t xml:space="preserve">REKAPITULÁCIA ROZPOČTU</t>
  </si>
  <si>
    <t xml:space="preserve">Kód dielu - Popis</t>
  </si>
  <si>
    <t xml:space="preserve">Cena celkom [EUR]</t>
  </si>
  <si>
    <t xml:space="preserve">Náklady z rozpočtu</t>
  </si>
  <si>
    <t xml:space="preserve">-1</t>
  </si>
  <si>
    <t xml:space="preserve">HSV - Práce a dodávky HSV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</si>
  <si>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</si>
  <si>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</si>
  <si>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</si>
  <si>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</si>
  <si>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</si>
  <si>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 xml:space="preserve"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</si>
  <si>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</si>
  <si>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</si>
  <si>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</si>
  <si>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721 - Zdravotechnika - vnútorná kanalizácia</t>
  </si>
  <si>
    <t xml:space="preserve">    725 - Zdravotechnika - zariaďovacie predmety</t>
  </si>
  <si>
    <t xml:space="preserve">    733 - Ústredné kúrenie - rozvodné potrubie</t>
  </si>
  <si>
    <t xml:space="preserve">    735 - Ústredné kúrenie - vykurovacie telesá</t>
  </si>
  <si>
    <t xml:space="preserve">    763 - Konštrukcie - drevostavby</t>
  </si>
  <si>
    <t xml:space="preserve">    764 - Konštrukcie klampiarske</t>
  </si>
  <si>
    <t xml:space="preserve">    771 - Podlahy z dlaždíc</t>
  </si>
  <si>
    <t xml:space="preserve">    775 - Podlahy vlysové a parketové</t>
  </si>
  <si>
    <t xml:space="preserve">    781 - Obklady</t>
  </si>
  <si>
    <t xml:space="preserve">    782 - Obklady z prírodného a konglomerovaného kameňa</t>
  </si>
  <si>
    <t xml:space="preserve">    783 - Nátery</t>
  </si>
  <si>
    <t xml:space="preserve">    784 - Maľby</t>
  </si>
  <si>
    <t xml:space="preserve">HZS - Hodinové zúčtovacie sadzby</t>
  </si>
  <si>
    <t xml:space="preserve">VRN - Vedľajšie rozpočtové náklady</t>
  </si>
  <si>
    <t xml:space="preserve">ROZPOČET</t>
  </si>
  <si>
    <t xml:space="preserve">PČ</t>
  </si>
  <si>
    <t xml:space="preserve">MJ</t>
  </si>
  <si>
    <t xml:space="preserve">Množstvo</t>
  </si>
  <si>
    <t xml:space="preserve">J.cena [EUR]</t>
  </si>
  <si>
    <t xml:space="preserve">Cenová sústava</t>
  </si>
  <si>
    <t xml:space="preserve">J. Nh [h]</t>
  </si>
  <si>
    <t xml:space="preserve">Nh celkom [h]</t>
  </si>
  <si>
    <t xml:space="preserve">J. hmotnosť [t]</t>
  </si>
  <si>
    <t xml:space="preserve">Hmotnosť celkom [t]</t>
  </si>
  <si>
    <t xml:space="preserve">J. suť [t]</t>
  </si>
  <si>
    <t xml:space="preserve">Suť Celkom [t]</t>
  </si>
  <si>
    <t xml:space="preserve">HSV</t>
  </si>
  <si>
    <t xml:space="preserve">Práce a dodávky HSV</t>
  </si>
  <si>
    <t xml:space="preserve">ROZPOCET</t>
  </si>
  <si>
    <t xml:space="preserve">Zakladanie</t>
  </si>
  <si>
    <t xml:space="preserve">K</t>
  </si>
  <si>
    <t xml:space="preserve">278361821.S</t>
  </si>
  <si>
    <t xml:space="preserve">Výstuž základov pod stroje z betonárskej ocele B500 (10505), zložitosti I</t>
  </si>
  <si>
    <t xml:space="preserve">t</t>
  </si>
  <si>
    <t xml:space="preserve">4</t>
  </si>
  <si>
    <t xml:space="preserve">-886080338</t>
  </si>
  <si>
    <t xml:space="preserve">VV</t>
  </si>
  <si>
    <t xml:space="preserve">0,0036</t>
  </si>
  <si>
    <t xml:space="preserve">278381541.S</t>
  </si>
  <si>
    <t xml:space="preserve">Základy pod stroje do 5 m3 z betónu prostého tr. C 25/30, zložitosť I</t>
  </si>
  <si>
    <t xml:space="preserve">m3</t>
  </si>
  <si>
    <t xml:space="preserve">955638034</t>
  </si>
  <si>
    <t xml:space="preserve">"p12" 1,0*0,25*0,35*4</t>
  </si>
  <si>
    <t xml:space="preserve">3</t>
  </si>
  <si>
    <t xml:space="preserve">Zvislé a kompletné konštrukcie</t>
  </si>
  <si>
    <t xml:space="preserve">340001001.S</t>
  </si>
  <si>
    <t xml:space="preserve">Rezanie stenového muriva  hr. od 200 do 300 mm</t>
  </si>
  <si>
    <t xml:space="preserve">m</t>
  </si>
  <si>
    <t xml:space="preserve">2113243096</t>
  </si>
  <si>
    <t xml:space="preserve">"VT01" 2*(0,5+0,415)</t>
  </si>
  <si>
    <t xml:space="preserve">"VT02" 2*(0,55+0,415)</t>
  </si>
  <si>
    <t xml:space="preserve">Súčet</t>
  </si>
  <si>
    <t xml:space="preserve">342948115.S</t>
  </si>
  <si>
    <t xml:space="preserve">Tesnenie jednozložkou polotvrdou polyuretánovou penou</t>
  </si>
  <si>
    <t xml:space="preserve">-882728353</t>
  </si>
  <si>
    <t xml:space="preserve">5</t>
  </si>
  <si>
    <t xml:space="preserve">389381001.R</t>
  </si>
  <si>
    <t xml:space="preserve">Dobetónovanie betónovou zálievkou pre opravu betónových konštrukcií s nosnou funkciou</t>
  </si>
  <si>
    <t xml:space="preserve">-887560991</t>
  </si>
  <si>
    <t xml:space="preserve">"VT03</t>
  </si>
  <si>
    <t xml:space="preserve">0,5*0,5*0,3*3</t>
  </si>
  <si>
    <t xml:space="preserve">"ZT01</t>
  </si>
  <si>
    <t xml:space="preserve">0,2*0,2*0,25*5</t>
  </si>
  <si>
    <t xml:space="preserve">6</t>
  </si>
  <si>
    <t xml:space="preserve">Úpravy povrchov, podlahy, osadenie</t>
  </si>
  <si>
    <t xml:space="preserve">610991111.S</t>
  </si>
  <si>
    <t xml:space="preserve">Zakrývanie výplní vnútorných okenných otvorov, predmetov a konštrukcií</t>
  </si>
  <si>
    <t xml:space="preserve">m2</t>
  </si>
  <si>
    <t xml:space="preserve">-1055431747</t>
  </si>
  <si>
    <t xml:space="preserve">"okná" 10,8</t>
  </si>
  <si>
    <t xml:space="preserve">"dvere" 10,1</t>
  </si>
  <si>
    <t xml:space="preserve">"výdaj.okná" 3,2</t>
  </si>
  <si>
    <t xml:space="preserve">7</t>
  </si>
  <si>
    <t xml:space="preserve">611460124.S</t>
  </si>
  <si>
    <t xml:space="preserve">Príprava vnútorného podkladu stropov penetráciou pod omietky a nátery</t>
  </si>
  <si>
    <t xml:space="preserve">1318341264</t>
  </si>
  <si>
    <t xml:space="preserve">"zt01 - presah 15cm na každú stranu</t>
  </si>
  <si>
    <t xml:space="preserve">(0,2+0,15*2)*(0,2+0,15*2)*5</t>
  </si>
  <si>
    <t xml:space="preserve">8</t>
  </si>
  <si>
    <t xml:space="preserve">611460363.S</t>
  </si>
  <si>
    <t xml:space="preserve">Vnútorná omietka stropov vápennocementová jednovrstvová, hr. 10 mm</t>
  </si>
  <si>
    <t xml:space="preserve">1058661393</t>
  </si>
  <si>
    <t xml:space="preserve">9</t>
  </si>
  <si>
    <t xml:space="preserve">611481121.S</t>
  </si>
  <si>
    <t xml:space="preserve">Potiahnutie vnútorných stropov sklotextilnou mriežkou s vložením bez lepidla</t>
  </si>
  <si>
    <t xml:space="preserve">-1859181534</t>
  </si>
  <si>
    <t xml:space="preserve">"ZT01" omstrop</t>
  </si>
  <si>
    <t xml:space="preserve">10</t>
  </si>
  <si>
    <t xml:space="preserve">612460124.S</t>
  </si>
  <si>
    <t xml:space="preserve">Príprava vnútorného podkladu stien penetráciou pod omietky a nátery</t>
  </si>
  <si>
    <t xml:space="preserve">1380457291</t>
  </si>
  <si>
    <t xml:space="preserve">vt</t>
  </si>
  <si>
    <t xml:space="preserve">11</t>
  </si>
  <si>
    <t xml:space="preserve">612460241.S</t>
  </si>
  <si>
    <t xml:space="preserve">Vnútorná omietka stien vápennocementová jadrová (hrubá), hr. 10 mm</t>
  </si>
  <si>
    <t xml:space="preserve">116619031</t>
  </si>
  <si>
    <t xml:space="preserve">"VT01" 2*(0,5+0,415)*0,3</t>
  </si>
  <si>
    <t xml:space="preserve">"VT02" 2*(0,55+0,415)*0,3</t>
  </si>
  <si>
    <t xml:space="preserve">12</t>
  </si>
  <si>
    <t xml:space="preserve">622461032.S</t>
  </si>
  <si>
    <t xml:space="preserve">Vonkajšia omietka stien pastovitá silikátová roztieraná, hr. 1,5 mm</t>
  </si>
  <si>
    <t xml:space="preserve">1185395894</t>
  </si>
  <si>
    <t xml:space="preserve">0,5*0,5*3</t>
  </si>
  <si>
    <t xml:space="preserve">13</t>
  </si>
  <si>
    <t xml:space="preserve">622473302.S</t>
  </si>
  <si>
    <t xml:space="preserve">Čistenie omietok vnútorných od mastnoty a nečistôt - stredný stupeň znečistenia</t>
  </si>
  <si>
    <t xml:space="preserve">-1329060747</t>
  </si>
  <si>
    <t xml:space="preserve">s01+s01str</t>
  </si>
  <si>
    <t xml:space="preserve">14</t>
  </si>
  <si>
    <t xml:space="preserve">622473303.S</t>
  </si>
  <si>
    <t xml:space="preserve">Čistenie stien od mastnoty a nečistôt - silný stupeň znečistenia</t>
  </si>
  <si>
    <t xml:space="preserve">-68230933</t>
  </si>
  <si>
    <t xml:space="preserve">"s02" 16,5</t>
  </si>
  <si>
    <t xml:space="preserve">15</t>
  </si>
  <si>
    <t xml:space="preserve">622481119.S</t>
  </si>
  <si>
    <t xml:space="preserve">Potiahnutie vonkajších stien sklotextilnou mriežkou s celoplošným prilepením</t>
  </si>
  <si>
    <t xml:space="preserve">1069918939</t>
  </si>
  <si>
    <t xml:space="preserve">16</t>
  </si>
  <si>
    <t xml:space="preserve">627991002.S</t>
  </si>
  <si>
    <t xml:space="preserve">Tesnenie škár obvodového plášťa separačným povrazcom</t>
  </si>
  <si>
    <t xml:space="preserve">682279010</t>
  </si>
  <si>
    <t xml:space="preserve">"p01-det.A</t>
  </si>
  <si>
    <t xml:space="preserve">51,0</t>
  </si>
  <si>
    <t xml:space="preserve">17</t>
  </si>
  <si>
    <t xml:space="preserve">631312661.S</t>
  </si>
  <si>
    <t xml:space="preserve">Mazanina z betónu prostého (m3) tr. C 20/25 hr.nad 50 do 80 mm</t>
  </si>
  <si>
    <t xml:space="preserve">-268948746</t>
  </si>
  <si>
    <t xml:space="preserve">p01*0,06</t>
  </si>
  <si>
    <t xml:space="preserve">18</t>
  </si>
  <si>
    <t xml:space="preserve">631319151.S</t>
  </si>
  <si>
    <t xml:space="preserve">Príplatok za prehlad. povrchu betónovej mazaniny min. tr.C 8/10 oceľ. hlad. hr. 50-80 mm</t>
  </si>
  <si>
    <t xml:space="preserve">332520004</t>
  </si>
  <si>
    <t xml:space="preserve">19</t>
  </si>
  <si>
    <t xml:space="preserve">631319171.S</t>
  </si>
  <si>
    <t xml:space="preserve">Príplatok za strhnutie povrchu mazaniny latou pre hr. obidvoch vrstiev mazaniny nad 50 do 80 mm</t>
  </si>
  <si>
    <t xml:space="preserve">-174279945</t>
  </si>
  <si>
    <t xml:space="preserve">631362442.S</t>
  </si>
  <si>
    <t xml:space="preserve">Výstuž mazanín z betónov (z kameniva) a z ľahkých betónov zo sietí KARI, priemer drôtu 8/8 mm, veľkosť oka 150x150 mm</t>
  </si>
  <si>
    <t xml:space="preserve">-613593226</t>
  </si>
  <si>
    <t xml:space="preserve">p01*1,3</t>
  </si>
  <si>
    <t xml:space="preserve">21</t>
  </si>
  <si>
    <t xml:space="preserve">632001021.S</t>
  </si>
  <si>
    <t xml:space="preserve">Zhotovenie okrajovej dilatačnej pásky z PE</t>
  </si>
  <si>
    <t xml:space="preserve">135022281</t>
  </si>
  <si>
    <t xml:space="preserve">"p01</t>
  </si>
  <si>
    <t xml:space="preserve">2*(12,85+9,65)</t>
  </si>
  <si>
    <t xml:space="preserve">22</t>
  </si>
  <si>
    <t xml:space="preserve">M</t>
  </si>
  <si>
    <t xml:space="preserve">283320004900.S</t>
  </si>
  <si>
    <t xml:space="preserve">Okrajová dilatačná páska z PE 120/10 mm bez fólie na oddilatovanie poterov od stenových konštrukcií</t>
  </si>
  <si>
    <t xml:space="preserve">965847066</t>
  </si>
  <si>
    <t xml:space="preserve">23</t>
  </si>
  <si>
    <t xml:space="preserve">632001051.S</t>
  </si>
  <si>
    <t xml:space="preserve">Zhotovenie jednonásobného penetračného náteru pre potery a stierky</t>
  </si>
  <si>
    <t xml:space="preserve">-1728263789</t>
  </si>
  <si>
    <t xml:space="preserve">p01*2</t>
  </si>
  <si>
    <t xml:space="preserve">24</t>
  </si>
  <si>
    <t xml:space="preserve">585520008700.S</t>
  </si>
  <si>
    <t xml:space="preserve">Penetračný náter na nasiakavé podklady pod potery, samonivelizačné hmoty a stavebné lepidlá</t>
  </si>
  <si>
    <t xml:space="preserve">kg</t>
  </si>
  <si>
    <t xml:space="preserve">309217881</t>
  </si>
  <si>
    <t xml:space="preserve">25</t>
  </si>
  <si>
    <t xml:space="preserve">632452247</t>
  </si>
  <si>
    <t xml:space="preserve">Príplatok za prísadu do cementového poteru spevňujúcimi vláknami</t>
  </si>
  <si>
    <t xml:space="preserve">-1348269459</t>
  </si>
  <si>
    <t xml:space="preserve">26</t>
  </si>
  <si>
    <t xml:space="preserve">632452288.S</t>
  </si>
  <si>
    <t xml:space="preserve">Cementový poter (vhodný aj ako spádový), pevnosti v tlaku 30 MPa, hr. 40 mm</t>
  </si>
  <si>
    <t xml:space="preserve">715616834</t>
  </si>
  <si>
    <t xml:space="preserve">27</t>
  </si>
  <si>
    <t xml:space="preserve">634601511.S</t>
  </si>
  <si>
    <t xml:space="preserve">Zaplnenie dilatačných škár v mazaninách tmelom silikónovým  šírky škáry do 5 mm</t>
  </si>
  <si>
    <t xml:space="preserve">-764292619</t>
  </si>
  <si>
    <t xml:space="preserve">28</t>
  </si>
  <si>
    <t xml:space="preserve">634920001.S</t>
  </si>
  <si>
    <t xml:space="preserve">Rezanie dilatačných škár v čiastočne zatvrdnutej betónovej mazanine alebo poteru hĺbky do 10 mm, šírky do 5 mm</t>
  </si>
  <si>
    <t xml:space="preserve">-824883820</t>
  </si>
  <si>
    <t xml:space="preserve">"b03 - zarezanie spodného radu obkladu</t>
  </si>
  <si>
    <t xml:space="preserve">"p01 - dilatácia poteru</t>
  </si>
  <si>
    <t xml:space="preserve">52,0</t>
  </si>
  <si>
    <t xml:space="preserve">Ostatné konštrukcie a práce-búranie</t>
  </si>
  <si>
    <t xml:space="preserve">29</t>
  </si>
  <si>
    <t xml:space="preserve">941955001.S</t>
  </si>
  <si>
    <t xml:space="preserve">Lešenie ľahké pracovné pomocné, s výškou lešeňovej podlahy do 1,20 m</t>
  </si>
  <si>
    <t xml:space="preserve">987283891</t>
  </si>
  <si>
    <t xml:space="preserve">30</t>
  </si>
  <si>
    <t xml:space="preserve">959941113.S</t>
  </si>
  <si>
    <t xml:space="preserve">Chemická kotva s kotevným svorníkom tesnená chemickou ampulkou do betónu, ŽB, kameňa, s vyvŕtaním otvoru M10/90/190 mm</t>
  </si>
  <si>
    <t xml:space="preserve">ks</t>
  </si>
  <si>
    <t xml:space="preserve">-1021955020</t>
  </si>
  <si>
    <t xml:space="preserve">"p12" 20</t>
  </si>
  <si>
    <t xml:space="preserve">31</t>
  </si>
  <si>
    <t xml:space="preserve">962042321.S</t>
  </si>
  <si>
    <t xml:space="preserve">Búranie muriva alebo vybúranie otvorov plochy nad 4 m2 z betónu prostého nadzákladného,  -2,20000t</t>
  </si>
  <si>
    <t xml:space="preserve">-1733032065</t>
  </si>
  <si>
    <t xml:space="preserve">"b02" 1,0*0,25*0,15*4</t>
  </si>
  <si>
    <t xml:space="preserve">32</t>
  </si>
  <si>
    <t xml:space="preserve">965043341.S</t>
  </si>
  <si>
    <t xml:space="preserve">Búranie podkladov pod dlažby, liatych dlažieb a mazanín,betón s poterom,teracom hr.do 100 mm, plochy nad 4 m2  -2,20000t</t>
  </si>
  <si>
    <t xml:space="preserve">-1861549669</t>
  </si>
  <si>
    <t xml:space="preserve">"b01</t>
  </si>
  <si>
    <t xml:space="preserve">62,28*0,03</t>
  </si>
  <si>
    <t xml:space="preserve">33</t>
  </si>
  <si>
    <t xml:space="preserve">965043441.S</t>
  </si>
  <si>
    <t xml:space="preserve">Búranie podkladov pod dlažby, liatych dlažieb a mazanín,betón s poterom,teracom hr.do 150 mm,  plochy nad 4 m2 -2,20000t</t>
  </si>
  <si>
    <t xml:space="preserve">-958616515</t>
  </si>
  <si>
    <t xml:space="preserve">62,28*(0,08+0,16)*0,5</t>
  </si>
  <si>
    <t xml:space="preserve">34</t>
  </si>
  <si>
    <t xml:space="preserve">965049120.S</t>
  </si>
  <si>
    <t xml:space="preserve">Príplatok za búranie betónovej mazaniny so zváranou sieťou alebo rabicovým pletivom hr. nad 100 mm</t>
  </si>
  <si>
    <t xml:space="preserve">1639016158</t>
  </si>
  <si>
    <t xml:space="preserve">35</t>
  </si>
  <si>
    <t xml:space="preserve">965081812.S</t>
  </si>
  <si>
    <t xml:space="preserve">Búranie dlažieb, z kamen., cement., terazzových, čadičových alebo keramických, hr. nad 10 mm,  -0,06500t</t>
  </si>
  <si>
    <t xml:space="preserve">-1267369432</t>
  </si>
  <si>
    <t xml:space="preserve">62,28</t>
  </si>
  <si>
    <t xml:space="preserve">36</t>
  </si>
  <si>
    <t xml:space="preserve">974083104.S</t>
  </si>
  <si>
    <t xml:space="preserve">Rezanie betónových mazanín existujúcich nevystužených hĺbky nad 150 do 200 mm</t>
  </si>
  <si>
    <t xml:space="preserve">-684278455</t>
  </si>
  <si>
    <t xml:space="preserve">"b02" 1,0*4</t>
  </si>
  <si>
    <t xml:space="preserve">37</t>
  </si>
  <si>
    <t xml:space="preserve">978021191.S</t>
  </si>
  <si>
    <t xml:space="preserve">Otlčenie omietok stien vnútorných cementových v rozsahu do 100 %,  -0,06100t</t>
  </si>
  <si>
    <t xml:space="preserve">-2101638701</t>
  </si>
  <si>
    <t xml:space="preserve">"b03" 51,0*0,15</t>
  </si>
  <si>
    <t xml:space="preserve">38</t>
  </si>
  <si>
    <t xml:space="preserve">978059511.S</t>
  </si>
  <si>
    <t xml:space="preserve">Odsekanie a odobratie obkladov stien z obkladačiek vnútorných vrátane podkladovej omietky do 2 m2,  -0,06800t</t>
  </si>
  <si>
    <t xml:space="preserve">-599158810</t>
  </si>
  <si>
    <t xml:space="preserve">39</t>
  </si>
  <si>
    <t xml:space="preserve">979081111.S</t>
  </si>
  <si>
    <t xml:space="preserve">Odvoz sutiny a vybúraných hmôt na skládku do 1 km</t>
  </si>
  <si>
    <t xml:space="preserve">1810625737</t>
  </si>
  <si>
    <t xml:space="preserve">40</t>
  </si>
  <si>
    <t xml:space="preserve">979081121.S</t>
  </si>
  <si>
    <t xml:space="preserve">Odvoz sutiny a vybúraných hmôt na skládku za každý ďalší 1 km (14x)</t>
  </si>
  <si>
    <t xml:space="preserve">1361738302</t>
  </si>
  <si>
    <t xml:space="preserve">28,014*14 'Prepočítané koeficientom množstva</t>
  </si>
  <si>
    <t xml:space="preserve">41</t>
  </si>
  <si>
    <t xml:space="preserve">979082111.S</t>
  </si>
  <si>
    <t xml:space="preserve">Vnútrostavenisková doprava sutiny a vybúraných hmôt do 10 m</t>
  </si>
  <si>
    <t xml:space="preserve">1783059393</t>
  </si>
  <si>
    <t xml:space="preserve">42</t>
  </si>
  <si>
    <t xml:space="preserve">979082121.S</t>
  </si>
  <si>
    <t xml:space="preserve">Vnútrostavenisková doprava sutiny a vybúraných hmôt za každých ďalších 5 m (4x)</t>
  </si>
  <si>
    <t xml:space="preserve">-910363407</t>
  </si>
  <si>
    <t xml:space="preserve">28,014*4 'Prepočítané koeficientom množstva</t>
  </si>
  <si>
    <t xml:space="preserve">43</t>
  </si>
  <si>
    <t xml:space="preserve">979089012.S</t>
  </si>
  <si>
    <t xml:space="preserve">Poplatok za skládku - betón, tehly, dlaždice (17 01) ostatné</t>
  </si>
  <si>
    <t xml:space="preserve">1351364347</t>
  </si>
  <si>
    <t xml:space="preserve">99</t>
  </si>
  <si>
    <t xml:space="preserve">Presun hmôt HSV</t>
  </si>
  <si>
    <t xml:space="preserve">44</t>
  </si>
  <si>
    <t xml:space="preserve">999281111.S</t>
  </si>
  <si>
    <t xml:space="preserve">Presun hmôt pre opravy a údržbu objektov vrátane vonkajších plášťov výšky do 25 m</t>
  </si>
  <si>
    <t xml:space="preserve">-1544531629</t>
  </si>
  <si>
    <t xml:space="preserve">PSV</t>
  </si>
  <si>
    <t xml:space="preserve">Práce a dodávky PSV</t>
  </si>
  <si>
    <t xml:space="preserve">711</t>
  </si>
  <si>
    <t xml:space="preserve">Izolácie proti vode a vlhkosti</t>
  </si>
  <si>
    <t xml:space="preserve">45</t>
  </si>
  <si>
    <t xml:space="preserve">711113131.S</t>
  </si>
  <si>
    <t xml:space="preserve">Izolácie proti zemnej vlhkosti a povrchovej vode 2-zložkovou stierkou hydroizolačnou minerálnou pružnou hr. 2 mm na ploche vodorovnej</t>
  </si>
  <si>
    <t xml:space="preserve">-1559262732</t>
  </si>
  <si>
    <t xml:space="preserve">46</t>
  </si>
  <si>
    <t xml:space="preserve">711113141.S</t>
  </si>
  <si>
    <t xml:space="preserve">Izolácia proti zemnej vlhkosti a povrchovej vodeI 2-zložkovou stierkou hydroizolačnou minerálnou pružnou hr. 2 mm na ploche zvislej</t>
  </si>
  <si>
    <t xml:space="preserve">-1982233679</t>
  </si>
  <si>
    <t xml:space="preserve">"p01 vytiahnutie na stenu</t>
  </si>
  <si>
    <t xml:space="preserve">51,0*0,15*2</t>
  </si>
  <si>
    <t xml:space="preserve">47</t>
  </si>
  <si>
    <t xml:space="preserve">247710007700.S</t>
  </si>
  <si>
    <t xml:space="preserve">Pás tesniaci š. 120 mm, na utesnenie rohových a spojovacích škár pri aplikácii hydroizolácií</t>
  </si>
  <si>
    <t xml:space="preserve">-1852716691</t>
  </si>
  <si>
    <t xml:space="preserve">"p01" 51,0</t>
  </si>
  <si>
    <t xml:space="preserve">48</t>
  </si>
  <si>
    <t xml:space="preserve">998711201.S</t>
  </si>
  <si>
    <t xml:space="preserve">Presun hmôt pre izoláciu proti vode v objektoch výšky do 6 m</t>
  </si>
  <si>
    <t xml:space="preserve">%</t>
  </si>
  <si>
    <t xml:space="preserve">398209079</t>
  </si>
  <si>
    <t xml:space="preserve">712</t>
  </si>
  <si>
    <t xml:space="preserve">Izolácie striech, povlakové krytiny</t>
  </si>
  <si>
    <t xml:space="preserve">49</t>
  </si>
  <si>
    <t xml:space="preserve">712300831.S</t>
  </si>
  <si>
    <t xml:space="preserve">Odstránenie HI z asfaltového pásu jednovrstvovej,  -0,00600t</t>
  </si>
  <si>
    <t xml:space="preserve">-394445723</t>
  </si>
  <si>
    <t xml:space="preserve">713</t>
  </si>
  <si>
    <t xml:space="preserve">Izolácie tepelné</t>
  </si>
  <si>
    <t xml:space="preserve">50</t>
  </si>
  <si>
    <t xml:space="preserve">713120010.S</t>
  </si>
  <si>
    <t xml:space="preserve">Zakrývanie tepelnej izolácie podláh fóliou</t>
  </si>
  <si>
    <t xml:space="preserve">1760148270</t>
  </si>
  <si>
    <t xml:space="preserve">51</t>
  </si>
  <si>
    <t xml:space="preserve">283230011400.S</t>
  </si>
  <si>
    <t xml:space="preserve">Krycia PE fólia hr. 0,12 mm</t>
  </si>
  <si>
    <t xml:space="preserve">1459225803</t>
  </si>
  <si>
    <t xml:space="preserve">65,28*1,15 'Prepočítané koeficientom množstva</t>
  </si>
  <si>
    <t xml:space="preserve">52</t>
  </si>
  <si>
    <t xml:space="preserve">713122111.S</t>
  </si>
  <si>
    <t xml:space="preserve">Montáž tepelnej izolácie podláh polystyrénom, kladeným voľne v jednej vrstve</t>
  </si>
  <si>
    <t xml:space="preserve">116517163</t>
  </si>
  <si>
    <t xml:space="preserve">53</t>
  </si>
  <si>
    <t xml:space="preserve">283750004210.S</t>
  </si>
  <si>
    <t xml:space="preserve">Doska z fenolickej peny s obojstranným nasýteným skleneným vláknom hr. 30 mm</t>
  </si>
  <si>
    <t xml:space="preserve">126940521</t>
  </si>
  <si>
    <t xml:space="preserve">65,28*1,02 'Prepočítané koeficientom množstva</t>
  </si>
  <si>
    <t xml:space="preserve">54</t>
  </si>
  <si>
    <t xml:space="preserve">998713201.S</t>
  </si>
  <si>
    <t xml:space="preserve">Presun hmôt pre izolácie tepelné v objektoch výšky do 6 m</t>
  </si>
  <si>
    <t xml:space="preserve">-497728719</t>
  </si>
  <si>
    <t xml:space="preserve">721</t>
  </si>
  <si>
    <t xml:space="preserve">Zdravotechnika - vnútorná kanalizácia</t>
  </si>
  <si>
    <t xml:space="preserve">55</t>
  </si>
  <si>
    <t xml:space="preserve">721210814.S</t>
  </si>
  <si>
    <t xml:space="preserve">Demontáž vpustu podlahového,  -0,04285t</t>
  </si>
  <si>
    <t xml:space="preserve">-174305116</t>
  </si>
  <si>
    <t xml:space="preserve">"b04" 5</t>
  </si>
  <si>
    <t xml:space="preserve">56</t>
  </si>
  <si>
    <t xml:space="preserve">721229013.R</t>
  </si>
  <si>
    <t xml:space="preserve">D+M hygienického nerezového žľabu s roštom, vhodný pre úpravu podlahy s ker.dlažbou, zvislý odtok D 110mm, teleskopické riešenie. vrátane kalového koša, pachového uzáveru, tesnenia, hyg.vpustu  300x3000x50mm. ozn.P02</t>
  </si>
  <si>
    <t xml:space="preserve">-1991858710</t>
  </si>
  <si>
    <t xml:space="preserve">57</t>
  </si>
  <si>
    <t xml:space="preserve">721229014.R</t>
  </si>
  <si>
    <t xml:space="preserve">D+M hygienického nerezového žľabu s roštom, vhodný pre úpravu podlahy s ker.dlažbou,zvislý odtok D 110mm,  teleskopické riešenie. vrátane kalového koša, pachového uzáveru, tesnenia, hyg.vpustu  300x2000x50mm. ozn.P02</t>
  </si>
  <si>
    <t xml:space="preserve">1015758799</t>
  </si>
  <si>
    <t xml:space="preserve">58</t>
  </si>
  <si>
    <t xml:space="preserve">998721201.S</t>
  </si>
  <si>
    <t xml:space="preserve">Presun hmôt pre vnútornú kanalizáciu v objektoch výšky do 6 m</t>
  </si>
  <si>
    <t xml:space="preserve">-1451954942</t>
  </si>
  <si>
    <t xml:space="preserve">725</t>
  </si>
  <si>
    <t xml:space="preserve">Zdravotechnika - zariaďovacie predmety</t>
  </si>
  <si>
    <t xml:space="preserve">59</t>
  </si>
  <si>
    <t xml:space="preserve">725590811.S</t>
  </si>
  <si>
    <t xml:space="preserve">Vnútrostaveniskové premiestnenie vybúraných hmôt zariaďovacích predmetov vodorovne do 100 m z budov s výš. do 6 m</t>
  </si>
  <si>
    <t xml:space="preserve">-1366361272</t>
  </si>
  <si>
    <t xml:space="preserve">60</t>
  </si>
  <si>
    <t xml:space="preserve">725610810.R</t>
  </si>
  <si>
    <t xml:space="preserve">Odpojenie  spotrebičov od vody a plynu,  -0,06700t</t>
  </si>
  <si>
    <t xml:space="preserve">súb.</t>
  </si>
  <si>
    <t xml:space="preserve">-859280687</t>
  </si>
  <si>
    <t xml:space="preserve">61</t>
  </si>
  <si>
    <t xml:space="preserve">725659102.</t>
  </si>
  <si>
    <t xml:space="preserve">Odborné pripojenie spotrebičov na vodu a plyn</t>
  </si>
  <si>
    <t xml:space="preserve">-1581801206</t>
  </si>
  <si>
    <t xml:space="preserve">733</t>
  </si>
  <si>
    <t xml:space="preserve">Ústredné kúrenie - rozvodné potrubie</t>
  </si>
  <si>
    <t xml:space="preserve">62</t>
  </si>
  <si>
    <t xml:space="preserve">733181360.R</t>
  </si>
  <si>
    <t xml:space="preserve">Jednoduchá rozeta pre úpravu prechodu UK rúrok cez podlahu, vrátane vymennteľného adaptéra pre D potrubia 15,18,22mm</t>
  </si>
  <si>
    <t xml:space="preserve">-244123363</t>
  </si>
  <si>
    <t xml:space="preserve">"UK1" 10</t>
  </si>
  <si>
    <t xml:space="preserve">735</t>
  </si>
  <si>
    <t xml:space="preserve">Ústredné kúrenie - vykurovacie telesá</t>
  </si>
  <si>
    <t xml:space="preserve">63</t>
  </si>
  <si>
    <t xml:space="preserve">735111810.S</t>
  </si>
  <si>
    <t xml:space="preserve">Demontáž vykurovacích telies liatinových článkových,  -0,02380t</t>
  </si>
  <si>
    <t xml:space="preserve">1667990641</t>
  </si>
  <si>
    <t xml:space="preserve">"b11" 1,2*0,6*3</t>
  </si>
  <si>
    <t xml:space="preserve">64</t>
  </si>
  <si>
    <t xml:space="preserve">735112110.S</t>
  </si>
  <si>
    <t xml:space="preserve">Montáž vykurovacieho telesa článkového liatinového retro pripojovacia rozteč 800 mm dĺžky 1000-1200 mm</t>
  </si>
  <si>
    <t xml:space="preserve">-1951565088</t>
  </si>
  <si>
    <t xml:space="preserve">"UK2" 3</t>
  </si>
  <si>
    <t xml:space="preserve">65</t>
  </si>
  <si>
    <t xml:space="preserve">735118110.S</t>
  </si>
  <si>
    <t xml:space="preserve">Vykurovacie telesá liatinové tlakové skúšky vodou telies článkových</t>
  </si>
  <si>
    <t xml:space="preserve">-2030444094</t>
  </si>
  <si>
    <t xml:space="preserve">66</t>
  </si>
  <si>
    <t xml:space="preserve">735494811.S</t>
  </si>
  <si>
    <t xml:space="preserve">Vypúšťanie vody z vykurovacích sústav o v. pl. vykurovacích telies</t>
  </si>
  <si>
    <t xml:space="preserve">-735114684</t>
  </si>
  <si>
    <t xml:space="preserve">67</t>
  </si>
  <si>
    <t xml:space="preserve">735890801.S</t>
  </si>
  <si>
    <t xml:space="preserve">Vnútrostaveniskové premiestnenie vybúraných hmôt vykurovacích telies do 6m</t>
  </si>
  <si>
    <t xml:space="preserve">1448727504</t>
  </si>
  <si>
    <t xml:space="preserve">0,051*2 'Prepočítané koeficientom množstva</t>
  </si>
  <si>
    <t xml:space="preserve">763</t>
  </si>
  <si>
    <t xml:space="preserve">Konštrukcie - drevostavby</t>
  </si>
  <si>
    <t xml:space="preserve">68</t>
  </si>
  <si>
    <t xml:space="preserve">763135075</t>
  </si>
  <si>
    <t xml:space="preserve">Kazetový podhľad Rigips 600 x 600 mm, hrana A, konštrukcia viditeľná, doska Gyprex Alba biela. alebo ekvivalent</t>
  </si>
  <si>
    <t xml:space="preserve">1464095276</t>
  </si>
  <si>
    <t xml:space="preserve">"107</t>
  </si>
  <si>
    <t xml:space="preserve">4,05*2,45</t>
  </si>
  <si>
    <t xml:space="preserve">(7,65-2,45)*1,6</t>
  </si>
  <si>
    <t xml:space="preserve">1,1*0,6 "det.3</t>
  </si>
  <si>
    <t xml:space="preserve">4,05*0,15 "det.2</t>
  </si>
  <si>
    <t xml:space="preserve">69</t>
  </si>
  <si>
    <t xml:space="preserve">998763401.S</t>
  </si>
  <si>
    <t xml:space="preserve">Presun hmôt pre sadrokartónové konštrukcie v stavbách (objektoch) výšky do 7 m</t>
  </si>
  <si>
    <t xml:space="preserve">1945024346</t>
  </si>
  <si>
    <t xml:space="preserve">764</t>
  </si>
  <si>
    <t xml:space="preserve">Konštrukcie klampiarske</t>
  </si>
  <si>
    <t xml:space="preserve">70</t>
  </si>
  <si>
    <t xml:space="preserve">764841111.R</t>
  </si>
  <si>
    <t xml:space="preserve">Plochá manžeta z nerezového plechu hr.1mm, r.š. 70mm, spodná časť s okapničkou</t>
  </si>
  <si>
    <t xml:space="preserve">-1135391264</t>
  </si>
  <si>
    <t xml:space="preserve">71</t>
  </si>
  <si>
    <t xml:space="preserve">998764201.S</t>
  </si>
  <si>
    <t xml:space="preserve">Presun hmôt pre konštrukcie klampiarske v objektoch výšky do 6 m</t>
  </si>
  <si>
    <t xml:space="preserve">-1746128161</t>
  </si>
  <si>
    <t xml:space="preserve">771</t>
  </si>
  <si>
    <t xml:space="preserve">Podlahy z dlaždíc</t>
  </si>
  <si>
    <t xml:space="preserve">72</t>
  </si>
  <si>
    <t xml:space="preserve">771541210.S</t>
  </si>
  <si>
    <t xml:space="preserve">Montáž podláh z dlaždíc gres kladených do tmelu flexibil. mrazuvzdorného veľ. 200 x 200 mm</t>
  </si>
  <si>
    <t xml:space="preserve">1311401858</t>
  </si>
  <si>
    <t xml:space="preserve">73</t>
  </si>
  <si>
    <t xml:space="preserve">597740002200</t>
  </si>
  <si>
    <t xml:space="preserve">Dlaždice keramické TAURUS INDUSTRIAL, lxvxhr 198x198x9 mm, farba 76 SR20 Nordic, alebo ekvivalent</t>
  </si>
  <si>
    <t xml:space="preserve">299910862</t>
  </si>
  <si>
    <t xml:space="preserve">65,28*1,04 'Prepočítané koeficientom množstva</t>
  </si>
  <si>
    <t xml:space="preserve">74</t>
  </si>
  <si>
    <t xml:space="preserve">998771201.S</t>
  </si>
  <si>
    <t xml:space="preserve">Presun hmôt pre podlahy z dlaždíc v objektoch výšky do 6m</t>
  </si>
  <si>
    <t xml:space="preserve">-2033067682</t>
  </si>
  <si>
    <t xml:space="preserve">775</t>
  </si>
  <si>
    <t xml:space="preserve">Podlahy vlysové a parketové</t>
  </si>
  <si>
    <t xml:space="preserve">75</t>
  </si>
  <si>
    <t xml:space="preserve">775413220.S</t>
  </si>
  <si>
    <t xml:space="preserve">Montáž prechodovej lišty priskrutkovaním</t>
  </si>
  <si>
    <t xml:space="preserve">-92054129</t>
  </si>
  <si>
    <t xml:space="preserve">"p11" 0,6+3*0,8+1,25</t>
  </si>
  <si>
    <t xml:space="preserve">76</t>
  </si>
  <si>
    <t xml:space="preserve">553000000001</t>
  </si>
  <si>
    <t xml:space="preserve">Podlahová hliníková lišta prechodová š.35mm, v.15mm</t>
  </si>
  <si>
    <t xml:space="preserve">1227600891</t>
  </si>
  <si>
    <t xml:space="preserve">4,25*1,05 'Prepočítané koeficientom množstva</t>
  </si>
  <si>
    <t xml:space="preserve">77</t>
  </si>
  <si>
    <t xml:space="preserve">998775201.S</t>
  </si>
  <si>
    <t xml:space="preserve">Presun hmôt pre podlahy vlysové a parketové v objektoch výšky do 6 m</t>
  </si>
  <si>
    <t xml:space="preserve">-1555958598</t>
  </si>
  <si>
    <t xml:space="preserve">781</t>
  </si>
  <si>
    <t xml:space="preserve">Obklady</t>
  </si>
  <si>
    <t xml:space="preserve">78</t>
  </si>
  <si>
    <t xml:space="preserve">781445022.S</t>
  </si>
  <si>
    <t xml:space="preserve">Oprava obkladov stien z obkladačiek keramických kladených do tmelu 150x150 mm, -0,021t</t>
  </si>
  <si>
    <t xml:space="preserve">-2023683515</t>
  </si>
  <si>
    <t xml:space="preserve">79</t>
  </si>
  <si>
    <t xml:space="preserve">597640002400.S</t>
  </si>
  <si>
    <t xml:space="preserve">Obkladačky keramické lxvxhr 148x148x6 mm</t>
  </si>
  <si>
    <t xml:space="preserve">1675906503</t>
  </si>
  <si>
    <t xml:space="preserve">16,5*1,04 'Prepočítané koeficientom množstva</t>
  </si>
  <si>
    <t xml:space="preserve">80</t>
  </si>
  <si>
    <t xml:space="preserve">998781201.S</t>
  </si>
  <si>
    <t xml:space="preserve">Presun hmôt pre obklady keramické v objektoch výšky do 6 m</t>
  </si>
  <si>
    <t xml:space="preserve">-1184020941</t>
  </si>
  <si>
    <t xml:space="preserve">782</t>
  </si>
  <si>
    <t xml:space="preserve">Obklady z prírodného a konglomerovaného kameňa</t>
  </si>
  <si>
    <t xml:space="preserve">81</t>
  </si>
  <si>
    <t xml:space="preserve">782991100.R</t>
  </si>
  <si>
    <t xml:space="preserve">Výplň dilatačnej škáry trvale pružným silikónovým tmelom šírky do 5 mm</t>
  </si>
  <si>
    <t xml:space="preserve">-63375201</t>
  </si>
  <si>
    <t xml:space="preserve">82</t>
  </si>
  <si>
    <t xml:space="preserve">998782201.S</t>
  </si>
  <si>
    <t xml:space="preserve">Presun hmôt pre kamenné obklady v objektoch výšky do 6 m</t>
  </si>
  <si>
    <t xml:space="preserve">-1236081593</t>
  </si>
  <si>
    <t xml:space="preserve">783</t>
  </si>
  <si>
    <t xml:space="preserve">Nátery</t>
  </si>
  <si>
    <t xml:space="preserve">83</t>
  </si>
  <si>
    <t xml:space="preserve">783894612.S</t>
  </si>
  <si>
    <t xml:space="preserve">Náter farbami akrylátovými ekologickými riediteľnými vodou, biely náter sadrokartónových stropov 2x</t>
  </si>
  <si>
    <t xml:space="preserve">437809152</t>
  </si>
  <si>
    <t xml:space="preserve">784</t>
  </si>
  <si>
    <t xml:space="preserve">Maľby</t>
  </si>
  <si>
    <t xml:space="preserve">84</t>
  </si>
  <si>
    <t xml:space="preserve">784418011.S</t>
  </si>
  <si>
    <t xml:space="preserve">Zakrývanie otvorov, podláh a zariadení fóliou v miestnostiach alebo na schodisku</t>
  </si>
  <si>
    <t xml:space="preserve">104534166</t>
  </si>
  <si>
    <t xml:space="preserve">85</t>
  </si>
  <si>
    <t xml:space="preserve">784410100.S</t>
  </si>
  <si>
    <t xml:space="preserve">Penetrovanie jednonásobné jemnozrnných podkladov výšky do 3,80 m</t>
  </si>
  <si>
    <t xml:space="preserve">94554645</t>
  </si>
  <si>
    <t xml:space="preserve">s01+s01str+s03</t>
  </si>
  <si>
    <t xml:space="preserve">284,043*1,1 'Prepočítané koeficientom množstva</t>
  </si>
  <si>
    <t xml:space="preserve">86</t>
  </si>
  <si>
    <t xml:space="preserve">784454501.S</t>
  </si>
  <si>
    <t xml:space="preserve">Maľby z maliarskych zmesí na báze syntetickej živice ručne nanášané, dvojnásobné základné na jemnozrnný podklad výšky do 3,80 m</t>
  </si>
  <si>
    <t xml:space="preserve">645089093</t>
  </si>
  <si>
    <t xml:space="preserve">"S01 -steny</t>
  </si>
  <si>
    <t xml:space="preserve">"107"</t>
  </si>
  <si>
    <t xml:space="preserve">(1,6+4,55+3,55+9,7+6,325+0,4*4)*(3,03-1,8)</t>
  </si>
  <si>
    <t xml:space="preserve">2*(2,3+1,1)*3,03-1,25*1,97-0,8*2,0-1,4*2,1</t>
  </si>
  <si>
    <t xml:space="preserve">(1,4+2,1*2)*0,15</t>
  </si>
  <si>
    <t xml:space="preserve">(2,45+2,85+5,15+0,6+0,2+1,6+6,5)*(3,03-1,8)</t>
  </si>
  <si>
    <t xml:space="preserve">-1,35*(2,2-1,8)-1,4*(2,2-1,8)*4-1,4*2,1</t>
  </si>
  <si>
    <t xml:space="preserve">(2,2-1,8)*0,12*2*5</t>
  </si>
  <si>
    <t xml:space="preserve">"108" 2*(4,45+3,3)*3,0-0,8*1,97-0,9*0,6</t>
  </si>
  <si>
    <t xml:space="preserve">(2*0,9+0,6*2)*0,12</t>
  </si>
  <si>
    <t xml:space="preserve">"109" </t>
  </si>
  <si>
    <t xml:space="preserve">2*(1,25+1,95)*3,0-0,8*1,97-0,6*0,6</t>
  </si>
  <si>
    <t xml:space="preserve">(2*0,6+0,6*2)*0,12</t>
  </si>
  <si>
    <t xml:space="preserve">"110"   2*(4,45+2,55)*(3,0-1,8)-0,6*(2,2-1,8)</t>
  </si>
  <si>
    <t xml:space="preserve">(2,2-1,8)*2*0,12</t>
  </si>
  <si>
    <t xml:space="preserve">"S01 -stropy</t>
  </si>
  <si>
    <t xml:space="preserve">"107" 62,28-sdk</t>
  </si>
  <si>
    <t xml:space="preserve">"108" 10,79</t>
  </si>
  <si>
    <t xml:space="preserve">"109" 2,44</t>
  </si>
  <si>
    <t xml:space="preserve">"110"   10,82</t>
  </si>
  <si>
    <t xml:space="preserve">212,384*1,1 'Prepočítané koeficientom množstva</t>
  </si>
  <si>
    <t xml:space="preserve">87</t>
  </si>
  <si>
    <t xml:space="preserve">784482911.S</t>
  </si>
  <si>
    <t xml:space="preserve">Oprava stierky stien v rozsahu 30 % výšky do 3,80 m</t>
  </si>
  <si>
    <t xml:space="preserve">955452144</t>
  </si>
  <si>
    <t xml:space="preserve">88</t>
  </si>
  <si>
    <t xml:space="preserve">784483911.S</t>
  </si>
  <si>
    <t xml:space="preserve">Oprava stierky stropov v rozsahu 30 % výšky do 3,80 m</t>
  </si>
  <si>
    <t xml:space="preserve">926801119</t>
  </si>
  <si>
    <t xml:space="preserve">HZS</t>
  </si>
  <si>
    <t xml:space="preserve">Hodinové zúčtovacie sadzby</t>
  </si>
  <si>
    <t xml:space="preserve">89</t>
  </si>
  <si>
    <t xml:space="preserve">HZS000111.S</t>
  </si>
  <si>
    <t xml:space="preserve">Stavebno montážne práce menej náročne, pomocné alebo manupulačné (Tr. 1) v rozsahu viac ako 8 hodín</t>
  </si>
  <si>
    <t xml:space="preserve">hod</t>
  </si>
  <si>
    <t xml:space="preserve">512</t>
  </si>
  <si>
    <t xml:space="preserve">1879700162</t>
  </si>
  <si>
    <t xml:space="preserve">"nešpecifikované drobné mtz a dmtz práce</t>
  </si>
  <si>
    <t xml:space="preserve">90</t>
  </si>
  <si>
    <t xml:space="preserve">HZS000214.S</t>
  </si>
  <si>
    <t xml:space="preserve">Stavebno montážne práce najnáročnejšie na odbornosť - prehliadky pracoviska a revízie (Tr. 4) v rozsahu viac ako 4 a menej ako 8 hodín</t>
  </si>
  <si>
    <t xml:space="preserve">-245469483</t>
  </si>
  <si>
    <t xml:space="preserve">"revízna správa pre plynové spotrebiče" 8</t>
  </si>
  <si>
    <t xml:space="preserve">VRN</t>
  </si>
  <si>
    <t xml:space="preserve">Vedľajšie rozpočtové náklady</t>
  </si>
  <si>
    <t xml:space="preserve">91</t>
  </si>
  <si>
    <t xml:space="preserve">000600011</t>
  </si>
  <si>
    <t xml:space="preserve">Zariadenie staveniska </t>
  </si>
  <si>
    <t xml:space="preserve">1024</t>
  </si>
  <si>
    <t xml:space="preserve">-1229126199</t>
  </si>
  <si>
    <t xml:space="preserve">001.2 - Elektroinštalácia Kuchyňa</t>
  </si>
  <si>
    <t xml:space="preserve"> </t>
  </si>
  <si>
    <t xml:space="preserve">Proreel s.r.o.</t>
  </si>
  <si>
    <t xml:space="preserve">M - Práce a dodávky M   </t>
  </si>
  <si>
    <t xml:space="preserve">    21-M - Elektromontáže   </t>
  </si>
  <si>
    <t xml:space="preserve">    95-M - Revízie   </t>
  </si>
  <si>
    <t xml:space="preserve">HZS - Hodinové zúčtovacie sadzby   </t>
  </si>
  <si>
    <t xml:space="preserve">VRN - Vedľajšie rozpočtové náklady   </t>
  </si>
  <si>
    <t xml:space="preserve">Práce a dodávky M   </t>
  </si>
  <si>
    <t xml:space="preserve">21-M</t>
  </si>
  <si>
    <t xml:space="preserve">Elektromontáže   </t>
  </si>
  <si>
    <t xml:space="preserve">210010108</t>
  </si>
  <si>
    <t xml:space="preserve">Lišta elektroinštalačná z PVC 24x22, uložená pevne, vkladacia</t>
  </si>
  <si>
    <t xml:space="preserve">345750065500</t>
  </si>
  <si>
    <t xml:space="preserve">Lišta vkladacia z PVC LV 24x22 mm, KOPOS</t>
  </si>
  <si>
    <t xml:space="preserve">256</t>
  </si>
  <si>
    <t xml:space="preserve">210010110</t>
  </si>
  <si>
    <t xml:space="preserve">Lišta elektroinštalačná z PVC 40x40, uložená pevne, vkladacia</t>
  </si>
  <si>
    <t xml:space="preserve">345750065200</t>
  </si>
  <si>
    <t xml:space="preserve">Lišta hranatá z PVC, LHD 40X40 mm, KOPOS</t>
  </si>
  <si>
    <t xml:space="preserve">210010114</t>
  </si>
  <si>
    <t xml:space="preserve">Lišta elektroinštalačná z PVC 120x40, uložená pevne, vkladacia</t>
  </si>
  <si>
    <t xml:space="preserve">345750057300</t>
  </si>
  <si>
    <t xml:space="preserve">Kanál elektroinštalačný HD z PVC, EKD 120x40 mm, KOPOS</t>
  </si>
  <si>
    <t xml:space="preserve">210110001</t>
  </si>
  <si>
    <t xml:space="preserve">Jednopólový spínač - radenie 1, nástenný pre prostredie obyčajné alebo vlhké vrátane zapojenia</t>
  </si>
  <si>
    <t xml:space="preserve">345340003000</t>
  </si>
  <si>
    <t xml:space="preserve">Spínač jednopolový vrátane rámika</t>
  </si>
  <si>
    <t xml:space="preserve">3453400030001</t>
  </si>
  <si>
    <t xml:space="preserve">Spínač jednopolový IP 44 vrátane rámika</t>
  </si>
  <si>
    <t xml:space="preserve">210110003</t>
  </si>
  <si>
    <t xml:space="preserve">Sériový spínač (prepínač) -  radenie 5, nástenný pre prostredie obyčajné alebo vlhké vrátane zapojenia</t>
  </si>
  <si>
    <t xml:space="preserve">345330000200</t>
  </si>
  <si>
    <t xml:space="preserve">Prepínač radenie 5 vrátane rámika</t>
  </si>
  <si>
    <t xml:space="preserve">210110004</t>
  </si>
  <si>
    <t xml:space="preserve">Striedavý spínač (prepínač) - radenie 6, nástenný pre prostredie obyčajné alebo vlhké vrátane zapojenia</t>
  </si>
  <si>
    <t xml:space="preserve">345330000500</t>
  </si>
  <si>
    <t xml:space="preserve">Prepínač radenie 6 vrátane rámika</t>
  </si>
  <si>
    <t xml:space="preserve">3453300005001</t>
  </si>
  <si>
    <t xml:space="preserve">Prepínač radenie 6 vrátane rámika IP 44</t>
  </si>
  <si>
    <t xml:space="preserve">210110005</t>
  </si>
  <si>
    <t xml:space="preserve">Krížový spínač (prepínač) - radenie 7, nástenný pre prostredie obyčajné alebo vlhké vrátane zapojenia</t>
  </si>
  <si>
    <t xml:space="preserve">345330000800</t>
  </si>
  <si>
    <t xml:space="preserve">Prepínač do vlhka radenie 7, IP44</t>
  </si>
  <si>
    <t xml:space="preserve">210110211</t>
  </si>
  <si>
    <t xml:space="preserve">Montáž vačkového prepínača</t>
  </si>
  <si>
    <t xml:space="preserve">358120000400</t>
  </si>
  <si>
    <t xml:space="preserve">Spínač vačkový krabicový 3f/25A</t>
  </si>
  <si>
    <t xml:space="preserve">358120000500</t>
  </si>
  <si>
    <t xml:space="preserve">Spínač vačkový krabicový 3f/40A</t>
  </si>
  <si>
    <t xml:space="preserve">210111011</t>
  </si>
  <si>
    <t xml:space="preserve">Domová zásuvka polozapustená alebo zapustená vrátane zapojenia 10/16 A 250 V 2P + Z</t>
  </si>
  <si>
    <t xml:space="preserve">345510001900</t>
  </si>
  <si>
    <t xml:space="preserve">Zásuvka jednoduchá zapustená vrátane rámika</t>
  </si>
  <si>
    <t xml:space="preserve">210111021</t>
  </si>
  <si>
    <t xml:space="preserve">Domová zásuvka v krabici obyč. alebo do vlhka, vrátane zapojenia 10/16 A 250 V 2P + Z</t>
  </si>
  <si>
    <t xml:space="preserve">345510005400</t>
  </si>
  <si>
    <t xml:space="preserve">Zásuvka vstavaná, do vlhka, 10/16 A, kryt z lisovaného izolantu</t>
  </si>
  <si>
    <t xml:space="preserve">210120404</t>
  </si>
  <si>
    <t xml:space="preserve">Istič vzduchový trojpólový do 63 A</t>
  </si>
  <si>
    <t xml:space="preserve">358220042500</t>
  </si>
  <si>
    <t xml:space="preserve">Istič TX3 3P, charakteristika B, 25 A, 6000 A, 3 moduly</t>
  </si>
  <si>
    <t xml:space="preserve">358220042400</t>
  </si>
  <si>
    <t xml:space="preserve">Istič TX3 3P, charakteristika B, 20 A, 6000 A, 3 moduly</t>
  </si>
  <si>
    <t xml:space="preserve">358220042700</t>
  </si>
  <si>
    <t xml:space="preserve">Istič TX3 3P, charakteristika B, 40 A, 6000 A, 3 moduly</t>
  </si>
  <si>
    <t xml:space="preserve">358220042300</t>
  </si>
  <si>
    <t xml:space="preserve">Istič TX3 3P, charakteristika B, 16 A, 6000 A, 3 moduly</t>
  </si>
  <si>
    <t xml:space="preserve">358220042100</t>
  </si>
  <si>
    <t xml:space="preserve">Istič TX3 3P, charakteristika B, 10 A, 6000 A, 3 moduly</t>
  </si>
  <si>
    <t xml:space="preserve">210120410</t>
  </si>
  <si>
    <t xml:space="preserve">Prúdové chrániče dvojpólové kombinované 16 - 100 A</t>
  </si>
  <si>
    <t xml:space="preserve">358230000300</t>
  </si>
  <si>
    <t xml:space="preserve">Prúdový chránič s istením 1P+N, charakteristika B, 10 A, 6000 A/10 kA, 30 mA, typ AC, 2 moduly</t>
  </si>
  <si>
    <t xml:space="preserve">358230000500</t>
  </si>
  <si>
    <t xml:space="preserve">Prúdový chránič s istením 1P+N, charakteristika B, 16 A, 6000 A/10 kA, 30 mA, typ AC, 2 moduly</t>
  </si>
  <si>
    <t xml:space="preserve">210120412</t>
  </si>
  <si>
    <t xml:space="preserve">Prúdové chrániče štvorpólové 40 - 63 A</t>
  </si>
  <si>
    <t xml:space="preserve">358230027800</t>
  </si>
  <si>
    <t xml:space="preserve">Prúdový chránič TX3 4P, 25 A, 30 mA, typ A, 4 moduly, LEGRAND</t>
  </si>
  <si>
    <t xml:space="preserve">358230027900</t>
  </si>
  <si>
    <t xml:space="preserve">Prúdový chránič TX3 4P, 40 A, 30 mA, typ A, 4 moduly, LEGRAND</t>
  </si>
  <si>
    <t xml:space="preserve">210120423</t>
  </si>
  <si>
    <t xml:space="preserve">Zvodiče prepätia kombinované triedy B + C</t>
  </si>
  <si>
    <t xml:space="preserve">358240000700</t>
  </si>
  <si>
    <t xml:space="preserve">Zvodič prepätia kombinovaný T1+T2 4P SALTEK MAXI</t>
  </si>
  <si>
    <t xml:space="preserve">210120502</t>
  </si>
  <si>
    <t xml:space="preserve">Výkonové ističe vzduchové od 40 A - 250 A</t>
  </si>
  <si>
    <t xml:space="preserve">358220063900</t>
  </si>
  <si>
    <t xml:space="preserve">Istič MC2B-A250 Schrack vrátane príslušenstva a vypínacej cievky</t>
  </si>
  <si>
    <t xml:space="preserve">210193061</t>
  </si>
  <si>
    <t xml:space="preserve">Rozvádzač</t>
  </si>
  <si>
    <t xml:space="preserve">357140001000</t>
  </si>
  <si>
    <t xml:space="preserve">Rozvádzač plechový samostatne stojaci 1000x2000x250mm</t>
  </si>
  <si>
    <t xml:space="preserve">210201500</t>
  </si>
  <si>
    <t xml:space="preserve">Zapojenie svietidla 1x svetelný zdroj, núdzového, s lineárnou žiarovkou - núdzový režim</t>
  </si>
  <si>
    <t xml:space="preserve">348150000100</t>
  </si>
  <si>
    <t xml:space="preserve">Svietidlo núdzové nástenné s autonómnou batériou 1x11W, 360x140 mm, 1 hod., IP42, len núdzový režim</t>
  </si>
  <si>
    <t xml:space="preserve">348150000200</t>
  </si>
  <si>
    <t xml:space="preserve">Svietidlo núdzové stropné protipanikové s autonómnou batériou 1x11W</t>
  </si>
  <si>
    <t xml:space="preserve">210203040</t>
  </si>
  <si>
    <t xml:space="preserve">Montáž a zapojenie stropného LED svietidla</t>
  </si>
  <si>
    <t xml:space="preserve">348120000100</t>
  </si>
  <si>
    <t xml:space="preserve">LED svietidlo stropné prisadené</t>
  </si>
  <si>
    <t xml:space="preserve">92</t>
  </si>
  <si>
    <t xml:space="preserve">3481200001001</t>
  </si>
  <si>
    <t xml:space="preserve">LED svietidlo stropné prisadené IP66</t>
  </si>
  <si>
    <t xml:space="preserve">94</t>
  </si>
  <si>
    <t xml:space="preserve">3481200001002</t>
  </si>
  <si>
    <t xml:space="preserve">LED svietidlo stropné kazetové</t>
  </si>
  <si>
    <t xml:space="preserve">96</t>
  </si>
  <si>
    <t xml:space="preserve">3481200001003</t>
  </si>
  <si>
    <t xml:space="preserve">LED svietidlo nástenné s pohybovým senzorom</t>
  </si>
  <si>
    <t xml:space="preserve">98</t>
  </si>
  <si>
    <t xml:space="preserve">210800612</t>
  </si>
  <si>
    <t xml:space="preserve">Vodič medený uložený voľne H07V-K (CYA)  450/750 V 4</t>
  </si>
  <si>
    <t xml:space="preserve">100</t>
  </si>
  <si>
    <t xml:space="preserve">341310009000</t>
  </si>
  <si>
    <t xml:space="preserve">Vodič medený flexibilný H07V-K 4 mm2</t>
  </si>
  <si>
    <t xml:space="preserve">102</t>
  </si>
  <si>
    <t xml:space="preserve">341310009400</t>
  </si>
  <si>
    <t xml:space="preserve">Vodič medený flexibilný H07V-K 25 mm2</t>
  </si>
  <si>
    <t xml:space="preserve">104</t>
  </si>
  <si>
    <t xml:space="preserve">210812040</t>
  </si>
  <si>
    <t xml:space="preserve">Kábel medený silový uložený voľne NYY 0,6/1 kV 3x150+70</t>
  </si>
  <si>
    <t xml:space="preserve">106</t>
  </si>
  <si>
    <t xml:space="preserve">341610020000</t>
  </si>
  <si>
    <t xml:space="preserve">Kábel medený bezhalogenový 1-CHKE-V 3x150+70 mm2</t>
  </si>
  <si>
    <t xml:space="preserve">108</t>
  </si>
  <si>
    <t xml:space="preserve">210812159</t>
  </si>
  <si>
    <t xml:space="preserve">Kábel medený silový uložený pevne NYY 0,6/1 kV 5x2,5</t>
  </si>
  <si>
    <t xml:space="preserve">110</t>
  </si>
  <si>
    <t xml:space="preserve">341110018400</t>
  </si>
  <si>
    <t xml:space="preserve">Kábel medený NYY 5x2,5 mm2</t>
  </si>
  <si>
    <t xml:space="preserve">112</t>
  </si>
  <si>
    <t xml:space="preserve">210812160</t>
  </si>
  <si>
    <t xml:space="preserve">Kábel medený silový uložený pevne NYY 0,6/1 kV 5x4</t>
  </si>
  <si>
    <t xml:space="preserve">114</t>
  </si>
  <si>
    <t xml:space="preserve">341110018500</t>
  </si>
  <si>
    <t xml:space="preserve">Kábel medený NYY 5x4 mm2</t>
  </si>
  <si>
    <t xml:space="preserve">116</t>
  </si>
  <si>
    <t xml:space="preserve">210812161</t>
  </si>
  <si>
    <t xml:space="preserve">Kábel medený silový uložený pevne NYY 0,6/1 kV 5x6</t>
  </si>
  <si>
    <t xml:space="preserve">118</t>
  </si>
  <si>
    <t xml:space="preserve">341110018600</t>
  </si>
  <si>
    <t xml:space="preserve">Kábel medený NYY 5x6 mm2</t>
  </si>
  <si>
    <t xml:space="preserve">120</t>
  </si>
  <si>
    <t xml:space="preserve">210881216</t>
  </si>
  <si>
    <t xml:space="preserve">Kábel bezhalogénový, medený uložený pevne 1-CHKE-V 0,6/1,0 kV  3x1,5</t>
  </si>
  <si>
    <t xml:space="preserve">122</t>
  </si>
  <si>
    <t xml:space="preserve">341610020900</t>
  </si>
  <si>
    <t xml:space="preserve">Kábel medený bezhalogenový 1-CHKE-V 3x1,5 mm2</t>
  </si>
  <si>
    <t xml:space="preserve">124</t>
  </si>
  <si>
    <t xml:space="preserve">210881217</t>
  </si>
  <si>
    <t xml:space="preserve">Kábel bezhalogénový, medený uložený pevne 1-CHKE-V 0,6/1,0 kV  3x2,5</t>
  </si>
  <si>
    <t xml:space="preserve">126</t>
  </si>
  <si>
    <t xml:space="preserve">341610021000</t>
  </si>
  <si>
    <t xml:space="preserve">Kábel medený bezhalogenový 1-CHKE-V 3x2,5 mm2</t>
  </si>
  <si>
    <t xml:space="preserve">128</t>
  </si>
  <si>
    <t xml:space="preserve">210887858253</t>
  </si>
  <si>
    <t xml:space="preserve">Úprava existujúcej rozvodne NN vrátane doplnenia istenia</t>
  </si>
  <si>
    <t xml:space="preserve">130</t>
  </si>
  <si>
    <t xml:space="preserve">21088785869</t>
  </si>
  <si>
    <t xml:space="preserve">Murárske výpomoci - prieraz cez stenu, sekanie drážok, vysekanie káps pre krabice...</t>
  </si>
  <si>
    <t xml:space="preserve">132</t>
  </si>
  <si>
    <t xml:space="preserve">MV</t>
  </si>
  <si>
    <t xml:space="preserve">Murárske výpomoci</t>
  </si>
  <si>
    <t xml:space="preserve">134</t>
  </si>
  <si>
    <t xml:space="preserve">PM</t>
  </si>
  <si>
    <t xml:space="preserve">Podružný materiál</t>
  </si>
  <si>
    <t xml:space="preserve">136</t>
  </si>
  <si>
    <t xml:space="preserve">PPV</t>
  </si>
  <si>
    <t xml:space="preserve">Podiel pridružených výkonov</t>
  </si>
  <si>
    <t xml:space="preserve">138</t>
  </si>
  <si>
    <t xml:space="preserve">95-M</t>
  </si>
  <si>
    <t xml:space="preserve">Revízie   </t>
  </si>
  <si>
    <t xml:space="preserve">950103001</t>
  </si>
  <si>
    <t xml:space="preserve">Odborná prehliadka a doborná skúška - revízia</t>
  </si>
  <si>
    <t xml:space="preserve">140</t>
  </si>
  <si>
    <t xml:space="preserve">142</t>
  </si>
  <si>
    <t xml:space="preserve">Hodinové zúčtovacie sadzby   </t>
  </si>
  <si>
    <t xml:space="preserve">HZS000113</t>
  </si>
  <si>
    <t xml:space="preserve">Stavebno montážne práce náročné ucelené - odborné, tvorivé remeselné</t>
  </si>
  <si>
    <t xml:space="preserve">262144</t>
  </si>
  <si>
    <t xml:space="preserve">144</t>
  </si>
  <si>
    <t xml:space="preserve">Vedľajšie rozpočtové náklady   </t>
  </si>
  <si>
    <t xml:space="preserve">000400022</t>
  </si>
  <si>
    <t xml:space="preserve">Projektové práce - stavebná časť (stavebné objekty vrátane ich technického vybavenia). náklady na dokumentáciu skutočného zhotovenia stavby</t>
  </si>
  <si>
    <t xml:space="preserve">eur</t>
  </si>
  <si>
    <t xml:space="preserve">146</t>
  </si>
  <si>
    <t xml:space="preserve">000700011</t>
  </si>
  <si>
    <t xml:space="preserve">Dopravné náklady - mimostavenisková doprava objektivizácia dopravných nákladov materiálov</t>
  </si>
  <si>
    <t xml:space="preserve">148</t>
  </si>
  <si>
    <t xml:space="preserve">001.3 - Vzduchotechnika</t>
  </si>
  <si>
    <t xml:space="preserve">Ing. Šranko</t>
  </si>
  <si>
    <t xml:space="preserve">    769 - Montáže vzduchotechnických zariadení</t>
  </si>
  <si>
    <t xml:space="preserve">769</t>
  </si>
  <si>
    <t xml:space="preserve">Montáže vzduchotechnických zariadení</t>
  </si>
  <si>
    <t xml:space="preserve">1.01</t>
  </si>
  <si>
    <t xml:space="preserve">Kuchynský ventilátor izolovaný MUB/T-S 042 400EC</t>
  </si>
  <si>
    <t xml:space="preserve">Pol1</t>
  </si>
  <si>
    <t xml:space="preserve">WSD Strieška na ochranu pred poveternostnými vplyvmi</t>
  </si>
  <si>
    <t xml:space="preserve">Pol2</t>
  </si>
  <si>
    <t xml:space="preserve">FGV 042/588-588 120°C manžeta</t>
  </si>
  <si>
    <t xml:space="preserve">Pol3</t>
  </si>
  <si>
    <t xml:space="preserve">KKS 042 tlmič hluku</t>
  </si>
  <si>
    <t xml:space="preserve">Pol4</t>
  </si>
  <si>
    <t xml:space="preserve">KKD 042 uzatváracia klapka</t>
  </si>
  <si>
    <t xml:space="preserve">Pol5</t>
  </si>
  <si>
    <t xml:space="preserve">Servopohon Belimo NM230A</t>
  </si>
  <si>
    <t xml:space="preserve">Pol6</t>
  </si>
  <si>
    <t xml:space="preserve">S-5EC regulátor</t>
  </si>
  <si>
    <t xml:space="preserve">Pol7</t>
  </si>
  <si>
    <t xml:space="preserve">Šikmý kus so sitom 548x548</t>
  </si>
  <si>
    <t xml:space="preserve">1.02</t>
  </si>
  <si>
    <t xml:space="preserve">1.03</t>
  </si>
  <si>
    <t xml:space="preserve">Digestor Grande-1R 2700x1200x435</t>
  </si>
  <si>
    <t xml:space="preserve">Pol8</t>
  </si>
  <si>
    <t xml:space="preserve">Lamelar separator</t>
  </si>
  <si>
    <t xml:space="preserve">1.04</t>
  </si>
  <si>
    <t xml:space="preserve">Digestor Grande-1R 3350x1550x435</t>
  </si>
  <si>
    <t xml:space="preserve">1.05</t>
  </si>
  <si>
    <t xml:space="preserve">Digestor Grande-1R 1500x1400x435</t>
  </si>
  <si>
    <t xml:space="preserve">1.06</t>
  </si>
  <si>
    <t xml:space="preserve">Digestor Grande-1R 1600x1250x435</t>
  </si>
  <si>
    <t xml:space="preserve">1.07</t>
  </si>
  <si>
    <t xml:space="preserve">Odsávací zákryt Kubus 1600x1150x435</t>
  </si>
  <si>
    <t xml:space="preserve">1.08</t>
  </si>
  <si>
    <t xml:space="preserve">Regulačná klapka TUNE-R-200-1-H</t>
  </si>
  <si>
    <t xml:space="preserve">1.09</t>
  </si>
  <si>
    <t xml:space="preserve">Regulačná klapka TUNE-R-250-1-H</t>
  </si>
  <si>
    <t xml:space="preserve">1.10</t>
  </si>
  <si>
    <t xml:space="preserve">Regulačná klapka TUNE-R-280-1-H</t>
  </si>
  <si>
    <t xml:space="preserve">1.11</t>
  </si>
  <si>
    <t xml:space="preserve">Regulačná klapka TUNE-R-315-1-H</t>
  </si>
  <si>
    <t xml:space="preserve">-</t>
  </si>
  <si>
    <t xml:space="preserve">Spiro potrubie Ø250 v tesnom vyhotovení</t>
  </si>
  <si>
    <t xml:space="preserve">bm</t>
  </si>
  <si>
    <t xml:space="preserve">-.1</t>
  </si>
  <si>
    <t xml:space="preserve">Spiro potrubie Ø280 v tesnom vyhotovení</t>
  </si>
  <si>
    <t xml:space="preserve">-.2</t>
  </si>
  <si>
    <t xml:space="preserve">Spiro potrubie Ø315 v tesnom vyhotovení</t>
  </si>
  <si>
    <t xml:space="preserve">-.3</t>
  </si>
  <si>
    <t xml:space="preserve">Tvarovky spiro potrubia Ø280 v tesnom vyhotovení</t>
  </si>
  <si>
    <t xml:space="preserve">-.4</t>
  </si>
  <si>
    <t xml:space="preserve">Tvarovky spiro potrubia Ø315 v tesnom vyhotovení</t>
  </si>
  <si>
    <t xml:space="preserve">-.5</t>
  </si>
  <si>
    <t xml:space="preserve">Štvorhranné potrubie sk.1 do obvodu 1600 mm v tesnom vyhotovení</t>
  </si>
  <si>
    <t xml:space="preserve">-.6</t>
  </si>
  <si>
    <t xml:space="preserve">Tvarovky do štvorhranného potrubia sk.1 do obvodu 1600 mm v tesnom vyhotovení</t>
  </si>
  <si>
    <t xml:space="preserve">-.7</t>
  </si>
  <si>
    <t xml:space="preserve">Ohybné potrubie Ø200</t>
  </si>
  <si>
    <t xml:space="preserve">-.8</t>
  </si>
  <si>
    <t xml:space="preserve">Ohybné potrubie Ø250</t>
  </si>
  <si>
    <t xml:space="preserve">-.9</t>
  </si>
  <si>
    <t xml:space="preserve">Ohybné potrubie Ø280</t>
  </si>
  <si>
    <t xml:space="preserve">-.10</t>
  </si>
  <si>
    <t xml:space="preserve">Ohybné potrubie Ø315</t>
  </si>
  <si>
    <t xml:space="preserve">-.11</t>
  </si>
  <si>
    <t xml:space="preserve">Kaučuková tepelná izolácia do interiéru s hliníkovou vrstvou napr.K-FLEX H DUCT hrúbky 30mm-potrubie v dĺžke 1m pred prestupom stenou</t>
  </si>
  <si>
    <t xml:space="preserve">-.12</t>
  </si>
  <si>
    <t xml:space="preserve">Montážny, závesný, spojovací a tesniaci materiál, certifikovaný systém</t>
  </si>
  <si>
    <t xml:space="preserve">kpl</t>
  </si>
  <si>
    <t xml:space="preserve">mtz</t>
  </si>
  <si>
    <t xml:space="preserve">Montáž, komplexné uvedenie do prevádzky, zaregulovanie a vyskúšanie VZT zariadení, vrátane nastavenia na skutočné prevádzkové parametre. Vyregulovanie distribúcie privádzaného a odvádzaného vzduchu. Vystavenie všetkých potrebných protokolov </t>
  </si>
  <si>
    <t xml:space="preserve">-.13</t>
  </si>
  <si>
    <t xml:space="preserve">Dokumentácia skutočného vyhotovenia v 4 sadách</t>
  </si>
  <si>
    <t xml:space="preserve">1834980285</t>
  </si>
  <si>
    <t xml:space="preserve">Lešenie, mobilné prepravńé zariadenia</t>
  </si>
  <si>
    <t xml:space="preserve">Demontáž a ekologická likvidácia pôvodného potrubia VZT v kuchyni</t>
  </si>
  <si>
    <t xml:space="preserve">001.4 - Zdravotechnika</t>
  </si>
  <si>
    <t xml:space="preserve">Ing.Timotej Čápek</t>
  </si>
  <si>
    <t xml:space="preserve">    721 - Zdravotech. vnútorná kanalizácia</t>
  </si>
  <si>
    <t xml:space="preserve">972056011.S</t>
  </si>
  <si>
    <t xml:space="preserve">Jadrové vrty diamantovými korunkami do D 120 mm do stropov - železobetónových -0,00027t</t>
  </si>
  <si>
    <t xml:space="preserve">cm</t>
  </si>
  <si>
    <t xml:space="preserve">979011111.S</t>
  </si>
  <si>
    <t xml:space="preserve">Zvislá doprava sutiny a vybúraných hmôt za prvé podlažie nad alebo pod základným podlažím</t>
  </si>
  <si>
    <t xml:space="preserve">Vnútrostavenisková doprava sutiny a vybúraných hmôt za každých ďalších 5 m</t>
  </si>
  <si>
    <t xml:space="preserve">Zdravotech. vnútorná kanalizácia</t>
  </si>
  <si>
    <t xml:space="preserve">733193928.S</t>
  </si>
  <si>
    <t xml:space="preserve">Oprava rozvodov potrubí zaslepenie potrubia priemer 108</t>
  </si>
  <si>
    <t xml:space="preserve">721170909.S</t>
  </si>
  <si>
    <t xml:space="preserve">Oprava odpadového potrubia vsadenie odbočky do potrubia D 110 mm, D 114 mm</t>
  </si>
  <si>
    <t xml:space="preserve">721171109.S</t>
  </si>
  <si>
    <t xml:space="preserve">Potrubie z PVC - U odpadové ležaté hrdlové D 110 mm</t>
  </si>
  <si>
    <t xml:space="preserve">721171808.S</t>
  </si>
  <si>
    <t xml:space="preserve">Demontáž potrubia z PVC-U rúr odpadového alebo pripojovacieho nad D 75 mm - D 114 mm,  -0,00198 t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</si>
</sst>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#,##0.00"/>
    <numFmt numFmtId="167" formatCode="#,##0.00%"/>
    <numFmt numFmtId="168" formatCode="General"/>
    <numFmt numFmtId="169" formatCode="dd\.mm\.yyyy"/>
    <numFmt numFmtId="170" formatCode="#,##0.00000"/>
    <numFmt numFmtId="171" formatCode="#,##0.000"/>
  </numFmts>
  <fonts count="46">
    <font>
      <sz val="8"/>
      <name val="Arial CE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FFFFFF"/>
      <name val="Arial CE"/>
      <family val="0"/>
      <charset val="1"/>
    </font>
    <font>
      <sz val="8"/>
      <color rgb="FF3366FF"/>
      <name val="Arial CE"/>
      <family val="0"/>
      <charset val="1"/>
    </font>
    <font>
      <b val="true"/>
      <sz val="14"/>
      <name val="Arial CE"/>
      <family val="0"/>
      <charset val="1"/>
    </font>
    <font>
      <b val="true"/>
      <sz val="12"/>
      <color rgb="FF969696"/>
      <name val="Arial CE"/>
      <family val="0"/>
      <charset val="1"/>
    </font>
    <font>
      <sz val="10"/>
      <color rgb="FF969696"/>
      <name val="Arial CE"/>
      <family val="0"/>
      <charset val="1"/>
    </font>
    <font>
      <sz val="10"/>
      <name val="Arial CE"/>
      <family val="0"/>
      <charset val="1"/>
    </font>
    <font>
      <b val="true"/>
      <sz val="8"/>
      <color rgb="FF969696"/>
      <name val="Arial CE"/>
      <family val="0"/>
      <charset val="1"/>
    </font>
    <font>
      <b val="true"/>
      <sz val="11"/>
      <name val="Arial CE"/>
      <family val="0"/>
      <charset val="1"/>
    </font>
    <font>
      <b val="true"/>
      <sz val="10"/>
      <name val="Arial CE"/>
      <family val="0"/>
      <charset val="1"/>
    </font>
    <font>
      <sz val="10"/>
      <color rgb="FFFFFFFF"/>
      <name val="Arial CE"/>
      <family val="0"/>
      <charset val="1"/>
    </font>
    <font>
      <b val="true"/>
      <sz val="10"/>
      <color rgb="FFFFFFFF"/>
      <name val="Arial CE"/>
      <family val="0"/>
      <charset val="1"/>
    </font>
    <font>
      <b val="true"/>
      <sz val="10"/>
      <color rgb="FF969696"/>
      <name val="Arial CE"/>
      <family val="0"/>
      <charset val="1"/>
    </font>
    <font>
      <b val="true"/>
      <sz val="12"/>
      <name val="Arial CE"/>
      <family val="0"/>
      <charset val="1"/>
    </font>
    <font>
      <b val="true"/>
      <sz val="10"/>
      <color rgb="FF464646"/>
      <name val="Arial CE"/>
      <family val="0"/>
      <charset val="1"/>
    </font>
    <font>
      <sz val="10.5"/>
      <name val="Arial CE"/>
      <family val="2"/>
      <charset val="1"/>
    </font>
    <font>
      <sz val="12"/>
      <color rgb="FF969696"/>
      <name val="Arial CE"/>
      <family val="0"/>
      <charset val="1"/>
    </font>
    <font>
      <sz val="9"/>
      <name val="Arial CE"/>
      <family val="0"/>
      <charset val="1"/>
    </font>
    <font>
      <sz val="9"/>
      <color rgb="FF969696"/>
      <name val="Arial CE"/>
      <family val="0"/>
      <charset val="1"/>
    </font>
    <font>
      <b val="true"/>
      <sz val="12"/>
      <color rgb="FF960000"/>
      <name val="Arial CE"/>
      <family val="0"/>
      <charset val="1"/>
    </font>
    <font>
      <sz val="12"/>
      <name val="Arial CE"/>
      <family val="0"/>
      <charset val="1"/>
    </font>
    <font>
      <sz val="11"/>
      <name val="Arial CE"/>
      <family val="0"/>
      <charset val="1"/>
    </font>
    <font>
      <b val="true"/>
      <sz val="11"/>
      <color rgb="FF003366"/>
      <name val="Arial CE"/>
      <family val="0"/>
      <charset val="1"/>
    </font>
    <font>
      <sz val="11"/>
      <color rgb="FF003366"/>
      <name val="Arial CE"/>
      <family val="0"/>
      <charset val="1"/>
    </font>
    <font>
      <sz val="11"/>
      <color rgb="FF969696"/>
      <name val="Arial CE"/>
      <family val="0"/>
      <charset val="1"/>
    </font>
    <font>
      <sz val="18"/>
      <color rgb="FF0000FF"/>
      <name val="Wingdings 2"/>
      <family val="0"/>
      <charset val="1"/>
    </font>
    <font>
      <u val="single"/>
      <sz val="11"/>
      <color rgb="FF0000FF"/>
      <name val="Calibri"/>
      <family val="0"/>
      <charset val="1"/>
    </font>
    <font>
      <sz val="10"/>
      <color rgb="FF003366"/>
      <name val="Arial CE"/>
      <family val="0"/>
      <charset val="1"/>
    </font>
    <font>
      <b val="true"/>
      <sz val="10"/>
      <color rgb="FF003366"/>
      <name val="Arial CE"/>
      <family val="0"/>
      <charset val="1"/>
    </font>
    <font>
      <sz val="8"/>
      <color rgb="FF000000"/>
      <name val="Arial CE"/>
      <family val="0"/>
      <charset val="1"/>
    </font>
    <font>
      <sz val="10"/>
      <color rgb="FF3366FF"/>
      <name val="Arial CE"/>
      <family val="0"/>
      <charset val="1"/>
    </font>
    <font>
      <sz val="8"/>
      <color rgb="FF969696"/>
      <name val="Arial CE"/>
      <family val="0"/>
      <charset val="1"/>
    </font>
    <font>
      <b val="true"/>
      <sz val="12"/>
      <color rgb="FF800000"/>
      <name val="Arial CE"/>
      <family val="0"/>
      <charset val="1"/>
    </font>
    <font>
      <sz val="12"/>
      <color rgb="FF003366"/>
      <name val="Arial CE"/>
      <family val="0"/>
      <charset val="1"/>
    </font>
    <font>
      <sz val="8"/>
      <color rgb="FF960000"/>
      <name val="Arial CE"/>
      <family val="0"/>
      <charset val="1"/>
    </font>
    <font>
      <b val="true"/>
      <sz val="8"/>
      <name val="Arial CE"/>
      <family val="0"/>
      <charset val="1"/>
    </font>
    <font>
      <sz val="8"/>
      <color rgb="FF003366"/>
      <name val="Arial CE"/>
      <family val="0"/>
      <charset val="1"/>
    </font>
    <font>
      <sz val="8"/>
      <color rgb="FF505050"/>
      <name val="Arial CE"/>
      <family val="0"/>
      <charset val="1"/>
    </font>
    <font>
      <sz val="7"/>
      <color rgb="FF969696"/>
      <name val="Arial CE"/>
      <family val="0"/>
      <charset val="1"/>
    </font>
    <font>
      <sz val="8"/>
      <color rgb="FFFF0000"/>
      <name val="Arial CE"/>
      <family val="0"/>
      <charset val="1"/>
    </font>
    <font>
      <sz val="8"/>
      <color rgb="FF800080"/>
      <name val="Arial CE"/>
      <family val="0"/>
      <charset val="1"/>
    </font>
    <font>
      <i val="true"/>
      <sz val="9"/>
      <color rgb="FF0000FF"/>
      <name val="Arial CE"/>
      <family val="0"/>
      <charset val="1"/>
    </font>
    <font>
      <i val="true"/>
      <sz val="8"/>
      <color rgb="FF0000FF"/>
      <name val="Arial CE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FFFFCC"/>
        <bgColor rgb="FFFFFFFF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4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6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9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9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7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3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5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5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0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5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1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3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3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3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1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3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1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0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0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0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20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1" fontId="20" fillId="3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1" fillId="3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1" fontId="4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0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1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2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3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4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4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4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44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1" fontId="44" fillId="3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5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3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M101"/>
  <sheetViews>
    <sheetView showFormulas="false" showGridLines="fals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AN18" activeCellId="0" sqref="AN18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66"/>
    <col collapsed="false" customWidth="true" hidden="false" outlineLevel="0" max="3" min="3" style="0" width="4.17"/>
    <col collapsed="false" customWidth="true" hidden="false" outlineLevel="0" max="33" min="4" style="0" width="2.66"/>
    <col collapsed="false" customWidth="true" hidden="false" outlineLevel="0" max="34" min="34" style="0" width="3.34"/>
    <col collapsed="false" customWidth="true" hidden="false" outlineLevel="0" max="35" min="35" style="0" width="31.66"/>
    <col collapsed="false" customWidth="true" hidden="false" outlineLevel="0" max="37" min="36" style="0" width="2.5"/>
    <col collapsed="false" customWidth="true" hidden="false" outlineLevel="0" max="38" min="38" style="0" width="8.34"/>
    <col collapsed="false" customWidth="true" hidden="false" outlineLevel="0" max="39" min="39" style="0" width="3.34"/>
    <col collapsed="false" customWidth="true" hidden="false" outlineLevel="0" max="40" min="40" style="0" width="13.34"/>
    <col collapsed="false" customWidth="true" hidden="false" outlineLevel="0" max="41" min="41" style="0" width="7.5"/>
    <col collapsed="false" customWidth="true" hidden="false" outlineLevel="0" max="42" min="42" style="0" width="4.17"/>
    <col collapsed="false" customWidth="true" hidden="true" outlineLevel="0" max="43" min="43" style="0" width="15.66"/>
    <col collapsed="false" customWidth="true" hidden="false" outlineLevel="0" max="44" min="44" style="0" width="13.66"/>
    <col collapsed="false" customWidth="true" hidden="true" outlineLevel="0" max="47" min="45" style="0" width="25.83"/>
    <col collapsed="false" customWidth="true" hidden="true" outlineLevel="0" max="49" min="48" style="0" width="21.66"/>
    <col collapsed="false" customWidth="true" hidden="true" outlineLevel="0" max="51" min="50" style="0" width="25"/>
    <col collapsed="false" customWidth="true" hidden="true" outlineLevel="0" max="52" min="52" style="0" width="21.66"/>
    <col collapsed="false" customWidth="true" hidden="true" outlineLevel="0" max="53" min="53" style="0" width="19.17"/>
    <col collapsed="false" customWidth="true" hidden="true" outlineLevel="0" max="54" min="54" style="0" width="25"/>
    <col collapsed="false" customWidth="true" hidden="true" outlineLevel="0" max="55" min="55" style="0" width="21.66"/>
    <col collapsed="false" customWidth="true" hidden="true" outlineLevel="0" max="56" min="56" style="0" width="19.17"/>
    <col collapsed="false" customWidth="true" hidden="false" outlineLevel="0" max="57" min="57" style="0" width="66.5"/>
    <col collapsed="false" customWidth="true" hidden="true" outlineLevel="0" max="91" min="71" style="0" width="9.34"/>
  </cols>
  <sheetData>
    <row r="1" customFormat="false" ht="11.25" hidden="false" customHeight="false" outlineLevel="0" collapsed="false">
      <c r="A1" s="1" t="s">
        <v>0</v>
      </c>
      <c r="AZ1" s="1"/>
      <c r="BA1" s="1" t="s">
        <v>1</v>
      </c>
      <c r="BB1" s="1"/>
      <c r="BT1" s="1" t="s">
        <v>2</v>
      </c>
      <c r="BU1" s="1" t="s">
        <v>2</v>
      </c>
      <c r="BV1" s="1" t="s">
        <v>3</v>
      </c>
    </row>
    <row r="2" customFormat="false" ht="36.95" hidden="false" customHeight="true" outlineLevel="0" collapsed="false">
      <c r="AR2" s="2" t="s">
        <v>4</v>
      </c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S2" s="3" t="s">
        <v>5</v>
      </c>
      <c r="BT2" s="3" t="s">
        <v>6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5</v>
      </c>
      <c r="BT3" s="3" t="s">
        <v>6</v>
      </c>
    </row>
    <row r="4" customFormat="false" ht="24.95" hidden="false" customHeight="true" outlineLevel="0" collapsed="false">
      <c r="B4" s="6"/>
      <c r="D4" s="7" t="s">
        <v>7</v>
      </c>
      <c r="AR4" s="6"/>
      <c r="AS4" s="8" t="s">
        <v>8</v>
      </c>
      <c r="BE4" s="9" t="s">
        <v>9</v>
      </c>
      <c r="BS4" s="3" t="s">
        <v>5</v>
      </c>
    </row>
    <row r="5" customFormat="false" ht="12" hidden="false" customHeight="true" outlineLevel="0" collapsed="false">
      <c r="B5" s="6"/>
      <c r="D5" s="10" t="s">
        <v>10</v>
      </c>
      <c r="K5" s="11" t="s">
        <v>11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R5" s="6"/>
      <c r="BE5" s="12" t="s">
        <v>12</v>
      </c>
      <c r="BS5" s="3" t="s">
        <v>5</v>
      </c>
    </row>
    <row r="6" customFormat="false" ht="36.95" hidden="false" customHeight="true" outlineLevel="0" collapsed="false">
      <c r="B6" s="6"/>
      <c r="D6" s="13" t="s">
        <v>13</v>
      </c>
      <c r="K6" s="14" t="s">
        <v>14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R6" s="6"/>
      <c r="BE6" s="12"/>
      <c r="BS6" s="3" t="s">
        <v>5</v>
      </c>
    </row>
    <row r="7" customFormat="false" ht="12" hidden="false" customHeight="true" outlineLevel="0" collapsed="false">
      <c r="B7" s="6"/>
      <c r="D7" s="15" t="s">
        <v>15</v>
      </c>
      <c r="K7" s="16"/>
      <c r="AK7" s="15" t="s">
        <v>16</v>
      </c>
      <c r="AN7" s="16"/>
      <c r="AR7" s="6"/>
      <c r="BE7" s="12"/>
      <c r="BS7" s="3" t="s">
        <v>5</v>
      </c>
    </row>
    <row r="8" customFormat="false" ht="12" hidden="false" customHeight="true" outlineLevel="0" collapsed="false">
      <c r="B8" s="6"/>
      <c r="D8" s="15" t="s">
        <v>17</v>
      </c>
      <c r="K8" s="16" t="s">
        <v>18</v>
      </c>
      <c r="AK8" s="15" t="s">
        <v>19</v>
      </c>
      <c r="AN8" s="17" t="s">
        <v>20</v>
      </c>
      <c r="AR8" s="6"/>
      <c r="BE8" s="12"/>
      <c r="BS8" s="3" t="s">
        <v>5</v>
      </c>
    </row>
    <row r="9" customFormat="false" ht="14.45" hidden="false" customHeight="true" outlineLevel="0" collapsed="false">
      <c r="B9" s="6"/>
      <c r="AR9" s="6"/>
      <c r="BE9" s="12"/>
      <c r="BS9" s="3" t="s">
        <v>5</v>
      </c>
    </row>
    <row r="10" customFormat="false" ht="12" hidden="false" customHeight="true" outlineLevel="0" collapsed="false">
      <c r="B10" s="6"/>
      <c r="D10" s="15" t="s">
        <v>21</v>
      </c>
      <c r="AK10" s="15" t="s">
        <v>22</v>
      </c>
      <c r="AN10" s="16" t="n">
        <v>632325</v>
      </c>
      <c r="AR10" s="6"/>
      <c r="BE10" s="12"/>
      <c r="BS10" s="3" t="s">
        <v>5</v>
      </c>
    </row>
    <row r="11" customFormat="false" ht="18.4" hidden="false" customHeight="true" outlineLevel="0" collapsed="false">
      <c r="B11" s="6"/>
      <c r="E11" s="16" t="s">
        <v>23</v>
      </c>
      <c r="AK11" s="15" t="s">
        <v>24</v>
      </c>
      <c r="AN11" s="16" t="n">
        <v>2021156005</v>
      </c>
      <c r="AR11" s="6"/>
      <c r="BE11" s="12"/>
      <c r="BS11" s="3" t="s">
        <v>5</v>
      </c>
    </row>
    <row r="12" customFormat="false" ht="6.95" hidden="false" customHeight="true" outlineLevel="0" collapsed="false">
      <c r="B12" s="6"/>
      <c r="AR12" s="6"/>
      <c r="BE12" s="12"/>
      <c r="BS12" s="3" t="s">
        <v>5</v>
      </c>
    </row>
    <row r="13" customFormat="false" ht="12" hidden="false" customHeight="true" outlineLevel="0" collapsed="false">
      <c r="B13" s="6"/>
      <c r="D13" s="15" t="s">
        <v>25</v>
      </c>
      <c r="AK13" s="15" t="s">
        <v>22</v>
      </c>
      <c r="AN13" s="18" t="s">
        <v>26</v>
      </c>
      <c r="AR13" s="6"/>
      <c r="BE13" s="12"/>
      <c r="BS13" s="3" t="s">
        <v>5</v>
      </c>
    </row>
    <row r="14" customFormat="false" ht="12.75" hidden="false" customHeight="false" outlineLevel="0" collapsed="false">
      <c r="B14" s="6"/>
      <c r="E14" s="19" t="s">
        <v>26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5" t="s">
        <v>27</v>
      </c>
      <c r="AN14" s="18" t="s">
        <v>26</v>
      </c>
      <c r="AR14" s="6"/>
      <c r="BE14" s="12"/>
      <c r="BS14" s="3" t="s">
        <v>5</v>
      </c>
    </row>
    <row r="15" customFormat="false" ht="6.95" hidden="false" customHeight="true" outlineLevel="0" collapsed="false">
      <c r="B15" s="6"/>
      <c r="AR15" s="6"/>
      <c r="BE15" s="12"/>
      <c r="BS15" s="3" t="s">
        <v>2</v>
      </c>
    </row>
    <row r="16" customFormat="false" ht="12" hidden="false" customHeight="true" outlineLevel="0" collapsed="false">
      <c r="B16" s="6"/>
      <c r="D16" s="15" t="s">
        <v>28</v>
      </c>
      <c r="AK16" s="15" t="s">
        <v>22</v>
      </c>
      <c r="AN16" s="16" t="n">
        <v>47124814</v>
      </c>
      <c r="AR16" s="6"/>
      <c r="BE16" s="12"/>
      <c r="BS16" s="3" t="s">
        <v>2</v>
      </c>
    </row>
    <row r="17" customFormat="false" ht="18.4" hidden="false" customHeight="true" outlineLevel="0" collapsed="false">
      <c r="B17" s="6"/>
      <c r="E17" s="16" t="s">
        <v>29</v>
      </c>
      <c r="AK17" s="15" t="s">
        <v>27</v>
      </c>
      <c r="AN17" s="16" t="s">
        <v>30</v>
      </c>
      <c r="AR17" s="6"/>
      <c r="BE17" s="12"/>
      <c r="BS17" s="3" t="s">
        <v>31</v>
      </c>
    </row>
    <row r="18" customFormat="false" ht="6.95" hidden="false" customHeight="true" outlineLevel="0" collapsed="false">
      <c r="B18" s="6"/>
      <c r="AR18" s="6"/>
      <c r="BE18" s="12"/>
      <c r="BS18" s="3" t="s">
        <v>32</v>
      </c>
    </row>
    <row r="19" customFormat="false" ht="12" hidden="false" customHeight="true" outlineLevel="0" collapsed="false">
      <c r="B19" s="6"/>
      <c r="D19" s="15" t="s">
        <v>33</v>
      </c>
      <c r="AK19" s="15" t="s">
        <v>22</v>
      </c>
      <c r="AN19" s="16"/>
      <c r="AR19" s="6"/>
      <c r="BE19" s="12"/>
      <c r="BS19" s="3" t="s">
        <v>32</v>
      </c>
    </row>
    <row r="20" customFormat="false" ht="18.4" hidden="false" customHeight="true" outlineLevel="0" collapsed="false">
      <c r="B20" s="6"/>
      <c r="E20" s="16" t="s">
        <v>34</v>
      </c>
      <c r="AK20" s="15" t="s">
        <v>27</v>
      </c>
      <c r="AN20" s="16"/>
      <c r="AR20" s="6"/>
      <c r="BE20" s="12"/>
      <c r="BS20" s="3" t="s">
        <v>31</v>
      </c>
    </row>
    <row r="21" customFormat="false" ht="6.95" hidden="false" customHeight="true" outlineLevel="0" collapsed="false">
      <c r="B21" s="6"/>
      <c r="AR21" s="6"/>
      <c r="BE21" s="12"/>
    </row>
    <row r="22" customFormat="false" ht="12" hidden="false" customHeight="true" outlineLevel="0" collapsed="false">
      <c r="B22" s="6"/>
      <c r="D22" s="15" t="s">
        <v>35</v>
      </c>
      <c r="AR22" s="6"/>
      <c r="BE22" s="12"/>
    </row>
    <row r="23" customFormat="false" ht="16.5" hidden="false" customHeight="true" outlineLevel="0" collapsed="false">
      <c r="B23" s="6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R23" s="6"/>
      <c r="BE23" s="12"/>
    </row>
    <row r="24" customFormat="false" ht="6.95" hidden="false" customHeight="true" outlineLevel="0" collapsed="false">
      <c r="B24" s="6"/>
      <c r="AR24" s="6"/>
      <c r="BE24" s="12"/>
    </row>
    <row r="25" customFormat="false" ht="6.95" hidden="false" customHeight="true" outlineLevel="0" collapsed="false">
      <c r="B25" s="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R25" s="6"/>
      <c r="BE25" s="12"/>
    </row>
    <row r="26" s="22" customFormat="true" ht="25.9" hidden="false" customHeight="true" outlineLevel="0" collapsed="false">
      <c r="B26" s="23"/>
      <c r="D26" s="24" t="s">
        <v>36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6" t="n">
        <f aca="false">ROUND(AG94,2)</f>
        <v>0</v>
      </c>
      <c r="AL26" s="26"/>
      <c r="AM26" s="26"/>
      <c r="AN26" s="26"/>
      <c r="AO26" s="26"/>
      <c r="AR26" s="23"/>
      <c r="BE26" s="12"/>
    </row>
    <row r="27" s="22" customFormat="true" ht="6.95" hidden="false" customHeight="true" outlineLevel="0" collapsed="false">
      <c r="B27" s="23"/>
      <c r="AR27" s="23"/>
      <c r="BE27" s="12"/>
    </row>
    <row r="28" s="22" customFormat="true" ht="12.75" hidden="false" customHeight="false" outlineLevel="0" collapsed="false">
      <c r="B28" s="23"/>
      <c r="L28" s="27" t="s">
        <v>37</v>
      </c>
      <c r="M28" s="27"/>
      <c r="N28" s="27"/>
      <c r="O28" s="27"/>
      <c r="P28" s="27"/>
      <c r="W28" s="27" t="s">
        <v>38</v>
      </c>
      <c r="X28" s="27"/>
      <c r="Y28" s="27"/>
      <c r="Z28" s="27"/>
      <c r="AA28" s="27"/>
      <c r="AB28" s="27"/>
      <c r="AC28" s="27"/>
      <c r="AD28" s="27"/>
      <c r="AE28" s="27"/>
      <c r="AK28" s="27" t="s">
        <v>39</v>
      </c>
      <c r="AL28" s="27"/>
      <c r="AM28" s="27"/>
      <c r="AN28" s="27"/>
      <c r="AO28" s="27"/>
      <c r="AR28" s="23"/>
      <c r="BE28" s="12"/>
    </row>
    <row r="29" s="28" customFormat="true" ht="14.45" hidden="false" customHeight="true" outlineLevel="0" collapsed="false">
      <c r="B29" s="29"/>
      <c r="D29" s="15" t="s">
        <v>40</v>
      </c>
      <c r="F29" s="30" t="s">
        <v>41</v>
      </c>
      <c r="L29" s="31" t="n">
        <v>0.2</v>
      </c>
      <c r="M29" s="31"/>
      <c r="N29" s="31"/>
      <c r="O29" s="31"/>
      <c r="P29" s="31"/>
      <c r="Q29" s="32"/>
      <c r="R29" s="32"/>
      <c r="S29" s="32"/>
      <c r="T29" s="32"/>
      <c r="U29" s="32"/>
      <c r="V29" s="32"/>
      <c r="W29" s="33" t="n">
        <f aca="false">ROUND(AZ94, 2)</f>
        <v>0</v>
      </c>
      <c r="X29" s="33"/>
      <c r="Y29" s="33"/>
      <c r="Z29" s="33"/>
      <c r="AA29" s="33"/>
      <c r="AB29" s="33"/>
      <c r="AC29" s="33"/>
      <c r="AD29" s="33"/>
      <c r="AE29" s="33"/>
      <c r="AF29" s="32"/>
      <c r="AG29" s="32"/>
      <c r="AH29" s="32"/>
      <c r="AI29" s="32"/>
      <c r="AJ29" s="32"/>
      <c r="AK29" s="33" t="n">
        <f aca="false">ROUND(AV94, 2)</f>
        <v>0</v>
      </c>
      <c r="AL29" s="33"/>
      <c r="AM29" s="33"/>
      <c r="AN29" s="33"/>
      <c r="AO29" s="33"/>
      <c r="AP29" s="32"/>
      <c r="AQ29" s="32"/>
      <c r="AR29" s="34"/>
      <c r="AS29" s="32"/>
      <c r="AT29" s="32"/>
      <c r="AU29" s="32"/>
      <c r="AV29" s="32"/>
      <c r="AW29" s="32"/>
      <c r="AX29" s="32"/>
      <c r="AY29" s="32"/>
      <c r="AZ29" s="32"/>
      <c r="BE29" s="12"/>
    </row>
    <row r="30" s="28" customFormat="true" ht="14.45" hidden="false" customHeight="true" outlineLevel="0" collapsed="false">
      <c r="B30" s="29"/>
      <c r="F30" s="30" t="s">
        <v>42</v>
      </c>
      <c r="L30" s="31" t="n">
        <v>0.2</v>
      </c>
      <c r="M30" s="31"/>
      <c r="N30" s="31"/>
      <c r="O30" s="31"/>
      <c r="P30" s="31"/>
      <c r="Q30" s="32"/>
      <c r="R30" s="32"/>
      <c r="S30" s="32"/>
      <c r="T30" s="32"/>
      <c r="U30" s="32"/>
      <c r="V30" s="32"/>
      <c r="W30" s="33" t="n">
        <f aca="false">ROUND(BA94, 2)</f>
        <v>0</v>
      </c>
      <c r="X30" s="33"/>
      <c r="Y30" s="33"/>
      <c r="Z30" s="33"/>
      <c r="AA30" s="33"/>
      <c r="AB30" s="33"/>
      <c r="AC30" s="33"/>
      <c r="AD30" s="33"/>
      <c r="AE30" s="33"/>
      <c r="AF30" s="32"/>
      <c r="AG30" s="32"/>
      <c r="AH30" s="32"/>
      <c r="AI30" s="32"/>
      <c r="AJ30" s="32"/>
      <c r="AK30" s="33" t="n">
        <f aca="false">ROUND(AW94, 2)</f>
        <v>0</v>
      </c>
      <c r="AL30" s="33"/>
      <c r="AM30" s="33"/>
      <c r="AN30" s="33"/>
      <c r="AO30" s="33"/>
      <c r="AP30" s="32"/>
      <c r="AQ30" s="32"/>
      <c r="AR30" s="34"/>
      <c r="AS30" s="32"/>
      <c r="AT30" s="32"/>
      <c r="AU30" s="32"/>
      <c r="AV30" s="32"/>
      <c r="AW30" s="32"/>
      <c r="AX30" s="32"/>
      <c r="AY30" s="32"/>
      <c r="AZ30" s="32"/>
      <c r="BE30" s="12"/>
    </row>
    <row r="31" s="28" customFormat="true" ht="14.45" hidden="true" customHeight="true" outlineLevel="0" collapsed="false">
      <c r="B31" s="29"/>
      <c r="F31" s="15" t="s">
        <v>43</v>
      </c>
      <c r="L31" s="35" t="n">
        <v>0.2</v>
      </c>
      <c r="M31" s="35"/>
      <c r="N31" s="35"/>
      <c r="O31" s="35"/>
      <c r="P31" s="35"/>
      <c r="W31" s="36" t="n">
        <f aca="false">ROUND(BB94, 2)</f>
        <v>0</v>
      </c>
      <c r="X31" s="36"/>
      <c r="Y31" s="36"/>
      <c r="Z31" s="36"/>
      <c r="AA31" s="36"/>
      <c r="AB31" s="36"/>
      <c r="AC31" s="36"/>
      <c r="AD31" s="36"/>
      <c r="AE31" s="36"/>
      <c r="AK31" s="36" t="n">
        <v>0</v>
      </c>
      <c r="AL31" s="36"/>
      <c r="AM31" s="36"/>
      <c r="AN31" s="36"/>
      <c r="AO31" s="36"/>
      <c r="AR31" s="29"/>
      <c r="BE31" s="12"/>
    </row>
    <row r="32" s="28" customFormat="true" ht="14.45" hidden="true" customHeight="true" outlineLevel="0" collapsed="false">
      <c r="B32" s="29"/>
      <c r="F32" s="15" t="s">
        <v>44</v>
      </c>
      <c r="L32" s="35" t="n">
        <v>0.2</v>
      </c>
      <c r="M32" s="35"/>
      <c r="N32" s="35"/>
      <c r="O32" s="35"/>
      <c r="P32" s="35"/>
      <c r="W32" s="36" t="n">
        <f aca="false">ROUND(BC94, 2)</f>
        <v>0</v>
      </c>
      <c r="X32" s="36"/>
      <c r="Y32" s="36"/>
      <c r="Z32" s="36"/>
      <c r="AA32" s="36"/>
      <c r="AB32" s="36"/>
      <c r="AC32" s="36"/>
      <c r="AD32" s="36"/>
      <c r="AE32" s="36"/>
      <c r="AK32" s="36" t="n">
        <v>0</v>
      </c>
      <c r="AL32" s="36"/>
      <c r="AM32" s="36"/>
      <c r="AN32" s="36"/>
      <c r="AO32" s="36"/>
      <c r="AR32" s="29"/>
      <c r="BE32" s="12"/>
    </row>
    <row r="33" s="28" customFormat="true" ht="14.45" hidden="true" customHeight="true" outlineLevel="0" collapsed="false">
      <c r="B33" s="29"/>
      <c r="F33" s="30" t="s">
        <v>45</v>
      </c>
      <c r="L33" s="31" t="n">
        <v>0</v>
      </c>
      <c r="M33" s="31"/>
      <c r="N33" s="31"/>
      <c r="O33" s="31"/>
      <c r="P33" s="31"/>
      <c r="Q33" s="32"/>
      <c r="R33" s="32"/>
      <c r="S33" s="32"/>
      <c r="T33" s="32"/>
      <c r="U33" s="32"/>
      <c r="V33" s="32"/>
      <c r="W33" s="33" t="n">
        <f aca="false">ROUND(BD94, 2)</f>
        <v>0</v>
      </c>
      <c r="X33" s="33"/>
      <c r="Y33" s="33"/>
      <c r="Z33" s="33"/>
      <c r="AA33" s="33"/>
      <c r="AB33" s="33"/>
      <c r="AC33" s="33"/>
      <c r="AD33" s="33"/>
      <c r="AE33" s="33"/>
      <c r="AF33" s="32"/>
      <c r="AG33" s="32"/>
      <c r="AH33" s="32"/>
      <c r="AI33" s="32"/>
      <c r="AJ33" s="32"/>
      <c r="AK33" s="33" t="n">
        <v>0</v>
      </c>
      <c r="AL33" s="33"/>
      <c r="AM33" s="33"/>
      <c r="AN33" s="33"/>
      <c r="AO33" s="33"/>
      <c r="AP33" s="32"/>
      <c r="AQ33" s="32"/>
      <c r="AR33" s="34"/>
      <c r="AS33" s="32"/>
      <c r="AT33" s="32"/>
      <c r="AU33" s="32"/>
      <c r="AV33" s="32"/>
      <c r="AW33" s="32"/>
      <c r="AX33" s="32"/>
      <c r="AY33" s="32"/>
      <c r="AZ33" s="32"/>
      <c r="BE33" s="12"/>
    </row>
    <row r="34" s="22" customFormat="true" ht="6.95" hidden="false" customHeight="true" outlineLevel="0" collapsed="false">
      <c r="B34" s="23"/>
      <c r="AR34" s="23"/>
      <c r="BE34" s="12"/>
    </row>
    <row r="35" s="22" customFormat="true" ht="25.9" hidden="false" customHeight="true" outlineLevel="0" collapsed="false">
      <c r="B35" s="23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41" t="s">
        <v>48</v>
      </c>
      <c r="Y35" s="41"/>
      <c r="Z35" s="41"/>
      <c r="AA35" s="41"/>
      <c r="AB35" s="41"/>
      <c r="AC35" s="39"/>
      <c r="AD35" s="39"/>
      <c r="AE35" s="39"/>
      <c r="AF35" s="39"/>
      <c r="AG35" s="39"/>
      <c r="AH35" s="39"/>
      <c r="AI35" s="39"/>
      <c r="AJ35" s="39"/>
      <c r="AK35" s="42" t="n">
        <f aca="false">SUM(AK26:AK33)</f>
        <v>0</v>
      </c>
      <c r="AL35" s="42"/>
      <c r="AM35" s="42"/>
      <c r="AN35" s="42"/>
      <c r="AO35" s="42"/>
      <c r="AP35" s="37"/>
      <c r="AQ35" s="37"/>
      <c r="AR35" s="23"/>
    </row>
    <row r="36" s="22" customFormat="true" ht="6.95" hidden="false" customHeight="true" outlineLevel="0" collapsed="false">
      <c r="B36" s="23"/>
      <c r="AR36" s="23"/>
    </row>
    <row r="37" s="22" customFormat="true" ht="14.45" hidden="false" customHeight="true" outlineLevel="0" collapsed="false">
      <c r="B37" s="23"/>
      <c r="AR37" s="23"/>
    </row>
    <row r="38" customFormat="false" ht="14.45" hidden="false" customHeight="true" outlineLevel="0" collapsed="false">
      <c r="B38" s="6"/>
      <c r="AR38" s="6"/>
    </row>
    <row r="39" customFormat="false" ht="14.45" hidden="false" customHeight="true" outlineLevel="0" collapsed="false">
      <c r="B39" s="6"/>
      <c r="AR39" s="6"/>
    </row>
    <row r="40" customFormat="false" ht="14.45" hidden="true" customHeight="true" outlineLevel="0" collapsed="false">
      <c r="B40" s="6"/>
      <c r="AR40" s="6"/>
    </row>
    <row r="41" customFormat="false" ht="14.45" hidden="true" customHeight="true" outlineLevel="0" collapsed="false">
      <c r="B41" s="6"/>
      <c r="AR41" s="6"/>
    </row>
    <row r="42" customFormat="false" ht="14.45" hidden="true" customHeight="true" outlineLevel="0" collapsed="false">
      <c r="B42" s="6"/>
      <c r="AR42" s="6"/>
    </row>
    <row r="43" customFormat="false" ht="14.45" hidden="true" customHeight="true" outlineLevel="0" collapsed="false">
      <c r="B43" s="6"/>
      <c r="AR43" s="6"/>
    </row>
    <row r="44" customFormat="false" ht="14.45" hidden="false" customHeight="true" outlineLevel="0" collapsed="false">
      <c r="B44" s="6"/>
      <c r="AR44" s="6"/>
    </row>
    <row r="45" customFormat="false" ht="14.45" hidden="false" customHeight="true" outlineLevel="0" collapsed="false">
      <c r="B45" s="6"/>
      <c r="AR45" s="6"/>
    </row>
    <row r="46" customFormat="false" ht="14.45" hidden="false" customHeight="true" outlineLevel="0" collapsed="false">
      <c r="B46" s="6"/>
      <c r="AR46" s="6"/>
    </row>
    <row r="47" customFormat="false" ht="14.45" hidden="false" customHeight="true" outlineLevel="0" collapsed="false">
      <c r="B47" s="6"/>
      <c r="AR47" s="6"/>
    </row>
    <row r="48" customFormat="false" ht="14.45" hidden="false" customHeight="true" outlineLevel="0" collapsed="false">
      <c r="B48" s="6"/>
      <c r="AR48" s="6"/>
    </row>
    <row r="49" s="22" customFormat="true" ht="14.45" hidden="false" customHeight="true" outlineLevel="0" collapsed="false">
      <c r="B49" s="23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R49" s="23"/>
    </row>
    <row r="50" customFormat="false" ht="11.25" hidden="false" customHeight="false" outlineLevel="0" collapsed="false">
      <c r="B50" s="6"/>
      <c r="AR50" s="6"/>
    </row>
    <row r="51" customFormat="false" ht="11.25" hidden="false" customHeight="false" outlineLevel="0" collapsed="false">
      <c r="B51" s="6"/>
      <c r="AR51" s="6"/>
    </row>
    <row r="52" customFormat="false" ht="11.25" hidden="false" customHeight="false" outlineLevel="0" collapsed="false">
      <c r="B52" s="6"/>
      <c r="AR52" s="6"/>
    </row>
    <row r="53" customFormat="false" ht="11.25" hidden="false" customHeight="false" outlineLevel="0" collapsed="false">
      <c r="B53" s="6"/>
      <c r="AR53" s="6"/>
    </row>
    <row r="54" customFormat="false" ht="11.25" hidden="false" customHeight="false" outlineLevel="0" collapsed="false">
      <c r="B54" s="6"/>
      <c r="AR54" s="6"/>
    </row>
    <row r="55" customFormat="false" ht="11.25" hidden="false" customHeight="false" outlineLevel="0" collapsed="false">
      <c r="B55" s="6"/>
      <c r="AR55" s="6"/>
    </row>
    <row r="56" customFormat="false" ht="11.25" hidden="false" customHeight="false" outlineLevel="0" collapsed="false">
      <c r="B56" s="6"/>
      <c r="AR56" s="6"/>
    </row>
    <row r="57" customFormat="false" ht="11.25" hidden="false" customHeight="false" outlineLevel="0" collapsed="false">
      <c r="B57" s="6"/>
      <c r="AR57" s="6"/>
    </row>
    <row r="58" customFormat="false" ht="11.25" hidden="false" customHeight="false" outlineLevel="0" collapsed="false">
      <c r="B58" s="6"/>
      <c r="AR58" s="6"/>
    </row>
    <row r="59" customFormat="false" ht="13.2" hidden="false" customHeight="false" outlineLevel="0" collapsed="false">
      <c r="B59" s="6"/>
      <c r="G59" s="45" t="s">
        <v>51</v>
      </c>
      <c r="AR59" s="6"/>
    </row>
    <row r="60" s="22" customFormat="true" ht="12.75" hidden="false" customHeight="false" outlineLevel="0" collapsed="false">
      <c r="B60" s="23"/>
      <c r="D60" s="46" t="s">
        <v>52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46" t="s">
        <v>53</v>
      </c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46" t="s">
        <v>52</v>
      </c>
      <c r="AI60" s="25"/>
      <c r="AJ60" s="25"/>
      <c r="AK60" s="25"/>
      <c r="AL60" s="25"/>
      <c r="AM60" s="46" t="s">
        <v>53</v>
      </c>
      <c r="AN60" s="25"/>
      <c r="AO60" s="25"/>
      <c r="AR60" s="23"/>
    </row>
    <row r="61" customFormat="false" ht="11.25" hidden="false" customHeight="false" outlineLevel="0" collapsed="false">
      <c r="B61" s="6"/>
      <c r="AR61" s="6"/>
    </row>
    <row r="62" customFormat="false" ht="11.25" hidden="false" customHeight="false" outlineLevel="0" collapsed="false">
      <c r="B62" s="6"/>
      <c r="AR62" s="6"/>
    </row>
    <row r="63" customFormat="false" ht="11.25" hidden="false" customHeight="false" outlineLevel="0" collapsed="false">
      <c r="B63" s="6"/>
      <c r="AR63" s="6"/>
    </row>
    <row r="64" s="22" customFormat="true" ht="12.75" hidden="false" customHeight="false" outlineLevel="0" collapsed="false">
      <c r="B64" s="23"/>
      <c r="D64" s="43" t="s">
        <v>54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55</v>
      </c>
      <c r="AI64" s="44"/>
      <c r="AJ64" s="44"/>
      <c r="AK64" s="44"/>
      <c r="AL64" s="44"/>
      <c r="AM64" s="44"/>
      <c r="AN64" s="44"/>
      <c r="AO64" s="44"/>
      <c r="AR64" s="23"/>
    </row>
    <row r="65" customFormat="false" ht="11.25" hidden="false" customHeight="false" outlineLevel="0" collapsed="false">
      <c r="B65" s="6"/>
      <c r="AR65" s="6"/>
    </row>
    <row r="66" customFormat="false" ht="11.25" hidden="false" customHeight="false" outlineLevel="0" collapsed="false">
      <c r="B66" s="6"/>
      <c r="AR66" s="6"/>
    </row>
    <row r="67" customFormat="false" ht="11.25" hidden="false" customHeight="false" outlineLevel="0" collapsed="false">
      <c r="B67" s="6"/>
      <c r="AR67" s="6"/>
    </row>
    <row r="68" customFormat="false" ht="11.25" hidden="false" customHeight="false" outlineLevel="0" collapsed="false">
      <c r="B68" s="6"/>
      <c r="AR68" s="6"/>
    </row>
    <row r="69" customFormat="false" ht="11.25" hidden="false" customHeight="false" outlineLevel="0" collapsed="false">
      <c r="B69" s="6"/>
      <c r="AR69" s="6"/>
    </row>
    <row r="70" customFormat="false" ht="11.25" hidden="false" customHeight="false" outlineLevel="0" collapsed="false">
      <c r="B70" s="6"/>
      <c r="AR70" s="6"/>
    </row>
    <row r="71" customFormat="false" ht="11.25" hidden="false" customHeight="false" outlineLevel="0" collapsed="false">
      <c r="B71" s="6"/>
      <c r="AR71" s="6"/>
    </row>
    <row r="72" customFormat="false" ht="11.25" hidden="false" customHeight="false" outlineLevel="0" collapsed="false">
      <c r="B72" s="6"/>
      <c r="AR72" s="6"/>
    </row>
    <row r="73" customFormat="false" ht="11.25" hidden="false" customHeight="false" outlineLevel="0" collapsed="false">
      <c r="B73" s="6"/>
      <c r="AR73" s="6"/>
    </row>
    <row r="74" customFormat="false" ht="11.25" hidden="false" customHeight="false" outlineLevel="0" collapsed="false">
      <c r="B74" s="6"/>
      <c r="AR74" s="6"/>
    </row>
    <row r="75" s="22" customFormat="true" ht="12.75" hidden="false" customHeight="false" outlineLevel="0" collapsed="false">
      <c r="B75" s="23"/>
      <c r="D75" s="46" t="s">
        <v>52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46" t="s">
        <v>53</v>
      </c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46" t="s">
        <v>52</v>
      </c>
      <c r="AI75" s="25"/>
      <c r="AJ75" s="25"/>
      <c r="AK75" s="25"/>
      <c r="AL75" s="25"/>
      <c r="AM75" s="46" t="s">
        <v>53</v>
      </c>
      <c r="AN75" s="25"/>
      <c r="AO75" s="25"/>
      <c r="AR75" s="23"/>
    </row>
    <row r="76" s="22" customFormat="true" ht="11.25" hidden="false" customHeight="false" outlineLevel="0" collapsed="false">
      <c r="B76" s="23"/>
      <c r="AR76" s="23"/>
    </row>
    <row r="77" s="22" customFormat="true" ht="6.95" hidden="false" customHeight="true" outlineLevel="0" collapsed="false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23"/>
    </row>
    <row r="81" s="22" customFormat="true" ht="6.95" hidden="false" customHeight="true" outlineLevel="0" collapsed="false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23"/>
    </row>
    <row r="82" s="22" customFormat="true" ht="24.95" hidden="false" customHeight="true" outlineLevel="0" collapsed="false">
      <c r="B82" s="23"/>
      <c r="C82" s="7" t="s">
        <v>56</v>
      </c>
      <c r="AR82" s="23"/>
    </row>
    <row r="83" s="22" customFormat="true" ht="6.95" hidden="false" customHeight="true" outlineLevel="0" collapsed="false">
      <c r="B83" s="23"/>
      <c r="AR83" s="23"/>
    </row>
    <row r="84" s="51" customFormat="true" ht="12" hidden="false" customHeight="true" outlineLevel="0" collapsed="false">
      <c r="B84" s="52"/>
      <c r="C84" s="15" t="s">
        <v>10</v>
      </c>
      <c r="L84" s="51" t="str">
        <f aca="false">K5</f>
        <v>pot2403a</v>
      </c>
      <c r="AR84" s="52"/>
    </row>
    <row r="85" s="53" customFormat="true" ht="36.95" hidden="false" customHeight="true" outlineLevel="0" collapsed="false">
      <c r="B85" s="54"/>
      <c r="C85" s="55" t="s">
        <v>13</v>
      </c>
      <c r="L85" s="56" t="str">
        <f aca="false">K6</f>
        <v>Stavebné úpravy a rekonštrukcia priestorov kuchyne ZSS Čemerica</v>
      </c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R85" s="54"/>
    </row>
    <row r="86" s="22" customFormat="true" ht="6.95" hidden="false" customHeight="true" outlineLevel="0" collapsed="false">
      <c r="B86" s="23"/>
      <c r="AR86" s="23"/>
    </row>
    <row r="87" s="22" customFormat="true" ht="12" hidden="false" customHeight="true" outlineLevel="0" collapsed="false">
      <c r="B87" s="23"/>
      <c r="C87" s="15" t="s">
        <v>17</v>
      </c>
      <c r="L87" s="57" t="str">
        <f aca="false">IF(K8="","",K8)</f>
        <v>1.mája 57/72, Pohorelá </v>
      </c>
      <c r="AI87" s="15" t="s">
        <v>19</v>
      </c>
      <c r="AM87" s="58" t="str">
        <f aca="false">IF(AN8= "","",AN8)</f>
        <v>11. 7. 2024</v>
      </c>
      <c r="AN87" s="58"/>
      <c r="AR87" s="23"/>
    </row>
    <row r="88" s="22" customFormat="true" ht="6.95" hidden="false" customHeight="true" outlineLevel="0" collapsed="false">
      <c r="B88" s="23"/>
      <c r="AR88" s="23"/>
    </row>
    <row r="89" s="22" customFormat="true" ht="15.2" hidden="false" customHeight="true" outlineLevel="0" collapsed="false">
      <c r="B89" s="23"/>
      <c r="C89" s="15" t="s">
        <v>21</v>
      </c>
      <c r="L89" s="51" t="str">
        <f aca="false">IF(E11= "","",E11)</f>
        <v>ZSS Čemerica</v>
      </c>
      <c r="AI89" s="15" t="s">
        <v>28</v>
      </c>
      <c r="AM89" s="59" t="str">
        <f aca="false">IF(E17="","",E17)</f>
        <v>A+D PROJEKTA. s.r.o.</v>
      </c>
      <c r="AN89" s="59"/>
      <c r="AO89" s="59"/>
      <c r="AP89" s="59"/>
      <c r="AR89" s="23"/>
      <c r="AS89" s="60" t="s">
        <v>57</v>
      </c>
      <c r="AT89" s="60"/>
      <c r="AU89" s="61"/>
      <c r="AV89" s="61"/>
      <c r="AW89" s="61"/>
      <c r="AX89" s="61"/>
      <c r="AY89" s="61"/>
      <c r="AZ89" s="61"/>
      <c r="BA89" s="61"/>
      <c r="BB89" s="61"/>
      <c r="BC89" s="61"/>
      <c r="BD89" s="62"/>
    </row>
    <row r="90" s="22" customFormat="true" ht="15.2" hidden="false" customHeight="true" outlineLevel="0" collapsed="false">
      <c r="B90" s="23"/>
      <c r="C90" s="15" t="s">
        <v>25</v>
      </c>
      <c r="L90" s="51" t="str">
        <f aca="false">IF(E14= "Vyplň údaj","",E14)</f>
        <v/>
      </c>
      <c r="AI90" s="15" t="s">
        <v>33</v>
      </c>
      <c r="AM90" s="59" t="str">
        <f aca="false">IF(E20="","",E20)</f>
        <v>Ing.Igor Janečka</v>
      </c>
      <c r="AN90" s="59"/>
      <c r="AO90" s="59"/>
      <c r="AP90" s="59"/>
      <c r="AR90" s="23"/>
      <c r="AS90" s="60"/>
      <c r="AT90" s="60"/>
      <c r="BD90" s="63"/>
    </row>
    <row r="91" s="22" customFormat="true" ht="10.9" hidden="false" customHeight="true" outlineLevel="0" collapsed="false">
      <c r="B91" s="23"/>
      <c r="AR91" s="23"/>
      <c r="AS91" s="60"/>
      <c r="AT91" s="60"/>
      <c r="BD91" s="63"/>
    </row>
    <row r="92" s="22" customFormat="true" ht="29.25" hidden="false" customHeight="true" outlineLevel="0" collapsed="false">
      <c r="B92" s="23"/>
      <c r="C92" s="64" t="s">
        <v>58</v>
      </c>
      <c r="D92" s="64"/>
      <c r="E92" s="64"/>
      <c r="F92" s="64"/>
      <c r="G92" s="64"/>
      <c r="H92" s="65"/>
      <c r="I92" s="66" t="s">
        <v>59</v>
      </c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7" t="s">
        <v>60</v>
      </c>
      <c r="AH92" s="67"/>
      <c r="AI92" s="67"/>
      <c r="AJ92" s="67"/>
      <c r="AK92" s="67"/>
      <c r="AL92" s="67"/>
      <c r="AM92" s="67"/>
      <c r="AN92" s="68" t="s">
        <v>61</v>
      </c>
      <c r="AO92" s="68"/>
      <c r="AP92" s="68"/>
      <c r="AQ92" s="69" t="s">
        <v>62</v>
      </c>
      <c r="AR92" s="23"/>
      <c r="AS92" s="70" t="s">
        <v>63</v>
      </c>
      <c r="AT92" s="71" t="s">
        <v>64</v>
      </c>
      <c r="AU92" s="71" t="s">
        <v>65</v>
      </c>
      <c r="AV92" s="71" t="s">
        <v>66</v>
      </c>
      <c r="AW92" s="71" t="s">
        <v>67</v>
      </c>
      <c r="AX92" s="71" t="s">
        <v>68</v>
      </c>
      <c r="AY92" s="71" t="s">
        <v>69</v>
      </c>
      <c r="AZ92" s="71" t="s">
        <v>70</v>
      </c>
      <c r="BA92" s="71" t="s">
        <v>71</v>
      </c>
      <c r="BB92" s="71" t="s">
        <v>72</v>
      </c>
      <c r="BC92" s="71" t="s">
        <v>73</v>
      </c>
      <c r="BD92" s="72" t="s">
        <v>74</v>
      </c>
    </row>
    <row r="93" s="22" customFormat="true" ht="10.9" hidden="false" customHeight="true" outlineLevel="0" collapsed="false">
      <c r="B93" s="23"/>
      <c r="AR93" s="23"/>
      <c r="AS93" s="73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</row>
    <row r="94" s="74" customFormat="true" ht="32.45" hidden="false" customHeight="true" outlineLevel="0" collapsed="false">
      <c r="B94" s="75"/>
      <c r="C94" s="76" t="s">
        <v>75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8" t="n">
        <f aca="false">ROUND(AG95,2)</f>
        <v>0</v>
      </c>
      <c r="AH94" s="78"/>
      <c r="AI94" s="78"/>
      <c r="AJ94" s="78"/>
      <c r="AK94" s="78"/>
      <c r="AL94" s="78"/>
      <c r="AM94" s="78"/>
      <c r="AN94" s="79" t="n">
        <f aca="false">SUM(AG94,AT94)</f>
        <v>0</v>
      </c>
      <c r="AO94" s="79"/>
      <c r="AP94" s="79"/>
      <c r="AQ94" s="80"/>
      <c r="AR94" s="75"/>
      <c r="AS94" s="81" t="n">
        <f aca="false">ROUND(AS95,2)</f>
        <v>0</v>
      </c>
      <c r="AT94" s="82" t="n">
        <f aca="false">ROUND(SUM(AV94:AW94),2)</f>
        <v>0</v>
      </c>
      <c r="AU94" s="83" t="n">
        <f aca="false">ROUND(AU95,5)</f>
        <v>0</v>
      </c>
      <c r="AV94" s="82" t="n">
        <f aca="false">ROUND(AZ94*L29,2)</f>
        <v>0</v>
      </c>
      <c r="AW94" s="82" t="n">
        <f aca="false">ROUND(BA94*L30,2)</f>
        <v>0</v>
      </c>
      <c r="AX94" s="82" t="n">
        <f aca="false">ROUND(BB94*L29,2)</f>
        <v>0</v>
      </c>
      <c r="AY94" s="82" t="n">
        <f aca="false">ROUND(BC94*L30,2)</f>
        <v>0</v>
      </c>
      <c r="AZ94" s="82" t="n">
        <f aca="false">ROUND(AZ95,2)</f>
        <v>0</v>
      </c>
      <c r="BA94" s="82" t="n">
        <f aca="false">ROUND(BA95,2)</f>
        <v>0</v>
      </c>
      <c r="BB94" s="82" t="n">
        <f aca="false">ROUND(BB95,2)</f>
        <v>0</v>
      </c>
      <c r="BC94" s="82" t="n">
        <f aca="false">ROUND(BC95,2)</f>
        <v>0</v>
      </c>
      <c r="BD94" s="84" t="n">
        <f aca="false">ROUND(BD95,2)</f>
        <v>0</v>
      </c>
      <c r="BS94" s="85" t="s">
        <v>76</v>
      </c>
      <c r="BT94" s="85" t="s">
        <v>77</v>
      </c>
      <c r="BU94" s="86" t="s">
        <v>78</v>
      </c>
      <c r="BV94" s="85" t="s">
        <v>79</v>
      </c>
      <c r="BW94" s="85" t="s">
        <v>3</v>
      </c>
      <c r="BX94" s="85" t="s">
        <v>80</v>
      </c>
      <c r="CL94" s="85"/>
    </row>
    <row r="95" s="87" customFormat="true" ht="16.5" hidden="false" customHeight="true" outlineLevel="0" collapsed="false">
      <c r="B95" s="88"/>
      <c r="C95" s="89"/>
      <c r="D95" s="90" t="s">
        <v>81</v>
      </c>
      <c r="E95" s="90"/>
      <c r="F95" s="90"/>
      <c r="G95" s="90"/>
      <c r="H95" s="90"/>
      <c r="I95" s="91"/>
      <c r="J95" s="90" t="s">
        <v>82</v>
      </c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2" t="n">
        <f aca="false">ROUND(SUM(AG96:AG99),2)</f>
        <v>0</v>
      </c>
      <c r="AH95" s="92"/>
      <c r="AI95" s="92"/>
      <c r="AJ95" s="92"/>
      <c r="AK95" s="92"/>
      <c r="AL95" s="92"/>
      <c r="AM95" s="92"/>
      <c r="AN95" s="93" t="n">
        <f aca="false">SUM(AG95,AT95)</f>
        <v>0</v>
      </c>
      <c r="AO95" s="93"/>
      <c r="AP95" s="93"/>
      <c r="AQ95" s="94" t="s">
        <v>83</v>
      </c>
      <c r="AR95" s="88"/>
      <c r="AS95" s="95" t="n">
        <f aca="false">ROUND(SUM(AS96:AS99),2)</f>
        <v>0</v>
      </c>
      <c r="AT95" s="96" t="n">
        <f aca="false">ROUND(SUM(AV95:AW95),2)</f>
        <v>0</v>
      </c>
      <c r="AU95" s="97" t="n">
        <f aca="false">ROUND(SUM(AU96:AU99),5)</f>
        <v>0</v>
      </c>
      <c r="AV95" s="96" t="n">
        <f aca="false">ROUND(AZ95*L29,2)</f>
        <v>0</v>
      </c>
      <c r="AW95" s="96" t="n">
        <f aca="false">ROUND(BA95*L30,2)</f>
        <v>0</v>
      </c>
      <c r="AX95" s="96" t="n">
        <f aca="false">ROUND(BB95*L29,2)</f>
        <v>0</v>
      </c>
      <c r="AY95" s="96" t="n">
        <f aca="false">ROUND(BC95*L30,2)</f>
        <v>0</v>
      </c>
      <c r="AZ95" s="96" t="n">
        <f aca="false">ROUND(SUM(AZ96:AZ99),2)</f>
        <v>0</v>
      </c>
      <c r="BA95" s="96" t="n">
        <f aca="false">ROUND(SUM(BA96:BA99),2)</f>
        <v>0</v>
      </c>
      <c r="BB95" s="96" t="n">
        <f aca="false">ROUND(SUM(BB96:BB99),2)</f>
        <v>0</v>
      </c>
      <c r="BC95" s="96" t="n">
        <f aca="false">ROUND(SUM(BC96:BC99),2)</f>
        <v>0</v>
      </c>
      <c r="BD95" s="98" t="n">
        <f aca="false">ROUND(SUM(BD96:BD99),2)</f>
        <v>0</v>
      </c>
      <c r="BS95" s="99" t="s">
        <v>76</v>
      </c>
      <c r="BT95" s="99" t="s">
        <v>84</v>
      </c>
      <c r="BU95" s="99" t="s">
        <v>78</v>
      </c>
      <c r="BV95" s="99" t="s">
        <v>79</v>
      </c>
      <c r="BW95" s="99" t="s">
        <v>85</v>
      </c>
      <c r="BX95" s="99" t="s">
        <v>3</v>
      </c>
      <c r="CL95" s="99"/>
      <c r="CM95" s="99" t="s">
        <v>77</v>
      </c>
    </row>
    <row r="96" s="51" customFormat="true" ht="16.5" hidden="false" customHeight="true" outlineLevel="0" collapsed="false">
      <c r="A96" s="100" t="s">
        <v>86</v>
      </c>
      <c r="B96" s="52"/>
      <c r="C96" s="101"/>
      <c r="D96" s="101"/>
      <c r="E96" s="102" t="s">
        <v>87</v>
      </c>
      <c r="F96" s="102"/>
      <c r="G96" s="102"/>
      <c r="H96" s="102"/>
      <c r="I96" s="102"/>
      <c r="J96" s="101"/>
      <c r="K96" s="102" t="s">
        <v>88</v>
      </c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3" t="n">
        <f aca="false">'001.1 - Stavebná časť'!J32</f>
        <v>0</v>
      </c>
      <c r="AH96" s="103"/>
      <c r="AI96" s="103"/>
      <c r="AJ96" s="103"/>
      <c r="AK96" s="103"/>
      <c r="AL96" s="103"/>
      <c r="AM96" s="103"/>
      <c r="AN96" s="103" t="n">
        <f aca="false">SUM(AG96,AT96)</f>
        <v>0</v>
      </c>
      <c r="AO96" s="103"/>
      <c r="AP96" s="103"/>
      <c r="AQ96" s="104" t="s">
        <v>89</v>
      </c>
      <c r="AR96" s="52"/>
      <c r="AS96" s="105" t="n">
        <v>0</v>
      </c>
      <c r="AT96" s="106" t="n">
        <f aca="false">ROUND(SUM(AV96:AW96),2)</f>
        <v>0</v>
      </c>
      <c r="AU96" s="107" t="n">
        <f aca="false">'001.1 - Stavebná časť'!P144</f>
        <v>0</v>
      </c>
      <c r="AV96" s="106" t="n">
        <f aca="false">'001.1 - Stavebná časť'!J35</f>
        <v>0</v>
      </c>
      <c r="AW96" s="106" t="n">
        <f aca="false">'001.1 - Stavebná časť'!J36</f>
        <v>0</v>
      </c>
      <c r="AX96" s="106" t="n">
        <f aca="false">'001.1 - Stavebná časť'!J37</f>
        <v>0</v>
      </c>
      <c r="AY96" s="106" t="n">
        <f aca="false">'001.1 - Stavebná časť'!J38</f>
        <v>0</v>
      </c>
      <c r="AZ96" s="106" t="n">
        <f aca="false">'001.1 - Stavebná časť'!F35</f>
        <v>0</v>
      </c>
      <c r="BA96" s="106" t="n">
        <f aca="false">'001.1 - Stavebná časť'!F36</f>
        <v>0</v>
      </c>
      <c r="BB96" s="106" t="n">
        <f aca="false">'001.1 - Stavebná časť'!F37</f>
        <v>0</v>
      </c>
      <c r="BC96" s="106" t="n">
        <f aca="false">'001.1 - Stavebná časť'!F38</f>
        <v>0</v>
      </c>
      <c r="BD96" s="108" t="n">
        <f aca="false">'001.1 - Stavebná časť'!F39</f>
        <v>0</v>
      </c>
      <c r="BT96" s="16" t="s">
        <v>90</v>
      </c>
      <c r="BV96" s="16" t="s">
        <v>79</v>
      </c>
      <c r="BW96" s="16" t="s">
        <v>91</v>
      </c>
      <c r="BX96" s="16" t="s">
        <v>85</v>
      </c>
      <c r="CL96" s="16"/>
    </row>
    <row r="97" s="51" customFormat="true" ht="16.5" hidden="false" customHeight="true" outlineLevel="0" collapsed="false">
      <c r="A97" s="100" t="s">
        <v>86</v>
      </c>
      <c r="B97" s="52"/>
      <c r="C97" s="101"/>
      <c r="D97" s="101"/>
      <c r="E97" s="102" t="s">
        <v>92</v>
      </c>
      <c r="F97" s="102"/>
      <c r="G97" s="102"/>
      <c r="H97" s="102"/>
      <c r="I97" s="102"/>
      <c r="J97" s="101"/>
      <c r="K97" s="102" t="s">
        <v>93</v>
      </c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3" t="n">
        <f aca="false">'001.2 - Elektroinštalácia...'!J32</f>
        <v>0</v>
      </c>
      <c r="AH97" s="103"/>
      <c r="AI97" s="103"/>
      <c r="AJ97" s="103"/>
      <c r="AK97" s="103"/>
      <c r="AL97" s="103"/>
      <c r="AM97" s="103"/>
      <c r="AN97" s="103" t="n">
        <f aca="false">SUM(AG97,AT97)</f>
        <v>0</v>
      </c>
      <c r="AO97" s="103"/>
      <c r="AP97" s="103"/>
      <c r="AQ97" s="104" t="s">
        <v>89</v>
      </c>
      <c r="AR97" s="52"/>
      <c r="AS97" s="105" t="n">
        <v>0</v>
      </c>
      <c r="AT97" s="106" t="n">
        <f aca="false">ROUND(SUM(AV97:AW97),2)</f>
        <v>0</v>
      </c>
      <c r="AU97" s="107" t="n">
        <f aca="false">'001.2 - Elektroinštalácia...'!P125</f>
        <v>0</v>
      </c>
      <c r="AV97" s="106" t="n">
        <f aca="false">'001.2 - Elektroinštalácia...'!J35</f>
        <v>0</v>
      </c>
      <c r="AW97" s="106" t="n">
        <f aca="false">'001.2 - Elektroinštalácia...'!J36</f>
        <v>0</v>
      </c>
      <c r="AX97" s="106" t="n">
        <f aca="false">'001.2 - Elektroinštalácia...'!J37</f>
        <v>0</v>
      </c>
      <c r="AY97" s="106" t="n">
        <f aca="false">'001.2 - Elektroinštalácia...'!J38</f>
        <v>0</v>
      </c>
      <c r="AZ97" s="106" t="n">
        <f aca="false">'001.2 - Elektroinštalácia...'!F35</f>
        <v>0</v>
      </c>
      <c r="BA97" s="106" t="n">
        <f aca="false">'001.2 - Elektroinštalácia...'!F36</f>
        <v>0</v>
      </c>
      <c r="BB97" s="106" t="n">
        <f aca="false">'001.2 - Elektroinštalácia...'!F37</f>
        <v>0</v>
      </c>
      <c r="BC97" s="106" t="n">
        <f aca="false">'001.2 - Elektroinštalácia...'!F38</f>
        <v>0</v>
      </c>
      <c r="BD97" s="108" t="n">
        <f aca="false">'001.2 - Elektroinštalácia...'!F39</f>
        <v>0</v>
      </c>
      <c r="BT97" s="16" t="s">
        <v>90</v>
      </c>
      <c r="BV97" s="16" t="s">
        <v>79</v>
      </c>
      <c r="BW97" s="16" t="s">
        <v>94</v>
      </c>
      <c r="BX97" s="16" t="s">
        <v>85</v>
      </c>
      <c r="CL97" s="16"/>
    </row>
    <row r="98" s="51" customFormat="true" ht="16.5" hidden="false" customHeight="true" outlineLevel="0" collapsed="false">
      <c r="A98" s="100" t="s">
        <v>86</v>
      </c>
      <c r="B98" s="52"/>
      <c r="C98" s="101"/>
      <c r="D98" s="101"/>
      <c r="E98" s="102" t="s">
        <v>95</v>
      </c>
      <c r="F98" s="102"/>
      <c r="G98" s="102"/>
      <c r="H98" s="102"/>
      <c r="I98" s="102"/>
      <c r="J98" s="101"/>
      <c r="K98" s="102" t="s">
        <v>96</v>
      </c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3" t="n">
        <f aca="false">'001.3 - Vzduchotechnika'!J32</f>
        <v>0</v>
      </c>
      <c r="AH98" s="103"/>
      <c r="AI98" s="103"/>
      <c r="AJ98" s="103"/>
      <c r="AK98" s="103"/>
      <c r="AL98" s="103"/>
      <c r="AM98" s="103"/>
      <c r="AN98" s="103" t="n">
        <f aca="false">SUM(AG98,AT98)</f>
        <v>0</v>
      </c>
      <c r="AO98" s="103"/>
      <c r="AP98" s="103"/>
      <c r="AQ98" s="104" t="s">
        <v>89</v>
      </c>
      <c r="AR98" s="52"/>
      <c r="AS98" s="105" t="n">
        <v>0</v>
      </c>
      <c r="AT98" s="106" t="n">
        <f aca="false">ROUND(SUM(AV98:AW98),2)</f>
        <v>0</v>
      </c>
      <c r="AU98" s="107" t="n">
        <f aca="false">'001.3 - Vzduchotechnika'!P122</f>
        <v>0</v>
      </c>
      <c r="AV98" s="106" t="n">
        <f aca="false">'001.3 - Vzduchotechnika'!J35</f>
        <v>0</v>
      </c>
      <c r="AW98" s="106" t="n">
        <f aca="false">'001.3 - Vzduchotechnika'!J36</f>
        <v>0</v>
      </c>
      <c r="AX98" s="106" t="n">
        <f aca="false">'001.3 - Vzduchotechnika'!J37</f>
        <v>0</v>
      </c>
      <c r="AY98" s="106" t="n">
        <f aca="false">'001.3 - Vzduchotechnika'!J38</f>
        <v>0</v>
      </c>
      <c r="AZ98" s="106" t="n">
        <f aca="false">'001.3 - Vzduchotechnika'!F35</f>
        <v>0</v>
      </c>
      <c r="BA98" s="106" t="n">
        <f aca="false">'001.3 - Vzduchotechnika'!F36</f>
        <v>0</v>
      </c>
      <c r="BB98" s="106" t="n">
        <f aca="false">'001.3 - Vzduchotechnika'!F37</f>
        <v>0</v>
      </c>
      <c r="BC98" s="106" t="n">
        <f aca="false">'001.3 - Vzduchotechnika'!F38</f>
        <v>0</v>
      </c>
      <c r="BD98" s="108" t="n">
        <f aca="false">'001.3 - Vzduchotechnika'!F39</f>
        <v>0</v>
      </c>
      <c r="BT98" s="16" t="s">
        <v>90</v>
      </c>
      <c r="BV98" s="16" t="s">
        <v>79</v>
      </c>
      <c r="BW98" s="16" t="s">
        <v>97</v>
      </c>
      <c r="BX98" s="16" t="s">
        <v>85</v>
      </c>
      <c r="CL98" s="16"/>
    </row>
    <row r="99" s="51" customFormat="true" ht="16.5" hidden="false" customHeight="true" outlineLevel="0" collapsed="false">
      <c r="A99" s="100" t="s">
        <v>86</v>
      </c>
      <c r="B99" s="52"/>
      <c r="C99" s="101"/>
      <c r="D99" s="101"/>
      <c r="E99" s="102" t="s">
        <v>98</v>
      </c>
      <c r="F99" s="102"/>
      <c r="G99" s="102"/>
      <c r="H99" s="102"/>
      <c r="I99" s="102"/>
      <c r="J99" s="101"/>
      <c r="K99" s="102" t="s">
        <v>99</v>
      </c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3" t="n">
        <f aca="false">'001.4 - Zdravotechnika'!J32</f>
        <v>0</v>
      </c>
      <c r="AH99" s="103"/>
      <c r="AI99" s="103"/>
      <c r="AJ99" s="103"/>
      <c r="AK99" s="103"/>
      <c r="AL99" s="103"/>
      <c r="AM99" s="103"/>
      <c r="AN99" s="103" t="n">
        <f aca="false">SUM(AG99,AT99)</f>
        <v>0</v>
      </c>
      <c r="AO99" s="103"/>
      <c r="AP99" s="103"/>
      <c r="AQ99" s="104" t="s">
        <v>89</v>
      </c>
      <c r="AR99" s="52"/>
      <c r="AS99" s="109" t="n">
        <v>0</v>
      </c>
      <c r="AT99" s="110" t="n">
        <f aca="false">ROUND(SUM(AV99:AW99),2)</f>
        <v>0</v>
      </c>
      <c r="AU99" s="111" t="n">
        <f aca="false">'001.4 - Zdravotechnika'!P124</f>
        <v>0</v>
      </c>
      <c r="AV99" s="110" t="n">
        <f aca="false">'001.4 - Zdravotechnika'!J35</f>
        <v>0</v>
      </c>
      <c r="AW99" s="110" t="n">
        <f aca="false">'001.4 - Zdravotechnika'!J36</f>
        <v>0</v>
      </c>
      <c r="AX99" s="110" t="n">
        <f aca="false">'001.4 - Zdravotechnika'!J37</f>
        <v>0</v>
      </c>
      <c r="AY99" s="110" t="n">
        <f aca="false">'001.4 - Zdravotechnika'!J38</f>
        <v>0</v>
      </c>
      <c r="AZ99" s="110" t="n">
        <f aca="false">'001.4 - Zdravotechnika'!F35</f>
        <v>0</v>
      </c>
      <c r="BA99" s="110" t="n">
        <f aca="false">'001.4 - Zdravotechnika'!F36</f>
        <v>0</v>
      </c>
      <c r="BB99" s="110" t="n">
        <f aca="false">'001.4 - Zdravotechnika'!F37</f>
        <v>0</v>
      </c>
      <c r="BC99" s="110" t="n">
        <f aca="false">'001.4 - Zdravotechnika'!F38</f>
        <v>0</v>
      </c>
      <c r="BD99" s="112" t="n">
        <f aca="false">'001.4 - Zdravotechnika'!F39</f>
        <v>0</v>
      </c>
      <c r="BT99" s="16" t="s">
        <v>90</v>
      </c>
      <c r="BV99" s="16" t="s">
        <v>79</v>
      </c>
      <c r="BW99" s="16" t="s">
        <v>100</v>
      </c>
      <c r="BX99" s="16" t="s">
        <v>85</v>
      </c>
      <c r="CL99" s="16"/>
    </row>
    <row r="100" s="22" customFormat="true" ht="30" hidden="false" customHeight="true" outlineLevel="0" collapsed="false">
      <c r="B100" s="23"/>
      <c r="AR100" s="23"/>
    </row>
    <row r="101" s="22" customFormat="true" ht="6.95" hidden="false" customHeight="true" outlineLevel="0" collapsed="false"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23"/>
    </row>
  </sheetData>
  <mergeCells count="58">
    <mergeCell ref="AR2:BE2"/>
    <mergeCell ref="K5:AJ5"/>
    <mergeCell ref="BE5:BE34"/>
    <mergeCell ref="K6:AJ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E96:I96"/>
    <mergeCell ref="K96:AF96"/>
    <mergeCell ref="AG96:AM96"/>
    <mergeCell ref="AN96:AP96"/>
    <mergeCell ref="E97:I97"/>
    <mergeCell ref="K97:AF97"/>
    <mergeCell ref="AG97:AM97"/>
    <mergeCell ref="AN97:AP97"/>
    <mergeCell ref="E98:I98"/>
    <mergeCell ref="K98:AF98"/>
    <mergeCell ref="AG98:AM98"/>
    <mergeCell ref="AN98:AP98"/>
    <mergeCell ref="E99:I99"/>
    <mergeCell ref="K99:AF99"/>
    <mergeCell ref="AG99:AM99"/>
    <mergeCell ref="AN99:AP99"/>
  </mergeCells>
  <hyperlinks>
    <hyperlink ref="A96" location="'001.1 - Stavebná časť'!C2" display="/"/>
    <hyperlink ref="A97" location="'001.2 - Elektroinštalácia...'!C2" display="/"/>
    <hyperlink ref="A98" location="'001.3 - Vzduchotechnika'!C2" display="/"/>
    <hyperlink ref="A99" location="'001.4 - Zdravotechnika'!C2" display="/"/>
  </hyperlink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tToWidth="1" fitToHeight="100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2:BM400"/>
  <sheetViews>
    <sheetView showFormulas="false" showGridLines="fals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A48" activeCellId="0" sqref="A48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7"/>
    <col collapsed="false" customWidth="true" hidden="false" outlineLevel="0" max="4" min="4" style="0" width="4.34"/>
    <col collapsed="false" customWidth="true" hidden="false" outlineLevel="0" max="5" min="5" style="0" width="17.17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7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91</v>
      </c>
      <c r="AZ2" s="113" t="s">
        <v>101</v>
      </c>
      <c r="BA2" s="113"/>
      <c r="BB2" s="113"/>
      <c r="BC2" s="113" t="s">
        <v>102</v>
      </c>
      <c r="BD2" s="113" t="s">
        <v>90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77</v>
      </c>
      <c r="AZ3" s="113" t="s">
        <v>103</v>
      </c>
      <c r="BA3" s="113"/>
      <c r="BB3" s="113"/>
      <c r="BC3" s="113" t="s">
        <v>104</v>
      </c>
      <c r="BD3" s="113" t="s">
        <v>90</v>
      </c>
    </row>
    <row r="4" customFormat="false" ht="24.95" hidden="false" customHeight="true" outlineLevel="0" collapsed="false">
      <c r="B4" s="6"/>
      <c r="D4" s="7" t="s">
        <v>105</v>
      </c>
      <c r="L4" s="6"/>
      <c r="M4" s="114" t="s">
        <v>8</v>
      </c>
      <c r="AT4" s="3" t="s">
        <v>2</v>
      </c>
      <c r="AZ4" s="113" t="s">
        <v>106</v>
      </c>
      <c r="BA4" s="113"/>
      <c r="BB4" s="113"/>
      <c r="BC4" s="113" t="s">
        <v>107</v>
      </c>
      <c r="BD4" s="113" t="s">
        <v>90</v>
      </c>
    </row>
    <row r="5" customFormat="false" ht="6.95" hidden="false" customHeight="true" outlineLevel="0" collapsed="false">
      <c r="B5" s="6"/>
      <c r="L5" s="6"/>
      <c r="AZ5" s="113" t="s">
        <v>108</v>
      </c>
      <c r="BA5" s="113"/>
      <c r="BB5" s="113"/>
      <c r="BC5" s="113" t="s">
        <v>109</v>
      </c>
      <c r="BD5" s="113" t="s">
        <v>90</v>
      </c>
    </row>
    <row r="6" customFormat="false" ht="12" hidden="false" customHeight="true" outlineLevel="0" collapsed="false">
      <c r="B6" s="6"/>
      <c r="D6" s="15" t="s">
        <v>13</v>
      </c>
      <c r="L6" s="6"/>
      <c r="AZ6" s="113" t="s">
        <v>110</v>
      </c>
      <c r="BA6" s="113"/>
      <c r="BB6" s="113"/>
      <c r="BC6" s="113" t="s">
        <v>111</v>
      </c>
      <c r="BD6" s="113" t="s">
        <v>90</v>
      </c>
    </row>
    <row r="7" customFormat="false" ht="16.5" hidden="false" customHeight="true" outlineLevel="0" collapsed="false">
      <c r="B7" s="6"/>
      <c r="E7" s="115" t="str">
        <f aca="false">'Rekapitulácia stavby'!K6</f>
        <v>Stavebné úpravy a rekonštrukcia priestorov kuchyne ZSS Čemerica</v>
      </c>
      <c r="F7" s="115"/>
      <c r="G7" s="115"/>
      <c r="H7" s="115"/>
      <c r="L7" s="6"/>
      <c r="AZ7" s="113" t="s">
        <v>112</v>
      </c>
      <c r="BA7" s="113"/>
      <c r="BB7" s="113"/>
      <c r="BC7" s="113" t="s">
        <v>113</v>
      </c>
      <c r="BD7" s="113" t="s">
        <v>90</v>
      </c>
    </row>
    <row r="8" customFormat="false" ht="12" hidden="false" customHeight="true" outlineLevel="0" collapsed="false">
      <c r="B8" s="6"/>
      <c r="D8" s="15" t="s">
        <v>114</v>
      </c>
      <c r="L8" s="6"/>
      <c r="AZ8" s="113" t="s">
        <v>115</v>
      </c>
      <c r="BA8" s="113"/>
      <c r="BB8" s="113"/>
      <c r="BC8" s="113" t="s">
        <v>116</v>
      </c>
      <c r="BD8" s="113" t="s">
        <v>90</v>
      </c>
    </row>
    <row r="9" s="22" customFormat="true" ht="16.5" hidden="false" customHeight="true" outlineLevel="0" collapsed="false">
      <c r="B9" s="23"/>
      <c r="E9" s="115" t="s">
        <v>117</v>
      </c>
      <c r="F9" s="115"/>
      <c r="G9" s="115"/>
      <c r="H9" s="115"/>
      <c r="L9" s="23"/>
    </row>
    <row r="10" s="22" customFormat="true" ht="12" hidden="false" customHeight="true" outlineLevel="0" collapsed="false">
      <c r="B10" s="23"/>
      <c r="D10" s="15" t="s">
        <v>118</v>
      </c>
      <c r="L10" s="23"/>
    </row>
    <row r="11" s="22" customFormat="true" ht="16.5" hidden="false" customHeight="true" outlineLevel="0" collapsed="false">
      <c r="B11" s="23"/>
      <c r="E11" s="116" t="s">
        <v>119</v>
      </c>
      <c r="F11" s="116"/>
      <c r="G11" s="116"/>
      <c r="H11" s="116"/>
      <c r="L11" s="23"/>
    </row>
    <row r="12" s="22" customFormat="true" ht="11.25" hidden="false" customHeight="false" outlineLevel="0" collapsed="false">
      <c r="B12" s="23"/>
      <c r="L12" s="23"/>
    </row>
    <row r="13" s="22" customFormat="true" ht="12" hidden="false" customHeight="true" outlineLevel="0" collapsed="false">
      <c r="B13" s="23"/>
      <c r="D13" s="15" t="s">
        <v>15</v>
      </c>
      <c r="F13" s="16"/>
      <c r="I13" s="15" t="s">
        <v>16</v>
      </c>
      <c r="J13" s="16"/>
      <c r="L13" s="23"/>
    </row>
    <row r="14" s="22" customFormat="true" ht="12" hidden="false" customHeight="true" outlineLevel="0" collapsed="false">
      <c r="B14" s="23"/>
      <c r="D14" s="15" t="s">
        <v>17</v>
      </c>
      <c r="F14" s="16" t="s">
        <v>18</v>
      </c>
      <c r="I14" s="15" t="s">
        <v>19</v>
      </c>
      <c r="J14" s="117" t="str">
        <f aca="false">'Rekapitulácia stavby'!AN8</f>
        <v>11. 7. 2024</v>
      </c>
      <c r="L14" s="23"/>
    </row>
    <row r="15" s="22" customFormat="true" ht="10.9" hidden="false" customHeight="true" outlineLevel="0" collapsed="false">
      <c r="B15" s="23"/>
      <c r="L15" s="23"/>
    </row>
    <row r="16" s="22" customFormat="true" ht="12" hidden="false" customHeight="true" outlineLevel="0" collapsed="false">
      <c r="B16" s="23"/>
      <c r="D16" s="15" t="s">
        <v>21</v>
      </c>
      <c r="I16" s="15" t="s">
        <v>22</v>
      </c>
      <c r="J16" s="16" t="n">
        <f aca="false">'Rekapitulácia stavby'!AN10</f>
        <v>632325</v>
      </c>
      <c r="L16" s="23"/>
    </row>
    <row r="17" s="22" customFormat="true" ht="18" hidden="false" customHeight="true" outlineLevel="0" collapsed="false">
      <c r="B17" s="23"/>
      <c r="E17" s="16" t="s">
        <v>23</v>
      </c>
      <c r="I17" s="15" t="str">
        <f aca="false">'Rekapitulácia stavby'!AK11</f>
        <v>DIČ :</v>
      </c>
      <c r="J17" s="16" t="n">
        <f aca="false">'Rekapitulácia stavby'!AN11</f>
        <v>2021156005</v>
      </c>
      <c r="L17" s="23"/>
    </row>
    <row r="18" s="22" customFormat="true" ht="6.95" hidden="false" customHeight="true" outlineLevel="0" collapsed="false">
      <c r="B18" s="23"/>
      <c r="L18" s="23"/>
    </row>
    <row r="19" s="22" customFormat="true" ht="12" hidden="false" customHeight="true" outlineLevel="0" collapsed="false">
      <c r="B19" s="23"/>
      <c r="D19" s="15" t="s">
        <v>25</v>
      </c>
      <c r="I19" s="15" t="s">
        <v>22</v>
      </c>
      <c r="J19" s="17" t="str">
        <f aca="false">'Rekapitulácia stavby'!AN13</f>
        <v>Vyplň údaj</v>
      </c>
      <c r="L19" s="23"/>
    </row>
    <row r="20" s="22" customFormat="true" ht="18" hidden="false" customHeight="true" outlineLevel="0" collapsed="false">
      <c r="B20" s="23"/>
      <c r="E20" s="118" t="str">
        <f aca="false">'Rekapitulácia stavby'!E14</f>
        <v>Vyplň údaj</v>
      </c>
      <c r="F20" s="118"/>
      <c r="G20" s="118"/>
      <c r="H20" s="118"/>
      <c r="I20" s="15" t="s">
        <v>27</v>
      </c>
      <c r="J20" s="17" t="str">
        <f aca="false">'Rekapitulácia stavby'!AN14</f>
        <v>Vyplň údaj</v>
      </c>
      <c r="L20" s="23"/>
    </row>
    <row r="21" s="22" customFormat="true" ht="6.95" hidden="false" customHeight="true" outlineLevel="0" collapsed="false">
      <c r="B21" s="23"/>
      <c r="L21" s="23"/>
    </row>
    <row r="22" s="22" customFormat="true" ht="12" hidden="false" customHeight="true" outlineLevel="0" collapsed="false">
      <c r="B22" s="23"/>
      <c r="D22" s="15" t="s">
        <v>28</v>
      </c>
      <c r="I22" s="15" t="s">
        <v>22</v>
      </c>
      <c r="J22" s="16" t="n">
        <f aca="false">'Rekapitulácia stavby'!AN16</f>
        <v>47124814</v>
      </c>
      <c r="L22" s="23"/>
    </row>
    <row r="23" s="22" customFormat="true" ht="18" hidden="false" customHeight="true" outlineLevel="0" collapsed="false">
      <c r="B23" s="23"/>
      <c r="E23" s="16" t="s">
        <v>29</v>
      </c>
      <c r="I23" s="15" t="s">
        <v>27</v>
      </c>
      <c r="J23" s="16" t="str">
        <f aca="false">'Rekapitulácia stavby'!AN17</f>
        <v>SK2023755833</v>
      </c>
      <c r="L23" s="23"/>
    </row>
    <row r="24" s="22" customFormat="true" ht="6.95" hidden="false" customHeight="true" outlineLevel="0" collapsed="false">
      <c r="B24" s="23"/>
      <c r="L24" s="23"/>
    </row>
    <row r="25" s="22" customFormat="true" ht="12" hidden="false" customHeight="true" outlineLevel="0" collapsed="false">
      <c r="B25" s="23"/>
      <c r="D25" s="15" t="s">
        <v>33</v>
      </c>
      <c r="I25" s="15" t="s">
        <v>22</v>
      </c>
      <c r="J25" s="16"/>
      <c r="L25" s="23"/>
    </row>
    <row r="26" s="22" customFormat="true" ht="18" hidden="false" customHeight="true" outlineLevel="0" collapsed="false">
      <c r="B26" s="23"/>
      <c r="E26" s="16" t="s">
        <v>34</v>
      </c>
      <c r="I26" s="15" t="s">
        <v>27</v>
      </c>
      <c r="J26" s="16"/>
      <c r="L26" s="23"/>
    </row>
    <row r="27" s="22" customFormat="true" ht="6.95" hidden="false" customHeight="true" outlineLevel="0" collapsed="false">
      <c r="B27" s="23"/>
      <c r="L27" s="23"/>
    </row>
    <row r="28" s="22" customFormat="true" ht="12" hidden="false" customHeight="true" outlineLevel="0" collapsed="false">
      <c r="B28" s="23"/>
      <c r="D28" s="15" t="s">
        <v>35</v>
      </c>
      <c r="L28" s="23"/>
    </row>
    <row r="29" s="119" customFormat="true" ht="16.5" hidden="false" customHeight="true" outlineLevel="0" collapsed="false">
      <c r="B29" s="120"/>
      <c r="E29" s="20"/>
      <c r="F29" s="20"/>
      <c r="G29" s="20"/>
      <c r="H29" s="20"/>
      <c r="L29" s="120"/>
    </row>
    <row r="30" s="22" customFormat="true" ht="6.95" hidden="false" customHeight="true" outlineLevel="0" collapsed="false">
      <c r="B30" s="23"/>
      <c r="L30" s="23"/>
    </row>
    <row r="31" s="22" customFormat="true" ht="6.95" hidden="false" customHeight="true" outlineLevel="0" collapsed="false">
      <c r="B31" s="23"/>
      <c r="D31" s="61"/>
      <c r="E31" s="61"/>
      <c r="F31" s="61"/>
      <c r="G31" s="61"/>
      <c r="H31" s="61"/>
      <c r="I31" s="61"/>
      <c r="J31" s="61"/>
      <c r="K31" s="61"/>
      <c r="L31" s="23"/>
    </row>
    <row r="32" s="22" customFormat="true" ht="25.35" hidden="false" customHeight="true" outlineLevel="0" collapsed="false">
      <c r="B32" s="23"/>
      <c r="D32" s="121" t="s">
        <v>36</v>
      </c>
      <c r="J32" s="122" t="n">
        <f aca="false">ROUND(J144, 2)</f>
        <v>0</v>
      </c>
      <c r="L32" s="23"/>
    </row>
    <row r="33" s="22" customFormat="true" ht="6.95" hidden="false" customHeight="true" outlineLevel="0" collapsed="false">
      <c r="B33" s="23"/>
      <c r="D33" s="61"/>
      <c r="E33" s="61"/>
      <c r="F33" s="61"/>
      <c r="G33" s="61"/>
      <c r="H33" s="61"/>
      <c r="I33" s="61"/>
      <c r="J33" s="61"/>
      <c r="K33" s="61"/>
      <c r="L33" s="23"/>
    </row>
    <row r="34" s="22" customFormat="true" ht="14.45" hidden="false" customHeight="true" outlineLevel="0" collapsed="false">
      <c r="B34" s="23"/>
      <c r="F34" s="123" t="s">
        <v>38</v>
      </c>
      <c r="I34" s="123" t="s">
        <v>37</v>
      </c>
      <c r="J34" s="123" t="s">
        <v>39</v>
      </c>
      <c r="L34" s="23"/>
    </row>
    <row r="35" s="22" customFormat="true" ht="14.45" hidden="false" customHeight="true" outlineLevel="0" collapsed="false">
      <c r="B35" s="23"/>
      <c r="D35" s="124" t="s">
        <v>40</v>
      </c>
      <c r="E35" s="30" t="s">
        <v>41</v>
      </c>
      <c r="F35" s="125" t="n">
        <f aca="false">ROUND((SUM(BE144:BE399)),  2)</f>
        <v>0</v>
      </c>
      <c r="G35" s="126"/>
      <c r="H35" s="126"/>
      <c r="I35" s="127" t="n">
        <v>0.2</v>
      </c>
      <c r="J35" s="125" t="n">
        <f aca="false">ROUND(((SUM(BE144:BE399))*I35),  2)</f>
        <v>0</v>
      </c>
      <c r="L35" s="23"/>
    </row>
    <row r="36" s="22" customFormat="true" ht="14.45" hidden="false" customHeight="true" outlineLevel="0" collapsed="false">
      <c r="B36" s="23"/>
      <c r="E36" s="30" t="s">
        <v>42</v>
      </c>
      <c r="F36" s="125" t="n">
        <f aca="false">ROUND((SUM(BF144:BF399)),  2)</f>
        <v>0</v>
      </c>
      <c r="G36" s="126"/>
      <c r="H36" s="126"/>
      <c r="I36" s="127" t="n">
        <v>0.2</v>
      </c>
      <c r="J36" s="125" t="n">
        <f aca="false">ROUND(((SUM(BF144:BF399))*I36),  2)</f>
        <v>0</v>
      </c>
      <c r="L36" s="23"/>
    </row>
    <row r="37" s="22" customFormat="true" ht="14.45" hidden="true" customHeight="true" outlineLevel="0" collapsed="false">
      <c r="B37" s="23"/>
      <c r="E37" s="15" t="s">
        <v>43</v>
      </c>
      <c r="F37" s="106" t="n">
        <f aca="false">ROUND((SUM(BG144:BG399)),  2)</f>
        <v>0</v>
      </c>
      <c r="I37" s="128" t="n">
        <v>0.2</v>
      </c>
      <c r="J37" s="106" t="n">
        <f aca="false">0</f>
        <v>0</v>
      </c>
      <c r="L37" s="23"/>
    </row>
    <row r="38" s="22" customFormat="true" ht="14.45" hidden="true" customHeight="true" outlineLevel="0" collapsed="false">
      <c r="B38" s="23"/>
      <c r="E38" s="15" t="s">
        <v>44</v>
      </c>
      <c r="F38" s="106" t="n">
        <f aca="false">ROUND((SUM(BH144:BH399)),  2)</f>
        <v>0</v>
      </c>
      <c r="I38" s="128" t="n">
        <v>0.2</v>
      </c>
      <c r="J38" s="106" t="n">
        <f aca="false">0</f>
        <v>0</v>
      </c>
      <c r="L38" s="23"/>
    </row>
    <row r="39" s="22" customFormat="true" ht="14.45" hidden="true" customHeight="true" outlineLevel="0" collapsed="false">
      <c r="B39" s="23"/>
      <c r="E39" s="30" t="s">
        <v>45</v>
      </c>
      <c r="F39" s="125" t="n">
        <f aca="false">ROUND((SUM(BI144:BI399)),  2)</f>
        <v>0</v>
      </c>
      <c r="G39" s="126"/>
      <c r="H39" s="126"/>
      <c r="I39" s="127" t="n">
        <v>0</v>
      </c>
      <c r="J39" s="125" t="n">
        <f aca="false">0</f>
        <v>0</v>
      </c>
      <c r="L39" s="23"/>
    </row>
    <row r="40" s="22" customFormat="true" ht="6.95" hidden="false" customHeight="true" outlineLevel="0" collapsed="false">
      <c r="B40" s="23"/>
      <c r="L40" s="23"/>
    </row>
    <row r="41" s="22" customFormat="true" ht="25.35" hidden="false" customHeight="true" outlineLevel="0" collapsed="false">
      <c r="B41" s="23"/>
      <c r="C41" s="129"/>
      <c r="D41" s="130" t="s">
        <v>46</v>
      </c>
      <c r="E41" s="65"/>
      <c r="F41" s="65"/>
      <c r="G41" s="131" t="s">
        <v>47</v>
      </c>
      <c r="H41" s="132" t="s">
        <v>48</v>
      </c>
      <c r="I41" s="65"/>
      <c r="J41" s="133" t="n">
        <f aca="false">SUM(J32:J39)</f>
        <v>0</v>
      </c>
      <c r="K41" s="134"/>
      <c r="L41" s="23"/>
    </row>
    <row r="42" s="22" customFormat="true" ht="14.45" hidden="false" customHeight="true" outlineLevel="0" collapsed="false">
      <c r="B42" s="23"/>
      <c r="L42" s="23"/>
    </row>
    <row r="43" customFormat="false" ht="14.45" hidden="false" customHeight="true" outlineLevel="0" collapsed="false">
      <c r="B43" s="6"/>
      <c r="L43" s="6"/>
    </row>
    <row r="44" customFormat="false" ht="14.45" hidden="true" customHeight="true" outlineLevel="0" collapsed="false">
      <c r="B44" s="6"/>
      <c r="L44" s="6"/>
    </row>
    <row r="45" customFormat="false" ht="14.45" hidden="true" customHeight="true" outlineLevel="0" collapsed="false">
      <c r="B45" s="6"/>
      <c r="L45" s="6"/>
    </row>
    <row r="46" customFormat="false" ht="14.45" hidden="true" customHeight="true" outlineLevel="0" collapsed="false">
      <c r="B46" s="6"/>
      <c r="L46" s="6"/>
    </row>
    <row r="47" customFormat="false" ht="14.45" hidden="true" customHeight="true" outlineLevel="0" collapsed="false">
      <c r="B47" s="6"/>
      <c r="L47" s="6"/>
    </row>
    <row r="48" customFormat="false" ht="14.45" hidden="false" customHeight="true" outlineLevel="0" collapsed="false">
      <c r="B48" s="6"/>
      <c r="L48" s="6"/>
    </row>
    <row r="49" customFormat="false" ht="14.45" hidden="false" customHeight="true" outlineLevel="0" collapsed="false">
      <c r="B49" s="6"/>
      <c r="L49" s="6"/>
    </row>
    <row r="50" s="22" customFormat="true" ht="14.45" hidden="false" customHeight="true" outlineLevel="0" collapsed="false">
      <c r="B50" s="23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23"/>
    </row>
    <row r="51" customFormat="false" ht="11.25" hidden="false" customHeight="false" outlineLevel="0" collapsed="false">
      <c r="B51" s="6"/>
      <c r="L51" s="6"/>
    </row>
    <row r="52" customFormat="false" ht="11.25" hidden="false" customHeight="false" outlineLevel="0" collapsed="false">
      <c r="B52" s="6"/>
      <c r="L52" s="6"/>
    </row>
    <row r="53" customFormat="false" ht="11.25" hidden="false" customHeight="false" outlineLevel="0" collapsed="false">
      <c r="B53" s="6"/>
      <c r="L53" s="6"/>
    </row>
    <row r="54" customFormat="false" ht="11.25" hidden="false" customHeight="false" outlineLevel="0" collapsed="false">
      <c r="B54" s="6"/>
      <c r="L54" s="6"/>
    </row>
    <row r="55" customFormat="false" ht="11.25" hidden="false" customHeight="false" outlineLevel="0" collapsed="false">
      <c r="B55" s="6"/>
      <c r="L55" s="6"/>
    </row>
    <row r="56" customFormat="false" ht="11.25" hidden="false" customHeight="false" outlineLevel="0" collapsed="false">
      <c r="B56" s="6"/>
      <c r="L56" s="6"/>
    </row>
    <row r="57" customFormat="false" ht="11.25" hidden="false" customHeight="false" outlineLevel="0" collapsed="false">
      <c r="B57" s="6"/>
      <c r="L57" s="6"/>
    </row>
    <row r="58" customFormat="false" ht="11.25" hidden="false" customHeight="false" outlineLevel="0" collapsed="false">
      <c r="B58" s="6"/>
      <c r="L58" s="6"/>
    </row>
    <row r="59" customFormat="false" ht="11.25" hidden="false" customHeight="false" outlineLevel="0" collapsed="false">
      <c r="B59" s="6"/>
      <c r="L59" s="6"/>
    </row>
    <row r="60" customFormat="false" ht="13.2" hidden="false" customHeight="false" outlineLevel="0" collapsed="false">
      <c r="B60" s="6"/>
      <c r="E60" s="45" t="str">
        <f aca="false">'Rekapitulácia stavby'!G59</f>
        <v>07.2024</v>
      </c>
      <c r="L60" s="6"/>
    </row>
    <row r="61" s="22" customFormat="true" ht="12.75" hidden="false" customHeight="false" outlineLevel="0" collapsed="false">
      <c r="B61" s="23"/>
      <c r="D61" s="46" t="s">
        <v>52</v>
      </c>
      <c r="E61" s="25"/>
      <c r="F61" s="135" t="s">
        <v>53</v>
      </c>
      <c r="G61" s="46" t="s">
        <v>52</v>
      </c>
      <c r="H61" s="25"/>
      <c r="I61" s="25"/>
      <c r="J61" s="136" t="s">
        <v>53</v>
      </c>
      <c r="K61" s="25"/>
      <c r="L61" s="23"/>
    </row>
    <row r="62" customFormat="false" ht="11.25" hidden="false" customHeight="false" outlineLevel="0" collapsed="false">
      <c r="B62" s="6"/>
      <c r="L62" s="6"/>
    </row>
    <row r="63" customFormat="false" ht="11.25" hidden="false" customHeight="false" outlineLevel="0" collapsed="false">
      <c r="B63" s="6"/>
      <c r="L63" s="6"/>
    </row>
    <row r="64" customFormat="false" ht="11.25" hidden="false" customHeight="false" outlineLevel="0" collapsed="false">
      <c r="B64" s="6"/>
      <c r="L64" s="6"/>
    </row>
    <row r="65" s="22" customFormat="true" ht="12.75" hidden="false" customHeight="false" outlineLevel="0" collapsed="false">
      <c r="B65" s="23"/>
      <c r="D65" s="43" t="s">
        <v>54</v>
      </c>
      <c r="E65" s="44"/>
      <c r="F65" s="44"/>
      <c r="G65" s="43" t="s">
        <v>55</v>
      </c>
      <c r="H65" s="44"/>
      <c r="I65" s="44"/>
      <c r="J65" s="44"/>
      <c r="K65" s="44"/>
      <c r="L65" s="23"/>
    </row>
    <row r="66" customFormat="false" ht="11.25" hidden="false" customHeight="false" outlineLevel="0" collapsed="false">
      <c r="B66" s="6"/>
      <c r="L66" s="6"/>
    </row>
    <row r="67" customFormat="false" ht="11.25" hidden="false" customHeight="false" outlineLevel="0" collapsed="false">
      <c r="B67" s="6"/>
      <c r="L67" s="6"/>
    </row>
    <row r="68" customFormat="false" ht="11.25" hidden="false" customHeight="false" outlineLevel="0" collapsed="false">
      <c r="B68" s="6"/>
      <c r="L68" s="6"/>
    </row>
    <row r="69" customFormat="false" ht="11.25" hidden="false" customHeight="false" outlineLevel="0" collapsed="false">
      <c r="B69" s="6"/>
      <c r="L69" s="6"/>
    </row>
    <row r="70" customFormat="false" ht="11.25" hidden="false" customHeight="false" outlineLevel="0" collapsed="false">
      <c r="B70" s="6"/>
      <c r="L70" s="6"/>
    </row>
    <row r="71" customFormat="false" ht="11.25" hidden="false" customHeight="false" outlineLevel="0" collapsed="false">
      <c r="B71" s="6"/>
      <c r="L71" s="6"/>
    </row>
    <row r="72" customFormat="false" ht="11.25" hidden="false" customHeight="false" outlineLevel="0" collapsed="false">
      <c r="B72" s="6"/>
      <c r="L72" s="6"/>
    </row>
    <row r="73" customFormat="false" ht="11.25" hidden="false" customHeight="false" outlineLevel="0" collapsed="false">
      <c r="B73" s="6"/>
      <c r="L73" s="6"/>
    </row>
    <row r="74" customFormat="false" ht="11.25" hidden="false" customHeight="false" outlineLevel="0" collapsed="false">
      <c r="B74" s="6"/>
      <c r="L74" s="6"/>
    </row>
    <row r="75" customFormat="false" ht="11.25" hidden="false" customHeight="false" outlineLevel="0" collapsed="false">
      <c r="B75" s="6"/>
      <c r="L75" s="6"/>
    </row>
    <row r="76" s="22" customFormat="true" ht="12.75" hidden="false" customHeight="false" outlineLevel="0" collapsed="false">
      <c r="B76" s="23"/>
      <c r="D76" s="46" t="s">
        <v>52</v>
      </c>
      <c r="E76" s="25"/>
      <c r="F76" s="135" t="s">
        <v>53</v>
      </c>
      <c r="G76" s="46" t="s">
        <v>52</v>
      </c>
      <c r="H76" s="25"/>
      <c r="I76" s="25"/>
      <c r="J76" s="136" t="s">
        <v>53</v>
      </c>
      <c r="K76" s="25"/>
      <c r="L76" s="23"/>
    </row>
    <row r="77" s="22" customFormat="true" ht="14.45" hidden="false" customHeight="true" outlineLevel="0" collapsed="false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23"/>
    </row>
    <row r="81" s="22" customFormat="true" ht="6.95" hidden="false" customHeight="true" outlineLevel="0" collapsed="false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23"/>
    </row>
    <row r="82" s="22" customFormat="true" ht="24.95" hidden="false" customHeight="true" outlineLevel="0" collapsed="false">
      <c r="B82" s="23"/>
      <c r="C82" s="7" t="s">
        <v>120</v>
      </c>
      <c r="L82" s="23"/>
    </row>
    <row r="83" s="22" customFormat="true" ht="6.95" hidden="false" customHeight="true" outlineLevel="0" collapsed="false">
      <c r="B83" s="23"/>
      <c r="L83" s="23"/>
    </row>
    <row r="84" s="22" customFormat="true" ht="12" hidden="false" customHeight="true" outlineLevel="0" collapsed="false">
      <c r="B84" s="23"/>
      <c r="C84" s="15" t="s">
        <v>13</v>
      </c>
      <c r="L84" s="23"/>
    </row>
    <row r="85" s="22" customFormat="true" ht="16.5" hidden="false" customHeight="true" outlineLevel="0" collapsed="false">
      <c r="B85" s="23"/>
      <c r="E85" s="115" t="str">
        <f aca="false">E7</f>
        <v>Stavebné úpravy a rekonštrukcia priestorov kuchyne ZSS Čemerica</v>
      </c>
      <c r="F85" s="115"/>
      <c r="G85" s="115"/>
      <c r="H85" s="115"/>
      <c r="L85" s="23"/>
    </row>
    <row r="86" customFormat="false" ht="12" hidden="false" customHeight="true" outlineLevel="0" collapsed="false">
      <c r="B86" s="6"/>
      <c r="C86" s="15" t="s">
        <v>114</v>
      </c>
      <c r="L86" s="6"/>
    </row>
    <row r="87" s="22" customFormat="true" ht="16.5" hidden="false" customHeight="true" outlineLevel="0" collapsed="false">
      <c r="B87" s="23"/>
      <c r="E87" s="115" t="s">
        <v>117</v>
      </c>
      <c r="F87" s="115"/>
      <c r="G87" s="115"/>
      <c r="H87" s="115"/>
      <c r="L87" s="23"/>
    </row>
    <row r="88" s="22" customFormat="true" ht="12" hidden="false" customHeight="true" outlineLevel="0" collapsed="false">
      <c r="B88" s="23"/>
      <c r="C88" s="15" t="s">
        <v>118</v>
      </c>
      <c r="L88" s="23"/>
    </row>
    <row r="89" s="22" customFormat="true" ht="16.5" hidden="false" customHeight="true" outlineLevel="0" collapsed="false">
      <c r="B89" s="23"/>
      <c r="E89" s="116" t="str">
        <f aca="false">E11</f>
        <v>001.1 - Stavebná časť</v>
      </c>
      <c r="F89" s="116"/>
      <c r="G89" s="116"/>
      <c r="H89" s="116"/>
      <c r="L89" s="23"/>
    </row>
    <row r="90" s="22" customFormat="true" ht="6.95" hidden="false" customHeight="true" outlineLevel="0" collapsed="false">
      <c r="B90" s="23"/>
      <c r="L90" s="23"/>
    </row>
    <row r="91" s="22" customFormat="true" ht="12" hidden="false" customHeight="true" outlineLevel="0" collapsed="false">
      <c r="B91" s="23"/>
      <c r="C91" s="15" t="s">
        <v>17</v>
      </c>
      <c r="F91" s="16" t="str">
        <f aca="false">F14</f>
        <v>1.mája 57/72, Pohorelá </v>
      </c>
      <c r="I91" s="15" t="s">
        <v>19</v>
      </c>
      <c r="J91" s="117" t="str">
        <f aca="false">IF(J14="","",J14)</f>
        <v>11. 7. 2024</v>
      </c>
      <c r="L91" s="23"/>
    </row>
    <row r="92" s="22" customFormat="true" ht="6.95" hidden="false" customHeight="true" outlineLevel="0" collapsed="false">
      <c r="B92" s="23"/>
      <c r="L92" s="23"/>
    </row>
    <row r="93" s="22" customFormat="true" ht="25.7" hidden="false" customHeight="true" outlineLevel="0" collapsed="false">
      <c r="B93" s="23"/>
      <c r="C93" s="15" t="s">
        <v>21</v>
      </c>
      <c r="F93" s="16" t="str">
        <f aca="false">E17</f>
        <v>ZSS Čemerica</v>
      </c>
      <c r="I93" s="15" t="s">
        <v>28</v>
      </c>
      <c r="J93" s="137" t="str">
        <f aca="false">E23</f>
        <v>A+D PROJEKTA. s.r.o.</v>
      </c>
      <c r="L93" s="23"/>
    </row>
    <row r="94" s="22" customFormat="true" ht="15.2" hidden="false" customHeight="true" outlineLevel="0" collapsed="false">
      <c r="B94" s="23"/>
      <c r="C94" s="15" t="s">
        <v>25</v>
      </c>
      <c r="F94" s="16" t="str">
        <f aca="false">IF(E20="","",E20)</f>
        <v>Vyplň údaj</v>
      </c>
      <c r="I94" s="15" t="s">
        <v>33</v>
      </c>
      <c r="J94" s="137" t="str">
        <f aca="false">E26</f>
        <v>Ing.Igor Janečka</v>
      </c>
      <c r="L94" s="23"/>
    </row>
    <row r="95" s="22" customFormat="true" ht="10.35" hidden="false" customHeight="true" outlineLevel="0" collapsed="false">
      <c r="B95" s="23"/>
      <c r="L95" s="23"/>
    </row>
    <row r="96" s="22" customFormat="true" ht="29.25" hidden="false" customHeight="true" outlineLevel="0" collapsed="false">
      <c r="B96" s="23"/>
      <c r="C96" s="138" t="s">
        <v>121</v>
      </c>
      <c r="D96" s="129"/>
      <c r="E96" s="129"/>
      <c r="F96" s="129"/>
      <c r="G96" s="129"/>
      <c r="H96" s="129"/>
      <c r="I96" s="129"/>
      <c r="J96" s="139" t="s">
        <v>122</v>
      </c>
      <c r="K96" s="129"/>
      <c r="L96" s="23"/>
    </row>
    <row r="97" s="22" customFormat="true" ht="10.35" hidden="false" customHeight="true" outlineLevel="0" collapsed="false">
      <c r="B97" s="23"/>
      <c r="L97" s="23"/>
    </row>
    <row r="98" s="22" customFormat="true" ht="22.9" hidden="false" customHeight="true" outlineLevel="0" collapsed="false">
      <c r="B98" s="23"/>
      <c r="C98" s="140" t="s">
        <v>123</v>
      </c>
      <c r="J98" s="122" t="n">
        <f aca="false">J144</f>
        <v>0</v>
      </c>
      <c r="L98" s="23"/>
      <c r="AU98" s="3" t="s">
        <v>124</v>
      </c>
    </row>
    <row r="99" s="141" customFormat="true" ht="24.95" hidden="false" customHeight="true" outlineLevel="0" collapsed="false">
      <c r="B99" s="142"/>
      <c r="D99" s="143" t="s">
        <v>125</v>
      </c>
      <c r="E99" s="144"/>
      <c r="F99" s="144"/>
      <c r="G99" s="144"/>
      <c r="H99" s="144"/>
      <c r="I99" s="144"/>
      <c r="J99" s="145" t="n">
        <f aca="false">J145</f>
        <v>0</v>
      </c>
      <c r="L99" s="142"/>
    </row>
    <row r="100" s="101" customFormat="true" ht="19.9" hidden="false" customHeight="true" outlineLevel="0" collapsed="false">
      <c r="B100" s="146"/>
      <c r="D100" s="147" t="s">
        <v>126</v>
      </c>
      <c r="E100" s="148"/>
      <c r="F100" s="148"/>
      <c r="G100" s="148"/>
      <c r="H100" s="148"/>
      <c r="I100" s="148"/>
      <c r="J100" s="149" t="n">
        <f aca="false">J146</f>
        <v>0</v>
      </c>
      <c r="L100" s="146"/>
    </row>
    <row r="101" s="101" customFormat="true" ht="19.9" hidden="false" customHeight="true" outlineLevel="0" collapsed="false">
      <c r="B101" s="146"/>
      <c r="D101" s="147" t="s">
        <v>127</v>
      </c>
      <c r="E101" s="148"/>
      <c r="F101" s="148"/>
      <c r="G101" s="148"/>
      <c r="H101" s="148"/>
      <c r="I101" s="148"/>
      <c r="J101" s="149" t="n">
        <f aca="false">J151</f>
        <v>0</v>
      </c>
      <c r="L101" s="146"/>
    </row>
    <row r="102" s="101" customFormat="true" ht="19.9" hidden="false" customHeight="true" outlineLevel="0" collapsed="false">
      <c r="B102" s="146"/>
      <c r="D102" s="147" t="s">
        <v>128</v>
      </c>
      <c r="E102" s="148"/>
      <c r="F102" s="148"/>
      <c r="G102" s="148"/>
      <c r="H102" s="148"/>
      <c r="I102" s="148"/>
      <c r="J102" s="149" t="n">
        <f aca="false">J166</f>
        <v>0</v>
      </c>
      <c r="L102" s="146"/>
    </row>
    <row r="103" s="101" customFormat="true" ht="19.9" hidden="false" customHeight="true" outlineLevel="0" collapsed="false">
      <c r="B103" s="146"/>
      <c r="D103" s="147" t="s">
        <v>129</v>
      </c>
      <c r="E103" s="148"/>
      <c r="F103" s="148"/>
      <c r="G103" s="148"/>
      <c r="H103" s="148"/>
      <c r="I103" s="148"/>
      <c r="J103" s="149" t="n">
        <f aca="false">J228</f>
        <v>0</v>
      </c>
      <c r="L103" s="146"/>
    </row>
    <row r="104" s="101" customFormat="true" ht="19.9" hidden="false" customHeight="true" outlineLevel="0" collapsed="false">
      <c r="B104" s="146"/>
      <c r="D104" s="147" t="s">
        <v>130</v>
      </c>
      <c r="E104" s="148"/>
      <c r="F104" s="148"/>
      <c r="G104" s="148"/>
      <c r="H104" s="148"/>
      <c r="I104" s="148"/>
      <c r="J104" s="149" t="n">
        <f aca="false">J262</f>
        <v>0</v>
      </c>
      <c r="L104" s="146"/>
    </row>
    <row r="105" s="141" customFormat="true" ht="24.95" hidden="false" customHeight="true" outlineLevel="0" collapsed="false">
      <c r="B105" s="142"/>
      <c r="D105" s="143" t="s">
        <v>131</v>
      </c>
      <c r="E105" s="144"/>
      <c r="F105" s="144"/>
      <c r="G105" s="144"/>
      <c r="H105" s="144"/>
      <c r="I105" s="144"/>
      <c r="J105" s="145" t="n">
        <f aca="false">J264</f>
        <v>0</v>
      </c>
      <c r="L105" s="142"/>
    </row>
    <row r="106" s="101" customFormat="true" ht="19.9" hidden="false" customHeight="true" outlineLevel="0" collapsed="false">
      <c r="B106" s="146"/>
      <c r="D106" s="147" t="s">
        <v>132</v>
      </c>
      <c r="E106" s="148"/>
      <c r="F106" s="148"/>
      <c r="G106" s="148"/>
      <c r="H106" s="148"/>
      <c r="I106" s="148"/>
      <c r="J106" s="149" t="n">
        <f aca="false">J265</f>
        <v>0</v>
      </c>
      <c r="L106" s="146"/>
    </row>
    <row r="107" s="101" customFormat="true" ht="19.9" hidden="false" customHeight="true" outlineLevel="0" collapsed="false">
      <c r="B107" s="146"/>
      <c r="D107" s="147" t="s">
        <v>133</v>
      </c>
      <c r="E107" s="148"/>
      <c r="F107" s="148"/>
      <c r="G107" s="148"/>
      <c r="H107" s="148"/>
      <c r="I107" s="148"/>
      <c r="J107" s="149" t="n">
        <f aca="false">J274</f>
        <v>0</v>
      </c>
      <c r="L107" s="146"/>
    </row>
    <row r="108" s="101" customFormat="true" ht="19.9" hidden="false" customHeight="true" outlineLevel="0" collapsed="false">
      <c r="B108" s="146"/>
      <c r="D108" s="147" t="s">
        <v>134</v>
      </c>
      <c r="E108" s="148"/>
      <c r="F108" s="148"/>
      <c r="G108" s="148"/>
      <c r="H108" s="148"/>
      <c r="I108" s="148"/>
      <c r="J108" s="149" t="n">
        <f aca="false">J278</f>
        <v>0</v>
      </c>
      <c r="L108" s="146"/>
    </row>
    <row r="109" s="101" customFormat="true" ht="19.9" hidden="false" customHeight="true" outlineLevel="0" collapsed="false">
      <c r="B109" s="146"/>
      <c r="D109" s="147" t="s">
        <v>135</v>
      </c>
      <c r="E109" s="148"/>
      <c r="F109" s="148"/>
      <c r="G109" s="148"/>
      <c r="H109" s="148"/>
      <c r="I109" s="148"/>
      <c r="J109" s="149" t="n">
        <f aca="false">J289</f>
        <v>0</v>
      </c>
      <c r="L109" s="146"/>
    </row>
    <row r="110" s="101" customFormat="true" ht="19.9" hidden="false" customHeight="true" outlineLevel="0" collapsed="false">
      <c r="B110" s="146"/>
      <c r="D110" s="147" t="s">
        <v>136</v>
      </c>
      <c r="E110" s="148"/>
      <c r="F110" s="148"/>
      <c r="G110" s="148"/>
      <c r="H110" s="148"/>
      <c r="I110" s="148"/>
      <c r="J110" s="149" t="n">
        <f aca="false">J295</f>
        <v>0</v>
      </c>
      <c r="L110" s="146"/>
    </row>
    <row r="111" s="101" customFormat="true" ht="19.9" hidden="false" customHeight="true" outlineLevel="0" collapsed="false">
      <c r="B111" s="146"/>
      <c r="D111" s="147" t="s">
        <v>137</v>
      </c>
      <c r="E111" s="148"/>
      <c r="F111" s="148"/>
      <c r="G111" s="148"/>
      <c r="H111" s="148"/>
      <c r="I111" s="148"/>
      <c r="J111" s="149" t="n">
        <f aca="false">J300</f>
        <v>0</v>
      </c>
      <c r="L111" s="146"/>
    </row>
    <row r="112" s="101" customFormat="true" ht="19.9" hidden="false" customHeight="true" outlineLevel="0" collapsed="false">
      <c r="B112" s="146"/>
      <c r="D112" s="147" t="s">
        <v>138</v>
      </c>
      <c r="E112" s="148"/>
      <c r="F112" s="148"/>
      <c r="G112" s="148"/>
      <c r="H112" s="148"/>
      <c r="I112" s="148"/>
      <c r="J112" s="149" t="n">
        <f aca="false">J303</f>
        <v>0</v>
      </c>
      <c r="L112" s="146"/>
    </row>
    <row r="113" s="101" customFormat="true" ht="19.9" hidden="false" customHeight="true" outlineLevel="0" collapsed="false">
      <c r="B113" s="146"/>
      <c r="D113" s="147" t="s">
        <v>139</v>
      </c>
      <c r="E113" s="148"/>
      <c r="F113" s="148"/>
      <c r="G113" s="148"/>
      <c r="H113" s="148"/>
      <c r="I113" s="148"/>
      <c r="J113" s="149" t="n">
        <f aca="false">J314</f>
        <v>0</v>
      </c>
      <c r="L113" s="146"/>
    </row>
    <row r="114" s="101" customFormat="true" ht="19.9" hidden="false" customHeight="true" outlineLevel="0" collapsed="false">
      <c r="B114" s="146"/>
      <c r="D114" s="147" t="s">
        <v>140</v>
      </c>
      <c r="E114" s="148"/>
      <c r="F114" s="148"/>
      <c r="G114" s="148"/>
      <c r="H114" s="148"/>
      <c r="I114" s="148"/>
      <c r="J114" s="149" t="n">
        <f aca="false">J323</f>
        <v>0</v>
      </c>
      <c r="L114" s="146"/>
    </row>
    <row r="115" s="101" customFormat="true" ht="19.9" hidden="false" customHeight="true" outlineLevel="0" collapsed="false">
      <c r="B115" s="146"/>
      <c r="D115" s="147" t="s">
        <v>141</v>
      </c>
      <c r="E115" s="148"/>
      <c r="F115" s="148"/>
      <c r="G115" s="148"/>
      <c r="H115" s="148"/>
      <c r="I115" s="148"/>
      <c r="J115" s="149" t="n">
        <f aca="false">J329</f>
        <v>0</v>
      </c>
      <c r="L115" s="146"/>
    </row>
    <row r="116" s="101" customFormat="true" ht="19.9" hidden="false" customHeight="true" outlineLevel="0" collapsed="false">
      <c r="B116" s="146"/>
      <c r="D116" s="147" t="s">
        <v>142</v>
      </c>
      <c r="E116" s="148"/>
      <c r="F116" s="148"/>
      <c r="G116" s="148"/>
      <c r="H116" s="148"/>
      <c r="I116" s="148"/>
      <c r="J116" s="149" t="n">
        <f aca="false">J337</f>
        <v>0</v>
      </c>
      <c r="L116" s="146"/>
    </row>
    <row r="117" s="101" customFormat="true" ht="19.9" hidden="false" customHeight="true" outlineLevel="0" collapsed="false">
      <c r="B117" s="146"/>
      <c r="D117" s="147" t="s">
        <v>143</v>
      </c>
      <c r="E117" s="148"/>
      <c r="F117" s="148"/>
      <c r="G117" s="148"/>
      <c r="H117" s="148"/>
      <c r="I117" s="148"/>
      <c r="J117" s="149" t="n">
        <f aca="false">J343</f>
        <v>0</v>
      </c>
      <c r="L117" s="146"/>
    </row>
    <row r="118" s="101" customFormat="true" ht="19.9" hidden="false" customHeight="true" outlineLevel="0" collapsed="false">
      <c r="B118" s="146"/>
      <c r="D118" s="147" t="s">
        <v>144</v>
      </c>
      <c r="E118" s="148"/>
      <c r="F118" s="148"/>
      <c r="G118" s="148"/>
      <c r="H118" s="148"/>
      <c r="I118" s="148"/>
      <c r="J118" s="149" t="n">
        <f aca="false">J349</f>
        <v>0</v>
      </c>
      <c r="L118" s="146"/>
    </row>
    <row r="119" s="101" customFormat="true" ht="19.9" hidden="false" customHeight="true" outlineLevel="0" collapsed="false">
      <c r="B119" s="146"/>
      <c r="D119" s="147" t="s">
        <v>145</v>
      </c>
      <c r="E119" s="148"/>
      <c r="F119" s="148"/>
      <c r="G119" s="148"/>
      <c r="H119" s="148"/>
      <c r="I119" s="148"/>
      <c r="J119" s="149" t="n">
        <f aca="false">J354</f>
        <v>0</v>
      </c>
      <c r="L119" s="146"/>
    </row>
    <row r="120" s="101" customFormat="true" ht="19.9" hidden="false" customHeight="true" outlineLevel="0" collapsed="false">
      <c r="B120" s="146"/>
      <c r="D120" s="147" t="s">
        <v>146</v>
      </c>
      <c r="E120" s="148"/>
      <c r="F120" s="148"/>
      <c r="G120" s="148"/>
      <c r="H120" s="148"/>
      <c r="I120" s="148"/>
      <c r="J120" s="149" t="n">
        <f aca="false">J357</f>
        <v>0</v>
      </c>
      <c r="L120" s="146"/>
    </row>
    <row r="121" s="141" customFormat="true" ht="24.95" hidden="false" customHeight="true" outlineLevel="0" collapsed="false">
      <c r="B121" s="142"/>
      <c r="D121" s="143" t="s">
        <v>147</v>
      </c>
      <c r="E121" s="144"/>
      <c r="F121" s="144"/>
      <c r="G121" s="144"/>
      <c r="H121" s="144"/>
      <c r="I121" s="144"/>
      <c r="J121" s="145" t="n">
        <f aca="false">J392</f>
        <v>0</v>
      </c>
      <c r="L121" s="142"/>
    </row>
    <row r="122" s="141" customFormat="true" ht="24.95" hidden="false" customHeight="true" outlineLevel="0" collapsed="false">
      <c r="B122" s="142"/>
      <c r="D122" s="143" t="s">
        <v>148</v>
      </c>
      <c r="E122" s="144"/>
      <c r="F122" s="144"/>
      <c r="G122" s="144"/>
      <c r="H122" s="144"/>
      <c r="I122" s="144"/>
      <c r="J122" s="145" t="n">
        <f aca="false">J398</f>
        <v>0</v>
      </c>
      <c r="L122" s="142"/>
    </row>
    <row r="123" s="22" customFormat="true" ht="21.75" hidden="false" customHeight="true" outlineLevel="0" collapsed="false">
      <c r="B123" s="23"/>
      <c r="L123" s="23"/>
    </row>
    <row r="124" s="22" customFormat="true" ht="6.95" hidden="false" customHeight="true" outlineLevel="0" collapsed="false">
      <c r="B124" s="47"/>
      <c r="C124" s="48"/>
      <c r="D124" s="48"/>
      <c r="E124" s="48"/>
      <c r="F124" s="48"/>
      <c r="G124" s="48"/>
      <c r="H124" s="48"/>
      <c r="I124" s="48"/>
      <c r="J124" s="48"/>
      <c r="K124" s="48"/>
      <c r="L124" s="23"/>
    </row>
    <row r="128" s="22" customFormat="true" ht="6.95" hidden="false" customHeight="true" outlineLevel="0" collapsed="false">
      <c r="B128" s="49"/>
      <c r="C128" s="50"/>
      <c r="D128" s="50"/>
      <c r="E128" s="50"/>
      <c r="F128" s="50"/>
      <c r="G128" s="50"/>
      <c r="H128" s="50"/>
      <c r="I128" s="50"/>
      <c r="J128" s="50"/>
      <c r="K128" s="50"/>
      <c r="L128" s="23"/>
    </row>
    <row r="129" s="22" customFormat="true" ht="24.95" hidden="false" customHeight="true" outlineLevel="0" collapsed="false">
      <c r="B129" s="23"/>
      <c r="C129" s="7" t="s">
        <v>149</v>
      </c>
      <c r="L129" s="23"/>
    </row>
    <row r="130" s="22" customFormat="true" ht="6.95" hidden="false" customHeight="true" outlineLevel="0" collapsed="false">
      <c r="B130" s="23"/>
      <c r="L130" s="23"/>
    </row>
    <row r="131" s="22" customFormat="true" ht="12" hidden="false" customHeight="true" outlineLevel="0" collapsed="false">
      <c r="B131" s="23"/>
      <c r="C131" s="15" t="s">
        <v>13</v>
      </c>
      <c r="L131" s="23"/>
    </row>
    <row r="132" s="22" customFormat="true" ht="16.5" hidden="false" customHeight="true" outlineLevel="0" collapsed="false">
      <c r="B132" s="23"/>
      <c r="E132" s="115" t="str">
        <f aca="false">E7</f>
        <v>Stavebné úpravy a rekonštrukcia priestorov kuchyne ZSS Čemerica</v>
      </c>
      <c r="F132" s="115"/>
      <c r="G132" s="115"/>
      <c r="H132" s="115"/>
      <c r="L132" s="23"/>
    </row>
    <row r="133" customFormat="false" ht="12" hidden="false" customHeight="true" outlineLevel="0" collapsed="false">
      <c r="B133" s="6"/>
      <c r="C133" s="15" t="s">
        <v>114</v>
      </c>
      <c r="L133" s="6"/>
    </row>
    <row r="134" s="22" customFormat="true" ht="16.5" hidden="false" customHeight="true" outlineLevel="0" collapsed="false">
      <c r="B134" s="23"/>
      <c r="E134" s="115" t="s">
        <v>117</v>
      </c>
      <c r="F134" s="115"/>
      <c r="G134" s="115"/>
      <c r="H134" s="115"/>
      <c r="L134" s="23"/>
    </row>
    <row r="135" s="22" customFormat="true" ht="12" hidden="false" customHeight="true" outlineLevel="0" collapsed="false">
      <c r="B135" s="23"/>
      <c r="C135" s="15" t="s">
        <v>118</v>
      </c>
      <c r="L135" s="23"/>
    </row>
    <row r="136" s="22" customFormat="true" ht="16.5" hidden="false" customHeight="true" outlineLevel="0" collapsed="false">
      <c r="B136" s="23"/>
      <c r="E136" s="116" t="str">
        <f aca="false">E11</f>
        <v>001.1 - Stavebná časť</v>
      </c>
      <c r="F136" s="116"/>
      <c r="G136" s="116"/>
      <c r="H136" s="116"/>
      <c r="L136" s="23"/>
    </row>
    <row r="137" s="22" customFormat="true" ht="6.95" hidden="false" customHeight="true" outlineLevel="0" collapsed="false">
      <c r="B137" s="23"/>
      <c r="L137" s="23"/>
    </row>
    <row r="138" s="22" customFormat="true" ht="12" hidden="false" customHeight="true" outlineLevel="0" collapsed="false">
      <c r="B138" s="23"/>
      <c r="C138" s="15" t="s">
        <v>17</v>
      </c>
      <c r="F138" s="16" t="str">
        <f aca="false">F14</f>
        <v>1.mája 57/72, Pohorelá </v>
      </c>
      <c r="I138" s="15" t="s">
        <v>19</v>
      </c>
      <c r="J138" s="117" t="str">
        <f aca="false">IF(J14="","",J14)</f>
        <v>11. 7. 2024</v>
      </c>
      <c r="L138" s="23"/>
    </row>
    <row r="139" s="22" customFormat="true" ht="6.95" hidden="false" customHeight="true" outlineLevel="0" collapsed="false">
      <c r="B139" s="23"/>
      <c r="L139" s="23"/>
    </row>
    <row r="140" s="22" customFormat="true" ht="25.7" hidden="false" customHeight="true" outlineLevel="0" collapsed="false">
      <c r="B140" s="23"/>
      <c r="C140" s="15" t="s">
        <v>21</v>
      </c>
      <c r="F140" s="16" t="str">
        <f aca="false">E17</f>
        <v>ZSS Čemerica</v>
      </c>
      <c r="I140" s="15" t="s">
        <v>28</v>
      </c>
      <c r="J140" s="137" t="str">
        <f aca="false">E23</f>
        <v>A+D PROJEKTA. s.r.o.</v>
      </c>
      <c r="L140" s="23"/>
    </row>
    <row r="141" s="22" customFormat="true" ht="15.2" hidden="false" customHeight="true" outlineLevel="0" collapsed="false">
      <c r="B141" s="23"/>
      <c r="C141" s="15" t="s">
        <v>25</v>
      </c>
      <c r="F141" s="16" t="str">
        <f aca="false">IF(E20="","",E20)</f>
        <v>Vyplň údaj</v>
      </c>
      <c r="I141" s="15" t="s">
        <v>33</v>
      </c>
      <c r="J141" s="137" t="str">
        <f aca="false">E26</f>
        <v>Ing.Igor Janečka</v>
      </c>
      <c r="L141" s="23"/>
    </row>
    <row r="142" s="22" customFormat="true" ht="10.35" hidden="false" customHeight="true" outlineLevel="0" collapsed="false">
      <c r="B142" s="23"/>
      <c r="L142" s="23"/>
    </row>
    <row r="143" s="150" customFormat="true" ht="29.25" hidden="false" customHeight="true" outlineLevel="0" collapsed="false">
      <c r="B143" s="151"/>
      <c r="C143" s="152" t="s">
        <v>150</v>
      </c>
      <c r="D143" s="153" t="s">
        <v>62</v>
      </c>
      <c r="E143" s="153" t="s">
        <v>58</v>
      </c>
      <c r="F143" s="153" t="s">
        <v>59</v>
      </c>
      <c r="G143" s="153" t="s">
        <v>151</v>
      </c>
      <c r="H143" s="153" t="s">
        <v>152</v>
      </c>
      <c r="I143" s="153" t="s">
        <v>153</v>
      </c>
      <c r="J143" s="154" t="s">
        <v>122</v>
      </c>
      <c r="K143" s="155" t="s">
        <v>154</v>
      </c>
      <c r="L143" s="151"/>
      <c r="M143" s="70"/>
      <c r="N143" s="71" t="s">
        <v>40</v>
      </c>
      <c r="O143" s="71" t="s">
        <v>155</v>
      </c>
      <c r="P143" s="71" t="s">
        <v>156</v>
      </c>
      <c r="Q143" s="71" t="s">
        <v>157</v>
      </c>
      <c r="R143" s="71" t="s">
        <v>158</v>
      </c>
      <c r="S143" s="71" t="s">
        <v>159</v>
      </c>
      <c r="T143" s="72" t="s">
        <v>160</v>
      </c>
    </row>
    <row r="144" s="22" customFormat="true" ht="22.9" hidden="false" customHeight="true" outlineLevel="0" collapsed="false">
      <c r="B144" s="23"/>
      <c r="C144" s="76" t="s">
        <v>123</v>
      </c>
      <c r="J144" s="156" t="n">
        <f aca="false">BK144</f>
        <v>0</v>
      </c>
      <c r="L144" s="23"/>
      <c r="M144" s="73"/>
      <c r="N144" s="61"/>
      <c r="O144" s="61"/>
      <c r="P144" s="157" t="n">
        <f aca="false">P145+P264+P392+P398</f>
        <v>0</v>
      </c>
      <c r="Q144" s="61"/>
      <c r="R144" s="157" t="n">
        <f aca="false">R145+R264+R392+R398</f>
        <v>19.27678316235</v>
      </c>
      <c r="S144" s="61"/>
      <c r="T144" s="158" t="n">
        <f aca="false">T145+T264+T392+T398</f>
        <v>28.013788</v>
      </c>
      <c r="AT144" s="3" t="s">
        <v>76</v>
      </c>
      <c r="AU144" s="3" t="s">
        <v>124</v>
      </c>
      <c r="BK144" s="159" t="n">
        <f aca="false">BK145+BK264+BK392+BK398</f>
        <v>0</v>
      </c>
    </row>
    <row r="145" s="160" customFormat="true" ht="25.9" hidden="false" customHeight="true" outlineLevel="0" collapsed="false">
      <c r="B145" s="161"/>
      <c r="D145" s="162" t="s">
        <v>76</v>
      </c>
      <c r="E145" s="163" t="s">
        <v>161</v>
      </c>
      <c r="F145" s="163" t="s">
        <v>162</v>
      </c>
      <c r="I145" s="164"/>
      <c r="J145" s="165" t="n">
        <f aca="false">BK145</f>
        <v>0</v>
      </c>
      <c r="L145" s="161"/>
      <c r="M145" s="166"/>
      <c r="P145" s="167" t="n">
        <f aca="false">P146+P151+P166+P228+P262</f>
        <v>0</v>
      </c>
      <c r="R145" s="167" t="n">
        <f aca="false">R146+R151+R166+R228+R262</f>
        <v>16.31510245124</v>
      </c>
      <c r="T145" s="168" t="n">
        <f aca="false">T146+T151+T166+T228+T262</f>
        <v>27.03945</v>
      </c>
      <c r="AR145" s="162" t="s">
        <v>84</v>
      </c>
      <c r="AT145" s="169" t="s">
        <v>76</v>
      </c>
      <c r="AU145" s="169" t="s">
        <v>77</v>
      </c>
      <c r="AY145" s="162" t="s">
        <v>163</v>
      </c>
      <c r="BK145" s="170" t="n">
        <f aca="false">BK146+BK151+BK166+BK228+BK262</f>
        <v>0</v>
      </c>
    </row>
    <row r="146" s="160" customFormat="true" ht="22.9" hidden="false" customHeight="true" outlineLevel="0" collapsed="false">
      <c r="B146" s="161"/>
      <c r="D146" s="162" t="s">
        <v>76</v>
      </c>
      <c r="E146" s="171" t="s">
        <v>90</v>
      </c>
      <c r="F146" s="171" t="s">
        <v>164</v>
      </c>
      <c r="I146" s="164"/>
      <c r="J146" s="172" t="n">
        <f aca="false">BK146</f>
        <v>0</v>
      </c>
      <c r="L146" s="161"/>
      <c r="M146" s="166"/>
      <c r="P146" s="167" t="n">
        <f aca="false">SUM(P147:P150)</f>
        <v>0</v>
      </c>
      <c r="R146" s="167" t="n">
        <f aca="false">SUM(R147:R150)</f>
        <v>0.8834422846</v>
      </c>
      <c r="T146" s="168" t="n">
        <f aca="false">SUM(T147:T150)</f>
        <v>0</v>
      </c>
      <c r="AR146" s="162" t="s">
        <v>84</v>
      </c>
      <c r="AT146" s="169" t="s">
        <v>76</v>
      </c>
      <c r="AU146" s="169" t="s">
        <v>84</v>
      </c>
      <c r="AY146" s="162" t="s">
        <v>163</v>
      </c>
      <c r="BK146" s="170" t="n">
        <f aca="false">SUM(BK147:BK150)</f>
        <v>0</v>
      </c>
    </row>
    <row r="147" s="22" customFormat="true" ht="24.2" hidden="false" customHeight="true" outlineLevel="0" collapsed="false">
      <c r="B147" s="173"/>
      <c r="C147" s="174" t="s">
        <v>84</v>
      </c>
      <c r="D147" s="174" t="s">
        <v>165</v>
      </c>
      <c r="E147" s="175" t="s">
        <v>166</v>
      </c>
      <c r="F147" s="176" t="s">
        <v>167</v>
      </c>
      <c r="G147" s="177" t="s">
        <v>168</v>
      </c>
      <c r="H147" s="178" t="n">
        <v>0.004</v>
      </c>
      <c r="I147" s="179"/>
      <c r="J147" s="178" t="n">
        <f aca="false">ROUND(I147*H147,3)</f>
        <v>0</v>
      </c>
      <c r="K147" s="180"/>
      <c r="L147" s="23"/>
      <c r="M147" s="181"/>
      <c r="N147" s="182" t="s">
        <v>42</v>
      </c>
      <c r="P147" s="183" t="n">
        <f aca="false">O147*H147</f>
        <v>0</v>
      </c>
      <c r="Q147" s="183" t="n">
        <v>1.00366115</v>
      </c>
      <c r="R147" s="183" t="n">
        <f aca="false">Q147*H147</f>
        <v>0.0040146446</v>
      </c>
      <c r="S147" s="183" t="n">
        <v>0</v>
      </c>
      <c r="T147" s="184" t="n">
        <f aca="false">S147*H147</f>
        <v>0</v>
      </c>
      <c r="AR147" s="185" t="s">
        <v>169</v>
      </c>
      <c r="AT147" s="185" t="s">
        <v>165</v>
      </c>
      <c r="AU147" s="185" t="s">
        <v>90</v>
      </c>
      <c r="AY147" s="3" t="s">
        <v>163</v>
      </c>
      <c r="BE147" s="186" t="n">
        <f aca="false">IF(N147="základná",J147,0)</f>
        <v>0</v>
      </c>
      <c r="BF147" s="186" t="n">
        <f aca="false">IF(N147="znížená",J147,0)</f>
        <v>0</v>
      </c>
      <c r="BG147" s="186" t="n">
        <f aca="false">IF(N147="zákl. prenesená",J147,0)</f>
        <v>0</v>
      </c>
      <c r="BH147" s="186" t="n">
        <f aca="false">IF(N147="zníž. prenesená",J147,0)</f>
        <v>0</v>
      </c>
      <c r="BI147" s="186" t="n">
        <f aca="false">IF(N147="nulová",J147,0)</f>
        <v>0</v>
      </c>
      <c r="BJ147" s="3" t="s">
        <v>90</v>
      </c>
      <c r="BK147" s="187" t="n">
        <f aca="false">ROUND(I147*H147,3)</f>
        <v>0</v>
      </c>
      <c r="BL147" s="3" t="s">
        <v>169</v>
      </c>
      <c r="BM147" s="185" t="s">
        <v>170</v>
      </c>
    </row>
    <row r="148" s="188" customFormat="true" ht="11.25" hidden="false" customHeight="false" outlineLevel="0" collapsed="false">
      <c r="B148" s="189"/>
      <c r="D148" s="190" t="s">
        <v>171</v>
      </c>
      <c r="E148" s="191"/>
      <c r="F148" s="192" t="s">
        <v>172</v>
      </c>
      <c r="H148" s="193" t="n">
        <v>0.004</v>
      </c>
      <c r="I148" s="194"/>
      <c r="L148" s="189"/>
      <c r="M148" s="195"/>
      <c r="T148" s="196"/>
      <c r="AT148" s="191" t="s">
        <v>171</v>
      </c>
      <c r="AU148" s="191" t="s">
        <v>90</v>
      </c>
      <c r="AV148" s="188" t="s">
        <v>90</v>
      </c>
      <c r="AW148" s="188" t="s">
        <v>31</v>
      </c>
      <c r="AX148" s="188" t="s">
        <v>84</v>
      </c>
      <c r="AY148" s="191" t="s">
        <v>163</v>
      </c>
    </row>
    <row r="149" s="22" customFormat="true" ht="24.2" hidden="false" customHeight="true" outlineLevel="0" collapsed="false">
      <c r="B149" s="173"/>
      <c r="C149" s="174" t="s">
        <v>90</v>
      </c>
      <c r="D149" s="174" t="s">
        <v>165</v>
      </c>
      <c r="E149" s="175" t="s">
        <v>173</v>
      </c>
      <c r="F149" s="176" t="s">
        <v>174</v>
      </c>
      <c r="G149" s="177" t="s">
        <v>175</v>
      </c>
      <c r="H149" s="178" t="n">
        <v>0.35</v>
      </c>
      <c r="I149" s="179"/>
      <c r="J149" s="178" t="n">
        <f aca="false">ROUND(I149*H149,3)</f>
        <v>0</v>
      </c>
      <c r="K149" s="180"/>
      <c r="L149" s="23"/>
      <c r="M149" s="181"/>
      <c r="N149" s="182" t="s">
        <v>42</v>
      </c>
      <c r="P149" s="183" t="n">
        <f aca="false">O149*H149</f>
        <v>0</v>
      </c>
      <c r="Q149" s="183" t="n">
        <v>2.5126504</v>
      </c>
      <c r="R149" s="183" t="n">
        <f aca="false">Q149*H149</f>
        <v>0.87942764</v>
      </c>
      <c r="S149" s="183" t="n">
        <v>0</v>
      </c>
      <c r="T149" s="184" t="n">
        <f aca="false">S149*H149</f>
        <v>0</v>
      </c>
      <c r="AR149" s="185" t="s">
        <v>169</v>
      </c>
      <c r="AT149" s="185" t="s">
        <v>165</v>
      </c>
      <c r="AU149" s="185" t="s">
        <v>90</v>
      </c>
      <c r="AY149" s="3" t="s">
        <v>163</v>
      </c>
      <c r="BE149" s="186" t="n">
        <f aca="false">IF(N149="základná",J149,0)</f>
        <v>0</v>
      </c>
      <c r="BF149" s="186" t="n">
        <f aca="false">IF(N149="znížená",J149,0)</f>
        <v>0</v>
      </c>
      <c r="BG149" s="186" t="n">
        <f aca="false">IF(N149="zákl. prenesená",J149,0)</f>
        <v>0</v>
      </c>
      <c r="BH149" s="186" t="n">
        <f aca="false">IF(N149="zníž. prenesená",J149,0)</f>
        <v>0</v>
      </c>
      <c r="BI149" s="186" t="n">
        <f aca="false">IF(N149="nulová",J149,0)</f>
        <v>0</v>
      </c>
      <c r="BJ149" s="3" t="s">
        <v>90</v>
      </c>
      <c r="BK149" s="187" t="n">
        <f aca="false">ROUND(I149*H149,3)</f>
        <v>0</v>
      </c>
      <c r="BL149" s="3" t="s">
        <v>169</v>
      </c>
      <c r="BM149" s="185" t="s">
        <v>176</v>
      </c>
    </row>
    <row r="150" s="188" customFormat="true" ht="11.25" hidden="false" customHeight="false" outlineLevel="0" collapsed="false">
      <c r="B150" s="189"/>
      <c r="D150" s="190" t="s">
        <v>171</v>
      </c>
      <c r="E150" s="191"/>
      <c r="F150" s="192" t="s">
        <v>177</v>
      </c>
      <c r="H150" s="193" t="n">
        <v>0.35</v>
      </c>
      <c r="I150" s="194"/>
      <c r="L150" s="189"/>
      <c r="M150" s="195"/>
      <c r="T150" s="196"/>
      <c r="AT150" s="191" t="s">
        <v>171</v>
      </c>
      <c r="AU150" s="191" t="s">
        <v>90</v>
      </c>
      <c r="AV150" s="188" t="s">
        <v>90</v>
      </c>
      <c r="AW150" s="188" t="s">
        <v>31</v>
      </c>
      <c r="AX150" s="188" t="s">
        <v>84</v>
      </c>
      <c r="AY150" s="191" t="s">
        <v>163</v>
      </c>
    </row>
    <row r="151" s="160" customFormat="true" ht="22.9" hidden="false" customHeight="true" outlineLevel="0" collapsed="false">
      <c r="B151" s="161"/>
      <c r="D151" s="162" t="s">
        <v>76</v>
      </c>
      <c r="E151" s="171" t="s">
        <v>178</v>
      </c>
      <c r="F151" s="171" t="s">
        <v>179</v>
      </c>
      <c r="I151" s="164"/>
      <c r="J151" s="172" t="n">
        <f aca="false">BK151</f>
        <v>0</v>
      </c>
      <c r="L151" s="161"/>
      <c r="M151" s="166"/>
      <c r="P151" s="167" t="n">
        <f aca="false">SUM(P152:P165)</f>
        <v>0</v>
      </c>
      <c r="R151" s="167" t="n">
        <f aca="false">SUM(R152:R165)</f>
        <v>0.67726375</v>
      </c>
      <c r="T151" s="168" t="n">
        <f aca="false">SUM(T152:T165)</f>
        <v>0</v>
      </c>
      <c r="AR151" s="162" t="s">
        <v>84</v>
      </c>
      <c r="AT151" s="169" t="s">
        <v>76</v>
      </c>
      <c r="AU151" s="169" t="s">
        <v>84</v>
      </c>
      <c r="AY151" s="162" t="s">
        <v>163</v>
      </c>
      <c r="BK151" s="170" t="n">
        <f aca="false">SUM(BK152:BK165)</f>
        <v>0</v>
      </c>
    </row>
    <row r="152" s="22" customFormat="true" ht="21.75" hidden="false" customHeight="true" outlineLevel="0" collapsed="false">
      <c r="B152" s="173"/>
      <c r="C152" s="174" t="s">
        <v>178</v>
      </c>
      <c r="D152" s="174" t="s">
        <v>165</v>
      </c>
      <c r="E152" s="175" t="s">
        <v>180</v>
      </c>
      <c r="F152" s="176" t="s">
        <v>181</v>
      </c>
      <c r="G152" s="177" t="s">
        <v>182</v>
      </c>
      <c r="H152" s="178" t="n">
        <v>3.76</v>
      </c>
      <c r="I152" s="179"/>
      <c r="J152" s="178" t="n">
        <f aca="false">ROUND(I152*H152,3)</f>
        <v>0</v>
      </c>
      <c r="K152" s="180"/>
      <c r="L152" s="23"/>
      <c r="M152" s="181"/>
      <c r="N152" s="182" t="s">
        <v>42</v>
      </c>
      <c r="P152" s="183" t="n">
        <f aca="false">O152*H152</f>
        <v>0</v>
      </c>
      <c r="Q152" s="183" t="n">
        <v>0</v>
      </c>
      <c r="R152" s="183" t="n">
        <f aca="false">Q152*H152</f>
        <v>0</v>
      </c>
      <c r="S152" s="183" t="n">
        <v>0</v>
      </c>
      <c r="T152" s="184" t="n">
        <f aca="false">S152*H152</f>
        <v>0</v>
      </c>
      <c r="AR152" s="185" t="s">
        <v>169</v>
      </c>
      <c r="AT152" s="185" t="s">
        <v>165</v>
      </c>
      <c r="AU152" s="185" t="s">
        <v>90</v>
      </c>
      <c r="AY152" s="3" t="s">
        <v>163</v>
      </c>
      <c r="BE152" s="186" t="n">
        <f aca="false">IF(N152="základná",J152,0)</f>
        <v>0</v>
      </c>
      <c r="BF152" s="186" t="n">
        <f aca="false">IF(N152="znížená",J152,0)</f>
        <v>0</v>
      </c>
      <c r="BG152" s="186" t="n">
        <f aca="false">IF(N152="zákl. prenesená",J152,0)</f>
        <v>0</v>
      </c>
      <c r="BH152" s="186" t="n">
        <f aca="false">IF(N152="zníž. prenesená",J152,0)</f>
        <v>0</v>
      </c>
      <c r="BI152" s="186" t="n">
        <f aca="false">IF(N152="nulová",J152,0)</f>
        <v>0</v>
      </c>
      <c r="BJ152" s="3" t="s">
        <v>90</v>
      </c>
      <c r="BK152" s="187" t="n">
        <f aca="false">ROUND(I152*H152,3)</f>
        <v>0</v>
      </c>
      <c r="BL152" s="3" t="s">
        <v>169</v>
      </c>
      <c r="BM152" s="185" t="s">
        <v>183</v>
      </c>
    </row>
    <row r="153" s="188" customFormat="true" ht="11.25" hidden="false" customHeight="false" outlineLevel="0" collapsed="false">
      <c r="B153" s="189"/>
      <c r="D153" s="190" t="s">
        <v>171</v>
      </c>
      <c r="E153" s="191"/>
      <c r="F153" s="192" t="s">
        <v>184</v>
      </c>
      <c r="H153" s="193" t="n">
        <v>1.83</v>
      </c>
      <c r="I153" s="194"/>
      <c r="L153" s="189"/>
      <c r="M153" s="195"/>
      <c r="T153" s="196"/>
      <c r="AT153" s="191" t="s">
        <v>171</v>
      </c>
      <c r="AU153" s="191" t="s">
        <v>90</v>
      </c>
      <c r="AV153" s="188" t="s">
        <v>90</v>
      </c>
      <c r="AW153" s="188" t="s">
        <v>31</v>
      </c>
      <c r="AX153" s="188" t="s">
        <v>77</v>
      </c>
      <c r="AY153" s="191" t="s">
        <v>163</v>
      </c>
    </row>
    <row r="154" s="188" customFormat="true" ht="11.25" hidden="false" customHeight="false" outlineLevel="0" collapsed="false">
      <c r="B154" s="189"/>
      <c r="D154" s="190" t="s">
        <v>171</v>
      </c>
      <c r="E154" s="191"/>
      <c r="F154" s="192" t="s">
        <v>185</v>
      </c>
      <c r="H154" s="193" t="n">
        <v>1.93</v>
      </c>
      <c r="I154" s="194"/>
      <c r="L154" s="189"/>
      <c r="M154" s="195"/>
      <c r="T154" s="196"/>
      <c r="AT154" s="191" t="s">
        <v>171</v>
      </c>
      <c r="AU154" s="191" t="s">
        <v>90</v>
      </c>
      <c r="AV154" s="188" t="s">
        <v>90</v>
      </c>
      <c r="AW154" s="188" t="s">
        <v>31</v>
      </c>
      <c r="AX154" s="188" t="s">
        <v>77</v>
      </c>
      <c r="AY154" s="191" t="s">
        <v>163</v>
      </c>
    </row>
    <row r="155" s="197" customFormat="true" ht="11.25" hidden="false" customHeight="false" outlineLevel="0" collapsed="false">
      <c r="B155" s="198"/>
      <c r="D155" s="190" t="s">
        <v>171</v>
      </c>
      <c r="E155" s="199"/>
      <c r="F155" s="200" t="s">
        <v>186</v>
      </c>
      <c r="H155" s="201" t="n">
        <v>3.76</v>
      </c>
      <c r="I155" s="202"/>
      <c r="L155" s="198"/>
      <c r="M155" s="203"/>
      <c r="T155" s="204"/>
      <c r="AT155" s="199" t="s">
        <v>171</v>
      </c>
      <c r="AU155" s="199" t="s">
        <v>90</v>
      </c>
      <c r="AV155" s="197" t="s">
        <v>169</v>
      </c>
      <c r="AW155" s="197" t="s">
        <v>31</v>
      </c>
      <c r="AX155" s="197" t="s">
        <v>84</v>
      </c>
      <c r="AY155" s="199" t="s">
        <v>163</v>
      </c>
    </row>
    <row r="156" s="22" customFormat="true" ht="24.2" hidden="false" customHeight="true" outlineLevel="0" collapsed="false">
      <c r="B156" s="173"/>
      <c r="C156" s="174" t="s">
        <v>169</v>
      </c>
      <c r="D156" s="174" t="s">
        <v>165</v>
      </c>
      <c r="E156" s="175" t="s">
        <v>187</v>
      </c>
      <c r="F156" s="176" t="s">
        <v>188</v>
      </c>
      <c r="G156" s="177" t="s">
        <v>182</v>
      </c>
      <c r="H156" s="178" t="n">
        <v>3.76</v>
      </c>
      <c r="I156" s="179"/>
      <c r="J156" s="178" t="n">
        <f aca="false">ROUND(I156*H156,3)</f>
        <v>0</v>
      </c>
      <c r="K156" s="180"/>
      <c r="L156" s="23"/>
      <c r="M156" s="181"/>
      <c r="N156" s="182" t="s">
        <v>42</v>
      </c>
      <c r="P156" s="183" t="n">
        <f aca="false">O156*H156</f>
        <v>0</v>
      </c>
      <c r="Q156" s="183" t="n">
        <v>0.0001</v>
      </c>
      <c r="R156" s="183" t="n">
        <f aca="false">Q156*H156</f>
        <v>0.000376</v>
      </c>
      <c r="S156" s="183" t="n">
        <v>0</v>
      </c>
      <c r="T156" s="184" t="n">
        <f aca="false">S156*H156</f>
        <v>0</v>
      </c>
      <c r="AR156" s="185" t="s">
        <v>169</v>
      </c>
      <c r="AT156" s="185" t="s">
        <v>165</v>
      </c>
      <c r="AU156" s="185" t="s">
        <v>90</v>
      </c>
      <c r="AY156" s="3" t="s">
        <v>163</v>
      </c>
      <c r="BE156" s="186" t="n">
        <f aca="false">IF(N156="základná",J156,0)</f>
        <v>0</v>
      </c>
      <c r="BF156" s="186" t="n">
        <f aca="false">IF(N156="znížená",J156,0)</f>
        <v>0</v>
      </c>
      <c r="BG156" s="186" t="n">
        <f aca="false">IF(N156="zákl. prenesená",J156,0)</f>
        <v>0</v>
      </c>
      <c r="BH156" s="186" t="n">
        <f aca="false">IF(N156="zníž. prenesená",J156,0)</f>
        <v>0</v>
      </c>
      <c r="BI156" s="186" t="n">
        <f aca="false">IF(N156="nulová",J156,0)</f>
        <v>0</v>
      </c>
      <c r="BJ156" s="3" t="s">
        <v>90</v>
      </c>
      <c r="BK156" s="187" t="n">
        <f aca="false">ROUND(I156*H156,3)</f>
        <v>0</v>
      </c>
      <c r="BL156" s="3" t="s">
        <v>169</v>
      </c>
      <c r="BM156" s="185" t="s">
        <v>189</v>
      </c>
    </row>
    <row r="157" s="188" customFormat="true" ht="11.25" hidden="false" customHeight="false" outlineLevel="0" collapsed="false">
      <c r="B157" s="189"/>
      <c r="D157" s="190" t="s">
        <v>171</v>
      </c>
      <c r="E157" s="191"/>
      <c r="F157" s="192" t="s">
        <v>184</v>
      </c>
      <c r="H157" s="193" t="n">
        <v>1.83</v>
      </c>
      <c r="I157" s="194"/>
      <c r="L157" s="189"/>
      <c r="M157" s="195"/>
      <c r="T157" s="196"/>
      <c r="AT157" s="191" t="s">
        <v>171</v>
      </c>
      <c r="AU157" s="191" t="s">
        <v>90</v>
      </c>
      <c r="AV157" s="188" t="s">
        <v>90</v>
      </c>
      <c r="AW157" s="188" t="s">
        <v>31</v>
      </c>
      <c r="AX157" s="188" t="s">
        <v>77</v>
      </c>
      <c r="AY157" s="191" t="s">
        <v>163</v>
      </c>
    </row>
    <row r="158" s="188" customFormat="true" ht="11.25" hidden="false" customHeight="false" outlineLevel="0" collapsed="false">
      <c r="B158" s="189"/>
      <c r="D158" s="190" t="s">
        <v>171</v>
      </c>
      <c r="E158" s="191"/>
      <c r="F158" s="192" t="s">
        <v>185</v>
      </c>
      <c r="H158" s="193" t="n">
        <v>1.93</v>
      </c>
      <c r="I158" s="194"/>
      <c r="L158" s="189"/>
      <c r="M158" s="195"/>
      <c r="T158" s="196"/>
      <c r="AT158" s="191" t="s">
        <v>171</v>
      </c>
      <c r="AU158" s="191" t="s">
        <v>90</v>
      </c>
      <c r="AV158" s="188" t="s">
        <v>90</v>
      </c>
      <c r="AW158" s="188" t="s">
        <v>31</v>
      </c>
      <c r="AX158" s="188" t="s">
        <v>77</v>
      </c>
      <c r="AY158" s="191" t="s">
        <v>163</v>
      </c>
    </row>
    <row r="159" s="197" customFormat="true" ht="11.25" hidden="false" customHeight="false" outlineLevel="0" collapsed="false">
      <c r="B159" s="198"/>
      <c r="D159" s="190" t="s">
        <v>171</v>
      </c>
      <c r="E159" s="199"/>
      <c r="F159" s="200" t="s">
        <v>186</v>
      </c>
      <c r="H159" s="201" t="n">
        <v>3.76</v>
      </c>
      <c r="I159" s="202"/>
      <c r="L159" s="198"/>
      <c r="M159" s="203"/>
      <c r="T159" s="204"/>
      <c r="AT159" s="199" t="s">
        <v>171</v>
      </c>
      <c r="AU159" s="199" t="s">
        <v>90</v>
      </c>
      <c r="AV159" s="197" t="s">
        <v>169</v>
      </c>
      <c r="AW159" s="197" t="s">
        <v>31</v>
      </c>
      <c r="AX159" s="197" t="s">
        <v>84</v>
      </c>
      <c r="AY159" s="199" t="s">
        <v>163</v>
      </c>
    </row>
    <row r="160" s="22" customFormat="true" ht="24.2" hidden="false" customHeight="true" outlineLevel="0" collapsed="false">
      <c r="B160" s="173"/>
      <c r="C160" s="174" t="s">
        <v>190</v>
      </c>
      <c r="D160" s="174" t="s">
        <v>165</v>
      </c>
      <c r="E160" s="175" t="s">
        <v>191</v>
      </c>
      <c r="F160" s="176" t="s">
        <v>192</v>
      </c>
      <c r="G160" s="177" t="s">
        <v>175</v>
      </c>
      <c r="H160" s="178" t="n">
        <v>0.275</v>
      </c>
      <c r="I160" s="179"/>
      <c r="J160" s="178" t="n">
        <f aca="false">ROUND(I160*H160,3)</f>
        <v>0</v>
      </c>
      <c r="K160" s="180"/>
      <c r="L160" s="23"/>
      <c r="M160" s="181"/>
      <c r="N160" s="182" t="s">
        <v>42</v>
      </c>
      <c r="P160" s="183" t="n">
        <f aca="false">O160*H160</f>
        <v>0</v>
      </c>
      <c r="Q160" s="183" t="n">
        <v>2.46141</v>
      </c>
      <c r="R160" s="183" t="n">
        <f aca="false">Q160*H160</f>
        <v>0.67688775</v>
      </c>
      <c r="S160" s="183" t="n">
        <v>0</v>
      </c>
      <c r="T160" s="184" t="n">
        <f aca="false">S160*H160</f>
        <v>0</v>
      </c>
      <c r="AR160" s="185" t="s">
        <v>169</v>
      </c>
      <c r="AT160" s="185" t="s">
        <v>165</v>
      </c>
      <c r="AU160" s="185" t="s">
        <v>90</v>
      </c>
      <c r="AY160" s="3" t="s">
        <v>163</v>
      </c>
      <c r="BE160" s="186" t="n">
        <f aca="false">IF(N160="základná",J160,0)</f>
        <v>0</v>
      </c>
      <c r="BF160" s="186" t="n">
        <f aca="false">IF(N160="znížená",J160,0)</f>
        <v>0</v>
      </c>
      <c r="BG160" s="186" t="n">
        <f aca="false">IF(N160="zákl. prenesená",J160,0)</f>
        <v>0</v>
      </c>
      <c r="BH160" s="186" t="n">
        <f aca="false">IF(N160="zníž. prenesená",J160,0)</f>
        <v>0</v>
      </c>
      <c r="BI160" s="186" t="n">
        <f aca="false">IF(N160="nulová",J160,0)</f>
        <v>0</v>
      </c>
      <c r="BJ160" s="3" t="s">
        <v>90</v>
      </c>
      <c r="BK160" s="187" t="n">
        <f aca="false">ROUND(I160*H160,3)</f>
        <v>0</v>
      </c>
      <c r="BL160" s="3" t="s">
        <v>169</v>
      </c>
      <c r="BM160" s="185" t="s">
        <v>193</v>
      </c>
    </row>
    <row r="161" s="205" customFormat="true" ht="11.25" hidden="false" customHeight="false" outlineLevel="0" collapsed="false">
      <c r="B161" s="206"/>
      <c r="D161" s="190" t="s">
        <v>171</v>
      </c>
      <c r="E161" s="207"/>
      <c r="F161" s="208" t="s">
        <v>194</v>
      </c>
      <c r="H161" s="207"/>
      <c r="I161" s="209"/>
      <c r="L161" s="206"/>
      <c r="M161" s="210"/>
      <c r="T161" s="211"/>
      <c r="AT161" s="207" t="s">
        <v>171</v>
      </c>
      <c r="AU161" s="207" t="s">
        <v>90</v>
      </c>
      <c r="AV161" s="205" t="s">
        <v>84</v>
      </c>
      <c r="AW161" s="205" t="s">
        <v>31</v>
      </c>
      <c r="AX161" s="205" t="s">
        <v>77</v>
      </c>
      <c r="AY161" s="207" t="s">
        <v>163</v>
      </c>
    </row>
    <row r="162" s="188" customFormat="true" ht="11.25" hidden="false" customHeight="false" outlineLevel="0" collapsed="false">
      <c r="B162" s="189"/>
      <c r="D162" s="190" t="s">
        <v>171</v>
      </c>
      <c r="E162" s="191"/>
      <c r="F162" s="192" t="s">
        <v>195</v>
      </c>
      <c r="H162" s="193" t="n">
        <v>0.225</v>
      </c>
      <c r="I162" s="194"/>
      <c r="L162" s="189"/>
      <c r="M162" s="195"/>
      <c r="T162" s="196"/>
      <c r="AT162" s="191" t="s">
        <v>171</v>
      </c>
      <c r="AU162" s="191" t="s">
        <v>90</v>
      </c>
      <c r="AV162" s="188" t="s">
        <v>90</v>
      </c>
      <c r="AW162" s="188" t="s">
        <v>31</v>
      </c>
      <c r="AX162" s="188" t="s">
        <v>77</v>
      </c>
      <c r="AY162" s="191" t="s">
        <v>163</v>
      </c>
    </row>
    <row r="163" s="205" customFormat="true" ht="11.25" hidden="false" customHeight="false" outlineLevel="0" collapsed="false">
      <c r="B163" s="206"/>
      <c r="D163" s="190" t="s">
        <v>171</v>
      </c>
      <c r="E163" s="207"/>
      <c r="F163" s="208" t="s">
        <v>196</v>
      </c>
      <c r="H163" s="207"/>
      <c r="I163" s="209"/>
      <c r="L163" s="206"/>
      <c r="M163" s="210"/>
      <c r="T163" s="211"/>
      <c r="AT163" s="207" t="s">
        <v>171</v>
      </c>
      <c r="AU163" s="207" t="s">
        <v>90</v>
      </c>
      <c r="AV163" s="205" t="s">
        <v>84</v>
      </c>
      <c r="AW163" s="205" t="s">
        <v>31</v>
      </c>
      <c r="AX163" s="205" t="s">
        <v>77</v>
      </c>
      <c r="AY163" s="207" t="s">
        <v>163</v>
      </c>
    </row>
    <row r="164" s="188" customFormat="true" ht="11.25" hidden="false" customHeight="false" outlineLevel="0" collapsed="false">
      <c r="B164" s="189"/>
      <c r="D164" s="190" t="s">
        <v>171</v>
      </c>
      <c r="E164" s="191"/>
      <c r="F164" s="192" t="s">
        <v>197</v>
      </c>
      <c r="H164" s="193" t="n">
        <v>0.05</v>
      </c>
      <c r="I164" s="194"/>
      <c r="L164" s="189"/>
      <c r="M164" s="195"/>
      <c r="T164" s="196"/>
      <c r="AT164" s="191" t="s">
        <v>171</v>
      </c>
      <c r="AU164" s="191" t="s">
        <v>90</v>
      </c>
      <c r="AV164" s="188" t="s">
        <v>90</v>
      </c>
      <c r="AW164" s="188" t="s">
        <v>31</v>
      </c>
      <c r="AX164" s="188" t="s">
        <v>77</v>
      </c>
      <c r="AY164" s="191" t="s">
        <v>163</v>
      </c>
    </row>
    <row r="165" s="197" customFormat="true" ht="11.25" hidden="false" customHeight="false" outlineLevel="0" collapsed="false">
      <c r="B165" s="198"/>
      <c r="D165" s="190" t="s">
        <v>171</v>
      </c>
      <c r="E165" s="199"/>
      <c r="F165" s="200" t="s">
        <v>186</v>
      </c>
      <c r="H165" s="201" t="n">
        <v>0.275</v>
      </c>
      <c r="I165" s="202"/>
      <c r="L165" s="198"/>
      <c r="M165" s="203"/>
      <c r="T165" s="204"/>
      <c r="AT165" s="199" t="s">
        <v>171</v>
      </c>
      <c r="AU165" s="199" t="s">
        <v>90</v>
      </c>
      <c r="AV165" s="197" t="s">
        <v>169</v>
      </c>
      <c r="AW165" s="197" t="s">
        <v>31</v>
      </c>
      <c r="AX165" s="197" t="s">
        <v>84</v>
      </c>
      <c r="AY165" s="199" t="s">
        <v>163</v>
      </c>
    </row>
    <row r="166" s="160" customFormat="true" ht="22.9" hidden="false" customHeight="true" outlineLevel="0" collapsed="false">
      <c r="B166" s="161"/>
      <c r="D166" s="162" t="s">
        <v>76</v>
      </c>
      <c r="E166" s="171" t="s">
        <v>198</v>
      </c>
      <c r="F166" s="171" t="s">
        <v>199</v>
      </c>
      <c r="I166" s="164"/>
      <c r="J166" s="172" t="n">
        <f aca="false">BK166</f>
        <v>0</v>
      </c>
      <c r="L166" s="161"/>
      <c r="M166" s="166"/>
      <c r="P166" s="167" t="n">
        <f aca="false">SUM(P167:P227)</f>
        <v>0</v>
      </c>
      <c r="R166" s="167" t="n">
        <f aca="false">SUM(R167:R227)</f>
        <v>14.64945362664</v>
      </c>
      <c r="T166" s="168" t="n">
        <f aca="false">SUM(T167:T227)</f>
        <v>0</v>
      </c>
      <c r="AR166" s="162" t="s">
        <v>84</v>
      </c>
      <c r="AT166" s="169" t="s">
        <v>76</v>
      </c>
      <c r="AU166" s="169" t="s">
        <v>84</v>
      </c>
      <c r="AY166" s="162" t="s">
        <v>163</v>
      </c>
      <c r="BK166" s="170" t="n">
        <f aca="false">SUM(BK167:BK227)</f>
        <v>0</v>
      </c>
    </row>
    <row r="167" s="22" customFormat="true" ht="24.2" hidden="false" customHeight="true" outlineLevel="0" collapsed="false">
      <c r="B167" s="173"/>
      <c r="C167" s="174" t="s">
        <v>198</v>
      </c>
      <c r="D167" s="174" t="s">
        <v>165</v>
      </c>
      <c r="E167" s="175" t="s">
        <v>200</v>
      </c>
      <c r="F167" s="176" t="s">
        <v>201</v>
      </c>
      <c r="G167" s="177" t="s">
        <v>202</v>
      </c>
      <c r="H167" s="178" t="n">
        <v>24.1</v>
      </c>
      <c r="I167" s="179"/>
      <c r="J167" s="178" t="n">
        <f aca="false">ROUND(I167*H167,3)</f>
        <v>0</v>
      </c>
      <c r="K167" s="180"/>
      <c r="L167" s="23"/>
      <c r="M167" s="181"/>
      <c r="N167" s="182" t="s">
        <v>42</v>
      </c>
      <c r="P167" s="183" t="n">
        <f aca="false">O167*H167</f>
        <v>0</v>
      </c>
      <c r="Q167" s="183" t="n">
        <v>0.00020471</v>
      </c>
      <c r="R167" s="183" t="n">
        <f aca="false">Q167*H167</f>
        <v>0.004933511</v>
      </c>
      <c r="S167" s="183" t="n">
        <v>0</v>
      </c>
      <c r="T167" s="184" t="n">
        <f aca="false">S167*H167</f>
        <v>0</v>
      </c>
      <c r="AR167" s="185" t="s">
        <v>169</v>
      </c>
      <c r="AT167" s="185" t="s">
        <v>165</v>
      </c>
      <c r="AU167" s="185" t="s">
        <v>90</v>
      </c>
      <c r="AY167" s="3" t="s">
        <v>163</v>
      </c>
      <c r="BE167" s="186" t="n">
        <f aca="false">IF(N167="základná",J167,0)</f>
        <v>0</v>
      </c>
      <c r="BF167" s="186" t="n">
        <f aca="false">IF(N167="znížená",J167,0)</f>
        <v>0</v>
      </c>
      <c r="BG167" s="186" t="n">
        <f aca="false">IF(N167="zákl. prenesená",J167,0)</f>
        <v>0</v>
      </c>
      <c r="BH167" s="186" t="n">
        <f aca="false">IF(N167="zníž. prenesená",J167,0)</f>
        <v>0</v>
      </c>
      <c r="BI167" s="186" t="n">
        <f aca="false">IF(N167="nulová",J167,0)</f>
        <v>0</v>
      </c>
      <c r="BJ167" s="3" t="s">
        <v>90</v>
      </c>
      <c r="BK167" s="187" t="n">
        <f aca="false">ROUND(I167*H167,3)</f>
        <v>0</v>
      </c>
      <c r="BL167" s="3" t="s">
        <v>169</v>
      </c>
      <c r="BM167" s="185" t="s">
        <v>203</v>
      </c>
    </row>
    <row r="168" s="188" customFormat="true" ht="11.25" hidden="false" customHeight="false" outlineLevel="0" collapsed="false">
      <c r="B168" s="189"/>
      <c r="D168" s="190" t="s">
        <v>171</v>
      </c>
      <c r="E168" s="191"/>
      <c r="F168" s="192" t="s">
        <v>204</v>
      </c>
      <c r="H168" s="193" t="n">
        <v>10.8</v>
      </c>
      <c r="I168" s="194"/>
      <c r="L168" s="189"/>
      <c r="M168" s="195"/>
      <c r="T168" s="196"/>
      <c r="AT168" s="191" t="s">
        <v>171</v>
      </c>
      <c r="AU168" s="191" t="s">
        <v>90</v>
      </c>
      <c r="AV168" s="188" t="s">
        <v>90</v>
      </c>
      <c r="AW168" s="188" t="s">
        <v>31</v>
      </c>
      <c r="AX168" s="188" t="s">
        <v>77</v>
      </c>
      <c r="AY168" s="191" t="s">
        <v>163</v>
      </c>
    </row>
    <row r="169" s="188" customFormat="true" ht="11.25" hidden="false" customHeight="false" outlineLevel="0" collapsed="false">
      <c r="B169" s="189"/>
      <c r="D169" s="190" t="s">
        <v>171</v>
      </c>
      <c r="E169" s="191"/>
      <c r="F169" s="192" t="s">
        <v>205</v>
      </c>
      <c r="H169" s="193" t="n">
        <v>10.1</v>
      </c>
      <c r="I169" s="194"/>
      <c r="L169" s="189"/>
      <c r="M169" s="195"/>
      <c r="T169" s="196"/>
      <c r="AT169" s="191" t="s">
        <v>171</v>
      </c>
      <c r="AU169" s="191" t="s">
        <v>90</v>
      </c>
      <c r="AV169" s="188" t="s">
        <v>90</v>
      </c>
      <c r="AW169" s="188" t="s">
        <v>31</v>
      </c>
      <c r="AX169" s="188" t="s">
        <v>77</v>
      </c>
      <c r="AY169" s="191" t="s">
        <v>163</v>
      </c>
    </row>
    <row r="170" s="188" customFormat="true" ht="11.25" hidden="false" customHeight="false" outlineLevel="0" collapsed="false">
      <c r="B170" s="189"/>
      <c r="D170" s="190" t="s">
        <v>171</v>
      </c>
      <c r="E170" s="191"/>
      <c r="F170" s="192" t="s">
        <v>206</v>
      </c>
      <c r="H170" s="193" t="n">
        <v>3.2</v>
      </c>
      <c r="I170" s="194"/>
      <c r="L170" s="189"/>
      <c r="M170" s="195"/>
      <c r="T170" s="196"/>
      <c r="AT170" s="191" t="s">
        <v>171</v>
      </c>
      <c r="AU170" s="191" t="s">
        <v>90</v>
      </c>
      <c r="AV170" s="188" t="s">
        <v>90</v>
      </c>
      <c r="AW170" s="188" t="s">
        <v>31</v>
      </c>
      <c r="AX170" s="188" t="s">
        <v>77</v>
      </c>
      <c r="AY170" s="191" t="s">
        <v>163</v>
      </c>
    </row>
    <row r="171" s="197" customFormat="true" ht="11.25" hidden="false" customHeight="false" outlineLevel="0" collapsed="false">
      <c r="B171" s="198"/>
      <c r="D171" s="190" t="s">
        <v>171</v>
      </c>
      <c r="E171" s="199"/>
      <c r="F171" s="200" t="s">
        <v>186</v>
      </c>
      <c r="H171" s="201" t="n">
        <v>24.1</v>
      </c>
      <c r="I171" s="202"/>
      <c r="L171" s="198"/>
      <c r="M171" s="203"/>
      <c r="T171" s="204"/>
      <c r="AT171" s="199" t="s">
        <v>171</v>
      </c>
      <c r="AU171" s="199" t="s">
        <v>90</v>
      </c>
      <c r="AV171" s="197" t="s">
        <v>169</v>
      </c>
      <c r="AW171" s="197" t="s">
        <v>31</v>
      </c>
      <c r="AX171" s="197" t="s">
        <v>84</v>
      </c>
      <c r="AY171" s="199" t="s">
        <v>163</v>
      </c>
    </row>
    <row r="172" s="22" customFormat="true" ht="24.2" hidden="false" customHeight="true" outlineLevel="0" collapsed="false">
      <c r="B172" s="173"/>
      <c r="C172" s="174" t="s">
        <v>207</v>
      </c>
      <c r="D172" s="174" t="s">
        <v>165</v>
      </c>
      <c r="E172" s="175" t="s">
        <v>208</v>
      </c>
      <c r="F172" s="176" t="s">
        <v>209</v>
      </c>
      <c r="G172" s="177" t="s">
        <v>202</v>
      </c>
      <c r="H172" s="178" t="n">
        <v>1.25</v>
      </c>
      <c r="I172" s="179"/>
      <c r="J172" s="178" t="n">
        <f aca="false">ROUND(I172*H172,3)</f>
        <v>0</v>
      </c>
      <c r="K172" s="180"/>
      <c r="L172" s="23"/>
      <c r="M172" s="181"/>
      <c r="N172" s="182" t="s">
        <v>42</v>
      </c>
      <c r="P172" s="183" t="n">
        <f aca="false">O172*H172</f>
        <v>0</v>
      </c>
      <c r="Q172" s="183" t="n">
        <v>0.0004</v>
      </c>
      <c r="R172" s="183" t="n">
        <f aca="false">Q172*H172</f>
        <v>0.0005</v>
      </c>
      <c r="S172" s="183" t="n">
        <v>0</v>
      </c>
      <c r="T172" s="184" t="n">
        <f aca="false">S172*H172</f>
        <v>0</v>
      </c>
      <c r="AR172" s="185" t="s">
        <v>169</v>
      </c>
      <c r="AT172" s="185" t="s">
        <v>165</v>
      </c>
      <c r="AU172" s="185" t="s">
        <v>90</v>
      </c>
      <c r="AY172" s="3" t="s">
        <v>163</v>
      </c>
      <c r="BE172" s="186" t="n">
        <f aca="false">IF(N172="základná",J172,0)</f>
        <v>0</v>
      </c>
      <c r="BF172" s="186" t="n">
        <f aca="false">IF(N172="znížená",J172,0)</f>
        <v>0</v>
      </c>
      <c r="BG172" s="186" t="n">
        <f aca="false">IF(N172="zákl. prenesená",J172,0)</f>
        <v>0</v>
      </c>
      <c r="BH172" s="186" t="n">
        <f aca="false">IF(N172="zníž. prenesená",J172,0)</f>
        <v>0</v>
      </c>
      <c r="BI172" s="186" t="n">
        <f aca="false">IF(N172="nulová",J172,0)</f>
        <v>0</v>
      </c>
      <c r="BJ172" s="3" t="s">
        <v>90</v>
      </c>
      <c r="BK172" s="187" t="n">
        <f aca="false">ROUND(I172*H172,3)</f>
        <v>0</v>
      </c>
      <c r="BL172" s="3" t="s">
        <v>169</v>
      </c>
      <c r="BM172" s="185" t="s">
        <v>210</v>
      </c>
    </row>
    <row r="173" s="205" customFormat="true" ht="11.25" hidden="false" customHeight="false" outlineLevel="0" collapsed="false">
      <c r="B173" s="206"/>
      <c r="D173" s="190" t="s">
        <v>171</v>
      </c>
      <c r="E173" s="207"/>
      <c r="F173" s="208" t="s">
        <v>211</v>
      </c>
      <c r="H173" s="207"/>
      <c r="I173" s="209"/>
      <c r="L173" s="206"/>
      <c r="M173" s="210"/>
      <c r="T173" s="211"/>
      <c r="AT173" s="207" t="s">
        <v>171</v>
      </c>
      <c r="AU173" s="207" t="s">
        <v>90</v>
      </c>
      <c r="AV173" s="205" t="s">
        <v>84</v>
      </c>
      <c r="AW173" s="205" t="s">
        <v>31</v>
      </c>
      <c r="AX173" s="205" t="s">
        <v>77</v>
      </c>
      <c r="AY173" s="207" t="s">
        <v>163</v>
      </c>
    </row>
    <row r="174" s="188" customFormat="true" ht="11.25" hidden="false" customHeight="false" outlineLevel="0" collapsed="false">
      <c r="B174" s="189"/>
      <c r="D174" s="190" t="s">
        <v>171</v>
      </c>
      <c r="E174" s="191"/>
      <c r="F174" s="192" t="s">
        <v>212</v>
      </c>
      <c r="H174" s="193" t="n">
        <v>1.25</v>
      </c>
      <c r="I174" s="194"/>
      <c r="L174" s="189"/>
      <c r="M174" s="195"/>
      <c r="T174" s="196"/>
      <c r="AT174" s="191" t="s">
        <v>171</v>
      </c>
      <c r="AU174" s="191" t="s">
        <v>90</v>
      </c>
      <c r="AV174" s="188" t="s">
        <v>90</v>
      </c>
      <c r="AW174" s="188" t="s">
        <v>31</v>
      </c>
      <c r="AX174" s="188" t="s">
        <v>77</v>
      </c>
      <c r="AY174" s="191" t="s">
        <v>163</v>
      </c>
    </row>
    <row r="175" s="197" customFormat="true" ht="11.25" hidden="false" customHeight="false" outlineLevel="0" collapsed="false">
      <c r="B175" s="198"/>
      <c r="D175" s="190" t="s">
        <v>171</v>
      </c>
      <c r="E175" s="199" t="s">
        <v>106</v>
      </c>
      <c r="F175" s="200" t="s">
        <v>186</v>
      </c>
      <c r="H175" s="201" t="n">
        <v>1.25</v>
      </c>
      <c r="I175" s="202"/>
      <c r="L175" s="198"/>
      <c r="M175" s="203"/>
      <c r="T175" s="204"/>
      <c r="AT175" s="199" t="s">
        <v>171</v>
      </c>
      <c r="AU175" s="199" t="s">
        <v>90</v>
      </c>
      <c r="AV175" s="197" t="s">
        <v>169</v>
      </c>
      <c r="AW175" s="197" t="s">
        <v>31</v>
      </c>
      <c r="AX175" s="197" t="s">
        <v>84</v>
      </c>
      <c r="AY175" s="199" t="s">
        <v>163</v>
      </c>
    </row>
    <row r="176" s="22" customFormat="true" ht="24.2" hidden="false" customHeight="true" outlineLevel="0" collapsed="false">
      <c r="B176" s="173"/>
      <c r="C176" s="174" t="s">
        <v>213</v>
      </c>
      <c r="D176" s="174" t="s">
        <v>165</v>
      </c>
      <c r="E176" s="175" t="s">
        <v>214</v>
      </c>
      <c r="F176" s="176" t="s">
        <v>215</v>
      </c>
      <c r="G176" s="177" t="s">
        <v>202</v>
      </c>
      <c r="H176" s="178" t="n">
        <v>1.25</v>
      </c>
      <c r="I176" s="179"/>
      <c r="J176" s="178" t="n">
        <f aca="false">ROUND(I176*H176,3)</f>
        <v>0</v>
      </c>
      <c r="K176" s="180"/>
      <c r="L176" s="23"/>
      <c r="M176" s="181"/>
      <c r="N176" s="182" t="s">
        <v>42</v>
      </c>
      <c r="P176" s="183" t="n">
        <f aca="false">O176*H176</f>
        <v>0</v>
      </c>
      <c r="Q176" s="183" t="n">
        <v>0.01375</v>
      </c>
      <c r="R176" s="183" t="n">
        <f aca="false">Q176*H176</f>
        <v>0.0171875</v>
      </c>
      <c r="S176" s="183" t="n">
        <v>0</v>
      </c>
      <c r="T176" s="184" t="n">
        <f aca="false">S176*H176</f>
        <v>0</v>
      </c>
      <c r="AR176" s="185" t="s">
        <v>169</v>
      </c>
      <c r="AT176" s="185" t="s">
        <v>165</v>
      </c>
      <c r="AU176" s="185" t="s">
        <v>90</v>
      </c>
      <c r="AY176" s="3" t="s">
        <v>163</v>
      </c>
      <c r="BE176" s="186" t="n">
        <f aca="false">IF(N176="základná",J176,0)</f>
        <v>0</v>
      </c>
      <c r="BF176" s="186" t="n">
        <f aca="false">IF(N176="znížená",J176,0)</f>
        <v>0</v>
      </c>
      <c r="BG176" s="186" t="n">
        <f aca="false">IF(N176="zákl. prenesená",J176,0)</f>
        <v>0</v>
      </c>
      <c r="BH176" s="186" t="n">
        <f aca="false">IF(N176="zníž. prenesená",J176,0)</f>
        <v>0</v>
      </c>
      <c r="BI176" s="186" t="n">
        <f aca="false">IF(N176="nulová",J176,0)</f>
        <v>0</v>
      </c>
      <c r="BJ176" s="3" t="s">
        <v>90</v>
      </c>
      <c r="BK176" s="187" t="n">
        <f aca="false">ROUND(I176*H176,3)</f>
        <v>0</v>
      </c>
      <c r="BL176" s="3" t="s">
        <v>169</v>
      </c>
      <c r="BM176" s="185" t="s">
        <v>216</v>
      </c>
    </row>
    <row r="177" s="188" customFormat="true" ht="11.25" hidden="false" customHeight="false" outlineLevel="0" collapsed="false">
      <c r="B177" s="189"/>
      <c r="D177" s="190" t="s">
        <v>171</v>
      </c>
      <c r="E177" s="191"/>
      <c r="F177" s="192" t="s">
        <v>106</v>
      </c>
      <c r="H177" s="193" t="n">
        <v>1.25</v>
      </c>
      <c r="I177" s="194"/>
      <c r="L177" s="189"/>
      <c r="M177" s="195"/>
      <c r="T177" s="196"/>
      <c r="AT177" s="191" t="s">
        <v>171</v>
      </c>
      <c r="AU177" s="191" t="s">
        <v>90</v>
      </c>
      <c r="AV177" s="188" t="s">
        <v>90</v>
      </c>
      <c r="AW177" s="188" t="s">
        <v>31</v>
      </c>
      <c r="AX177" s="188" t="s">
        <v>84</v>
      </c>
      <c r="AY177" s="191" t="s">
        <v>163</v>
      </c>
    </row>
    <row r="178" s="22" customFormat="true" ht="24.2" hidden="false" customHeight="true" outlineLevel="0" collapsed="false">
      <c r="B178" s="173"/>
      <c r="C178" s="174" t="s">
        <v>217</v>
      </c>
      <c r="D178" s="174" t="s">
        <v>165</v>
      </c>
      <c r="E178" s="175" t="s">
        <v>218</v>
      </c>
      <c r="F178" s="176" t="s">
        <v>219</v>
      </c>
      <c r="G178" s="177" t="s">
        <v>202</v>
      </c>
      <c r="H178" s="178" t="n">
        <v>1.25</v>
      </c>
      <c r="I178" s="179"/>
      <c r="J178" s="178" t="n">
        <f aca="false">ROUND(I178*H178,3)</f>
        <v>0</v>
      </c>
      <c r="K178" s="180"/>
      <c r="L178" s="23"/>
      <c r="M178" s="181"/>
      <c r="N178" s="182" t="s">
        <v>42</v>
      </c>
      <c r="P178" s="183" t="n">
        <f aca="false">O178*H178</f>
        <v>0</v>
      </c>
      <c r="Q178" s="183" t="n">
        <v>0.000154</v>
      </c>
      <c r="R178" s="183" t="n">
        <f aca="false">Q178*H178</f>
        <v>0.0001925</v>
      </c>
      <c r="S178" s="183" t="n">
        <v>0</v>
      </c>
      <c r="T178" s="184" t="n">
        <f aca="false">S178*H178</f>
        <v>0</v>
      </c>
      <c r="AR178" s="185" t="s">
        <v>169</v>
      </c>
      <c r="AT178" s="185" t="s">
        <v>165</v>
      </c>
      <c r="AU178" s="185" t="s">
        <v>90</v>
      </c>
      <c r="AY178" s="3" t="s">
        <v>163</v>
      </c>
      <c r="BE178" s="186" t="n">
        <f aca="false">IF(N178="základná",J178,0)</f>
        <v>0</v>
      </c>
      <c r="BF178" s="186" t="n">
        <f aca="false">IF(N178="znížená",J178,0)</f>
        <v>0</v>
      </c>
      <c r="BG178" s="186" t="n">
        <f aca="false">IF(N178="zákl. prenesená",J178,0)</f>
        <v>0</v>
      </c>
      <c r="BH178" s="186" t="n">
        <f aca="false">IF(N178="zníž. prenesená",J178,0)</f>
        <v>0</v>
      </c>
      <c r="BI178" s="186" t="n">
        <f aca="false">IF(N178="nulová",J178,0)</f>
        <v>0</v>
      </c>
      <c r="BJ178" s="3" t="s">
        <v>90</v>
      </c>
      <c r="BK178" s="187" t="n">
        <f aca="false">ROUND(I178*H178,3)</f>
        <v>0</v>
      </c>
      <c r="BL178" s="3" t="s">
        <v>169</v>
      </c>
      <c r="BM178" s="185" t="s">
        <v>220</v>
      </c>
    </row>
    <row r="179" s="188" customFormat="true" ht="11.25" hidden="false" customHeight="false" outlineLevel="0" collapsed="false">
      <c r="B179" s="189"/>
      <c r="D179" s="190" t="s">
        <v>171</v>
      </c>
      <c r="E179" s="191"/>
      <c r="F179" s="192" t="s">
        <v>221</v>
      </c>
      <c r="H179" s="193" t="n">
        <v>1.25</v>
      </c>
      <c r="I179" s="194"/>
      <c r="L179" s="189"/>
      <c r="M179" s="195"/>
      <c r="T179" s="196"/>
      <c r="AT179" s="191" t="s">
        <v>171</v>
      </c>
      <c r="AU179" s="191" t="s">
        <v>90</v>
      </c>
      <c r="AV179" s="188" t="s">
        <v>90</v>
      </c>
      <c r="AW179" s="188" t="s">
        <v>31</v>
      </c>
      <c r="AX179" s="188" t="s">
        <v>84</v>
      </c>
      <c r="AY179" s="191" t="s">
        <v>163</v>
      </c>
    </row>
    <row r="180" s="22" customFormat="true" ht="24.2" hidden="false" customHeight="true" outlineLevel="0" collapsed="false">
      <c r="B180" s="173"/>
      <c r="C180" s="174" t="s">
        <v>222</v>
      </c>
      <c r="D180" s="174" t="s">
        <v>165</v>
      </c>
      <c r="E180" s="175" t="s">
        <v>223</v>
      </c>
      <c r="F180" s="176" t="s">
        <v>224</v>
      </c>
      <c r="G180" s="177" t="s">
        <v>202</v>
      </c>
      <c r="H180" s="178" t="n">
        <v>1.128</v>
      </c>
      <c r="I180" s="179"/>
      <c r="J180" s="178" t="n">
        <f aca="false">ROUND(I180*H180,3)</f>
        <v>0</v>
      </c>
      <c r="K180" s="180"/>
      <c r="L180" s="23"/>
      <c r="M180" s="181"/>
      <c r="N180" s="182" t="s">
        <v>42</v>
      </c>
      <c r="P180" s="183" t="n">
        <f aca="false">O180*H180</f>
        <v>0</v>
      </c>
      <c r="Q180" s="183" t="n">
        <v>0.0004</v>
      </c>
      <c r="R180" s="183" t="n">
        <f aca="false">Q180*H180</f>
        <v>0.0004512</v>
      </c>
      <c r="S180" s="183" t="n">
        <v>0</v>
      </c>
      <c r="T180" s="184" t="n">
        <f aca="false">S180*H180</f>
        <v>0</v>
      </c>
      <c r="AR180" s="185" t="s">
        <v>169</v>
      </c>
      <c r="AT180" s="185" t="s">
        <v>165</v>
      </c>
      <c r="AU180" s="185" t="s">
        <v>90</v>
      </c>
      <c r="AY180" s="3" t="s">
        <v>163</v>
      </c>
      <c r="BE180" s="186" t="n">
        <f aca="false">IF(N180="základná",J180,0)</f>
        <v>0</v>
      </c>
      <c r="BF180" s="186" t="n">
        <f aca="false">IF(N180="znížená",J180,0)</f>
        <v>0</v>
      </c>
      <c r="BG180" s="186" t="n">
        <f aca="false">IF(N180="zákl. prenesená",J180,0)</f>
        <v>0</v>
      </c>
      <c r="BH180" s="186" t="n">
        <f aca="false">IF(N180="zníž. prenesená",J180,0)</f>
        <v>0</v>
      </c>
      <c r="BI180" s="186" t="n">
        <f aca="false">IF(N180="nulová",J180,0)</f>
        <v>0</v>
      </c>
      <c r="BJ180" s="3" t="s">
        <v>90</v>
      </c>
      <c r="BK180" s="187" t="n">
        <f aca="false">ROUND(I180*H180,3)</f>
        <v>0</v>
      </c>
      <c r="BL180" s="3" t="s">
        <v>169</v>
      </c>
      <c r="BM180" s="185" t="s">
        <v>225</v>
      </c>
    </row>
    <row r="181" s="188" customFormat="true" ht="11.25" hidden="false" customHeight="false" outlineLevel="0" collapsed="false">
      <c r="B181" s="189"/>
      <c r="D181" s="190" t="s">
        <v>171</v>
      </c>
      <c r="E181" s="191"/>
      <c r="F181" s="192" t="s">
        <v>226</v>
      </c>
      <c r="H181" s="193" t="n">
        <v>1.128</v>
      </c>
      <c r="I181" s="194"/>
      <c r="L181" s="189"/>
      <c r="M181" s="195"/>
      <c r="T181" s="196"/>
      <c r="AT181" s="191" t="s">
        <v>171</v>
      </c>
      <c r="AU181" s="191" t="s">
        <v>90</v>
      </c>
      <c r="AV181" s="188" t="s">
        <v>90</v>
      </c>
      <c r="AW181" s="188" t="s">
        <v>31</v>
      </c>
      <c r="AX181" s="188" t="s">
        <v>84</v>
      </c>
      <c r="AY181" s="191" t="s">
        <v>163</v>
      </c>
    </row>
    <row r="182" s="22" customFormat="true" ht="24.2" hidden="false" customHeight="true" outlineLevel="0" collapsed="false">
      <c r="B182" s="173"/>
      <c r="C182" s="174" t="s">
        <v>227</v>
      </c>
      <c r="D182" s="174" t="s">
        <v>165</v>
      </c>
      <c r="E182" s="175" t="s">
        <v>228</v>
      </c>
      <c r="F182" s="176" t="s">
        <v>229</v>
      </c>
      <c r="G182" s="177" t="s">
        <v>202</v>
      </c>
      <c r="H182" s="178" t="n">
        <v>1.128</v>
      </c>
      <c r="I182" s="179"/>
      <c r="J182" s="178" t="n">
        <f aca="false">ROUND(I182*H182,3)</f>
        <v>0</v>
      </c>
      <c r="K182" s="180"/>
      <c r="L182" s="23"/>
      <c r="M182" s="181"/>
      <c r="N182" s="182" t="s">
        <v>42</v>
      </c>
      <c r="P182" s="183" t="n">
        <f aca="false">O182*H182</f>
        <v>0</v>
      </c>
      <c r="Q182" s="183" t="n">
        <v>0.01575</v>
      </c>
      <c r="R182" s="183" t="n">
        <f aca="false">Q182*H182</f>
        <v>0.017766</v>
      </c>
      <c r="S182" s="183" t="n">
        <v>0</v>
      </c>
      <c r="T182" s="184" t="n">
        <f aca="false">S182*H182</f>
        <v>0</v>
      </c>
      <c r="AR182" s="185" t="s">
        <v>169</v>
      </c>
      <c r="AT182" s="185" t="s">
        <v>165</v>
      </c>
      <c r="AU182" s="185" t="s">
        <v>90</v>
      </c>
      <c r="AY182" s="3" t="s">
        <v>163</v>
      </c>
      <c r="BE182" s="186" t="n">
        <f aca="false">IF(N182="základná",J182,0)</f>
        <v>0</v>
      </c>
      <c r="BF182" s="186" t="n">
        <f aca="false">IF(N182="znížená",J182,0)</f>
        <v>0</v>
      </c>
      <c r="BG182" s="186" t="n">
        <f aca="false">IF(N182="zákl. prenesená",J182,0)</f>
        <v>0</v>
      </c>
      <c r="BH182" s="186" t="n">
        <f aca="false">IF(N182="zníž. prenesená",J182,0)</f>
        <v>0</v>
      </c>
      <c r="BI182" s="186" t="n">
        <f aca="false">IF(N182="nulová",J182,0)</f>
        <v>0</v>
      </c>
      <c r="BJ182" s="3" t="s">
        <v>90</v>
      </c>
      <c r="BK182" s="187" t="n">
        <f aca="false">ROUND(I182*H182,3)</f>
        <v>0</v>
      </c>
      <c r="BL182" s="3" t="s">
        <v>169</v>
      </c>
      <c r="BM182" s="185" t="s">
        <v>230</v>
      </c>
    </row>
    <row r="183" s="188" customFormat="true" ht="11.25" hidden="false" customHeight="false" outlineLevel="0" collapsed="false">
      <c r="B183" s="189"/>
      <c r="D183" s="190" t="s">
        <v>171</v>
      </c>
      <c r="E183" s="191"/>
      <c r="F183" s="192" t="s">
        <v>231</v>
      </c>
      <c r="H183" s="193" t="n">
        <v>0.549</v>
      </c>
      <c r="I183" s="194"/>
      <c r="L183" s="189"/>
      <c r="M183" s="195"/>
      <c r="T183" s="196"/>
      <c r="AT183" s="191" t="s">
        <v>171</v>
      </c>
      <c r="AU183" s="191" t="s">
        <v>90</v>
      </c>
      <c r="AV183" s="188" t="s">
        <v>90</v>
      </c>
      <c r="AW183" s="188" t="s">
        <v>31</v>
      </c>
      <c r="AX183" s="188" t="s">
        <v>77</v>
      </c>
      <c r="AY183" s="191" t="s">
        <v>163</v>
      </c>
    </row>
    <row r="184" s="188" customFormat="true" ht="11.25" hidden="false" customHeight="false" outlineLevel="0" collapsed="false">
      <c r="B184" s="189"/>
      <c r="D184" s="190" t="s">
        <v>171</v>
      </c>
      <c r="E184" s="191"/>
      <c r="F184" s="192" t="s">
        <v>232</v>
      </c>
      <c r="H184" s="193" t="n">
        <v>0.579</v>
      </c>
      <c r="I184" s="194"/>
      <c r="L184" s="189"/>
      <c r="M184" s="195"/>
      <c r="T184" s="196"/>
      <c r="AT184" s="191" t="s">
        <v>171</v>
      </c>
      <c r="AU184" s="191" t="s">
        <v>90</v>
      </c>
      <c r="AV184" s="188" t="s">
        <v>90</v>
      </c>
      <c r="AW184" s="188" t="s">
        <v>31</v>
      </c>
      <c r="AX184" s="188" t="s">
        <v>77</v>
      </c>
      <c r="AY184" s="191" t="s">
        <v>163</v>
      </c>
    </row>
    <row r="185" s="197" customFormat="true" ht="11.25" hidden="false" customHeight="false" outlineLevel="0" collapsed="false">
      <c r="B185" s="198"/>
      <c r="D185" s="190" t="s">
        <v>171</v>
      </c>
      <c r="E185" s="199" t="s">
        <v>101</v>
      </c>
      <c r="F185" s="200" t="s">
        <v>186</v>
      </c>
      <c r="H185" s="201" t="n">
        <v>1.128</v>
      </c>
      <c r="I185" s="202"/>
      <c r="L185" s="198"/>
      <c r="M185" s="203"/>
      <c r="T185" s="204"/>
      <c r="AT185" s="199" t="s">
        <v>171</v>
      </c>
      <c r="AU185" s="199" t="s">
        <v>90</v>
      </c>
      <c r="AV185" s="197" t="s">
        <v>169</v>
      </c>
      <c r="AW185" s="197" t="s">
        <v>31</v>
      </c>
      <c r="AX185" s="197" t="s">
        <v>84</v>
      </c>
      <c r="AY185" s="199" t="s">
        <v>163</v>
      </c>
    </row>
    <row r="186" s="22" customFormat="true" ht="24.2" hidden="false" customHeight="true" outlineLevel="0" collapsed="false">
      <c r="B186" s="173"/>
      <c r="C186" s="174" t="s">
        <v>233</v>
      </c>
      <c r="D186" s="174" t="s">
        <v>165</v>
      </c>
      <c r="E186" s="175" t="s">
        <v>234</v>
      </c>
      <c r="F186" s="176" t="s">
        <v>235</v>
      </c>
      <c r="G186" s="177" t="s">
        <v>202</v>
      </c>
      <c r="H186" s="178" t="n">
        <v>0.75</v>
      </c>
      <c r="I186" s="179"/>
      <c r="J186" s="178" t="n">
        <f aca="false">ROUND(I186*H186,3)</f>
        <v>0</v>
      </c>
      <c r="K186" s="180"/>
      <c r="L186" s="23"/>
      <c r="M186" s="181"/>
      <c r="N186" s="182" t="s">
        <v>42</v>
      </c>
      <c r="P186" s="183" t="n">
        <f aca="false">O186*H186</f>
        <v>0</v>
      </c>
      <c r="Q186" s="183" t="n">
        <v>0.0029</v>
      </c>
      <c r="R186" s="183" t="n">
        <f aca="false">Q186*H186</f>
        <v>0.002175</v>
      </c>
      <c r="S186" s="183" t="n">
        <v>0</v>
      </c>
      <c r="T186" s="184" t="n">
        <f aca="false">S186*H186</f>
        <v>0</v>
      </c>
      <c r="AR186" s="185" t="s">
        <v>169</v>
      </c>
      <c r="AT186" s="185" t="s">
        <v>165</v>
      </c>
      <c r="AU186" s="185" t="s">
        <v>90</v>
      </c>
      <c r="AY186" s="3" t="s">
        <v>163</v>
      </c>
      <c r="BE186" s="186" t="n">
        <f aca="false">IF(N186="základná",J186,0)</f>
        <v>0</v>
      </c>
      <c r="BF186" s="186" t="n">
        <f aca="false">IF(N186="znížená",J186,0)</f>
        <v>0</v>
      </c>
      <c r="BG186" s="186" t="n">
        <f aca="false">IF(N186="zákl. prenesená",J186,0)</f>
        <v>0</v>
      </c>
      <c r="BH186" s="186" t="n">
        <f aca="false">IF(N186="zníž. prenesená",J186,0)</f>
        <v>0</v>
      </c>
      <c r="BI186" s="186" t="n">
        <f aca="false">IF(N186="nulová",J186,0)</f>
        <v>0</v>
      </c>
      <c r="BJ186" s="3" t="s">
        <v>90</v>
      </c>
      <c r="BK186" s="187" t="n">
        <f aca="false">ROUND(I186*H186,3)</f>
        <v>0</v>
      </c>
      <c r="BL186" s="3" t="s">
        <v>169</v>
      </c>
      <c r="BM186" s="185" t="s">
        <v>236</v>
      </c>
    </row>
    <row r="187" s="205" customFormat="true" ht="11.25" hidden="false" customHeight="false" outlineLevel="0" collapsed="false">
      <c r="B187" s="206"/>
      <c r="D187" s="190" t="s">
        <v>171</v>
      </c>
      <c r="E187" s="207"/>
      <c r="F187" s="208" t="s">
        <v>194</v>
      </c>
      <c r="H187" s="207"/>
      <c r="I187" s="209"/>
      <c r="L187" s="206"/>
      <c r="M187" s="210"/>
      <c r="T187" s="211"/>
      <c r="AT187" s="207" t="s">
        <v>171</v>
      </c>
      <c r="AU187" s="207" t="s">
        <v>90</v>
      </c>
      <c r="AV187" s="205" t="s">
        <v>84</v>
      </c>
      <c r="AW187" s="205" t="s">
        <v>31</v>
      </c>
      <c r="AX187" s="205" t="s">
        <v>77</v>
      </c>
      <c r="AY187" s="207" t="s">
        <v>163</v>
      </c>
    </row>
    <row r="188" s="188" customFormat="true" ht="11.25" hidden="false" customHeight="false" outlineLevel="0" collapsed="false">
      <c r="B188" s="189"/>
      <c r="D188" s="190" t="s">
        <v>171</v>
      </c>
      <c r="E188" s="191"/>
      <c r="F188" s="192" t="s">
        <v>237</v>
      </c>
      <c r="H188" s="193" t="n">
        <v>0.75</v>
      </c>
      <c r="I188" s="194"/>
      <c r="L188" s="189"/>
      <c r="M188" s="195"/>
      <c r="T188" s="196"/>
      <c r="AT188" s="191" t="s">
        <v>171</v>
      </c>
      <c r="AU188" s="191" t="s">
        <v>90</v>
      </c>
      <c r="AV188" s="188" t="s">
        <v>90</v>
      </c>
      <c r="AW188" s="188" t="s">
        <v>31</v>
      </c>
      <c r="AX188" s="188" t="s">
        <v>84</v>
      </c>
      <c r="AY188" s="191" t="s">
        <v>163</v>
      </c>
    </row>
    <row r="189" s="22" customFormat="true" ht="24.2" hidden="false" customHeight="true" outlineLevel="0" collapsed="false">
      <c r="B189" s="173"/>
      <c r="C189" s="174" t="s">
        <v>238</v>
      </c>
      <c r="D189" s="174" t="s">
        <v>165</v>
      </c>
      <c r="E189" s="175" t="s">
        <v>239</v>
      </c>
      <c r="F189" s="176" t="s">
        <v>240</v>
      </c>
      <c r="G189" s="177" t="s">
        <v>202</v>
      </c>
      <c r="H189" s="178" t="n">
        <v>212.384</v>
      </c>
      <c r="I189" s="179"/>
      <c r="J189" s="178" t="n">
        <f aca="false">ROUND(I189*H189,3)</f>
        <v>0</v>
      </c>
      <c r="K189" s="180"/>
      <c r="L189" s="23"/>
      <c r="M189" s="181"/>
      <c r="N189" s="182" t="s">
        <v>42</v>
      </c>
      <c r="P189" s="183" t="n">
        <f aca="false">O189*H189</f>
        <v>0</v>
      </c>
      <c r="Q189" s="183" t="n">
        <v>3E-005</v>
      </c>
      <c r="R189" s="183" t="n">
        <f aca="false">Q189*H189</f>
        <v>0.00637152</v>
      </c>
      <c r="S189" s="183" t="n">
        <v>0</v>
      </c>
      <c r="T189" s="184" t="n">
        <f aca="false">S189*H189</f>
        <v>0</v>
      </c>
      <c r="AR189" s="185" t="s">
        <v>169</v>
      </c>
      <c r="AT189" s="185" t="s">
        <v>165</v>
      </c>
      <c r="AU189" s="185" t="s">
        <v>90</v>
      </c>
      <c r="AY189" s="3" t="s">
        <v>163</v>
      </c>
      <c r="BE189" s="186" t="n">
        <f aca="false">IF(N189="základná",J189,0)</f>
        <v>0</v>
      </c>
      <c r="BF189" s="186" t="n">
        <f aca="false">IF(N189="znížená",J189,0)</f>
        <v>0</v>
      </c>
      <c r="BG189" s="186" t="n">
        <f aca="false">IF(N189="zákl. prenesená",J189,0)</f>
        <v>0</v>
      </c>
      <c r="BH189" s="186" t="n">
        <f aca="false">IF(N189="zníž. prenesená",J189,0)</f>
        <v>0</v>
      </c>
      <c r="BI189" s="186" t="n">
        <f aca="false">IF(N189="nulová",J189,0)</f>
        <v>0</v>
      </c>
      <c r="BJ189" s="3" t="s">
        <v>90</v>
      </c>
      <c r="BK189" s="187" t="n">
        <f aca="false">ROUND(I189*H189,3)</f>
        <v>0</v>
      </c>
      <c r="BL189" s="3" t="s">
        <v>169</v>
      </c>
      <c r="BM189" s="185" t="s">
        <v>241</v>
      </c>
    </row>
    <row r="190" s="188" customFormat="true" ht="11.25" hidden="false" customHeight="false" outlineLevel="0" collapsed="false">
      <c r="B190" s="189"/>
      <c r="D190" s="190" t="s">
        <v>171</v>
      </c>
      <c r="E190" s="191"/>
      <c r="F190" s="192" t="s">
        <v>242</v>
      </c>
      <c r="H190" s="193" t="n">
        <v>212.384</v>
      </c>
      <c r="I190" s="194"/>
      <c r="L190" s="189"/>
      <c r="M190" s="195"/>
      <c r="T190" s="196"/>
      <c r="AT190" s="191" t="s">
        <v>171</v>
      </c>
      <c r="AU190" s="191" t="s">
        <v>90</v>
      </c>
      <c r="AV190" s="188" t="s">
        <v>90</v>
      </c>
      <c r="AW190" s="188" t="s">
        <v>31</v>
      </c>
      <c r="AX190" s="188" t="s">
        <v>84</v>
      </c>
      <c r="AY190" s="191" t="s">
        <v>163</v>
      </c>
    </row>
    <row r="191" s="22" customFormat="true" ht="24.2" hidden="false" customHeight="true" outlineLevel="0" collapsed="false">
      <c r="B191" s="173"/>
      <c r="C191" s="174" t="s">
        <v>243</v>
      </c>
      <c r="D191" s="174" t="s">
        <v>165</v>
      </c>
      <c r="E191" s="175" t="s">
        <v>244</v>
      </c>
      <c r="F191" s="176" t="s">
        <v>245</v>
      </c>
      <c r="G191" s="177" t="s">
        <v>202</v>
      </c>
      <c r="H191" s="178" t="n">
        <v>16.5</v>
      </c>
      <c r="I191" s="179"/>
      <c r="J191" s="178" t="n">
        <f aca="false">ROUND(I191*H191,3)</f>
        <v>0</v>
      </c>
      <c r="K191" s="180"/>
      <c r="L191" s="23"/>
      <c r="M191" s="181"/>
      <c r="N191" s="182" t="s">
        <v>42</v>
      </c>
      <c r="P191" s="183" t="n">
        <f aca="false">O191*H191</f>
        <v>0</v>
      </c>
      <c r="Q191" s="183" t="n">
        <v>0.00014</v>
      </c>
      <c r="R191" s="183" t="n">
        <f aca="false">Q191*H191</f>
        <v>0.00231</v>
      </c>
      <c r="S191" s="183" t="n">
        <v>0</v>
      </c>
      <c r="T191" s="184" t="n">
        <f aca="false">S191*H191</f>
        <v>0</v>
      </c>
      <c r="AR191" s="185" t="s">
        <v>169</v>
      </c>
      <c r="AT191" s="185" t="s">
        <v>165</v>
      </c>
      <c r="AU191" s="185" t="s">
        <v>90</v>
      </c>
      <c r="AY191" s="3" t="s">
        <v>163</v>
      </c>
      <c r="BE191" s="186" t="n">
        <f aca="false">IF(N191="základná",J191,0)</f>
        <v>0</v>
      </c>
      <c r="BF191" s="186" t="n">
        <f aca="false">IF(N191="znížená",J191,0)</f>
        <v>0</v>
      </c>
      <c r="BG191" s="186" t="n">
        <f aca="false">IF(N191="zákl. prenesená",J191,0)</f>
        <v>0</v>
      </c>
      <c r="BH191" s="186" t="n">
        <f aca="false">IF(N191="zníž. prenesená",J191,0)</f>
        <v>0</v>
      </c>
      <c r="BI191" s="186" t="n">
        <f aca="false">IF(N191="nulová",J191,0)</f>
        <v>0</v>
      </c>
      <c r="BJ191" s="3" t="s">
        <v>90</v>
      </c>
      <c r="BK191" s="187" t="n">
        <f aca="false">ROUND(I191*H191,3)</f>
        <v>0</v>
      </c>
      <c r="BL191" s="3" t="s">
        <v>169</v>
      </c>
      <c r="BM191" s="185" t="s">
        <v>246</v>
      </c>
    </row>
    <row r="192" s="188" customFormat="true" ht="11.25" hidden="false" customHeight="false" outlineLevel="0" collapsed="false">
      <c r="B192" s="189"/>
      <c r="D192" s="190" t="s">
        <v>171</v>
      </c>
      <c r="E192" s="191"/>
      <c r="F192" s="192" t="s">
        <v>247</v>
      </c>
      <c r="H192" s="193" t="n">
        <v>16.5</v>
      </c>
      <c r="I192" s="194"/>
      <c r="L192" s="189"/>
      <c r="M192" s="195"/>
      <c r="T192" s="196"/>
      <c r="AT192" s="191" t="s">
        <v>171</v>
      </c>
      <c r="AU192" s="191" t="s">
        <v>90</v>
      </c>
      <c r="AV192" s="188" t="s">
        <v>90</v>
      </c>
      <c r="AW192" s="188" t="s">
        <v>31</v>
      </c>
      <c r="AX192" s="188" t="s">
        <v>84</v>
      </c>
      <c r="AY192" s="191" t="s">
        <v>163</v>
      </c>
    </row>
    <row r="193" s="22" customFormat="true" ht="24.2" hidden="false" customHeight="true" outlineLevel="0" collapsed="false">
      <c r="B193" s="173"/>
      <c r="C193" s="174" t="s">
        <v>248</v>
      </c>
      <c r="D193" s="174" t="s">
        <v>165</v>
      </c>
      <c r="E193" s="175" t="s">
        <v>249</v>
      </c>
      <c r="F193" s="176" t="s">
        <v>250</v>
      </c>
      <c r="G193" s="177" t="s">
        <v>202</v>
      </c>
      <c r="H193" s="178" t="n">
        <v>0.75</v>
      </c>
      <c r="I193" s="179"/>
      <c r="J193" s="178" t="n">
        <f aca="false">ROUND(I193*H193,3)</f>
        <v>0</v>
      </c>
      <c r="K193" s="180"/>
      <c r="L193" s="23"/>
      <c r="M193" s="181"/>
      <c r="N193" s="182" t="s">
        <v>42</v>
      </c>
      <c r="P193" s="183" t="n">
        <f aca="false">O193*H193</f>
        <v>0</v>
      </c>
      <c r="Q193" s="183" t="n">
        <v>0.005154</v>
      </c>
      <c r="R193" s="183" t="n">
        <f aca="false">Q193*H193</f>
        <v>0.0038655</v>
      </c>
      <c r="S193" s="183" t="n">
        <v>0</v>
      </c>
      <c r="T193" s="184" t="n">
        <f aca="false">S193*H193</f>
        <v>0</v>
      </c>
      <c r="AR193" s="185" t="s">
        <v>169</v>
      </c>
      <c r="AT193" s="185" t="s">
        <v>165</v>
      </c>
      <c r="AU193" s="185" t="s">
        <v>90</v>
      </c>
      <c r="AY193" s="3" t="s">
        <v>163</v>
      </c>
      <c r="BE193" s="186" t="n">
        <f aca="false">IF(N193="základná",J193,0)</f>
        <v>0</v>
      </c>
      <c r="BF193" s="186" t="n">
        <f aca="false">IF(N193="znížená",J193,0)</f>
        <v>0</v>
      </c>
      <c r="BG193" s="186" t="n">
        <f aca="false">IF(N193="zákl. prenesená",J193,0)</f>
        <v>0</v>
      </c>
      <c r="BH193" s="186" t="n">
        <f aca="false">IF(N193="zníž. prenesená",J193,0)</f>
        <v>0</v>
      </c>
      <c r="BI193" s="186" t="n">
        <f aca="false">IF(N193="nulová",J193,0)</f>
        <v>0</v>
      </c>
      <c r="BJ193" s="3" t="s">
        <v>90</v>
      </c>
      <c r="BK193" s="187" t="n">
        <f aca="false">ROUND(I193*H193,3)</f>
        <v>0</v>
      </c>
      <c r="BL193" s="3" t="s">
        <v>169</v>
      </c>
      <c r="BM193" s="185" t="s">
        <v>251</v>
      </c>
    </row>
    <row r="194" s="205" customFormat="true" ht="11.25" hidden="false" customHeight="false" outlineLevel="0" collapsed="false">
      <c r="B194" s="206"/>
      <c r="D194" s="190" t="s">
        <v>171</v>
      </c>
      <c r="E194" s="207"/>
      <c r="F194" s="208" t="s">
        <v>194</v>
      </c>
      <c r="H194" s="207"/>
      <c r="I194" s="209"/>
      <c r="L194" s="206"/>
      <c r="M194" s="210"/>
      <c r="T194" s="211"/>
      <c r="AT194" s="207" t="s">
        <v>171</v>
      </c>
      <c r="AU194" s="207" t="s">
        <v>90</v>
      </c>
      <c r="AV194" s="205" t="s">
        <v>84</v>
      </c>
      <c r="AW194" s="205" t="s">
        <v>31</v>
      </c>
      <c r="AX194" s="205" t="s">
        <v>77</v>
      </c>
      <c r="AY194" s="207" t="s">
        <v>163</v>
      </c>
    </row>
    <row r="195" s="188" customFormat="true" ht="11.25" hidden="false" customHeight="false" outlineLevel="0" collapsed="false">
      <c r="B195" s="189"/>
      <c r="D195" s="190" t="s">
        <v>171</v>
      </c>
      <c r="E195" s="191"/>
      <c r="F195" s="192" t="s">
        <v>237</v>
      </c>
      <c r="H195" s="193" t="n">
        <v>0.75</v>
      </c>
      <c r="I195" s="194"/>
      <c r="L195" s="189"/>
      <c r="M195" s="195"/>
      <c r="T195" s="196"/>
      <c r="AT195" s="191" t="s">
        <v>171</v>
      </c>
      <c r="AU195" s="191" t="s">
        <v>90</v>
      </c>
      <c r="AV195" s="188" t="s">
        <v>90</v>
      </c>
      <c r="AW195" s="188" t="s">
        <v>31</v>
      </c>
      <c r="AX195" s="188" t="s">
        <v>84</v>
      </c>
      <c r="AY195" s="191" t="s">
        <v>163</v>
      </c>
    </row>
    <row r="196" s="22" customFormat="true" ht="24.2" hidden="false" customHeight="true" outlineLevel="0" collapsed="false">
      <c r="B196" s="173"/>
      <c r="C196" s="174" t="s">
        <v>252</v>
      </c>
      <c r="D196" s="174" t="s">
        <v>165</v>
      </c>
      <c r="E196" s="175" t="s">
        <v>253</v>
      </c>
      <c r="F196" s="176" t="s">
        <v>254</v>
      </c>
      <c r="G196" s="177" t="s">
        <v>182</v>
      </c>
      <c r="H196" s="178" t="n">
        <v>51</v>
      </c>
      <c r="I196" s="179"/>
      <c r="J196" s="178" t="n">
        <f aca="false">ROUND(I196*H196,3)</f>
        <v>0</v>
      </c>
      <c r="K196" s="180"/>
      <c r="L196" s="23"/>
      <c r="M196" s="181"/>
      <c r="N196" s="182" t="s">
        <v>42</v>
      </c>
      <c r="P196" s="183" t="n">
        <f aca="false">O196*H196</f>
        <v>0</v>
      </c>
      <c r="Q196" s="183" t="n">
        <v>0.000105</v>
      </c>
      <c r="R196" s="183" t="n">
        <f aca="false">Q196*H196</f>
        <v>0.005355</v>
      </c>
      <c r="S196" s="183" t="n">
        <v>0</v>
      </c>
      <c r="T196" s="184" t="n">
        <f aca="false">S196*H196</f>
        <v>0</v>
      </c>
      <c r="AR196" s="185" t="s">
        <v>169</v>
      </c>
      <c r="AT196" s="185" t="s">
        <v>165</v>
      </c>
      <c r="AU196" s="185" t="s">
        <v>90</v>
      </c>
      <c r="AY196" s="3" t="s">
        <v>163</v>
      </c>
      <c r="BE196" s="186" t="n">
        <f aca="false">IF(N196="základná",J196,0)</f>
        <v>0</v>
      </c>
      <c r="BF196" s="186" t="n">
        <f aca="false">IF(N196="znížená",J196,0)</f>
        <v>0</v>
      </c>
      <c r="BG196" s="186" t="n">
        <f aca="false">IF(N196="zákl. prenesená",J196,0)</f>
        <v>0</v>
      </c>
      <c r="BH196" s="186" t="n">
        <f aca="false">IF(N196="zníž. prenesená",J196,0)</f>
        <v>0</v>
      </c>
      <c r="BI196" s="186" t="n">
        <f aca="false">IF(N196="nulová",J196,0)</f>
        <v>0</v>
      </c>
      <c r="BJ196" s="3" t="s">
        <v>90</v>
      </c>
      <c r="BK196" s="187" t="n">
        <f aca="false">ROUND(I196*H196,3)</f>
        <v>0</v>
      </c>
      <c r="BL196" s="3" t="s">
        <v>169</v>
      </c>
      <c r="BM196" s="185" t="s">
        <v>255</v>
      </c>
    </row>
    <row r="197" s="205" customFormat="true" ht="11.25" hidden="false" customHeight="false" outlineLevel="0" collapsed="false">
      <c r="B197" s="206"/>
      <c r="D197" s="190" t="s">
        <v>171</v>
      </c>
      <c r="E197" s="207"/>
      <c r="F197" s="208" t="s">
        <v>256</v>
      </c>
      <c r="H197" s="207"/>
      <c r="I197" s="209"/>
      <c r="L197" s="206"/>
      <c r="M197" s="210"/>
      <c r="T197" s="211"/>
      <c r="AT197" s="207" t="s">
        <v>171</v>
      </c>
      <c r="AU197" s="207" t="s">
        <v>90</v>
      </c>
      <c r="AV197" s="205" t="s">
        <v>84</v>
      </c>
      <c r="AW197" s="205" t="s">
        <v>31</v>
      </c>
      <c r="AX197" s="205" t="s">
        <v>77</v>
      </c>
      <c r="AY197" s="207" t="s">
        <v>163</v>
      </c>
    </row>
    <row r="198" s="188" customFormat="true" ht="11.25" hidden="false" customHeight="false" outlineLevel="0" collapsed="false">
      <c r="B198" s="189"/>
      <c r="D198" s="190" t="s">
        <v>171</v>
      </c>
      <c r="E198" s="191"/>
      <c r="F198" s="192" t="s">
        <v>257</v>
      </c>
      <c r="H198" s="193" t="n">
        <v>51</v>
      </c>
      <c r="I198" s="194"/>
      <c r="L198" s="189"/>
      <c r="M198" s="195"/>
      <c r="T198" s="196"/>
      <c r="AT198" s="191" t="s">
        <v>171</v>
      </c>
      <c r="AU198" s="191" t="s">
        <v>90</v>
      </c>
      <c r="AV198" s="188" t="s">
        <v>90</v>
      </c>
      <c r="AW198" s="188" t="s">
        <v>31</v>
      </c>
      <c r="AX198" s="188" t="s">
        <v>84</v>
      </c>
      <c r="AY198" s="191" t="s">
        <v>163</v>
      </c>
    </row>
    <row r="199" s="22" customFormat="true" ht="24.2" hidden="false" customHeight="true" outlineLevel="0" collapsed="false">
      <c r="B199" s="173"/>
      <c r="C199" s="174" t="s">
        <v>258</v>
      </c>
      <c r="D199" s="174" t="s">
        <v>165</v>
      </c>
      <c r="E199" s="175" t="s">
        <v>259</v>
      </c>
      <c r="F199" s="176" t="s">
        <v>260</v>
      </c>
      <c r="G199" s="177" t="s">
        <v>175</v>
      </c>
      <c r="H199" s="178" t="n">
        <v>3.917</v>
      </c>
      <c r="I199" s="179"/>
      <c r="J199" s="178" t="n">
        <f aca="false">ROUND(I199*H199,3)</f>
        <v>0</v>
      </c>
      <c r="K199" s="180"/>
      <c r="L199" s="23"/>
      <c r="M199" s="181"/>
      <c r="N199" s="182" t="s">
        <v>42</v>
      </c>
      <c r="P199" s="183" t="n">
        <f aca="false">O199*H199</f>
        <v>0</v>
      </c>
      <c r="Q199" s="183" t="n">
        <v>2.240483</v>
      </c>
      <c r="R199" s="183" t="n">
        <f aca="false">Q199*H199</f>
        <v>8.775971911</v>
      </c>
      <c r="S199" s="183" t="n">
        <v>0</v>
      </c>
      <c r="T199" s="184" t="n">
        <f aca="false">S199*H199</f>
        <v>0</v>
      </c>
      <c r="AR199" s="185" t="s">
        <v>169</v>
      </c>
      <c r="AT199" s="185" t="s">
        <v>165</v>
      </c>
      <c r="AU199" s="185" t="s">
        <v>90</v>
      </c>
      <c r="AY199" s="3" t="s">
        <v>163</v>
      </c>
      <c r="BE199" s="186" t="n">
        <f aca="false">IF(N199="základná",J199,0)</f>
        <v>0</v>
      </c>
      <c r="BF199" s="186" t="n">
        <f aca="false">IF(N199="znížená",J199,0)</f>
        <v>0</v>
      </c>
      <c r="BG199" s="186" t="n">
        <f aca="false">IF(N199="zákl. prenesená",J199,0)</f>
        <v>0</v>
      </c>
      <c r="BH199" s="186" t="n">
        <f aca="false">IF(N199="zníž. prenesená",J199,0)</f>
        <v>0</v>
      </c>
      <c r="BI199" s="186" t="n">
        <f aca="false">IF(N199="nulová",J199,0)</f>
        <v>0</v>
      </c>
      <c r="BJ199" s="3" t="s">
        <v>90</v>
      </c>
      <c r="BK199" s="187" t="n">
        <f aca="false">ROUND(I199*H199,3)</f>
        <v>0</v>
      </c>
      <c r="BL199" s="3" t="s">
        <v>169</v>
      </c>
      <c r="BM199" s="185" t="s">
        <v>261</v>
      </c>
    </row>
    <row r="200" s="188" customFormat="true" ht="11.25" hidden="false" customHeight="false" outlineLevel="0" collapsed="false">
      <c r="B200" s="189"/>
      <c r="D200" s="190" t="s">
        <v>171</v>
      </c>
      <c r="E200" s="191"/>
      <c r="F200" s="192" t="s">
        <v>262</v>
      </c>
      <c r="H200" s="193" t="n">
        <v>3.917</v>
      </c>
      <c r="I200" s="194"/>
      <c r="L200" s="189"/>
      <c r="M200" s="195"/>
      <c r="T200" s="196"/>
      <c r="AT200" s="191" t="s">
        <v>171</v>
      </c>
      <c r="AU200" s="191" t="s">
        <v>90</v>
      </c>
      <c r="AV200" s="188" t="s">
        <v>90</v>
      </c>
      <c r="AW200" s="188" t="s">
        <v>31</v>
      </c>
      <c r="AX200" s="188" t="s">
        <v>84</v>
      </c>
      <c r="AY200" s="191" t="s">
        <v>163</v>
      </c>
    </row>
    <row r="201" s="22" customFormat="true" ht="24.2" hidden="false" customHeight="true" outlineLevel="0" collapsed="false">
      <c r="B201" s="173"/>
      <c r="C201" s="174" t="s">
        <v>263</v>
      </c>
      <c r="D201" s="174" t="s">
        <v>165</v>
      </c>
      <c r="E201" s="175" t="s">
        <v>264</v>
      </c>
      <c r="F201" s="176" t="s">
        <v>265</v>
      </c>
      <c r="G201" s="177" t="s">
        <v>175</v>
      </c>
      <c r="H201" s="178" t="n">
        <v>3.917</v>
      </c>
      <c r="I201" s="179"/>
      <c r="J201" s="178" t="n">
        <f aca="false">ROUND(I201*H201,3)</f>
        <v>0</v>
      </c>
      <c r="K201" s="180"/>
      <c r="L201" s="23"/>
      <c r="M201" s="181"/>
      <c r="N201" s="182" t="s">
        <v>42</v>
      </c>
      <c r="P201" s="183" t="n">
        <f aca="false">O201*H201</f>
        <v>0</v>
      </c>
      <c r="Q201" s="183" t="n">
        <v>0</v>
      </c>
      <c r="R201" s="183" t="n">
        <f aca="false">Q201*H201</f>
        <v>0</v>
      </c>
      <c r="S201" s="183" t="n">
        <v>0</v>
      </c>
      <c r="T201" s="184" t="n">
        <f aca="false">S201*H201</f>
        <v>0</v>
      </c>
      <c r="AR201" s="185" t="s">
        <v>169</v>
      </c>
      <c r="AT201" s="185" t="s">
        <v>165</v>
      </c>
      <c r="AU201" s="185" t="s">
        <v>90</v>
      </c>
      <c r="AY201" s="3" t="s">
        <v>163</v>
      </c>
      <c r="BE201" s="186" t="n">
        <f aca="false">IF(N201="základná",J201,0)</f>
        <v>0</v>
      </c>
      <c r="BF201" s="186" t="n">
        <f aca="false">IF(N201="znížená",J201,0)</f>
        <v>0</v>
      </c>
      <c r="BG201" s="186" t="n">
        <f aca="false">IF(N201="zákl. prenesená",J201,0)</f>
        <v>0</v>
      </c>
      <c r="BH201" s="186" t="n">
        <f aca="false">IF(N201="zníž. prenesená",J201,0)</f>
        <v>0</v>
      </c>
      <c r="BI201" s="186" t="n">
        <f aca="false">IF(N201="nulová",J201,0)</f>
        <v>0</v>
      </c>
      <c r="BJ201" s="3" t="s">
        <v>90</v>
      </c>
      <c r="BK201" s="187" t="n">
        <f aca="false">ROUND(I201*H201,3)</f>
        <v>0</v>
      </c>
      <c r="BL201" s="3" t="s">
        <v>169</v>
      </c>
      <c r="BM201" s="185" t="s">
        <v>266</v>
      </c>
    </row>
    <row r="202" s="188" customFormat="true" ht="11.25" hidden="false" customHeight="false" outlineLevel="0" collapsed="false">
      <c r="B202" s="189"/>
      <c r="D202" s="190" t="s">
        <v>171</v>
      </c>
      <c r="E202" s="191"/>
      <c r="F202" s="192" t="s">
        <v>262</v>
      </c>
      <c r="H202" s="193" t="n">
        <v>3.917</v>
      </c>
      <c r="I202" s="194"/>
      <c r="L202" s="189"/>
      <c r="M202" s="195"/>
      <c r="T202" s="196"/>
      <c r="AT202" s="191" t="s">
        <v>171</v>
      </c>
      <c r="AU202" s="191" t="s">
        <v>90</v>
      </c>
      <c r="AV202" s="188" t="s">
        <v>90</v>
      </c>
      <c r="AW202" s="188" t="s">
        <v>31</v>
      </c>
      <c r="AX202" s="188" t="s">
        <v>84</v>
      </c>
      <c r="AY202" s="191" t="s">
        <v>163</v>
      </c>
    </row>
    <row r="203" s="22" customFormat="true" ht="33" hidden="false" customHeight="true" outlineLevel="0" collapsed="false">
      <c r="B203" s="173"/>
      <c r="C203" s="174" t="s">
        <v>267</v>
      </c>
      <c r="D203" s="174" t="s">
        <v>165</v>
      </c>
      <c r="E203" s="175" t="s">
        <v>268</v>
      </c>
      <c r="F203" s="176" t="s">
        <v>269</v>
      </c>
      <c r="G203" s="177" t="s">
        <v>175</v>
      </c>
      <c r="H203" s="178" t="n">
        <v>3.917</v>
      </c>
      <c r="I203" s="179"/>
      <c r="J203" s="178" t="n">
        <f aca="false">ROUND(I203*H203,3)</f>
        <v>0</v>
      </c>
      <c r="K203" s="180"/>
      <c r="L203" s="23"/>
      <c r="M203" s="181"/>
      <c r="N203" s="182" t="s">
        <v>42</v>
      </c>
      <c r="P203" s="183" t="n">
        <f aca="false">O203*H203</f>
        <v>0</v>
      </c>
      <c r="Q203" s="183" t="n">
        <v>0</v>
      </c>
      <c r="R203" s="183" t="n">
        <f aca="false">Q203*H203</f>
        <v>0</v>
      </c>
      <c r="S203" s="183" t="n">
        <v>0</v>
      </c>
      <c r="T203" s="184" t="n">
        <f aca="false">S203*H203</f>
        <v>0</v>
      </c>
      <c r="AR203" s="185" t="s">
        <v>169</v>
      </c>
      <c r="AT203" s="185" t="s">
        <v>165</v>
      </c>
      <c r="AU203" s="185" t="s">
        <v>90</v>
      </c>
      <c r="AY203" s="3" t="s">
        <v>163</v>
      </c>
      <c r="BE203" s="186" t="n">
        <f aca="false">IF(N203="základná",J203,0)</f>
        <v>0</v>
      </c>
      <c r="BF203" s="186" t="n">
        <f aca="false">IF(N203="znížená",J203,0)</f>
        <v>0</v>
      </c>
      <c r="BG203" s="186" t="n">
        <f aca="false">IF(N203="zákl. prenesená",J203,0)</f>
        <v>0</v>
      </c>
      <c r="BH203" s="186" t="n">
        <f aca="false">IF(N203="zníž. prenesená",J203,0)</f>
        <v>0</v>
      </c>
      <c r="BI203" s="186" t="n">
        <f aca="false">IF(N203="nulová",J203,0)</f>
        <v>0</v>
      </c>
      <c r="BJ203" s="3" t="s">
        <v>90</v>
      </c>
      <c r="BK203" s="187" t="n">
        <f aca="false">ROUND(I203*H203,3)</f>
        <v>0</v>
      </c>
      <c r="BL203" s="3" t="s">
        <v>169</v>
      </c>
      <c r="BM203" s="185" t="s">
        <v>270</v>
      </c>
    </row>
    <row r="204" s="188" customFormat="true" ht="11.25" hidden="false" customHeight="false" outlineLevel="0" collapsed="false">
      <c r="B204" s="189"/>
      <c r="D204" s="190" t="s">
        <v>171</v>
      </c>
      <c r="E204" s="191"/>
      <c r="F204" s="192" t="s">
        <v>262</v>
      </c>
      <c r="H204" s="193" t="n">
        <v>3.917</v>
      </c>
      <c r="I204" s="194"/>
      <c r="L204" s="189"/>
      <c r="M204" s="195"/>
      <c r="T204" s="196"/>
      <c r="AT204" s="191" t="s">
        <v>171</v>
      </c>
      <c r="AU204" s="191" t="s">
        <v>90</v>
      </c>
      <c r="AV204" s="188" t="s">
        <v>90</v>
      </c>
      <c r="AW204" s="188" t="s">
        <v>31</v>
      </c>
      <c r="AX204" s="188" t="s">
        <v>84</v>
      </c>
      <c r="AY204" s="191" t="s">
        <v>163</v>
      </c>
    </row>
    <row r="205" s="22" customFormat="true" ht="37.9" hidden="false" customHeight="true" outlineLevel="0" collapsed="false">
      <c r="B205" s="173"/>
      <c r="C205" s="174" t="s">
        <v>6</v>
      </c>
      <c r="D205" s="174" t="s">
        <v>165</v>
      </c>
      <c r="E205" s="175" t="s">
        <v>271</v>
      </c>
      <c r="F205" s="176" t="s">
        <v>272</v>
      </c>
      <c r="G205" s="177" t="s">
        <v>202</v>
      </c>
      <c r="H205" s="178" t="n">
        <v>84.864</v>
      </c>
      <c r="I205" s="179"/>
      <c r="J205" s="178" t="n">
        <f aca="false">ROUND(I205*H205,3)</f>
        <v>0</v>
      </c>
      <c r="K205" s="180"/>
      <c r="L205" s="23"/>
      <c r="M205" s="181"/>
      <c r="N205" s="182" t="s">
        <v>42</v>
      </c>
      <c r="P205" s="183" t="n">
        <f aca="false">O205*H205</f>
        <v>0</v>
      </c>
      <c r="Q205" s="183" t="n">
        <v>0.00627361</v>
      </c>
      <c r="R205" s="183" t="n">
        <f aca="false">Q205*H205</f>
        <v>0.53240363904</v>
      </c>
      <c r="S205" s="183" t="n">
        <v>0</v>
      </c>
      <c r="T205" s="184" t="n">
        <f aca="false">S205*H205</f>
        <v>0</v>
      </c>
      <c r="AR205" s="185" t="s">
        <v>169</v>
      </c>
      <c r="AT205" s="185" t="s">
        <v>165</v>
      </c>
      <c r="AU205" s="185" t="s">
        <v>90</v>
      </c>
      <c r="AY205" s="3" t="s">
        <v>163</v>
      </c>
      <c r="BE205" s="186" t="n">
        <f aca="false">IF(N205="základná",J205,0)</f>
        <v>0</v>
      </c>
      <c r="BF205" s="186" t="n">
        <f aca="false">IF(N205="znížená",J205,0)</f>
        <v>0</v>
      </c>
      <c r="BG205" s="186" t="n">
        <f aca="false">IF(N205="zákl. prenesená",J205,0)</f>
        <v>0</v>
      </c>
      <c r="BH205" s="186" t="n">
        <f aca="false">IF(N205="zníž. prenesená",J205,0)</f>
        <v>0</v>
      </c>
      <c r="BI205" s="186" t="n">
        <f aca="false">IF(N205="nulová",J205,0)</f>
        <v>0</v>
      </c>
      <c r="BJ205" s="3" t="s">
        <v>90</v>
      </c>
      <c r="BK205" s="187" t="n">
        <f aca="false">ROUND(I205*H205,3)</f>
        <v>0</v>
      </c>
      <c r="BL205" s="3" t="s">
        <v>169</v>
      </c>
      <c r="BM205" s="185" t="s">
        <v>273</v>
      </c>
    </row>
    <row r="206" s="188" customFormat="true" ht="11.25" hidden="false" customHeight="false" outlineLevel="0" collapsed="false">
      <c r="B206" s="189"/>
      <c r="D206" s="190" t="s">
        <v>171</v>
      </c>
      <c r="E206" s="191"/>
      <c r="F206" s="192" t="s">
        <v>274</v>
      </c>
      <c r="H206" s="193" t="n">
        <v>84.864</v>
      </c>
      <c r="I206" s="194"/>
      <c r="L206" s="189"/>
      <c r="M206" s="195"/>
      <c r="T206" s="196"/>
      <c r="AT206" s="191" t="s">
        <v>171</v>
      </c>
      <c r="AU206" s="191" t="s">
        <v>90</v>
      </c>
      <c r="AV206" s="188" t="s">
        <v>90</v>
      </c>
      <c r="AW206" s="188" t="s">
        <v>31</v>
      </c>
      <c r="AX206" s="188" t="s">
        <v>84</v>
      </c>
      <c r="AY206" s="191" t="s">
        <v>163</v>
      </c>
    </row>
    <row r="207" s="22" customFormat="true" ht="16.5" hidden="false" customHeight="true" outlineLevel="0" collapsed="false">
      <c r="B207" s="173"/>
      <c r="C207" s="174" t="s">
        <v>275</v>
      </c>
      <c r="D207" s="174" t="s">
        <v>165</v>
      </c>
      <c r="E207" s="175" t="s">
        <v>276</v>
      </c>
      <c r="F207" s="176" t="s">
        <v>277</v>
      </c>
      <c r="G207" s="177" t="s">
        <v>182</v>
      </c>
      <c r="H207" s="178" t="n">
        <v>45</v>
      </c>
      <c r="I207" s="179"/>
      <c r="J207" s="178" t="n">
        <f aca="false">ROUND(I207*H207,3)</f>
        <v>0</v>
      </c>
      <c r="K207" s="180"/>
      <c r="L207" s="23"/>
      <c r="M207" s="181"/>
      <c r="N207" s="182" t="s">
        <v>42</v>
      </c>
      <c r="P207" s="183" t="n">
        <f aca="false">O207*H207</f>
        <v>0</v>
      </c>
      <c r="Q207" s="183" t="n">
        <v>0</v>
      </c>
      <c r="R207" s="183" t="n">
        <f aca="false">Q207*H207</f>
        <v>0</v>
      </c>
      <c r="S207" s="183" t="n">
        <v>0</v>
      </c>
      <c r="T207" s="184" t="n">
        <f aca="false">S207*H207</f>
        <v>0</v>
      </c>
      <c r="AR207" s="185" t="s">
        <v>169</v>
      </c>
      <c r="AT207" s="185" t="s">
        <v>165</v>
      </c>
      <c r="AU207" s="185" t="s">
        <v>90</v>
      </c>
      <c r="AY207" s="3" t="s">
        <v>163</v>
      </c>
      <c r="BE207" s="186" t="n">
        <f aca="false">IF(N207="základná",J207,0)</f>
        <v>0</v>
      </c>
      <c r="BF207" s="186" t="n">
        <f aca="false">IF(N207="znížená",J207,0)</f>
        <v>0</v>
      </c>
      <c r="BG207" s="186" t="n">
        <f aca="false">IF(N207="zákl. prenesená",J207,0)</f>
        <v>0</v>
      </c>
      <c r="BH207" s="186" t="n">
        <f aca="false">IF(N207="zníž. prenesená",J207,0)</f>
        <v>0</v>
      </c>
      <c r="BI207" s="186" t="n">
        <f aca="false">IF(N207="nulová",J207,0)</f>
        <v>0</v>
      </c>
      <c r="BJ207" s="3" t="s">
        <v>90</v>
      </c>
      <c r="BK207" s="187" t="n">
        <f aca="false">ROUND(I207*H207,3)</f>
        <v>0</v>
      </c>
      <c r="BL207" s="3" t="s">
        <v>169</v>
      </c>
      <c r="BM207" s="185" t="s">
        <v>278</v>
      </c>
    </row>
    <row r="208" s="205" customFormat="true" ht="11.25" hidden="false" customHeight="false" outlineLevel="0" collapsed="false">
      <c r="B208" s="206"/>
      <c r="D208" s="190" t="s">
        <v>171</v>
      </c>
      <c r="E208" s="207"/>
      <c r="F208" s="208" t="s">
        <v>279</v>
      </c>
      <c r="H208" s="207"/>
      <c r="I208" s="209"/>
      <c r="L208" s="206"/>
      <c r="M208" s="210"/>
      <c r="T208" s="211"/>
      <c r="AT208" s="207" t="s">
        <v>171</v>
      </c>
      <c r="AU208" s="207" t="s">
        <v>90</v>
      </c>
      <c r="AV208" s="205" t="s">
        <v>84</v>
      </c>
      <c r="AW208" s="205" t="s">
        <v>31</v>
      </c>
      <c r="AX208" s="205" t="s">
        <v>77</v>
      </c>
      <c r="AY208" s="207" t="s">
        <v>163</v>
      </c>
    </row>
    <row r="209" s="188" customFormat="true" ht="11.25" hidden="false" customHeight="false" outlineLevel="0" collapsed="false">
      <c r="B209" s="189"/>
      <c r="D209" s="190" t="s">
        <v>171</v>
      </c>
      <c r="E209" s="191"/>
      <c r="F209" s="192" t="s">
        <v>280</v>
      </c>
      <c r="H209" s="193" t="n">
        <v>45</v>
      </c>
      <c r="I209" s="194"/>
      <c r="L209" s="189"/>
      <c r="M209" s="195"/>
      <c r="T209" s="196"/>
      <c r="AT209" s="191" t="s">
        <v>171</v>
      </c>
      <c r="AU209" s="191" t="s">
        <v>90</v>
      </c>
      <c r="AV209" s="188" t="s">
        <v>90</v>
      </c>
      <c r="AW209" s="188" t="s">
        <v>31</v>
      </c>
      <c r="AX209" s="188" t="s">
        <v>84</v>
      </c>
      <c r="AY209" s="191" t="s">
        <v>163</v>
      </c>
    </row>
    <row r="210" s="22" customFormat="true" ht="33" hidden="false" customHeight="true" outlineLevel="0" collapsed="false">
      <c r="B210" s="173"/>
      <c r="C210" s="212" t="s">
        <v>281</v>
      </c>
      <c r="D210" s="212" t="s">
        <v>282</v>
      </c>
      <c r="E210" s="213" t="s">
        <v>283</v>
      </c>
      <c r="F210" s="214" t="s">
        <v>284</v>
      </c>
      <c r="G210" s="215" t="s">
        <v>182</v>
      </c>
      <c r="H210" s="216" t="n">
        <v>45.45</v>
      </c>
      <c r="I210" s="217"/>
      <c r="J210" s="216" t="n">
        <f aca="false">ROUND(I210*H210,3)</f>
        <v>0</v>
      </c>
      <c r="K210" s="218"/>
      <c r="L210" s="219"/>
      <c r="M210" s="220"/>
      <c r="N210" s="221" t="s">
        <v>42</v>
      </c>
      <c r="P210" s="183" t="n">
        <f aca="false">O210*H210</f>
        <v>0</v>
      </c>
      <c r="Q210" s="183" t="n">
        <v>0.00018</v>
      </c>
      <c r="R210" s="183" t="n">
        <f aca="false">Q210*H210</f>
        <v>0.008181</v>
      </c>
      <c r="S210" s="183" t="n">
        <v>0</v>
      </c>
      <c r="T210" s="184" t="n">
        <f aca="false">S210*H210</f>
        <v>0</v>
      </c>
      <c r="AR210" s="185" t="s">
        <v>213</v>
      </c>
      <c r="AT210" s="185" t="s">
        <v>282</v>
      </c>
      <c r="AU210" s="185" t="s">
        <v>90</v>
      </c>
      <c r="AY210" s="3" t="s">
        <v>163</v>
      </c>
      <c r="BE210" s="186" t="n">
        <f aca="false">IF(N210="základná",J210,0)</f>
        <v>0</v>
      </c>
      <c r="BF210" s="186" t="n">
        <f aca="false">IF(N210="znížená",J210,0)</f>
        <v>0</v>
      </c>
      <c r="BG210" s="186" t="n">
        <f aca="false">IF(N210="zákl. prenesená",J210,0)</f>
        <v>0</v>
      </c>
      <c r="BH210" s="186" t="n">
        <f aca="false">IF(N210="zníž. prenesená",J210,0)</f>
        <v>0</v>
      </c>
      <c r="BI210" s="186" t="n">
        <f aca="false">IF(N210="nulová",J210,0)</f>
        <v>0</v>
      </c>
      <c r="BJ210" s="3" t="s">
        <v>90</v>
      </c>
      <c r="BK210" s="187" t="n">
        <f aca="false">ROUND(I210*H210,3)</f>
        <v>0</v>
      </c>
      <c r="BL210" s="3" t="s">
        <v>169</v>
      </c>
      <c r="BM210" s="185" t="s">
        <v>285</v>
      </c>
    </row>
    <row r="211" s="22" customFormat="true" ht="24.2" hidden="false" customHeight="true" outlineLevel="0" collapsed="false">
      <c r="B211" s="173"/>
      <c r="C211" s="174" t="s">
        <v>286</v>
      </c>
      <c r="D211" s="174" t="s">
        <v>165</v>
      </c>
      <c r="E211" s="175" t="s">
        <v>287</v>
      </c>
      <c r="F211" s="176" t="s">
        <v>288</v>
      </c>
      <c r="G211" s="177" t="s">
        <v>202</v>
      </c>
      <c r="H211" s="178" t="n">
        <v>130.56</v>
      </c>
      <c r="I211" s="179"/>
      <c r="J211" s="178" t="n">
        <f aca="false">ROUND(I211*H211,3)</f>
        <v>0</v>
      </c>
      <c r="K211" s="180"/>
      <c r="L211" s="23"/>
      <c r="M211" s="181"/>
      <c r="N211" s="182" t="s">
        <v>42</v>
      </c>
      <c r="P211" s="183" t="n">
        <f aca="false">O211*H211</f>
        <v>0</v>
      </c>
      <c r="Q211" s="183" t="n">
        <v>0</v>
      </c>
      <c r="R211" s="183" t="n">
        <f aca="false">Q211*H211</f>
        <v>0</v>
      </c>
      <c r="S211" s="183" t="n">
        <v>0</v>
      </c>
      <c r="T211" s="184" t="n">
        <f aca="false">S211*H211</f>
        <v>0</v>
      </c>
      <c r="AR211" s="185" t="s">
        <v>169</v>
      </c>
      <c r="AT211" s="185" t="s">
        <v>165</v>
      </c>
      <c r="AU211" s="185" t="s">
        <v>90</v>
      </c>
      <c r="AY211" s="3" t="s">
        <v>163</v>
      </c>
      <c r="BE211" s="186" t="n">
        <f aca="false">IF(N211="základná",J211,0)</f>
        <v>0</v>
      </c>
      <c r="BF211" s="186" t="n">
        <f aca="false">IF(N211="znížená",J211,0)</f>
        <v>0</v>
      </c>
      <c r="BG211" s="186" t="n">
        <f aca="false">IF(N211="zákl. prenesená",J211,0)</f>
        <v>0</v>
      </c>
      <c r="BH211" s="186" t="n">
        <f aca="false">IF(N211="zníž. prenesená",J211,0)</f>
        <v>0</v>
      </c>
      <c r="BI211" s="186" t="n">
        <f aca="false">IF(N211="nulová",J211,0)</f>
        <v>0</v>
      </c>
      <c r="BJ211" s="3" t="s">
        <v>90</v>
      </c>
      <c r="BK211" s="187" t="n">
        <f aca="false">ROUND(I211*H211,3)</f>
        <v>0</v>
      </c>
      <c r="BL211" s="3" t="s">
        <v>169</v>
      </c>
      <c r="BM211" s="185" t="s">
        <v>289</v>
      </c>
    </row>
    <row r="212" s="188" customFormat="true" ht="11.25" hidden="false" customHeight="false" outlineLevel="0" collapsed="false">
      <c r="B212" s="189"/>
      <c r="D212" s="190" t="s">
        <v>171</v>
      </c>
      <c r="E212" s="191"/>
      <c r="F212" s="192" t="s">
        <v>290</v>
      </c>
      <c r="H212" s="193" t="n">
        <v>130.56</v>
      </c>
      <c r="I212" s="194"/>
      <c r="L212" s="189"/>
      <c r="M212" s="195"/>
      <c r="T212" s="196"/>
      <c r="AT212" s="191" t="s">
        <v>171</v>
      </c>
      <c r="AU212" s="191" t="s">
        <v>90</v>
      </c>
      <c r="AV212" s="188" t="s">
        <v>90</v>
      </c>
      <c r="AW212" s="188" t="s">
        <v>31</v>
      </c>
      <c r="AX212" s="188" t="s">
        <v>84</v>
      </c>
      <c r="AY212" s="191" t="s">
        <v>163</v>
      </c>
    </row>
    <row r="213" s="22" customFormat="true" ht="24.2" hidden="false" customHeight="true" outlineLevel="0" collapsed="false">
      <c r="B213" s="173"/>
      <c r="C213" s="212" t="s">
        <v>291</v>
      </c>
      <c r="D213" s="212" t="s">
        <v>282</v>
      </c>
      <c r="E213" s="213" t="s">
        <v>292</v>
      </c>
      <c r="F213" s="214" t="s">
        <v>293</v>
      </c>
      <c r="G213" s="215" t="s">
        <v>294</v>
      </c>
      <c r="H213" s="216" t="n">
        <v>26.895</v>
      </c>
      <c r="I213" s="217"/>
      <c r="J213" s="216" t="n">
        <f aca="false">ROUND(I213*H213,3)</f>
        <v>0</v>
      </c>
      <c r="K213" s="218"/>
      <c r="L213" s="219"/>
      <c r="M213" s="220"/>
      <c r="N213" s="221" t="s">
        <v>42</v>
      </c>
      <c r="P213" s="183" t="n">
        <f aca="false">O213*H213</f>
        <v>0</v>
      </c>
      <c r="Q213" s="183" t="n">
        <v>0.001</v>
      </c>
      <c r="R213" s="183" t="n">
        <f aca="false">Q213*H213</f>
        <v>0.026895</v>
      </c>
      <c r="S213" s="183" t="n">
        <v>0</v>
      </c>
      <c r="T213" s="184" t="n">
        <f aca="false">S213*H213</f>
        <v>0</v>
      </c>
      <c r="AR213" s="185" t="s">
        <v>213</v>
      </c>
      <c r="AT213" s="185" t="s">
        <v>282</v>
      </c>
      <c r="AU213" s="185" t="s">
        <v>90</v>
      </c>
      <c r="AY213" s="3" t="s">
        <v>163</v>
      </c>
      <c r="BE213" s="186" t="n">
        <f aca="false">IF(N213="základná",J213,0)</f>
        <v>0</v>
      </c>
      <c r="BF213" s="186" t="n">
        <f aca="false">IF(N213="znížená",J213,0)</f>
        <v>0</v>
      </c>
      <c r="BG213" s="186" t="n">
        <f aca="false">IF(N213="zákl. prenesená",J213,0)</f>
        <v>0</v>
      </c>
      <c r="BH213" s="186" t="n">
        <f aca="false">IF(N213="zníž. prenesená",J213,0)</f>
        <v>0</v>
      </c>
      <c r="BI213" s="186" t="n">
        <f aca="false">IF(N213="nulová",J213,0)</f>
        <v>0</v>
      </c>
      <c r="BJ213" s="3" t="s">
        <v>90</v>
      </c>
      <c r="BK213" s="187" t="n">
        <f aca="false">ROUND(I213*H213,3)</f>
        <v>0</v>
      </c>
      <c r="BL213" s="3" t="s">
        <v>169</v>
      </c>
      <c r="BM213" s="185" t="s">
        <v>295</v>
      </c>
    </row>
    <row r="214" s="22" customFormat="true" ht="24.2" hidden="false" customHeight="true" outlineLevel="0" collapsed="false">
      <c r="B214" s="173"/>
      <c r="C214" s="174" t="s">
        <v>296</v>
      </c>
      <c r="D214" s="174" t="s">
        <v>165</v>
      </c>
      <c r="E214" s="175" t="s">
        <v>297</v>
      </c>
      <c r="F214" s="176" t="s">
        <v>298</v>
      </c>
      <c r="G214" s="177" t="s">
        <v>202</v>
      </c>
      <c r="H214" s="178" t="n">
        <v>65.28</v>
      </c>
      <c r="I214" s="179"/>
      <c r="J214" s="178" t="n">
        <f aca="false">ROUND(I214*H214,3)</f>
        <v>0</v>
      </c>
      <c r="K214" s="180"/>
      <c r="L214" s="23"/>
      <c r="M214" s="181"/>
      <c r="N214" s="182" t="s">
        <v>42</v>
      </c>
      <c r="P214" s="183" t="n">
        <f aca="false">O214*H214</f>
        <v>0</v>
      </c>
      <c r="Q214" s="183" t="n">
        <v>0</v>
      </c>
      <c r="R214" s="183" t="n">
        <f aca="false">Q214*H214</f>
        <v>0</v>
      </c>
      <c r="S214" s="183" t="n">
        <v>0</v>
      </c>
      <c r="T214" s="184" t="n">
        <f aca="false">S214*H214</f>
        <v>0</v>
      </c>
      <c r="AR214" s="185" t="s">
        <v>169</v>
      </c>
      <c r="AT214" s="185" t="s">
        <v>165</v>
      </c>
      <c r="AU214" s="185" t="s">
        <v>90</v>
      </c>
      <c r="AY214" s="3" t="s">
        <v>163</v>
      </c>
      <c r="BE214" s="186" t="n">
        <f aca="false">IF(N214="základná",J214,0)</f>
        <v>0</v>
      </c>
      <c r="BF214" s="186" t="n">
        <f aca="false">IF(N214="znížená",J214,0)</f>
        <v>0</v>
      </c>
      <c r="BG214" s="186" t="n">
        <f aca="false">IF(N214="zákl. prenesená",J214,0)</f>
        <v>0</v>
      </c>
      <c r="BH214" s="186" t="n">
        <f aca="false">IF(N214="zníž. prenesená",J214,0)</f>
        <v>0</v>
      </c>
      <c r="BI214" s="186" t="n">
        <f aca="false">IF(N214="nulová",J214,0)</f>
        <v>0</v>
      </c>
      <c r="BJ214" s="3" t="s">
        <v>90</v>
      </c>
      <c r="BK214" s="187" t="n">
        <f aca="false">ROUND(I214*H214,3)</f>
        <v>0</v>
      </c>
      <c r="BL214" s="3" t="s">
        <v>169</v>
      </c>
      <c r="BM214" s="185" t="s">
        <v>299</v>
      </c>
    </row>
    <row r="215" s="188" customFormat="true" ht="11.25" hidden="false" customHeight="false" outlineLevel="0" collapsed="false">
      <c r="B215" s="189"/>
      <c r="D215" s="190" t="s">
        <v>171</v>
      </c>
      <c r="E215" s="191"/>
      <c r="F215" s="192" t="s">
        <v>103</v>
      </c>
      <c r="H215" s="193" t="n">
        <v>65.28</v>
      </c>
      <c r="I215" s="194"/>
      <c r="L215" s="189"/>
      <c r="M215" s="195"/>
      <c r="T215" s="196"/>
      <c r="AT215" s="191" t="s">
        <v>171</v>
      </c>
      <c r="AU215" s="191" t="s">
        <v>90</v>
      </c>
      <c r="AV215" s="188" t="s">
        <v>90</v>
      </c>
      <c r="AW215" s="188" t="s">
        <v>31</v>
      </c>
      <c r="AX215" s="188" t="s">
        <v>84</v>
      </c>
      <c r="AY215" s="191" t="s">
        <v>163</v>
      </c>
    </row>
    <row r="216" s="22" customFormat="true" ht="24.2" hidden="false" customHeight="true" outlineLevel="0" collapsed="false">
      <c r="B216" s="173"/>
      <c r="C216" s="174" t="s">
        <v>300</v>
      </c>
      <c r="D216" s="174" t="s">
        <v>165</v>
      </c>
      <c r="E216" s="175" t="s">
        <v>301</v>
      </c>
      <c r="F216" s="176" t="s">
        <v>302</v>
      </c>
      <c r="G216" s="177" t="s">
        <v>202</v>
      </c>
      <c r="H216" s="178" t="n">
        <v>65.28</v>
      </c>
      <c r="I216" s="179"/>
      <c r="J216" s="178" t="n">
        <f aca="false">ROUND(I216*H216,3)</f>
        <v>0</v>
      </c>
      <c r="K216" s="180"/>
      <c r="L216" s="23"/>
      <c r="M216" s="181"/>
      <c r="N216" s="182" t="s">
        <v>42</v>
      </c>
      <c r="P216" s="183" t="n">
        <f aca="false">O216*H216</f>
        <v>0</v>
      </c>
      <c r="Q216" s="183" t="n">
        <v>0.08034</v>
      </c>
      <c r="R216" s="183" t="n">
        <f aca="false">Q216*H216</f>
        <v>5.2445952</v>
      </c>
      <c r="S216" s="183" t="n">
        <v>0</v>
      </c>
      <c r="T216" s="184" t="n">
        <f aca="false">S216*H216</f>
        <v>0</v>
      </c>
      <c r="AR216" s="185" t="s">
        <v>169</v>
      </c>
      <c r="AT216" s="185" t="s">
        <v>165</v>
      </c>
      <c r="AU216" s="185" t="s">
        <v>90</v>
      </c>
      <c r="AY216" s="3" t="s">
        <v>163</v>
      </c>
      <c r="BE216" s="186" t="n">
        <f aca="false">IF(N216="základná",J216,0)</f>
        <v>0</v>
      </c>
      <c r="BF216" s="186" t="n">
        <f aca="false">IF(N216="znížená",J216,0)</f>
        <v>0</v>
      </c>
      <c r="BG216" s="186" t="n">
        <f aca="false">IF(N216="zákl. prenesená",J216,0)</f>
        <v>0</v>
      </c>
      <c r="BH216" s="186" t="n">
        <f aca="false">IF(N216="zníž. prenesená",J216,0)</f>
        <v>0</v>
      </c>
      <c r="BI216" s="186" t="n">
        <f aca="false">IF(N216="nulová",J216,0)</f>
        <v>0</v>
      </c>
      <c r="BJ216" s="3" t="s">
        <v>90</v>
      </c>
      <c r="BK216" s="187" t="n">
        <f aca="false">ROUND(I216*H216,3)</f>
        <v>0</v>
      </c>
      <c r="BL216" s="3" t="s">
        <v>169</v>
      </c>
      <c r="BM216" s="185" t="s">
        <v>303</v>
      </c>
    </row>
    <row r="217" s="188" customFormat="true" ht="11.25" hidden="false" customHeight="false" outlineLevel="0" collapsed="false">
      <c r="B217" s="189"/>
      <c r="D217" s="190" t="s">
        <v>171</v>
      </c>
      <c r="E217" s="191"/>
      <c r="F217" s="192" t="s">
        <v>103</v>
      </c>
      <c r="H217" s="193" t="n">
        <v>65.28</v>
      </c>
      <c r="I217" s="194"/>
      <c r="L217" s="189"/>
      <c r="M217" s="195"/>
      <c r="T217" s="196"/>
      <c r="AT217" s="191" t="s">
        <v>171</v>
      </c>
      <c r="AU217" s="191" t="s">
        <v>90</v>
      </c>
      <c r="AV217" s="188" t="s">
        <v>90</v>
      </c>
      <c r="AW217" s="188" t="s">
        <v>31</v>
      </c>
      <c r="AX217" s="188" t="s">
        <v>84</v>
      </c>
      <c r="AY217" s="191" t="s">
        <v>163</v>
      </c>
    </row>
    <row r="218" s="22" customFormat="true" ht="24.2" hidden="false" customHeight="true" outlineLevel="0" collapsed="false">
      <c r="B218" s="173"/>
      <c r="C218" s="174" t="s">
        <v>304</v>
      </c>
      <c r="D218" s="174" t="s">
        <v>165</v>
      </c>
      <c r="E218" s="175" t="s">
        <v>305</v>
      </c>
      <c r="F218" s="176" t="s">
        <v>306</v>
      </c>
      <c r="G218" s="177" t="s">
        <v>182</v>
      </c>
      <c r="H218" s="178" t="n">
        <v>3.76</v>
      </c>
      <c r="I218" s="179"/>
      <c r="J218" s="178" t="n">
        <f aca="false">ROUND(I218*H218,3)</f>
        <v>0</v>
      </c>
      <c r="K218" s="180"/>
      <c r="L218" s="23"/>
      <c r="M218" s="181"/>
      <c r="N218" s="182" t="s">
        <v>42</v>
      </c>
      <c r="P218" s="183" t="n">
        <f aca="false">O218*H218</f>
        <v>0</v>
      </c>
      <c r="Q218" s="183" t="n">
        <v>7.956E-005</v>
      </c>
      <c r="R218" s="183" t="n">
        <f aca="false">Q218*H218</f>
        <v>0.0002991456</v>
      </c>
      <c r="S218" s="183" t="n">
        <v>0</v>
      </c>
      <c r="T218" s="184" t="n">
        <f aca="false">S218*H218</f>
        <v>0</v>
      </c>
      <c r="AR218" s="185" t="s">
        <v>169</v>
      </c>
      <c r="AT218" s="185" t="s">
        <v>165</v>
      </c>
      <c r="AU218" s="185" t="s">
        <v>90</v>
      </c>
      <c r="AY218" s="3" t="s">
        <v>163</v>
      </c>
      <c r="BE218" s="186" t="n">
        <f aca="false">IF(N218="základná",J218,0)</f>
        <v>0</v>
      </c>
      <c r="BF218" s="186" t="n">
        <f aca="false">IF(N218="znížená",J218,0)</f>
        <v>0</v>
      </c>
      <c r="BG218" s="186" t="n">
        <f aca="false">IF(N218="zákl. prenesená",J218,0)</f>
        <v>0</v>
      </c>
      <c r="BH218" s="186" t="n">
        <f aca="false">IF(N218="zníž. prenesená",J218,0)</f>
        <v>0</v>
      </c>
      <c r="BI218" s="186" t="n">
        <f aca="false">IF(N218="nulová",J218,0)</f>
        <v>0</v>
      </c>
      <c r="BJ218" s="3" t="s">
        <v>90</v>
      </c>
      <c r="BK218" s="187" t="n">
        <f aca="false">ROUND(I218*H218,3)</f>
        <v>0</v>
      </c>
      <c r="BL218" s="3" t="s">
        <v>169</v>
      </c>
      <c r="BM218" s="185" t="s">
        <v>307</v>
      </c>
    </row>
    <row r="219" s="188" customFormat="true" ht="11.25" hidden="false" customHeight="false" outlineLevel="0" collapsed="false">
      <c r="B219" s="189"/>
      <c r="D219" s="190" t="s">
        <v>171</v>
      </c>
      <c r="E219" s="191"/>
      <c r="F219" s="192" t="s">
        <v>184</v>
      </c>
      <c r="H219" s="193" t="n">
        <v>1.83</v>
      </c>
      <c r="I219" s="194"/>
      <c r="L219" s="189"/>
      <c r="M219" s="195"/>
      <c r="T219" s="196"/>
      <c r="AT219" s="191" t="s">
        <v>171</v>
      </c>
      <c r="AU219" s="191" t="s">
        <v>90</v>
      </c>
      <c r="AV219" s="188" t="s">
        <v>90</v>
      </c>
      <c r="AW219" s="188" t="s">
        <v>31</v>
      </c>
      <c r="AX219" s="188" t="s">
        <v>77</v>
      </c>
      <c r="AY219" s="191" t="s">
        <v>163</v>
      </c>
    </row>
    <row r="220" s="188" customFormat="true" ht="11.25" hidden="false" customHeight="false" outlineLevel="0" collapsed="false">
      <c r="B220" s="189"/>
      <c r="D220" s="190" t="s">
        <v>171</v>
      </c>
      <c r="E220" s="191"/>
      <c r="F220" s="192" t="s">
        <v>185</v>
      </c>
      <c r="H220" s="193" t="n">
        <v>1.93</v>
      </c>
      <c r="I220" s="194"/>
      <c r="L220" s="189"/>
      <c r="M220" s="195"/>
      <c r="T220" s="196"/>
      <c r="AT220" s="191" t="s">
        <v>171</v>
      </c>
      <c r="AU220" s="191" t="s">
        <v>90</v>
      </c>
      <c r="AV220" s="188" t="s">
        <v>90</v>
      </c>
      <c r="AW220" s="188" t="s">
        <v>31</v>
      </c>
      <c r="AX220" s="188" t="s">
        <v>77</v>
      </c>
      <c r="AY220" s="191" t="s">
        <v>163</v>
      </c>
    </row>
    <row r="221" s="197" customFormat="true" ht="11.25" hidden="false" customHeight="false" outlineLevel="0" collapsed="false">
      <c r="B221" s="198"/>
      <c r="D221" s="190" t="s">
        <v>171</v>
      </c>
      <c r="E221" s="199"/>
      <c r="F221" s="200" t="s">
        <v>186</v>
      </c>
      <c r="H221" s="201" t="n">
        <v>3.76</v>
      </c>
      <c r="I221" s="202"/>
      <c r="L221" s="198"/>
      <c r="M221" s="203"/>
      <c r="T221" s="204"/>
      <c r="AT221" s="199" t="s">
        <v>171</v>
      </c>
      <c r="AU221" s="199" t="s">
        <v>90</v>
      </c>
      <c r="AV221" s="197" t="s">
        <v>169</v>
      </c>
      <c r="AW221" s="197" t="s">
        <v>31</v>
      </c>
      <c r="AX221" s="197" t="s">
        <v>84</v>
      </c>
      <c r="AY221" s="199" t="s">
        <v>163</v>
      </c>
    </row>
    <row r="222" s="22" customFormat="true" ht="37.9" hidden="false" customHeight="true" outlineLevel="0" collapsed="false">
      <c r="B222" s="173"/>
      <c r="C222" s="174" t="s">
        <v>308</v>
      </c>
      <c r="D222" s="174" t="s">
        <v>165</v>
      </c>
      <c r="E222" s="175" t="s">
        <v>309</v>
      </c>
      <c r="F222" s="176" t="s">
        <v>310</v>
      </c>
      <c r="G222" s="177" t="s">
        <v>182</v>
      </c>
      <c r="H222" s="178" t="n">
        <v>103</v>
      </c>
      <c r="I222" s="179"/>
      <c r="J222" s="178" t="n">
        <f aca="false">ROUND(I222*H222,3)</f>
        <v>0</v>
      </c>
      <c r="K222" s="180"/>
      <c r="L222" s="23"/>
      <c r="M222" s="181"/>
      <c r="N222" s="182" t="s">
        <v>42</v>
      </c>
      <c r="P222" s="183" t="n">
        <f aca="false">O222*H222</f>
        <v>0</v>
      </c>
      <c r="Q222" s="183" t="n">
        <v>0</v>
      </c>
      <c r="R222" s="183" t="n">
        <f aca="false">Q222*H222</f>
        <v>0</v>
      </c>
      <c r="S222" s="183" t="n">
        <v>0</v>
      </c>
      <c r="T222" s="184" t="n">
        <f aca="false">S222*H222</f>
        <v>0</v>
      </c>
      <c r="AR222" s="185" t="s">
        <v>169</v>
      </c>
      <c r="AT222" s="185" t="s">
        <v>165</v>
      </c>
      <c r="AU222" s="185" t="s">
        <v>90</v>
      </c>
      <c r="AY222" s="3" t="s">
        <v>163</v>
      </c>
      <c r="BE222" s="186" t="n">
        <f aca="false">IF(N222="základná",J222,0)</f>
        <v>0</v>
      </c>
      <c r="BF222" s="186" t="n">
        <f aca="false">IF(N222="znížená",J222,0)</f>
        <v>0</v>
      </c>
      <c r="BG222" s="186" t="n">
        <f aca="false">IF(N222="zákl. prenesená",J222,0)</f>
        <v>0</v>
      </c>
      <c r="BH222" s="186" t="n">
        <f aca="false">IF(N222="zníž. prenesená",J222,0)</f>
        <v>0</v>
      </c>
      <c r="BI222" s="186" t="n">
        <f aca="false">IF(N222="nulová",J222,0)</f>
        <v>0</v>
      </c>
      <c r="BJ222" s="3" t="s">
        <v>90</v>
      </c>
      <c r="BK222" s="187" t="n">
        <f aca="false">ROUND(I222*H222,3)</f>
        <v>0</v>
      </c>
      <c r="BL222" s="3" t="s">
        <v>169</v>
      </c>
      <c r="BM222" s="185" t="s">
        <v>311</v>
      </c>
    </row>
    <row r="223" s="205" customFormat="true" ht="11.25" hidden="false" customHeight="false" outlineLevel="0" collapsed="false">
      <c r="B223" s="206"/>
      <c r="D223" s="190" t="s">
        <v>171</v>
      </c>
      <c r="E223" s="207"/>
      <c r="F223" s="208" t="s">
        <v>312</v>
      </c>
      <c r="H223" s="207"/>
      <c r="I223" s="209"/>
      <c r="L223" s="206"/>
      <c r="M223" s="210"/>
      <c r="T223" s="211"/>
      <c r="AT223" s="207" t="s">
        <v>171</v>
      </c>
      <c r="AU223" s="207" t="s">
        <v>90</v>
      </c>
      <c r="AV223" s="205" t="s">
        <v>84</v>
      </c>
      <c r="AW223" s="205" t="s">
        <v>31</v>
      </c>
      <c r="AX223" s="205" t="s">
        <v>77</v>
      </c>
      <c r="AY223" s="207" t="s">
        <v>163</v>
      </c>
    </row>
    <row r="224" s="188" customFormat="true" ht="11.25" hidden="false" customHeight="false" outlineLevel="0" collapsed="false">
      <c r="B224" s="189"/>
      <c r="D224" s="190" t="s">
        <v>171</v>
      </c>
      <c r="E224" s="191"/>
      <c r="F224" s="192" t="s">
        <v>257</v>
      </c>
      <c r="H224" s="193" t="n">
        <v>51</v>
      </c>
      <c r="I224" s="194"/>
      <c r="L224" s="189"/>
      <c r="M224" s="195"/>
      <c r="T224" s="196"/>
      <c r="AT224" s="191" t="s">
        <v>171</v>
      </c>
      <c r="AU224" s="191" t="s">
        <v>90</v>
      </c>
      <c r="AV224" s="188" t="s">
        <v>90</v>
      </c>
      <c r="AW224" s="188" t="s">
        <v>31</v>
      </c>
      <c r="AX224" s="188" t="s">
        <v>77</v>
      </c>
      <c r="AY224" s="191" t="s">
        <v>163</v>
      </c>
    </row>
    <row r="225" s="205" customFormat="true" ht="11.25" hidden="false" customHeight="false" outlineLevel="0" collapsed="false">
      <c r="B225" s="206"/>
      <c r="D225" s="190" t="s">
        <v>171</v>
      </c>
      <c r="E225" s="207"/>
      <c r="F225" s="208" t="s">
        <v>313</v>
      </c>
      <c r="H225" s="207"/>
      <c r="I225" s="209"/>
      <c r="L225" s="206"/>
      <c r="M225" s="210"/>
      <c r="T225" s="211"/>
      <c r="AT225" s="207" t="s">
        <v>171</v>
      </c>
      <c r="AU225" s="207" t="s">
        <v>90</v>
      </c>
      <c r="AV225" s="205" t="s">
        <v>84</v>
      </c>
      <c r="AW225" s="205" t="s">
        <v>31</v>
      </c>
      <c r="AX225" s="205" t="s">
        <v>77</v>
      </c>
      <c r="AY225" s="207" t="s">
        <v>163</v>
      </c>
    </row>
    <row r="226" s="188" customFormat="true" ht="11.25" hidden="false" customHeight="false" outlineLevel="0" collapsed="false">
      <c r="B226" s="189"/>
      <c r="D226" s="190" t="s">
        <v>171</v>
      </c>
      <c r="E226" s="191"/>
      <c r="F226" s="192" t="s">
        <v>314</v>
      </c>
      <c r="H226" s="193" t="n">
        <v>52</v>
      </c>
      <c r="I226" s="194"/>
      <c r="L226" s="189"/>
      <c r="M226" s="195"/>
      <c r="T226" s="196"/>
      <c r="AT226" s="191" t="s">
        <v>171</v>
      </c>
      <c r="AU226" s="191" t="s">
        <v>90</v>
      </c>
      <c r="AV226" s="188" t="s">
        <v>90</v>
      </c>
      <c r="AW226" s="188" t="s">
        <v>31</v>
      </c>
      <c r="AX226" s="188" t="s">
        <v>77</v>
      </c>
      <c r="AY226" s="191" t="s">
        <v>163</v>
      </c>
    </row>
    <row r="227" s="197" customFormat="true" ht="11.25" hidden="false" customHeight="false" outlineLevel="0" collapsed="false">
      <c r="B227" s="198"/>
      <c r="D227" s="190" t="s">
        <v>171</v>
      </c>
      <c r="E227" s="199"/>
      <c r="F227" s="200" t="s">
        <v>186</v>
      </c>
      <c r="H227" s="201" t="n">
        <v>103</v>
      </c>
      <c r="I227" s="202"/>
      <c r="L227" s="198"/>
      <c r="M227" s="203"/>
      <c r="T227" s="204"/>
      <c r="AT227" s="199" t="s">
        <v>171</v>
      </c>
      <c r="AU227" s="199" t="s">
        <v>90</v>
      </c>
      <c r="AV227" s="197" t="s">
        <v>169</v>
      </c>
      <c r="AW227" s="197" t="s">
        <v>31</v>
      </c>
      <c r="AX227" s="197" t="s">
        <v>84</v>
      </c>
      <c r="AY227" s="199" t="s">
        <v>163</v>
      </c>
    </row>
    <row r="228" s="160" customFormat="true" ht="22.9" hidden="false" customHeight="true" outlineLevel="0" collapsed="false">
      <c r="B228" s="161"/>
      <c r="D228" s="162" t="s">
        <v>76</v>
      </c>
      <c r="E228" s="171" t="s">
        <v>217</v>
      </c>
      <c r="F228" s="171" t="s">
        <v>315</v>
      </c>
      <c r="I228" s="164"/>
      <c r="J228" s="172" t="n">
        <f aca="false">BK228</f>
        <v>0</v>
      </c>
      <c r="L228" s="161"/>
      <c r="M228" s="166"/>
      <c r="P228" s="167" t="n">
        <f aca="false">SUM(P229:P261)</f>
        <v>0</v>
      </c>
      <c r="R228" s="167" t="n">
        <f aca="false">SUM(R229:R261)</f>
        <v>0.10494279</v>
      </c>
      <c r="T228" s="168" t="n">
        <f aca="false">SUM(T229:T261)</f>
        <v>27.03945</v>
      </c>
      <c r="AR228" s="162" t="s">
        <v>84</v>
      </c>
      <c r="AT228" s="169" t="s">
        <v>76</v>
      </c>
      <c r="AU228" s="169" t="s">
        <v>84</v>
      </c>
      <c r="AY228" s="162" t="s">
        <v>163</v>
      </c>
      <c r="BK228" s="170" t="n">
        <f aca="false">SUM(BK229:BK261)</f>
        <v>0</v>
      </c>
    </row>
    <row r="229" s="22" customFormat="true" ht="24.2" hidden="false" customHeight="true" outlineLevel="0" collapsed="false">
      <c r="B229" s="173"/>
      <c r="C229" s="174" t="s">
        <v>316</v>
      </c>
      <c r="D229" s="174" t="s">
        <v>165</v>
      </c>
      <c r="E229" s="175" t="s">
        <v>317</v>
      </c>
      <c r="F229" s="176" t="s">
        <v>318</v>
      </c>
      <c r="G229" s="177" t="s">
        <v>202</v>
      </c>
      <c r="H229" s="178" t="n">
        <v>66.819</v>
      </c>
      <c r="I229" s="179"/>
      <c r="J229" s="178" t="n">
        <f aca="false">ROUND(I229*H229,3)</f>
        <v>0</v>
      </c>
      <c r="K229" s="180"/>
      <c r="L229" s="23"/>
      <c r="M229" s="181"/>
      <c r="N229" s="182" t="s">
        <v>42</v>
      </c>
      <c r="P229" s="183" t="n">
        <f aca="false">O229*H229</f>
        <v>0</v>
      </c>
      <c r="Q229" s="183" t="n">
        <v>0.00153</v>
      </c>
      <c r="R229" s="183" t="n">
        <f aca="false">Q229*H229</f>
        <v>0.10223307</v>
      </c>
      <c r="S229" s="183" t="n">
        <v>0</v>
      </c>
      <c r="T229" s="184" t="n">
        <f aca="false">S229*H229</f>
        <v>0</v>
      </c>
      <c r="AR229" s="185" t="s">
        <v>169</v>
      </c>
      <c r="AT229" s="185" t="s">
        <v>165</v>
      </c>
      <c r="AU229" s="185" t="s">
        <v>90</v>
      </c>
      <c r="AY229" s="3" t="s">
        <v>163</v>
      </c>
      <c r="BE229" s="186" t="n">
        <f aca="false">IF(N229="základná",J229,0)</f>
        <v>0</v>
      </c>
      <c r="BF229" s="186" t="n">
        <f aca="false">IF(N229="znížená",J229,0)</f>
        <v>0</v>
      </c>
      <c r="BG229" s="186" t="n">
        <f aca="false">IF(N229="zákl. prenesená",J229,0)</f>
        <v>0</v>
      </c>
      <c r="BH229" s="186" t="n">
        <f aca="false">IF(N229="zníž. prenesená",J229,0)</f>
        <v>0</v>
      </c>
      <c r="BI229" s="186" t="n">
        <f aca="false">IF(N229="nulová",J229,0)</f>
        <v>0</v>
      </c>
      <c r="BJ229" s="3" t="s">
        <v>90</v>
      </c>
      <c r="BK229" s="187" t="n">
        <f aca="false">ROUND(I229*H229,3)</f>
        <v>0</v>
      </c>
      <c r="BL229" s="3" t="s">
        <v>169</v>
      </c>
      <c r="BM229" s="185" t="s">
        <v>319</v>
      </c>
    </row>
    <row r="230" s="188" customFormat="true" ht="11.25" hidden="false" customHeight="false" outlineLevel="0" collapsed="false">
      <c r="B230" s="189"/>
      <c r="D230" s="190" t="s">
        <v>171</v>
      </c>
      <c r="E230" s="191"/>
      <c r="F230" s="192" t="s">
        <v>112</v>
      </c>
      <c r="H230" s="193" t="n">
        <v>66.819</v>
      </c>
      <c r="I230" s="194"/>
      <c r="L230" s="189"/>
      <c r="M230" s="195"/>
      <c r="T230" s="196"/>
      <c r="AT230" s="191" t="s">
        <v>171</v>
      </c>
      <c r="AU230" s="191" t="s">
        <v>90</v>
      </c>
      <c r="AV230" s="188" t="s">
        <v>90</v>
      </c>
      <c r="AW230" s="188" t="s">
        <v>31</v>
      </c>
      <c r="AX230" s="188" t="s">
        <v>84</v>
      </c>
      <c r="AY230" s="191" t="s">
        <v>163</v>
      </c>
    </row>
    <row r="231" s="22" customFormat="true" ht="37.9" hidden="false" customHeight="true" outlineLevel="0" collapsed="false">
      <c r="B231" s="173"/>
      <c r="C231" s="174" t="s">
        <v>320</v>
      </c>
      <c r="D231" s="174" t="s">
        <v>165</v>
      </c>
      <c r="E231" s="175" t="s">
        <v>321</v>
      </c>
      <c r="F231" s="176" t="s">
        <v>322</v>
      </c>
      <c r="G231" s="177" t="s">
        <v>323</v>
      </c>
      <c r="H231" s="178" t="n">
        <v>20</v>
      </c>
      <c r="I231" s="179"/>
      <c r="J231" s="178" t="n">
        <f aca="false">ROUND(I231*H231,3)</f>
        <v>0</v>
      </c>
      <c r="K231" s="180"/>
      <c r="L231" s="23"/>
      <c r="M231" s="181"/>
      <c r="N231" s="182" t="s">
        <v>42</v>
      </c>
      <c r="P231" s="183" t="n">
        <f aca="false">O231*H231</f>
        <v>0</v>
      </c>
      <c r="Q231" s="183" t="n">
        <v>0.00013438</v>
      </c>
      <c r="R231" s="183" t="n">
        <f aca="false">Q231*H231</f>
        <v>0.0026876</v>
      </c>
      <c r="S231" s="183" t="n">
        <v>0</v>
      </c>
      <c r="T231" s="184" t="n">
        <f aca="false">S231*H231</f>
        <v>0</v>
      </c>
      <c r="AR231" s="185" t="s">
        <v>169</v>
      </c>
      <c r="AT231" s="185" t="s">
        <v>165</v>
      </c>
      <c r="AU231" s="185" t="s">
        <v>90</v>
      </c>
      <c r="AY231" s="3" t="s">
        <v>163</v>
      </c>
      <c r="BE231" s="186" t="n">
        <f aca="false">IF(N231="základná",J231,0)</f>
        <v>0</v>
      </c>
      <c r="BF231" s="186" t="n">
        <f aca="false">IF(N231="znížená",J231,0)</f>
        <v>0</v>
      </c>
      <c r="BG231" s="186" t="n">
        <f aca="false">IF(N231="zákl. prenesená",J231,0)</f>
        <v>0</v>
      </c>
      <c r="BH231" s="186" t="n">
        <f aca="false">IF(N231="zníž. prenesená",J231,0)</f>
        <v>0</v>
      </c>
      <c r="BI231" s="186" t="n">
        <f aca="false">IF(N231="nulová",J231,0)</f>
        <v>0</v>
      </c>
      <c r="BJ231" s="3" t="s">
        <v>90</v>
      </c>
      <c r="BK231" s="187" t="n">
        <f aca="false">ROUND(I231*H231,3)</f>
        <v>0</v>
      </c>
      <c r="BL231" s="3" t="s">
        <v>169</v>
      </c>
      <c r="BM231" s="185" t="s">
        <v>324</v>
      </c>
    </row>
    <row r="232" s="188" customFormat="true" ht="11.25" hidden="false" customHeight="false" outlineLevel="0" collapsed="false">
      <c r="B232" s="189"/>
      <c r="D232" s="190" t="s">
        <v>171</v>
      </c>
      <c r="E232" s="191"/>
      <c r="F232" s="192" t="s">
        <v>325</v>
      </c>
      <c r="H232" s="193" t="n">
        <v>20</v>
      </c>
      <c r="I232" s="194"/>
      <c r="L232" s="189"/>
      <c r="M232" s="195"/>
      <c r="T232" s="196"/>
      <c r="AT232" s="191" t="s">
        <v>171</v>
      </c>
      <c r="AU232" s="191" t="s">
        <v>90</v>
      </c>
      <c r="AV232" s="188" t="s">
        <v>90</v>
      </c>
      <c r="AW232" s="188" t="s">
        <v>31</v>
      </c>
      <c r="AX232" s="188" t="s">
        <v>84</v>
      </c>
      <c r="AY232" s="191" t="s">
        <v>163</v>
      </c>
    </row>
    <row r="233" s="22" customFormat="true" ht="33" hidden="false" customHeight="true" outlineLevel="0" collapsed="false">
      <c r="B233" s="173"/>
      <c r="C233" s="174" t="s">
        <v>326</v>
      </c>
      <c r="D233" s="174" t="s">
        <v>165</v>
      </c>
      <c r="E233" s="175" t="s">
        <v>327</v>
      </c>
      <c r="F233" s="176" t="s">
        <v>328</v>
      </c>
      <c r="G233" s="177" t="s">
        <v>175</v>
      </c>
      <c r="H233" s="178" t="n">
        <v>0.15</v>
      </c>
      <c r="I233" s="179"/>
      <c r="J233" s="178" t="n">
        <f aca="false">ROUND(I233*H233,3)</f>
        <v>0</v>
      </c>
      <c r="K233" s="180"/>
      <c r="L233" s="23"/>
      <c r="M233" s="181"/>
      <c r="N233" s="182" t="s">
        <v>42</v>
      </c>
      <c r="P233" s="183" t="n">
        <f aca="false">O233*H233</f>
        <v>0</v>
      </c>
      <c r="Q233" s="183" t="n">
        <v>0</v>
      </c>
      <c r="R233" s="183" t="n">
        <f aca="false">Q233*H233</f>
        <v>0</v>
      </c>
      <c r="S233" s="183" t="n">
        <v>2.2</v>
      </c>
      <c r="T233" s="184" t="n">
        <f aca="false">S233*H233</f>
        <v>0.33</v>
      </c>
      <c r="AR233" s="185" t="s">
        <v>169</v>
      </c>
      <c r="AT233" s="185" t="s">
        <v>165</v>
      </c>
      <c r="AU233" s="185" t="s">
        <v>90</v>
      </c>
      <c r="AY233" s="3" t="s">
        <v>163</v>
      </c>
      <c r="BE233" s="186" t="n">
        <f aca="false">IF(N233="základná",J233,0)</f>
        <v>0</v>
      </c>
      <c r="BF233" s="186" t="n">
        <f aca="false">IF(N233="znížená",J233,0)</f>
        <v>0</v>
      </c>
      <c r="BG233" s="186" t="n">
        <f aca="false">IF(N233="zákl. prenesená",J233,0)</f>
        <v>0</v>
      </c>
      <c r="BH233" s="186" t="n">
        <f aca="false">IF(N233="zníž. prenesená",J233,0)</f>
        <v>0</v>
      </c>
      <c r="BI233" s="186" t="n">
        <f aca="false">IF(N233="nulová",J233,0)</f>
        <v>0</v>
      </c>
      <c r="BJ233" s="3" t="s">
        <v>90</v>
      </c>
      <c r="BK233" s="187" t="n">
        <f aca="false">ROUND(I233*H233,3)</f>
        <v>0</v>
      </c>
      <c r="BL233" s="3" t="s">
        <v>169</v>
      </c>
      <c r="BM233" s="185" t="s">
        <v>329</v>
      </c>
    </row>
    <row r="234" s="188" customFormat="true" ht="11.25" hidden="false" customHeight="false" outlineLevel="0" collapsed="false">
      <c r="B234" s="189"/>
      <c r="D234" s="190" t="s">
        <v>171</v>
      </c>
      <c r="E234" s="191"/>
      <c r="F234" s="192" t="s">
        <v>330</v>
      </c>
      <c r="H234" s="193" t="n">
        <v>0.15</v>
      </c>
      <c r="I234" s="194"/>
      <c r="L234" s="189"/>
      <c r="M234" s="195"/>
      <c r="T234" s="196"/>
      <c r="AT234" s="191" t="s">
        <v>171</v>
      </c>
      <c r="AU234" s="191" t="s">
        <v>90</v>
      </c>
      <c r="AV234" s="188" t="s">
        <v>90</v>
      </c>
      <c r="AW234" s="188" t="s">
        <v>31</v>
      </c>
      <c r="AX234" s="188" t="s">
        <v>84</v>
      </c>
      <c r="AY234" s="191" t="s">
        <v>163</v>
      </c>
    </row>
    <row r="235" s="22" customFormat="true" ht="37.9" hidden="false" customHeight="true" outlineLevel="0" collapsed="false">
      <c r="B235" s="173"/>
      <c r="C235" s="174" t="s">
        <v>331</v>
      </c>
      <c r="D235" s="174" t="s">
        <v>165</v>
      </c>
      <c r="E235" s="175" t="s">
        <v>332</v>
      </c>
      <c r="F235" s="176" t="s">
        <v>333</v>
      </c>
      <c r="G235" s="177" t="s">
        <v>175</v>
      </c>
      <c r="H235" s="178" t="n">
        <v>1.868</v>
      </c>
      <c r="I235" s="179"/>
      <c r="J235" s="178" t="n">
        <f aca="false">ROUND(I235*H235,3)</f>
        <v>0</v>
      </c>
      <c r="K235" s="180"/>
      <c r="L235" s="23"/>
      <c r="M235" s="181"/>
      <c r="N235" s="182" t="s">
        <v>42</v>
      </c>
      <c r="P235" s="183" t="n">
        <f aca="false">O235*H235</f>
        <v>0</v>
      </c>
      <c r="Q235" s="183" t="n">
        <v>0</v>
      </c>
      <c r="R235" s="183" t="n">
        <f aca="false">Q235*H235</f>
        <v>0</v>
      </c>
      <c r="S235" s="183" t="n">
        <v>2.2</v>
      </c>
      <c r="T235" s="184" t="n">
        <f aca="false">S235*H235</f>
        <v>4.1096</v>
      </c>
      <c r="AR235" s="185" t="s">
        <v>169</v>
      </c>
      <c r="AT235" s="185" t="s">
        <v>165</v>
      </c>
      <c r="AU235" s="185" t="s">
        <v>90</v>
      </c>
      <c r="AY235" s="3" t="s">
        <v>163</v>
      </c>
      <c r="BE235" s="186" t="n">
        <f aca="false">IF(N235="základná",J235,0)</f>
        <v>0</v>
      </c>
      <c r="BF235" s="186" t="n">
        <f aca="false">IF(N235="znížená",J235,0)</f>
        <v>0</v>
      </c>
      <c r="BG235" s="186" t="n">
        <f aca="false">IF(N235="zákl. prenesená",J235,0)</f>
        <v>0</v>
      </c>
      <c r="BH235" s="186" t="n">
        <f aca="false">IF(N235="zníž. prenesená",J235,0)</f>
        <v>0</v>
      </c>
      <c r="BI235" s="186" t="n">
        <f aca="false">IF(N235="nulová",J235,0)</f>
        <v>0</v>
      </c>
      <c r="BJ235" s="3" t="s">
        <v>90</v>
      </c>
      <c r="BK235" s="187" t="n">
        <f aca="false">ROUND(I235*H235,3)</f>
        <v>0</v>
      </c>
      <c r="BL235" s="3" t="s">
        <v>169</v>
      </c>
      <c r="BM235" s="185" t="s">
        <v>334</v>
      </c>
    </row>
    <row r="236" s="205" customFormat="true" ht="11.25" hidden="false" customHeight="false" outlineLevel="0" collapsed="false">
      <c r="B236" s="206"/>
      <c r="D236" s="190" t="s">
        <v>171</v>
      </c>
      <c r="E236" s="207"/>
      <c r="F236" s="208" t="s">
        <v>335</v>
      </c>
      <c r="H236" s="207"/>
      <c r="I236" s="209"/>
      <c r="L236" s="206"/>
      <c r="M236" s="210"/>
      <c r="T236" s="211"/>
      <c r="AT236" s="207" t="s">
        <v>171</v>
      </c>
      <c r="AU236" s="207" t="s">
        <v>90</v>
      </c>
      <c r="AV236" s="205" t="s">
        <v>84</v>
      </c>
      <c r="AW236" s="205" t="s">
        <v>31</v>
      </c>
      <c r="AX236" s="205" t="s">
        <v>77</v>
      </c>
      <c r="AY236" s="207" t="s">
        <v>163</v>
      </c>
    </row>
    <row r="237" s="188" customFormat="true" ht="11.25" hidden="false" customHeight="false" outlineLevel="0" collapsed="false">
      <c r="B237" s="189"/>
      <c r="D237" s="190" t="s">
        <v>171</v>
      </c>
      <c r="E237" s="191"/>
      <c r="F237" s="192" t="s">
        <v>336</v>
      </c>
      <c r="H237" s="193" t="n">
        <v>1.868</v>
      </c>
      <c r="I237" s="194"/>
      <c r="L237" s="189"/>
      <c r="M237" s="195"/>
      <c r="T237" s="196"/>
      <c r="AT237" s="191" t="s">
        <v>171</v>
      </c>
      <c r="AU237" s="191" t="s">
        <v>90</v>
      </c>
      <c r="AV237" s="188" t="s">
        <v>90</v>
      </c>
      <c r="AW237" s="188" t="s">
        <v>31</v>
      </c>
      <c r="AX237" s="188" t="s">
        <v>84</v>
      </c>
      <c r="AY237" s="191" t="s">
        <v>163</v>
      </c>
    </row>
    <row r="238" s="22" customFormat="true" ht="37.9" hidden="false" customHeight="true" outlineLevel="0" collapsed="false">
      <c r="B238" s="173"/>
      <c r="C238" s="174" t="s">
        <v>337</v>
      </c>
      <c r="D238" s="174" t="s">
        <v>165</v>
      </c>
      <c r="E238" s="175" t="s">
        <v>338</v>
      </c>
      <c r="F238" s="176" t="s">
        <v>339</v>
      </c>
      <c r="G238" s="177" t="s">
        <v>175</v>
      </c>
      <c r="H238" s="178" t="n">
        <v>7.474</v>
      </c>
      <c r="I238" s="179"/>
      <c r="J238" s="178" t="n">
        <f aca="false">ROUND(I238*H238,3)</f>
        <v>0</v>
      </c>
      <c r="K238" s="180"/>
      <c r="L238" s="23"/>
      <c r="M238" s="181"/>
      <c r="N238" s="182" t="s">
        <v>42</v>
      </c>
      <c r="P238" s="183" t="n">
        <f aca="false">O238*H238</f>
        <v>0</v>
      </c>
      <c r="Q238" s="183" t="n">
        <v>0</v>
      </c>
      <c r="R238" s="183" t="n">
        <f aca="false">Q238*H238</f>
        <v>0</v>
      </c>
      <c r="S238" s="183" t="n">
        <v>2.2</v>
      </c>
      <c r="T238" s="184" t="n">
        <f aca="false">S238*H238</f>
        <v>16.4428</v>
      </c>
      <c r="AR238" s="185" t="s">
        <v>169</v>
      </c>
      <c r="AT238" s="185" t="s">
        <v>165</v>
      </c>
      <c r="AU238" s="185" t="s">
        <v>90</v>
      </c>
      <c r="AY238" s="3" t="s">
        <v>163</v>
      </c>
      <c r="BE238" s="186" t="n">
        <f aca="false">IF(N238="základná",J238,0)</f>
        <v>0</v>
      </c>
      <c r="BF238" s="186" t="n">
        <f aca="false">IF(N238="znížená",J238,0)</f>
        <v>0</v>
      </c>
      <c r="BG238" s="186" t="n">
        <f aca="false">IF(N238="zákl. prenesená",J238,0)</f>
        <v>0</v>
      </c>
      <c r="BH238" s="186" t="n">
        <f aca="false">IF(N238="zníž. prenesená",J238,0)</f>
        <v>0</v>
      </c>
      <c r="BI238" s="186" t="n">
        <f aca="false">IF(N238="nulová",J238,0)</f>
        <v>0</v>
      </c>
      <c r="BJ238" s="3" t="s">
        <v>90</v>
      </c>
      <c r="BK238" s="187" t="n">
        <f aca="false">ROUND(I238*H238,3)</f>
        <v>0</v>
      </c>
      <c r="BL238" s="3" t="s">
        <v>169</v>
      </c>
      <c r="BM238" s="185" t="s">
        <v>340</v>
      </c>
    </row>
    <row r="239" s="205" customFormat="true" ht="11.25" hidden="false" customHeight="false" outlineLevel="0" collapsed="false">
      <c r="B239" s="206"/>
      <c r="D239" s="190" t="s">
        <v>171</v>
      </c>
      <c r="E239" s="207"/>
      <c r="F239" s="208" t="s">
        <v>335</v>
      </c>
      <c r="H239" s="207"/>
      <c r="I239" s="209"/>
      <c r="L239" s="206"/>
      <c r="M239" s="210"/>
      <c r="T239" s="211"/>
      <c r="AT239" s="207" t="s">
        <v>171</v>
      </c>
      <c r="AU239" s="207" t="s">
        <v>90</v>
      </c>
      <c r="AV239" s="205" t="s">
        <v>84</v>
      </c>
      <c r="AW239" s="205" t="s">
        <v>31</v>
      </c>
      <c r="AX239" s="205" t="s">
        <v>77</v>
      </c>
      <c r="AY239" s="207" t="s">
        <v>163</v>
      </c>
    </row>
    <row r="240" s="188" customFormat="true" ht="11.25" hidden="false" customHeight="false" outlineLevel="0" collapsed="false">
      <c r="B240" s="189"/>
      <c r="D240" s="190" t="s">
        <v>171</v>
      </c>
      <c r="E240" s="191"/>
      <c r="F240" s="192" t="s">
        <v>341</v>
      </c>
      <c r="H240" s="193" t="n">
        <v>7.474</v>
      </c>
      <c r="I240" s="194"/>
      <c r="L240" s="189"/>
      <c r="M240" s="195"/>
      <c r="T240" s="196"/>
      <c r="AT240" s="191" t="s">
        <v>171</v>
      </c>
      <c r="AU240" s="191" t="s">
        <v>90</v>
      </c>
      <c r="AV240" s="188" t="s">
        <v>90</v>
      </c>
      <c r="AW240" s="188" t="s">
        <v>31</v>
      </c>
      <c r="AX240" s="188" t="s">
        <v>84</v>
      </c>
      <c r="AY240" s="191" t="s">
        <v>163</v>
      </c>
    </row>
    <row r="241" s="22" customFormat="true" ht="33" hidden="false" customHeight="true" outlineLevel="0" collapsed="false">
      <c r="B241" s="173"/>
      <c r="C241" s="174" t="s">
        <v>342</v>
      </c>
      <c r="D241" s="174" t="s">
        <v>165</v>
      </c>
      <c r="E241" s="175" t="s">
        <v>343</v>
      </c>
      <c r="F241" s="176" t="s">
        <v>344</v>
      </c>
      <c r="G241" s="177" t="s">
        <v>175</v>
      </c>
      <c r="H241" s="178" t="n">
        <v>7.474</v>
      </c>
      <c r="I241" s="179"/>
      <c r="J241" s="178" t="n">
        <f aca="false">ROUND(I241*H241,3)</f>
        <v>0</v>
      </c>
      <c r="K241" s="180"/>
      <c r="L241" s="23"/>
      <c r="M241" s="181"/>
      <c r="N241" s="182" t="s">
        <v>42</v>
      </c>
      <c r="P241" s="183" t="n">
        <f aca="false">O241*H241</f>
        <v>0</v>
      </c>
      <c r="Q241" s="183" t="n">
        <v>0</v>
      </c>
      <c r="R241" s="183" t="n">
        <f aca="false">Q241*H241</f>
        <v>0</v>
      </c>
      <c r="S241" s="183" t="n">
        <v>0</v>
      </c>
      <c r="T241" s="184" t="n">
        <f aca="false">S241*H241</f>
        <v>0</v>
      </c>
      <c r="AR241" s="185" t="s">
        <v>169</v>
      </c>
      <c r="AT241" s="185" t="s">
        <v>165</v>
      </c>
      <c r="AU241" s="185" t="s">
        <v>90</v>
      </c>
      <c r="AY241" s="3" t="s">
        <v>163</v>
      </c>
      <c r="BE241" s="186" t="n">
        <f aca="false">IF(N241="základná",J241,0)</f>
        <v>0</v>
      </c>
      <c r="BF241" s="186" t="n">
        <f aca="false">IF(N241="znížená",J241,0)</f>
        <v>0</v>
      </c>
      <c r="BG241" s="186" t="n">
        <f aca="false">IF(N241="zákl. prenesená",J241,0)</f>
        <v>0</v>
      </c>
      <c r="BH241" s="186" t="n">
        <f aca="false">IF(N241="zníž. prenesená",J241,0)</f>
        <v>0</v>
      </c>
      <c r="BI241" s="186" t="n">
        <f aca="false">IF(N241="nulová",J241,0)</f>
        <v>0</v>
      </c>
      <c r="BJ241" s="3" t="s">
        <v>90</v>
      </c>
      <c r="BK241" s="187" t="n">
        <f aca="false">ROUND(I241*H241,3)</f>
        <v>0</v>
      </c>
      <c r="BL241" s="3" t="s">
        <v>169</v>
      </c>
      <c r="BM241" s="185" t="s">
        <v>345</v>
      </c>
    </row>
    <row r="242" s="205" customFormat="true" ht="11.25" hidden="false" customHeight="false" outlineLevel="0" collapsed="false">
      <c r="B242" s="206"/>
      <c r="D242" s="190" t="s">
        <v>171</v>
      </c>
      <c r="E242" s="207"/>
      <c r="F242" s="208" t="s">
        <v>335</v>
      </c>
      <c r="H242" s="207"/>
      <c r="I242" s="209"/>
      <c r="L242" s="206"/>
      <c r="M242" s="210"/>
      <c r="T242" s="211"/>
      <c r="AT242" s="207" t="s">
        <v>171</v>
      </c>
      <c r="AU242" s="207" t="s">
        <v>90</v>
      </c>
      <c r="AV242" s="205" t="s">
        <v>84</v>
      </c>
      <c r="AW242" s="205" t="s">
        <v>31</v>
      </c>
      <c r="AX242" s="205" t="s">
        <v>77</v>
      </c>
      <c r="AY242" s="207" t="s">
        <v>163</v>
      </c>
    </row>
    <row r="243" s="188" customFormat="true" ht="11.25" hidden="false" customHeight="false" outlineLevel="0" collapsed="false">
      <c r="B243" s="189"/>
      <c r="D243" s="190" t="s">
        <v>171</v>
      </c>
      <c r="E243" s="191"/>
      <c r="F243" s="192" t="s">
        <v>341</v>
      </c>
      <c r="H243" s="193" t="n">
        <v>7.474</v>
      </c>
      <c r="I243" s="194"/>
      <c r="L243" s="189"/>
      <c r="M243" s="195"/>
      <c r="T243" s="196"/>
      <c r="AT243" s="191" t="s">
        <v>171</v>
      </c>
      <c r="AU243" s="191" t="s">
        <v>90</v>
      </c>
      <c r="AV243" s="188" t="s">
        <v>90</v>
      </c>
      <c r="AW243" s="188" t="s">
        <v>31</v>
      </c>
      <c r="AX243" s="188" t="s">
        <v>84</v>
      </c>
      <c r="AY243" s="191" t="s">
        <v>163</v>
      </c>
    </row>
    <row r="244" s="22" customFormat="true" ht="37.9" hidden="false" customHeight="true" outlineLevel="0" collapsed="false">
      <c r="B244" s="173"/>
      <c r="C244" s="174" t="s">
        <v>346</v>
      </c>
      <c r="D244" s="174" t="s">
        <v>165</v>
      </c>
      <c r="E244" s="175" t="s">
        <v>347</v>
      </c>
      <c r="F244" s="176" t="s">
        <v>348</v>
      </c>
      <c r="G244" s="177" t="s">
        <v>202</v>
      </c>
      <c r="H244" s="178" t="n">
        <v>62.28</v>
      </c>
      <c r="I244" s="179"/>
      <c r="J244" s="178" t="n">
        <f aca="false">ROUND(I244*H244,3)</f>
        <v>0</v>
      </c>
      <c r="K244" s="180"/>
      <c r="L244" s="23"/>
      <c r="M244" s="181"/>
      <c r="N244" s="182" t="s">
        <v>42</v>
      </c>
      <c r="P244" s="183" t="n">
        <f aca="false">O244*H244</f>
        <v>0</v>
      </c>
      <c r="Q244" s="183" t="n">
        <v>0</v>
      </c>
      <c r="R244" s="183" t="n">
        <f aca="false">Q244*H244</f>
        <v>0</v>
      </c>
      <c r="S244" s="183" t="n">
        <v>0.065</v>
      </c>
      <c r="T244" s="184" t="n">
        <f aca="false">S244*H244</f>
        <v>4.0482</v>
      </c>
      <c r="AR244" s="185" t="s">
        <v>169</v>
      </c>
      <c r="AT244" s="185" t="s">
        <v>165</v>
      </c>
      <c r="AU244" s="185" t="s">
        <v>90</v>
      </c>
      <c r="AY244" s="3" t="s">
        <v>163</v>
      </c>
      <c r="BE244" s="186" t="n">
        <f aca="false">IF(N244="základná",J244,0)</f>
        <v>0</v>
      </c>
      <c r="BF244" s="186" t="n">
        <f aca="false">IF(N244="znížená",J244,0)</f>
        <v>0</v>
      </c>
      <c r="BG244" s="186" t="n">
        <f aca="false">IF(N244="zákl. prenesená",J244,0)</f>
        <v>0</v>
      </c>
      <c r="BH244" s="186" t="n">
        <f aca="false">IF(N244="zníž. prenesená",J244,0)</f>
        <v>0</v>
      </c>
      <c r="BI244" s="186" t="n">
        <f aca="false">IF(N244="nulová",J244,0)</f>
        <v>0</v>
      </c>
      <c r="BJ244" s="3" t="s">
        <v>90</v>
      </c>
      <c r="BK244" s="187" t="n">
        <f aca="false">ROUND(I244*H244,3)</f>
        <v>0</v>
      </c>
      <c r="BL244" s="3" t="s">
        <v>169</v>
      </c>
      <c r="BM244" s="185" t="s">
        <v>349</v>
      </c>
    </row>
    <row r="245" s="205" customFormat="true" ht="11.25" hidden="false" customHeight="false" outlineLevel="0" collapsed="false">
      <c r="B245" s="206"/>
      <c r="D245" s="190" t="s">
        <v>171</v>
      </c>
      <c r="E245" s="207"/>
      <c r="F245" s="208" t="s">
        <v>335</v>
      </c>
      <c r="H245" s="207"/>
      <c r="I245" s="209"/>
      <c r="L245" s="206"/>
      <c r="M245" s="210"/>
      <c r="T245" s="211"/>
      <c r="AT245" s="207" t="s">
        <v>171</v>
      </c>
      <c r="AU245" s="207" t="s">
        <v>90</v>
      </c>
      <c r="AV245" s="205" t="s">
        <v>84</v>
      </c>
      <c r="AW245" s="205" t="s">
        <v>31</v>
      </c>
      <c r="AX245" s="205" t="s">
        <v>77</v>
      </c>
      <c r="AY245" s="207" t="s">
        <v>163</v>
      </c>
    </row>
    <row r="246" s="188" customFormat="true" ht="11.25" hidden="false" customHeight="false" outlineLevel="0" collapsed="false">
      <c r="B246" s="189"/>
      <c r="D246" s="190" t="s">
        <v>171</v>
      </c>
      <c r="E246" s="191"/>
      <c r="F246" s="192" t="s">
        <v>350</v>
      </c>
      <c r="H246" s="193" t="n">
        <v>62.28</v>
      </c>
      <c r="I246" s="194"/>
      <c r="L246" s="189"/>
      <c r="M246" s="195"/>
      <c r="T246" s="196"/>
      <c r="AT246" s="191" t="s">
        <v>171</v>
      </c>
      <c r="AU246" s="191" t="s">
        <v>90</v>
      </c>
      <c r="AV246" s="188" t="s">
        <v>90</v>
      </c>
      <c r="AW246" s="188" t="s">
        <v>31</v>
      </c>
      <c r="AX246" s="188" t="s">
        <v>84</v>
      </c>
      <c r="AY246" s="191" t="s">
        <v>163</v>
      </c>
    </row>
    <row r="247" s="22" customFormat="true" ht="24.2" hidden="false" customHeight="true" outlineLevel="0" collapsed="false">
      <c r="B247" s="173"/>
      <c r="C247" s="174" t="s">
        <v>351</v>
      </c>
      <c r="D247" s="174" t="s">
        <v>165</v>
      </c>
      <c r="E247" s="175" t="s">
        <v>352</v>
      </c>
      <c r="F247" s="176" t="s">
        <v>353</v>
      </c>
      <c r="G247" s="177" t="s">
        <v>182</v>
      </c>
      <c r="H247" s="178" t="n">
        <v>4</v>
      </c>
      <c r="I247" s="179"/>
      <c r="J247" s="178" t="n">
        <f aca="false">ROUND(I247*H247,3)</f>
        <v>0</v>
      </c>
      <c r="K247" s="180"/>
      <c r="L247" s="23"/>
      <c r="M247" s="181"/>
      <c r="N247" s="182" t="s">
        <v>42</v>
      </c>
      <c r="P247" s="183" t="n">
        <f aca="false">O247*H247</f>
        <v>0</v>
      </c>
      <c r="Q247" s="183" t="n">
        <v>5.53E-006</v>
      </c>
      <c r="R247" s="183" t="n">
        <f aca="false">Q247*H247</f>
        <v>2.212E-005</v>
      </c>
      <c r="S247" s="183" t="n">
        <v>0</v>
      </c>
      <c r="T247" s="184" t="n">
        <f aca="false">S247*H247</f>
        <v>0</v>
      </c>
      <c r="AR247" s="185" t="s">
        <v>169</v>
      </c>
      <c r="AT247" s="185" t="s">
        <v>165</v>
      </c>
      <c r="AU247" s="185" t="s">
        <v>90</v>
      </c>
      <c r="AY247" s="3" t="s">
        <v>163</v>
      </c>
      <c r="BE247" s="186" t="n">
        <f aca="false">IF(N247="základná",J247,0)</f>
        <v>0</v>
      </c>
      <c r="BF247" s="186" t="n">
        <f aca="false">IF(N247="znížená",J247,0)</f>
        <v>0</v>
      </c>
      <c r="BG247" s="186" t="n">
        <f aca="false">IF(N247="zákl. prenesená",J247,0)</f>
        <v>0</v>
      </c>
      <c r="BH247" s="186" t="n">
        <f aca="false">IF(N247="zníž. prenesená",J247,0)</f>
        <v>0</v>
      </c>
      <c r="BI247" s="186" t="n">
        <f aca="false">IF(N247="nulová",J247,0)</f>
        <v>0</v>
      </c>
      <c r="BJ247" s="3" t="s">
        <v>90</v>
      </c>
      <c r="BK247" s="187" t="n">
        <f aca="false">ROUND(I247*H247,3)</f>
        <v>0</v>
      </c>
      <c r="BL247" s="3" t="s">
        <v>169</v>
      </c>
      <c r="BM247" s="185" t="s">
        <v>354</v>
      </c>
    </row>
    <row r="248" s="188" customFormat="true" ht="11.25" hidden="false" customHeight="false" outlineLevel="0" collapsed="false">
      <c r="B248" s="189"/>
      <c r="D248" s="190" t="s">
        <v>171</v>
      </c>
      <c r="E248" s="191"/>
      <c r="F248" s="192" t="s">
        <v>355</v>
      </c>
      <c r="H248" s="193" t="n">
        <v>4</v>
      </c>
      <c r="I248" s="194"/>
      <c r="L248" s="189"/>
      <c r="M248" s="195"/>
      <c r="T248" s="196"/>
      <c r="AT248" s="191" t="s">
        <v>171</v>
      </c>
      <c r="AU248" s="191" t="s">
        <v>90</v>
      </c>
      <c r="AV248" s="188" t="s">
        <v>90</v>
      </c>
      <c r="AW248" s="188" t="s">
        <v>31</v>
      </c>
      <c r="AX248" s="188" t="s">
        <v>84</v>
      </c>
      <c r="AY248" s="191" t="s">
        <v>163</v>
      </c>
    </row>
    <row r="249" s="22" customFormat="true" ht="24.2" hidden="false" customHeight="true" outlineLevel="0" collapsed="false">
      <c r="B249" s="173"/>
      <c r="C249" s="174" t="s">
        <v>356</v>
      </c>
      <c r="D249" s="174" t="s">
        <v>165</v>
      </c>
      <c r="E249" s="175" t="s">
        <v>357</v>
      </c>
      <c r="F249" s="176" t="s">
        <v>358</v>
      </c>
      <c r="G249" s="177" t="s">
        <v>202</v>
      </c>
      <c r="H249" s="178" t="n">
        <v>7.65</v>
      </c>
      <c r="I249" s="179"/>
      <c r="J249" s="178" t="n">
        <f aca="false">ROUND(I249*H249,3)</f>
        <v>0</v>
      </c>
      <c r="K249" s="180"/>
      <c r="L249" s="23"/>
      <c r="M249" s="181"/>
      <c r="N249" s="182" t="s">
        <v>42</v>
      </c>
      <c r="P249" s="183" t="n">
        <f aca="false">O249*H249</f>
        <v>0</v>
      </c>
      <c r="Q249" s="183" t="n">
        <v>0</v>
      </c>
      <c r="R249" s="183" t="n">
        <f aca="false">Q249*H249</f>
        <v>0</v>
      </c>
      <c r="S249" s="183" t="n">
        <v>0.061</v>
      </c>
      <c r="T249" s="184" t="n">
        <f aca="false">S249*H249</f>
        <v>0.46665</v>
      </c>
      <c r="AR249" s="185" t="s">
        <v>169</v>
      </c>
      <c r="AT249" s="185" t="s">
        <v>165</v>
      </c>
      <c r="AU249" s="185" t="s">
        <v>90</v>
      </c>
      <c r="AY249" s="3" t="s">
        <v>163</v>
      </c>
      <c r="BE249" s="186" t="n">
        <f aca="false">IF(N249="základná",J249,0)</f>
        <v>0</v>
      </c>
      <c r="BF249" s="186" t="n">
        <f aca="false">IF(N249="znížená",J249,0)</f>
        <v>0</v>
      </c>
      <c r="BG249" s="186" t="n">
        <f aca="false">IF(N249="zákl. prenesená",J249,0)</f>
        <v>0</v>
      </c>
      <c r="BH249" s="186" t="n">
        <f aca="false">IF(N249="zníž. prenesená",J249,0)</f>
        <v>0</v>
      </c>
      <c r="BI249" s="186" t="n">
        <f aca="false">IF(N249="nulová",J249,0)</f>
        <v>0</v>
      </c>
      <c r="BJ249" s="3" t="s">
        <v>90</v>
      </c>
      <c r="BK249" s="187" t="n">
        <f aca="false">ROUND(I249*H249,3)</f>
        <v>0</v>
      </c>
      <c r="BL249" s="3" t="s">
        <v>169</v>
      </c>
      <c r="BM249" s="185" t="s">
        <v>359</v>
      </c>
    </row>
    <row r="250" s="188" customFormat="true" ht="11.25" hidden="false" customHeight="false" outlineLevel="0" collapsed="false">
      <c r="B250" s="189"/>
      <c r="D250" s="190" t="s">
        <v>171</v>
      </c>
      <c r="E250" s="191"/>
      <c r="F250" s="192" t="s">
        <v>360</v>
      </c>
      <c r="H250" s="193" t="n">
        <v>7.65</v>
      </c>
      <c r="I250" s="194"/>
      <c r="L250" s="189"/>
      <c r="M250" s="195"/>
      <c r="T250" s="196"/>
      <c r="AT250" s="191" t="s">
        <v>171</v>
      </c>
      <c r="AU250" s="191" t="s">
        <v>90</v>
      </c>
      <c r="AV250" s="188" t="s">
        <v>90</v>
      </c>
      <c r="AW250" s="188" t="s">
        <v>31</v>
      </c>
      <c r="AX250" s="188" t="s">
        <v>84</v>
      </c>
      <c r="AY250" s="191" t="s">
        <v>163</v>
      </c>
    </row>
    <row r="251" s="22" customFormat="true" ht="37.9" hidden="false" customHeight="true" outlineLevel="0" collapsed="false">
      <c r="B251" s="173"/>
      <c r="C251" s="174" t="s">
        <v>361</v>
      </c>
      <c r="D251" s="174" t="s">
        <v>165</v>
      </c>
      <c r="E251" s="175" t="s">
        <v>362</v>
      </c>
      <c r="F251" s="176" t="s">
        <v>363</v>
      </c>
      <c r="G251" s="177" t="s">
        <v>202</v>
      </c>
      <c r="H251" s="178" t="n">
        <v>24.15</v>
      </c>
      <c r="I251" s="179"/>
      <c r="J251" s="178" t="n">
        <f aca="false">ROUND(I251*H251,3)</f>
        <v>0</v>
      </c>
      <c r="K251" s="180"/>
      <c r="L251" s="23"/>
      <c r="M251" s="181"/>
      <c r="N251" s="182" t="s">
        <v>42</v>
      </c>
      <c r="P251" s="183" t="n">
        <f aca="false">O251*H251</f>
        <v>0</v>
      </c>
      <c r="Q251" s="183" t="n">
        <v>0</v>
      </c>
      <c r="R251" s="183" t="n">
        <f aca="false">Q251*H251</f>
        <v>0</v>
      </c>
      <c r="S251" s="183" t="n">
        <v>0.068</v>
      </c>
      <c r="T251" s="184" t="n">
        <f aca="false">S251*H251</f>
        <v>1.6422</v>
      </c>
      <c r="AR251" s="185" t="s">
        <v>169</v>
      </c>
      <c r="AT251" s="185" t="s">
        <v>165</v>
      </c>
      <c r="AU251" s="185" t="s">
        <v>90</v>
      </c>
      <c r="AY251" s="3" t="s">
        <v>163</v>
      </c>
      <c r="BE251" s="186" t="n">
        <f aca="false">IF(N251="základná",J251,0)</f>
        <v>0</v>
      </c>
      <c r="BF251" s="186" t="n">
        <f aca="false">IF(N251="znížená",J251,0)</f>
        <v>0</v>
      </c>
      <c r="BG251" s="186" t="n">
        <f aca="false">IF(N251="zákl. prenesená",J251,0)</f>
        <v>0</v>
      </c>
      <c r="BH251" s="186" t="n">
        <f aca="false">IF(N251="zníž. prenesená",J251,0)</f>
        <v>0</v>
      </c>
      <c r="BI251" s="186" t="n">
        <f aca="false">IF(N251="nulová",J251,0)</f>
        <v>0</v>
      </c>
      <c r="BJ251" s="3" t="s">
        <v>90</v>
      </c>
      <c r="BK251" s="187" t="n">
        <f aca="false">ROUND(I251*H251,3)</f>
        <v>0</v>
      </c>
      <c r="BL251" s="3" t="s">
        <v>169</v>
      </c>
      <c r="BM251" s="185" t="s">
        <v>364</v>
      </c>
    </row>
    <row r="252" s="188" customFormat="true" ht="11.25" hidden="false" customHeight="false" outlineLevel="0" collapsed="false">
      <c r="B252" s="189"/>
      <c r="D252" s="190" t="s">
        <v>171</v>
      </c>
      <c r="E252" s="191"/>
      <c r="F252" s="192" t="s">
        <v>360</v>
      </c>
      <c r="H252" s="193" t="n">
        <v>7.65</v>
      </c>
      <c r="I252" s="194"/>
      <c r="L252" s="189"/>
      <c r="M252" s="195"/>
      <c r="T252" s="196"/>
      <c r="AT252" s="191" t="s">
        <v>171</v>
      </c>
      <c r="AU252" s="191" t="s">
        <v>90</v>
      </c>
      <c r="AV252" s="188" t="s">
        <v>90</v>
      </c>
      <c r="AW252" s="188" t="s">
        <v>31</v>
      </c>
      <c r="AX252" s="188" t="s">
        <v>77</v>
      </c>
      <c r="AY252" s="191" t="s">
        <v>163</v>
      </c>
    </row>
    <row r="253" s="188" customFormat="true" ht="11.25" hidden="false" customHeight="false" outlineLevel="0" collapsed="false">
      <c r="B253" s="189"/>
      <c r="D253" s="190" t="s">
        <v>171</v>
      </c>
      <c r="E253" s="191"/>
      <c r="F253" s="192" t="s">
        <v>247</v>
      </c>
      <c r="H253" s="193" t="n">
        <v>16.5</v>
      </c>
      <c r="I253" s="194"/>
      <c r="L253" s="189"/>
      <c r="M253" s="195"/>
      <c r="T253" s="196"/>
      <c r="AT253" s="191" t="s">
        <v>171</v>
      </c>
      <c r="AU253" s="191" t="s">
        <v>90</v>
      </c>
      <c r="AV253" s="188" t="s">
        <v>90</v>
      </c>
      <c r="AW253" s="188" t="s">
        <v>31</v>
      </c>
      <c r="AX253" s="188" t="s">
        <v>77</v>
      </c>
      <c r="AY253" s="191" t="s">
        <v>163</v>
      </c>
    </row>
    <row r="254" s="197" customFormat="true" ht="11.25" hidden="false" customHeight="false" outlineLevel="0" collapsed="false">
      <c r="B254" s="198"/>
      <c r="D254" s="190" t="s">
        <v>171</v>
      </c>
      <c r="E254" s="199"/>
      <c r="F254" s="200" t="s">
        <v>186</v>
      </c>
      <c r="H254" s="201" t="n">
        <v>24.15</v>
      </c>
      <c r="I254" s="202"/>
      <c r="L254" s="198"/>
      <c r="M254" s="203"/>
      <c r="T254" s="204"/>
      <c r="AT254" s="199" t="s">
        <v>171</v>
      </c>
      <c r="AU254" s="199" t="s">
        <v>90</v>
      </c>
      <c r="AV254" s="197" t="s">
        <v>169</v>
      </c>
      <c r="AW254" s="197" t="s">
        <v>31</v>
      </c>
      <c r="AX254" s="197" t="s">
        <v>84</v>
      </c>
      <c r="AY254" s="199" t="s">
        <v>163</v>
      </c>
    </row>
    <row r="255" s="22" customFormat="true" ht="21.75" hidden="false" customHeight="true" outlineLevel="0" collapsed="false">
      <c r="B255" s="173"/>
      <c r="C255" s="174" t="s">
        <v>365</v>
      </c>
      <c r="D255" s="174" t="s">
        <v>165</v>
      </c>
      <c r="E255" s="175" t="s">
        <v>366</v>
      </c>
      <c r="F255" s="176" t="s">
        <v>367</v>
      </c>
      <c r="G255" s="177" t="s">
        <v>168</v>
      </c>
      <c r="H255" s="178" t="n">
        <v>28.014</v>
      </c>
      <c r="I255" s="179"/>
      <c r="J255" s="178" t="n">
        <f aca="false">ROUND(I255*H255,3)</f>
        <v>0</v>
      </c>
      <c r="K255" s="180"/>
      <c r="L255" s="23"/>
      <c r="M255" s="181"/>
      <c r="N255" s="182" t="s">
        <v>42</v>
      </c>
      <c r="P255" s="183" t="n">
        <f aca="false">O255*H255</f>
        <v>0</v>
      </c>
      <c r="Q255" s="183" t="n">
        <v>0</v>
      </c>
      <c r="R255" s="183" t="n">
        <f aca="false">Q255*H255</f>
        <v>0</v>
      </c>
      <c r="S255" s="183" t="n">
        <v>0</v>
      </c>
      <c r="T255" s="184" t="n">
        <f aca="false">S255*H255</f>
        <v>0</v>
      </c>
      <c r="AR255" s="185" t="s">
        <v>169</v>
      </c>
      <c r="AT255" s="185" t="s">
        <v>165</v>
      </c>
      <c r="AU255" s="185" t="s">
        <v>90</v>
      </c>
      <c r="AY255" s="3" t="s">
        <v>163</v>
      </c>
      <c r="BE255" s="186" t="n">
        <f aca="false">IF(N255="základná",J255,0)</f>
        <v>0</v>
      </c>
      <c r="BF255" s="186" t="n">
        <f aca="false">IF(N255="znížená",J255,0)</f>
        <v>0</v>
      </c>
      <c r="BG255" s="186" t="n">
        <f aca="false">IF(N255="zákl. prenesená",J255,0)</f>
        <v>0</v>
      </c>
      <c r="BH255" s="186" t="n">
        <f aca="false">IF(N255="zníž. prenesená",J255,0)</f>
        <v>0</v>
      </c>
      <c r="BI255" s="186" t="n">
        <f aca="false">IF(N255="nulová",J255,0)</f>
        <v>0</v>
      </c>
      <c r="BJ255" s="3" t="s">
        <v>90</v>
      </c>
      <c r="BK255" s="187" t="n">
        <f aca="false">ROUND(I255*H255,3)</f>
        <v>0</v>
      </c>
      <c r="BL255" s="3" t="s">
        <v>169</v>
      </c>
      <c r="BM255" s="185" t="s">
        <v>368</v>
      </c>
    </row>
    <row r="256" s="22" customFormat="true" ht="24.2" hidden="false" customHeight="true" outlineLevel="0" collapsed="false">
      <c r="B256" s="173"/>
      <c r="C256" s="174" t="s">
        <v>369</v>
      </c>
      <c r="D256" s="174" t="s">
        <v>165</v>
      </c>
      <c r="E256" s="175" t="s">
        <v>370</v>
      </c>
      <c r="F256" s="176" t="s">
        <v>371</v>
      </c>
      <c r="G256" s="177" t="s">
        <v>168</v>
      </c>
      <c r="H256" s="178" t="n">
        <v>392.196</v>
      </c>
      <c r="I256" s="179"/>
      <c r="J256" s="178" t="n">
        <f aca="false">ROUND(I256*H256,3)</f>
        <v>0</v>
      </c>
      <c r="K256" s="180"/>
      <c r="L256" s="23"/>
      <c r="M256" s="181"/>
      <c r="N256" s="182" t="s">
        <v>42</v>
      </c>
      <c r="P256" s="183" t="n">
        <f aca="false">O256*H256</f>
        <v>0</v>
      </c>
      <c r="Q256" s="183" t="n">
        <v>0</v>
      </c>
      <c r="R256" s="183" t="n">
        <f aca="false">Q256*H256</f>
        <v>0</v>
      </c>
      <c r="S256" s="183" t="n">
        <v>0</v>
      </c>
      <c r="T256" s="184" t="n">
        <f aca="false">S256*H256</f>
        <v>0</v>
      </c>
      <c r="AR256" s="185" t="s">
        <v>169</v>
      </c>
      <c r="AT256" s="185" t="s">
        <v>165</v>
      </c>
      <c r="AU256" s="185" t="s">
        <v>90</v>
      </c>
      <c r="AY256" s="3" t="s">
        <v>163</v>
      </c>
      <c r="BE256" s="186" t="n">
        <f aca="false">IF(N256="základná",J256,0)</f>
        <v>0</v>
      </c>
      <c r="BF256" s="186" t="n">
        <f aca="false">IF(N256="znížená",J256,0)</f>
        <v>0</v>
      </c>
      <c r="BG256" s="186" t="n">
        <f aca="false">IF(N256="zákl. prenesená",J256,0)</f>
        <v>0</v>
      </c>
      <c r="BH256" s="186" t="n">
        <f aca="false">IF(N256="zníž. prenesená",J256,0)</f>
        <v>0</v>
      </c>
      <c r="BI256" s="186" t="n">
        <f aca="false">IF(N256="nulová",J256,0)</f>
        <v>0</v>
      </c>
      <c r="BJ256" s="3" t="s">
        <v>90</v>
      </c>
      <c r="BK256" s="187" t="n">
        <f aca="false">ROUND(I256*H256,3)</f>
        <v>0</v>
      </c>
      <c r="BL256" s="3" t="s">
        <v>169</v>
      </c>
      <c r="BM256" s="185" t="s">
        <v>372</v>
      </c>
    </row>
    <row r="257" s="188" customFormat="true" ht="11.25" hidden="false" customHeight="false" outlineLevel="0" collapsed="false">
      <c r="B257" s="189"/>
      <c r="D257" s="190" t="s">
        <v>171</v>
      </c>
      <c r="F257" s="192" t="s">
        <v>373</v>
      </c>
      <c r="H257" s="193" t="n">
        <v>392.196</v>
      </c>
      <c r="I257" s="194"/>
      <c r="L257" s="189"/>
      <c r="M257" s="195"/>
      <c r="T257" s="196"/>
      <c r="AT257" s="191" t="s">
        <v>171</v>
      </c>
      <c r="AU257" s="191" t="s">
        <v>90</v>
      </c>
      <c r="AV257" s="188" t="s">
        <v>90</v>
      </c>
      <c r="AW257" s="188" t="s">
        <v>2</v>
      </c>
      <c r="AX257" s="188" t="s">
        <v>84</v>
      </c>
      <c r="AY257" s="191" t="s">
        <v>163</v>
      </c>
    </row>
    <row r="258" s="22" customFormat="true" ht="24.2" hidden="false" customHeight="true" outlineLevel="0" collapsed="false">
      <c r="B258" s="173"/>
      <c r="C258" s="174" t="s">
        <v>374</v>
      </c>
      <c r="D258" s="174" t="s">
        <v>165</v>
      </c>
      <c r="E258" s="175" t="s">
        <v>375</v>
      </c>
      <c r="F258" s="176" t="s">
        <v>376</v>
      </c>
      <c r="G258" s="177" t="s">
        <v>168</v>
      </c>
      <c r="H258" s="178" t="n">
        <v>28.014</v>
      </c>
      <c r="I258" s="179"/>
      <c r="J258" s="178" t="n">
        <f aca="false">ROUND(I258*H258,3)</f>
        <v>0</v>
      </c>
      <c r="K258" s="180"/>
      <c r="L258" s="23"/>
      <c r="M258" s="181"/>
      <c r="N258" s="182" t="s">
        <v>42</v>
      </c>
      <c r="P258" s="183" t="n">
        <f aca="false">O258*H258</f>
        <v>0</v>
      </c>
      <c r="Q258" s="183" t="n">
        <v>0</v>
      </c>
      <c r="R258" s="183" t="n">
        <f aca="false">Q258*H258</f>
        <v>0</v>
      </c>
      <c r="S258" s="183" t="n">
        <v>0</v>
      </c>
      <c r="T258" s="184" t="n">
        <f aca="false">S258*H258</f>
        <v>0</v>
      </c>
      <c r="AR258" s="185" t="s">
        <v>169</v>
      </c>
      <c r="AT258" s="185" t="s">
        <v>165</v>
      </c>
      <c r="AU258" s="185" t="s">
        <v>90</v>
      </c>
      <c r="AY258" s="3" t="s">
        <v>163</v>
      </c>
      <c r="BE258" s="186" t="n">
        <f aca="false">IF(N258="základná",J258,0)</f>
        <v>0</v>
      </c>
      <c r="BF258" s="186" t="n">
        <f aca="false">IF(N258="znížená",J258,0)</f>
        <v>0</v>
      </c>
      <c r="BG258" s="186" t="n">
        <f aca="false">IF(N258="zákl. prenesená",J258,0)</f>
        <v>0</v>
      </c>
      <c r="BH258" s="186" t="n">
        <f aca="false">IF(N258="zníž. prenesená",J258,0)</f>
        <v>0</v>
      </c>
      <c r="BI258" s="186" t="n">
        <f aca="false">IF(N258="nulová",J258,0)</f>
        <v>0</v>
      </c>
      <c r="BJ258" s="3" t="s">
        <v>90</v>
      </c>
      <c r="BK258" s="187" t="n">
        <f aca="false">ROUND(I258*H258,3)</f>
        <v>0</v>
      </c>
      <c r="BL258" s="3" t="s">
        <v>169</v>
      </c>
      <c r="BM258" s="185" t="s">
        <v>377</v>
      </c>
    </row>
    <row r="259" s="22" customFormat="true" ht="24.2" hidden="false" customHeight="true" outlineLevel="0" collapsed="false">
      <c r="B259" s="173"/>
      <c r="C259" s="174" t="s">
        <v>378</v>
      </c>
      <c r="D259" s="174" t="s">
        <v>165</v>
      </c>
      <c r="E259" s="175" t="s">
        <v>379</v>
      </c>
      <c r="F259" s="176" t="s">
        <v>380</v>
      </c>
      <c r="G259" s="177" t="s">
        <v>168</v>
      </c>
      <c r="H259" s="178" t="n">
        <v>112.056</v>
      </c>
      <c r="I259" s="179"/>
      <c r="J259" s="178" t="n">
        <f aca="false">ROUND(I259*H259,3)</f>
        <v>0</v>
      </c>
      <c r="K259" s="180"/>
      <c r="L259" s="23"/>
      <c r="M259" s="181"/>
      <c r="N259" s="182" t="s">
        <v>42</v>
      </c>
      <c r="P259" s="183" t="n">
        <f aca="false">O259*H259</f>
        <v>0</v>
      </c>
      <c r="Q259" s="183" t="n">
        <v>0</v>
      </c>
      <c r="R259" s="183" t="n">
        <f aca="false">Q259*H259</f>
        <v>0</v>
      </c>
      <c r="S259" s="183" t="n">
        <v>0</v>
      </c>
      <c r="T259" s="184" t="n">
        <f aca="false">S259*H259</f>
        <v>0</v>
      </c>
      <c r="AR259" s="185" t="s">
        <v>169</v>
      </c>
      <c r="AT259" s="185" t="s">
        <v>165</v>
      </c>
      <c r="AU259" s="185" t="s">
        <v>90</v>
      </c>
      <c r="AY259" s="3" t="s">
        <v>163</v>
      </c>
      <c r="BE259" s="186" t="n">
        <f aca="false">IF(N259="základná",J259,0)</f>
        <v>0</v>
      </c>
      <c r="BF259" s="186" t="n">
        <f aca="false">IF(N259="znížená",J259,0)</f>
        <v>0</v>
      </c>
      <c r="BG259" s="186" t="n">
        <f aca="false">IF(N259="zákl. prenesená",J259,0)</f>
        <v>0</v>
      </c>
      <c r="BH259" s="186" t="n">
        <f aca="false">IF(N259="zníž. prenesená",J259,0)</f>
        <v>0</v>
      </c>
      <c r="BI259" s="186" t="n">
        <f aca="false">IF(N259="nulová",J259,0)</f>
        <v>0</v>
      </c>
      <c r="BJ259" s="3" t="s">
        <v>90</v>
      </c>
      <c r="BK259" s="187" t="n">
        <f aca="false">ROUND(I259*H259,3)</f>
        <v>0</v>
      </c>
      <c r="BL259" s="3" t="s">
        <v>169</v>
      </c>
      <c r="BM259" s="185" t="s">
        <v>381</v>
      </c>
    </row>
    <row r="260" s="188" customFormat="true" ht="11.25" hidden="false" customHeight="false" outlineLevel="0" collapsed="false">
      <c r="B260" s="189"/>
      <c r="D260" s="190" t="s">
        <v>171</v>
      </c>
      <c r="F260" s="192" t="s">
        <v>382</v>
      </c>
      <c r="H260" s="193" t="n">
        <v>112.056</v>
      </c>
      <c r="I260" s="194"/>
      <c r="L260" s="189"/>
      <c r="M260" s="195"/>
      <c r="T260" s="196"/>
      <c r="AT260" s="191" t="s">
        <v>171</v>
      </c>
      <c r="AU260" s="191" t="s">
        <v>90</v>
      </c>
      <c r="AV260" s="188" t="s">
        <v>90</v>
      </c>
      <c r="AW260" s="188" t="s">
        <v>2</v>
      </c>
      <c r="AX260" s="188" t="s">
        <v>84</v>
      </c>
      <c r="AY260" s="191" t="s">
        <v>163</v>
      </c>
    </row>
    <row r="261" s="22" customFormat="true" ht="24.2" hidden="false" customHeight="true" outlineLevel="0" collapsed="false">
      <c r="B261" s="173"/>
      <c r="C261" s="174" t="s">
        <v>383</v>
      </c>
      <c r="D261" s="174" t="s">
        <v>165</v>
      </c>
      <c r="E261" s="175" t="s">
        <v>384</v>
      </c>
      <c r="F261" s="176" t="s">
        <v>385</v>
      </c>
      <c r="G261" s="177" t="s">
        <v>168</v>
      </c>
      <c r="H261" s="178" t="n">
        <v>28.014</v>
      </c>
      <c r="I261" s="179"/>
      <c r="J261" s="178" t="n">
        <f aca="false">ROUND(I261*H261,3)</f>
        <v>0</v>
      </c>
      <c r="K261" s="180"/>
      <c r="L261" s="23"/>
      <c r="M261" s="181"/>
      <c r="N261" s="182" t="s">
        <v>42</v>
      </c>
      <c r="P261" s="183" t="n">
        <f aca="false">O261*H261</f>
        <v>0</v>
      </c>
      <c r="Q261" s="183" t="n">
        <v>0</v>
      </c>
      <c r="R261" s="183" t="n">
        <f aca="false">Q261*H261</f>
        <v>0</v>
      </c>
      <c r="S261" s="183" t="n">
        <v>0</v>
      </c>
      <c r="T261" s="184" t="n">
        <f aca="false">S261*H261</f>
        <v>0</v>
      </c>
      <c r="AR261" s="185" t="s">
        <v>169</v>
      </c>
      <c r="AT261" s="185" t="s">
        <v>165</v>
      </c>
      <c r="AU261" s="185" t="s">
        <v>90</v>
      </c>
      <c r="AY261" s="3" t="s">
        <v>163</v>
      </c>
      <c r="BE261" s="186" t="n">
        <f aca="false">IF(N261="základná",J261,0)</f>
        <v>0</v>
      </c>
      <c r="BF261" s="186" t="n">
        <f aca="false">IF(N261="znížená",J261,0)</f>
        <v>0</v>
      </c>
      <c r="BG261" s="186" t="n">
        <f aca="false">IF(N261="zákl. prenesená",J261,0)</f>
        <v>0</v>
      </c>
      <c r="BH261" s="186" t="n">
        <f aca="false">IF(N261="zníž. prenesená",J261,0)</f>
        <v>0</v>
      </c>
      <c r="BI261" s="186" t="n">
        <f aca="false">IF(N261="nulová",J261,0)</f>
        <v>0</v>
      </c>
      <c r="BJ261" s="3" t="s">
        <v>90</v>
      </c>
      <c r="BK261" s="187" t="n">
        <f aca="false">ROUND(I261*H261,3)</f>
        <v>0</v>
      </c>
      <c r="BL261" s="3" t="s">
        <v>169</v>
      </c>
      <c r="BM261" s="185" t="s">
        <v>386</v>
      </c>
    </row>
    <row r="262" s="160" customFormat="true" ht="22.9" hidden="false" customHeight="true" outlineLevel="0" collapsed="false">
      <c r="B262" s="161"/>
      <c r="D262" s="162" t="s">
        <v>76</v>
      </c>
      <c r="E262" s="171" t="s">
        <v>387</v>
      </c>
      <c r="F262" s="171" t="s">
        <v>388</v>
      </c>
      <c r="I262" s="164"/>
      <c r="J262" s="172" t="n">
        <f aca="false">BK262</f>
        <v>0</v>
      </c>
      <c r="L262" s="161"/>
      <c r="M262" s="166"/>
      <c r="P262" s="167" t="n">
        <f aca="false">P263</f>
        <v>0</v>
      </c>
      <c r="R262" s="167" t="n">
        <f aca="false">R263</f>
        <v>0</v>
      </c>
      <c r="T262" s="168" t="n">
        <f aca="false">T263</f>
        <v>0</v>
      </c>
      <c r="AR262" s="162" t="s">
        <v>84</v>
      </c>
      <c r="AT262" s="169" t="s">
        <v>76</v>
      </c>
      <c r="AU262" s="169" t="s">
        <v>84</v>
      </c>
      <c r="AY262" s="162" t="s">
        <v>163</v>
      </c>
      <c r="BK262" s="170" t="n">
        <f aca="false">BK263</f>
        <v>0</v>
      </c>
    </row>
    <row r="263" s="22" customFormat="true" ht="24.2" hidden="false" customHeight="true" outlineLevel="0" collapsed="false">
      <c r="B263" s="173"/>
      <c r="C263" s="174" t="s">
        <v>389</v>
      </c>
      <c r="D263" s="174" t="s">
        <v>165</v>
      </c>
      <c r="E263" s="175" t="s">
        <v>390</v>
      </c>
      <c r="F263" s="176" t="s">
        <v>391</v>
      </c>
      <c r="G263" s="177" t="s">
        <v>168</v>
      </c>
      <c r="H263" s="178" t="n">
        <v>16.315</v>
      </c>
      <c r="I263" s="179"/>
      <c r="J263" s="178" t="n">
        <f aca="false">ROUND(I263*H263,3)</f>
        <v>0</v>
      </c>
      <c r="K263" s="180"/>
      <c r="L263" s="23"/>
      <c r="M263" s="181"/>
      <c r="N263" s="182" t="s">
        <v>42</v>
      </c>
      <c r="P263" s="183" t="n">
        <f aca="false">O263*H263</f>
        <v>0</v>
      </c>
      <c r="Q263" s="183" t="n">
        <v>0</v>
      </c>
      <c r="R263" s="183" t="n">
        <f aca="false">Q263*H263</f>
        <v>0</v>
      </c>
      <c r="S263" s="183" t="n">
        <v>0</v>
      </c>
      <c r="T263" s="184" t="n">
        <f aca="false">S263*H263</f>
        <v>0</v>
      </c>
      <c r="AR263" s="185" t="s">
        <v>169</v>
      </c>
      <c r="AT263" s="185" t="s">
        <v>165</v>
      </c>
      <c r="AU263" s="185" t="s">
        <v>90</v>
      </c>
      <c r="AY263" s="3" t="s">
        <v>163</v>
      </c>
      <c r="BE263" s="186" t="n">
        <f aca="false">IF(N263="základná",J263,0)</f>
        <v>0</v>
      </c>
      <c r="BF263" s="186" t="n">
        <f aca="false">IF(N263="znížená",J263,0)</f>
        <v>0</v>
      </c>
      <c r="BG263" s="186" t="n">
        <f aca="false">IF(N263="zákl. prenesená",J263,0)</f>
        <v>0</v>
      </c>
      <c r="BH263" s="186" t="n">
        <f aca="false">IF(N263="zníž. prenesená",J263,0)</f>
        <v>0</v>
      </c>
      <c r="BI263" s="186" t="n">
        <f aca="false">IF(N263="nulová",J263,0)</f>
        <v>0</v>
      </c>
      <c r="BJ263" s="3" t="s">
        <v>90</v>
      </c>
      <c r="BK263" s="187" t="n">
        <f aca="false">ROUND(I263*H263,3)</f>
        <v>0</v>
      </c>
      <c r="BL263" s="3" t="s">
        <v>169</v>
      </c>
      <c r="BM263" s="185" t="s">
        <v>392</v>
      </c>
    </row>
    <row r="264" s="160" customFormat="true" ht="25.9" hidden="false" customHeight="true" outlineLevel="0" collapsed="false">
      <c r="B264" s="161"/>
      <c r="D264" s="162" t="s">
        <v>76</v>
      </c>
      <c r="E264" s="163" t="s">
        <v>393</v>
      </c>
      <c r="F264" s="163" t="s">
        <v>394</v>
      </c>
      <c r="I264" s="164"/>
      <c r="J264" s="165" t="n">
        <f aca="false">BK264</f>
        <v>0</v>
      </c>
      <c r="L264" s="161"/>
      <c r="M264" s="166"/>
      <c r="P264" s="167" t="n">
        <f aca="false">P265+P274+P278+P289+P295+P300+P303+P314+P323+P329+P337+P343+P349+P354+P357</f>
        <v>0</v>
      </c>
      <c r="R264" s="167" t="n">
        <f aca="false">R265+R274+R278+R289+R295+R300+R303+R314+R323+R329+R337+R343+R349+R354+R357</f>
        <v>2.96168071111</v>
      </c>
      <c r="T264" s="168" t="n">
        <f aca="false">T265+T274+T278+T289+T295+T300+T303+T314+T323+T329+T337+T343+T349+T354+T357</f>
        <v>0.974338</v>
      </c>
      <c r="AR264" s="162" t="s">
        <v>90</v>
      </c>
      <c r="AT264" s="169" t="s">
        <v>76</v>
      </c>
      <c r="AU264" s="169" t="s">
        <v>77</v>
      </c>
      <c r="AY264" s="162" t="s">
        <v>163</v>
      </c>
      <c r="BK264" s="170" t="n">
        <f aca="false">BK265+BK274+BK278+BK289+BK295+BK300+BK303+BK314+BK323+BK329+BK337+BK343+BK349+BK354+BK357</f>
        <v>0</v>
      </c>
    </row>
    <row r="265" s="160" customFormat="true" ht="22.9" hidden="false" customHeight="true" outlineLevel="0" collapsed="false">
      <c r="B265" s="161"/>
      <c r="D265" s="162" t="s">
        <v>76</v>
      </c>
      <c r="E265" s="171" t="s">
        <v>395</v>
      </c>
      <c r="F265" s="171" t="s">
        <v>396</v>
      </c>
      <c r="I265" s="164"/>
      <c r="J265" s="172" t="n">
        <f aca="false">BK265</f>
        <v>0</v>
      </c>
      <c r="L265" s="161"/>
      <c r="M265" s="166"/>
      <c r="P265" s="167" t="n">
        <f aca="false">SUM(P266:P273)</f>
        <v>0</v>
      </c>
      <c r="R265" s="167" t="n">
        <f aca="false">SUM(R266:R273)</f>
        <v>0.51306</v>
      </c>
      <c r="T265" s="168" t="n">
        <f aca="false">SUM(T266:T273)</f>
        <v>0</v>
      </c>
      <c r="AR265" s="162" t="s">
        <v>90</v>
      </c>
      <c r="AT265" s="169" t="s">
        <v>76</v>
      </c>
      <c r="AU265" s="169" t="s">
        <v>84</v>
      </c>
      <c r="AY265" s="162" t="s">
        <v>163</v>
      </c>
      <c r="BK265" s="170" t="n">
        <f aca="false">SUM(BK266:BK273)</f>
        <v>0</v>
      </c>
    </row>
    <row r="266" s="22" customFormat="true" ht="37.9" hidden="false" customHeight="true" outlineLevel="0" collapsed="false">
      <c r="B266" s="173"/>
      <c r="C266" s="174" t="s">
        <v>397</v>
      </c>
      <c r="D266" s="174" t="s">
        <v>165</v>
      </c>
      <c r="E266" s="175" t="s">
        <v>398</v>
      </c>
      <c r="F266" s="176" t="s">
        <v>399</v>
      </c>
      <c r="G266" s="177" t="s">
        <v>202</v>
      </c>
      <c r="H266" s="178" t="n">
        <v>130.56</v>
      </c>
      <c r="I266" s="179"/>
      <c r="J266" s="178" t="n">
        <f aca="false">ROUND(I266*H266,3)</f>
        <v>0</v>
      </c>
      <c r="K266" s="180"/>
      <c r="L266" s="23"/>
      <c r="M266" s="181"/>
      <c r="N266" s="182" t="s">
        <v>42</v>
      </c>
      <c r="P266" s="183" t="n">
        <f aca="false">O266*H266</f>
        <v>0</v>
      </c>
      <c r="Q266" s="183" t="n">
        <v>0.0035</v>
      </c>
      <c r="R266" s="183" t="n">
        <f aca="false">Q266*H266</f>
        <v>0.45696</v>
      </c>
      <c r="S266" s="183" t="n">
        <v>0</v>
      </c>
      <c r="T266" s="184" t="n">
        <f aca="false">S266*H266</f>
        <v>0</v>
      </c>
      <c r="AR266" s="185" t="s">
        <v>252</v>
      </c>
      <c r="AT266" s="185" t="s">
        <v>165</v>
      </c>
      <c r="AU266" s="185" t="s">
        <v>90</v>
      </c>
      <c r="AY266" s="3" t="s">
        <v>163</v>
      </c>
      <c r="BE266" s="186" t="n">
        <f aca="false">IF(N266="základná",J266,0)</f>
        <v>0</v>
      </c>
      <c r="BF266" s="186" t="n">
        <f aca="false">IF(N266="znížená",J266,0)</f>
        <v>0</v>
      </c>
      <c r="BG266" s="186" t="n">
        <f aca="false">IF(N266="zákl. prenesená",J266,0)</f>
        <v>0</v>
      </c>
      <c r="BH266" s="186" t="n">
        <f aca="false">IF(N266="zníž. prenesená",J266,0)</f>
        <v>0</v>
      </c>
      <c r="BI266" s="186" t="n">
        <f aca="false">IF(N266="nulová",J266,0)</f>
        <v>0</v>
      </c>
      <c r="BJ266" s="3" t="s">
        <v>90</v>
      </c>
      <c r="BK266" s="187" t="n">
        <f aca="false">ROUND(I266*H266,3)</f>
        <v>0</v>
      </c>
      <c r="BL266" s="3" t="s">
        <v>252</v>
      </c>
      <c r="BM266" s="185" t="s">
        <v>400</v>
      </c>
    </row>
    <row r="267" s="188" customFormat="true" ht="11.25" hidden="false" customHeight="false" outlineLevel="0" collapsed="false">
      <c r="B267" s="189"/>
      <c r="D267" s="190" t="s">
        <v>171</v>
      </c>
      <c r="E267" s="191"/>
      <c r="F267" s="192" t="s">
        <v>290</v>
      </c>
      <c r="H267" s="193" t="n">
        <v>130.56</v>
      </c>
      <c r="I267" s="194"/>
      <c r="L267" s="189"/>
      <c r="M267" s="195"/>
      <c r="T267" s="196"/>
      <c r="AT267" s="191" t="s">
        <v>171</v>
      </c>
      <c r="AU267" s="191" t="s">
        <v>90</v>
      </c>
      <c r="AV267" s="188" t="s">
        <v>90</v>
      </c>
      <c r="AW267" s="188" t="s">
        <v>31</v>
      </c>
      <c r="AX267" s="188" t="s">
        <v>84</v>
      </c>
      <c r="AY267" s="191" t="s">
        <v>163</v>
      </c>
    </row>
    <row r="268" s="22" customFormat="true" ht="37.9" hidden="false" customHeight="true" outlineLevel="0" collapsed="false">
      <c r="B268" s="173"/>
      <c r="C268" s="174" t="s">
        <v>401</v>
      </c>
      <c r="D268" s="174" t="s">
        <v>165</v>
      </c>
      <c r="E268" s="175" t="s">
        <v>402</v>
      </c>
      <c r="F268" s="176" t="s">
        <v>403</v>
      </c>
      <c r="G268" s="177" t="s">
        <v>202</v>
      </c>
      <c r="H268" s="178" t="n">
        <v>15.3</v>
      </c>
      <c r="I268" s="179"/>
      <c r="J268" s="178" t="n">
        <f aca="false">ROUND(I268*H268,3)</f>
        <v>0</v>
      </c>
      <c r="K268" s="180"/>
      <c r="L268" s="23"/>
      <c r="M268" s="181"/>
      <c r="N268" s="182" t="s">
        <v>42</v>
      </c>
      <c r="P268" s="183" t="n">
        <f aca="false">O268*H268</f>
        <v>0</v>
      </c>
      <c r="Q268" s="183" t="n">
        <v>0.0035</v>
      </c>
      <c r="R268" s="183" t="n">
        <f aca="false">Q268*H268</f>
        <v>0.05355</v>
      </c>
      <c r="S268" s="183" t="n">
        <v>0</v>
      </c>
      <c r="T268" s="184" t="n">
        <f aca="false">S268*H268</f>
        <v>0</v>
      </c>
      <c r="AR268" s="185" t="s">
        <v>252</v>
      </c>
      <c r="AT268" s="185" t="s">
        <v>165</v>
      </c>
      <c r="AU268" s="185" t="s">
        <v>90</v>
      </c>
      <c r="AY268" s="3" t="s">
        <v>163</v>
      </c>
      <c r="BE268" s="186" t="n">
        <f aca="false">IF(N268="základná",J268,0)</f>
        <v>0</v>
      </c>
      <c r="BF268" s="186" t="n">
        <f aca="false">IF(N268="znížená",J268,0)</f>
        <v>0</v>
      </c>
      <c r="BG268" s="186" t="n">
        <f aca="false">IF(N268="zákl. prenesená",J268,0)</f>
        <v>0</v>
      </c>
      <c r="BH268" s="186" t="n">
        <f aca="false">IF(N268="zníž. prenesená",J268,0)</f>
        <v>0</v>
      </c>
      <c r="BI268" s="186" t="n">
        <f aca="false">IF(N268="nulová",J268,0)</f>
        <v>0</v>
      </c>
      <c r="BJ268" s="3" t="s">
        <v>90</v>
      </c>
      <c r="BK268" s="187" t="n">
        <f aca="false">ROUND(I268*H268,3)</f>
        <v>0</v>
      </c>
      <c r="BL268" s="3" t="s">
        <v>252</v>
      </c>
      <c r="BM268" s="185" t="s">
        <v>404</v>
      </c>
    </row>
    <row r="269" s="205" customFormat="true" ht="11.25" hidden="false" customHeight="false" outlineLevel="0" collapsed="false">
      <c r="B269" s="206"/>
      <c r="D269" s="190" t="s">
        <v>171</v>
      </c>
      <c r="E269" s="207"/>
      <c r="F269" s="208" t="s">
        <v>405</v>
      </c>
      <c r="H269" s="207"/>
      <c r="I269" s="209"/>
      <c r="L269" s="206"/>
      <c r="M269" s="210"/>
      <c r="T269" s="211"/>
      <c r="AT269" s="207" t="s">
        <v>171</v>
      </c>
      <c r="AU269" s="207" t="s">
        <v>90</v>
      </c>
      <c r="AV269" s="205" t="s">
        <v>84</v>
      </c>
      <c r="AW269" s="205" t="s">
        <v>31</v>
      </c>
      <c r="AX269" s="205" t="s">
        <v>77</v>
      </c>
      <c r="AY269" s="207" t="s">
        <v>163</v>
      </c>
    </row>
    <row r="270" s="188" customFormat="true" ht="11.25" hidden="false" customHeight="false" outlineLevel="0" collapsed="false">
      <c r="B270" s="189"/>
      <c r="D270" s="190" t="s">
        <v>171</v>
      </c>
      <c r="E270" s="191"/>
      <c r="F270" s="192" t="s">
        <v>406</v>
      </c>
      <c r="H270" s="193" t="n">
        <v>15.3</v>
      </c>
      <c r="I270" s="194"/>
      <c r="L270" s="189"/>
      <c r="M270" s="195"/>
      <c r="T270" s="196"/>
      <c r="AT270" s="191" t="s">
        <v>171</v>
      </c>
      <c r="AU270" s="191" t="s">
        <v>90</v>
      </c>
      <c r="AV270" s="188" t="s">
        <v>90</v>
      </c>
      <c r="AW270" s="188" t="s">
        <v>31</v>
      </c>
      <c r="AX270" s="188" t="s">
        <v>84</v>
      </c>
      <c r="AY270" s="191" t="s">
        <v>163</v>
      </c>
    </row>
    <row r="271" s="22" customFormat="true" ht="24.2" hidden="false" customHeight="true" outlineLevel="0" collapsed="false">
      <c r="B271" s="173"/>
      <c r="C271" s="212" t="s">
        <v>407</v>
      </c>
      <c r="D271" s="212" t="s">
        <v>282</v>
      </c>
      <c r="E271" s="213" t="s">
        <v>408</v>
      </c>
      <c r="F271" s="214" t="s">
        <v>409</v>
      </c>
      <c r="G271" s="215" t="s">
        <v>182</v>
      </c>
      <c r="H271" s="216" t="n">
        <v>51</v>
      </c>
      <c r="I271" s="217"/>
      <c r="J271" s="216" t="n">
        <f aca="false">ROUND(I271*H271,3)</f>
        <v>0</v>
      </c>
      <c r="K271" s="218"/>
      <c r="L271" s="219"/>
      <c r="M271" s="220"/>
      <c r="N271" s="221" t="s">
        <v>42</v>
      </c>
      <c r="P271" s="183" t="n">
        <f aca="false">O271*H271</f>
        <v>0</v>
      </c>
      <c r="Q271" s="183" t="n">
        <v>5E-005</v>
      </c>
      <c r="R271" s="183" t="n">
        <f aca="false">Q271*H271</f>
        <v>0.00255</v>
      </c>
      <c r="S271" s="183" t="n">
        <v>0</v>
      </c>
      <c r="T271" s="184" t="n">
        <f aca="false">S271*H271</f>
        <v>0</v>
      </c>
      <c r="AR271" s="185" t="s">
        <v>331</v>
      </c>
      <c r="AT271" s="185" t="s">
        <v>282</v>
      </c>
      <c r="AU271" s="185" t="s">
        <v>90</v>
      </c>
      <c r="AY271" s="3" t="s">
        <v>163</v>
      </c>
      <c r="BE271" s="186" t="n">
        <f aca="false">IF(N271="základná",J271,0)</f>
        <v>0</v>
      </c>
      <c r="BF271" s="186" t="n">
        <f aca="false">IF(N271="znížená",J271,0)</f>
        <v>0</v>
      </c>
      <c r="BG271" s="186" t="n">
        <f aca="false">IF(N271="zákl. prenesená",J271,0)</f>
        <v>0</v>
      </c>
      <c r="BH271" s="186" t="n">
        <f aca="false">IF(N271="zníž. prenesená",J271,0)</f>
        <v>0</v>
      </c>
      <c r="BI271" s="186" t="n">
        <f aca="false">IF(N271="nulová",J271,0)</f>
        <v>0</v>
      </c>
      <c r="BJ271" s="3" t="s">
        <v>90</v>
      </c>
      <c r="BK271" s="187" t="n">
        <f aca="false">ROUND(I271*H271,3)</f>
        <v>0</v>
      </c>
      <c r="BL271" s="3" t="s">
        <v>252</v>
      </c>
      <c r="BM271" s="185" t="s">
        <v>410</v>
      </c>
    </row>
    <row r="272" s="188" customFormat="true" ht="11.25" hidden="false" customHeight="false" outlineLevel="0" collapsed="false">
      <c r="B272" s="189"/>
      <c r="D272" s="190" t="s">
        <v>171</v>
      </c>
      <c r="E272" s="191"/>
      <c r="F272" s="192" t="s">
        <v>411</v>
      </c>
      <c r="H272" s="193" t="n">
        <v>51</v>
      </c>
      <c r="I272" s="194"/>
      <c r="L272" s="189"/>
      <c r="M272" s="195"/>
      <c r="T272" s="196"/>
      <c r="AT272" s="191" t="s">
        <v>171</v>
      </c>
      <c r="AU272" s="191" t="s">
        <v>90</v>
      </c>
      <c r="AV272" s="188" t="s">
        <v>90</v>
      </c>
      <c r="AW272" s="188" t="s">
        <v>31</v>
      </c>
      <c r="AX272" s="188" t="s">
        <v>84</v>
      </c>
      <c r="AY272" s="191" t="s">
        <v>163</v>
      </c>
    </row>
    <row r="273" s="22" customFormat="true" ht="24.2" hidden="false" customHeight="true" outlineLevel="0" collapsed="false">
      <c r="B273" s="173"/>
      <c r="C273" s="174" t="s">
        <v>412</v>
      </c>
      <c r="D273" s="174" t="s">
        <v>165</v>
      </c>
      <c r="E273" s="175" t="s">
        <v>413</v>
      </c>
      <c r="F273" s="176" t="s">
        <v>414</v>
      </c>
      <c r="G273" s="177" t="s">
        <v>415</v>
      </c>
      <c r="H273" s="179"/>
      <c r="I273" s="179"/>
      <c r="J273" s="178" t="n">
        <f aca="false">ROUND(I273*H273,3)</f>
        <v>0</v>
      </c>
      <c r="K273" s="180"/>
      <c r="L273" s="23"/>
      <c r="M273" s="181"/>
      <c r="N273" s="182" t="s">
        <v>42</v>
      </c>
      <c r="P273" s="183" t="n">
        <f aca="false">O273*H273</f>
        <v>0</v>
      </c>
      <c r="Q273" s="183" t="n">
        <v>0</v>
      </c>
      <c r="R273" s="183" t="n">
        <f aca="false">Q273*H273</f>
        <v>0</v>
      </c>
      <c r="S273" s="183" t="n">
        <v>0</v>
      </c>
      <c r="T273" s="184" t="n">
        <f aca="false">S273*H273</f>
        <v>0</v>
      </c>
      <c r="AR273" s="185" t="s">
        <v>252</v>
      </c>
      <c r="AT273" s="185" t="s">
        <v>165</v>
      </c>
      <c r="AU273" s="185" t="s">
        <v>90</v>
      </c>
      <c r="AY273" s="3" t="s">
        <v>163</v>
      </c>
      <c r="BE273" s="186" t="n">
        <f aca="false">IF(N273="základná",J273,0)</f>
        <v>0</v>
      </c>
      <c r="BF273" s="186" t="n">
        <f aca="false">IF(N273="znížená",J273,0)</f>
        <v>0</v>
      </c>
      <c r="BG273" s="186" t="n">
        <f aca="false">IF(N273="zákl. prenesená",J273,0)</f>
        <v>0</v>
      </c>
      <c r="BH273" s="186" t="n">
        <f aca="false">IF(N273="zníž. prenesená",J273,0)</f>
        <v>0</v>
      </c>
      <c r="BI273" s="186" t="n">
        <f aca="false">IF(N273="nulová",J273,0)</f>
        <v>0</v>
      </c>
      <c r="BJ273" s="3" t="s">
        <v>90</v>
      </c>
      <c r="BK273" s="187" t="n">
        <f aca="false">ROUND(I273*H273,3)</f>
        <v>0</v>
      </c>
      <c r="BL273" s="3" t="s">
        <v>252</v>
      </c>
      <c r="BM273" s="185" t="s">
        <v>416</v>
      </c>
    </row>
    <row r="274" s="160" customFormat="true" ht="22.9" hidden="false" customHeight="true" outlineLevel="0" collapsed="false">
      <c r="B274" s="161"/>
      <c r="D274" s="162" t="s">
        <v>76</v>
      </c>
      <c r="E274" s="171" t="s">
        <v>417</v>
      </c>
      <c r="F274" s="171" t="s">
        <v>418</v>
      </c>
      <c r="I274" s="164"/>
      <c r="J274" s="172" t="n">
        <f aca="false">BK274</f>
        <v>0</v>
      </c>
      <c r="L274" s="161"/>
      <c r="M274" s="166"/>
      <c r="P274" s="167" t="n">
        <f aca="false">SUM(P275:P277)</f>
        <v>0</v>
      </c>
      <c r="R274" s="167" t="n">
        <f aca="false">SUM(R275:R277)</f>
        <v>0</v>
      </c>
      <c r="T274" s="168" t="n">
        <f aca="false">SUM(T275:T277)</f>
        <v>0.37368</v>
      </c>
      <c r="AR274" s="162" t="s">
        <v>90</v>
      </c>
      <c r="AT274" s="169" t="s">
        <v>76</v>
      </c>
      <c r="AU274" s="169" t="s">
        <v>84</v>
      </c>
      <c r="AY274" s="162" t="s">
        <v>163</v>
      </c>
      <c r="BK274" s="170" t="n">
        <f aca="false">SUM(BK275:BK277)</f>
        <v>0</v>
      </c>
    </row>
    <row r="275" s="22" customFormat="true" ht="24.2" hidden="false" customHeight="true" outlineLevel="0" collapsed="false">
      <c r="B275" s="173"/>
      <c r="C275" s="174" t="s">
        <v>419</v>
      </c>
      <c r="D275" s="174" t="s">
        <v>165</v>
      </c>
      <c r="E275" s="175" t="s">
        <v>420</v>
      </c>
      <c r="F275" s="176" t="s">
        <v>421</v>
      </c>
      <c r="G275" s="177" t="s">
        <v>202</v>
      </c>
      <c r="H275" s="178" t="n">
        <v>62.28</v>
      </c>
      <c r="I275" s="179"/>
      <c r="J275" s="178" t="n">
        <f aca="false">ROUND(I275*H275,3)</f>
        <v>0</v>
      </c>
      <c r="K275" s="180"/>
      <c r="L275" s="23"/>
      <c r="M275" s="181"/>
      <c r="N275" s="182" t="s">
        <v>42</v>
      </c>
      <c r="P275" s="183" t="n">
        <f aca="false">O275*H275</f>
        <v>0</v>
      </c>
      <c r="Q275" s="183" t="n">
        <v>0</v>
      </c>
      <c r="R275" s="183" t="n">
        <f aca="false">Q275*H275</f>
        <v>0</v>
      </c>
      <c r="S275" s="183" t="n">
        <v>0.006</v>
      </c>
      <c r="T275" s="184" t="n">
        <f aca="false">S275*H275</f>
        <v>0.37368</v>
      </c>
      <c r="AR275" s="185" t="s">
        <v>252</v>
      </c>
      <c r="AT275" s="185" t="s">
        <v>165</v>
      </c>
      <c r="AU275" s="185" t="s">
        <v>90</v>
      </c>
      <c r="AY275" s="3" t="s">
        <v>163</v>
      </c>
      <c r="BE275" s="186" t="n">
        <f aca="false">IF(N275="základná",J275,0)</f>
        <v>0</v>
      </c>
      <c r="BF275" s="186" t="n">
        <f aca="false">IF(N275="znížená",J275,0)</f>
        <v>0</v>
      </c>
      <c r="BG275" s="186" t="n">
        <f aca="false">IF(N275="zákl. prenesená",J275,0)</f>
        <v>0</v>
      </c>
      <c r="BH275" s="186" t="n">
        <f aca="false">IF(N275="zníž. prenesená",J275,0)</f>
        <v>0</v>
      </c>
      <c r="BI275" s="186" t="n">
        <f aca="false">IF(N275="nulová",J275,0)</f>
        <v>0</v>
      </c>
      <c r="BJ275" s="3" t="s">
        <v>90</v>
      </c>
      <c r="BK275" s="187" t="n">
        <f aca="false">ROUND(I275*H275,3)</f>
        <v>0</v>
      </c>
      <c r="BL275" s="3" t="s">
        <v>252</v>
      </c>
      <c r="BM275" s="185" t="s">
        <v>422</v>
      </c>
    </row>
    <row r="276" s="205" customFormat="true" ht="11.25" hidden="false" customHeight="false" outlineLevel="0" collapsed="false">
      <c r="B276" s="206"/>
      <c r="D276" s="190" t="s">
        <v>171</v>
      </c>
      <c r="E276" s="207"/>
      <c r="F276" s="208" t="s">
        <v>335</v>
      </c>
      <c r="H276" s="207"/>
      <c r="I276" s="209"/>
      <c r="L276" s="206"/>
      <c r="M276" s="210"/>
      <c r="T276" s="211"/>
      <c r="AT276" s="207" t="s">
        <v>171</v>
      </c>
      <c r="AU276" s="207" t="s">
        <v>90</v>
      </c>
      <c r="AV276" s="205" t="s">
        <v>84</v>
      </c>
      <c r="AW276" s="205" t="s">
        <v>31</v>
      </c>
      <c r="AX276" s="205" t="s">
        <v>77</v>
      </c>
      <c r="AY276" s="207" t="s">
        <v>163</v>
      </c>
    </row>
    <row r="277" s="188" customFormat="true" ht="11.25" hidden="false" customHeight="false" outlineLevel="0" collapsed="false">
      <c r="B277" s="189"/>
      <c r="D277" s="190" t="s">
        <v>171</v>
      </c>
      <c r="E277" s="191"/>
      <c r="F277" s="192" t="s">
        <v>350</v>
      </c>
      <c r="H277" s="193" t="n">
        <v>62.28</v>
      </c>
      <c r="I277" s="194"/>
      <c r="L277" s="189"/>
      <c r="M277" s="195"/>
      <c r="T277" s="196"/>
      <c r="AT277" s="191" t="s">
        <v>171</v>
      </c>
      <c r="AU277" s="191" t="s">
        <v>90</v>
      </c>
      <c r="AV277" s="188" t="s">
        <v>90</v>
      </c>
      <c r="AW277" s="188" t="s">
        <v>31</v>
      </c>
      <c r="AX277" s="188" t="s">
        <v>84</v>
      </c>
      <c r="AY277" s="191" t="s">
        <v>163</v>
      </c>
    </row>
    <row r="278" s="160" customFormat="true" ht="22.9" hidden="false" customHeight="true" outlineLevel="0" collapsed="false">
      <c r="B278" s="161"/>
      <c r="D278" s="162" t="s">
        <v>76</v>
      </c>
      <c r="E278" s="171" t="s">
        <v>423</v>
      </c>
      <c r="F278" s="171" t="s">
        <v>424</v>
      </c>
      <c r="I278" s="164"/>
      <c r="J278" s="172" t="n">
        <f aca="false">BK278</f>
        <v>0</v>
      </c>
      <c r="L278" s="161"/>
      <c r="M278" s="166"/>
      <c r="P278" s="167" t="n">
        <f aca="false">SUM(P279:P288)</f>
        <v>0</v>
      </c>
      <c r="R278" s="167" t="n">
        <f aca="false">SUM(R279:R288)</f>
        <v>0.07097606</v>
      </c>
      <c r="T278" s="168" t="n">
        <f aca="false">SUM(T279:T288)</f>
        <v>0</v>
      </c>
      <c r="AR278" s="162" t="s">
        <v>90</v>
      </c>
      <c r="AT278" s="169" t="s">
        <v>76</v>
      </c>
      <c r="AU278" s="169" t="s">
        <v>84</v>
      </c>
      <c r="AY278" s="162" t="s">
        <v>163</v>
      </c>
      <c r="BK278" s="170" t="n">
        <f aca="false">SUM(BK279:BK288)</f>
        <v>0</v>
      </c>
    </row>
    <row r="279" s="22" customFormat="true" ht="16.5" hidden="false" customHeight="true" outlineLevel="0" collapsed="false">
      <c r="B279" s="173"/>
      <c r="C279" s="174" t="s">
        <v>425</v>
      </c>
      <c r="D279" s="174" t="s">
        <v>165</v>
      </c>
      <c r="E279" s="175" t="s">
        <v>426</v>
      </c>
      <c r="F279" s="176" t="s">
        <v>427</v>
      </c>
      <c r="G279" s="177" t="s">
        <v>202</v>
      </c>
      <c r="H279" s="178" t="n">
        <v>65.28</v>
      </c>
      <c r="I279" s="179"/>
      <c r="J279" s="178" t="n">
        <f aca="false">ROUND(I279*H279,3)</f>
        <v>0</v>
      </c>
      <c r="K279" s="180"/>
      <c r="L279" s="23"/>
      <c r="M279" s="181"/>
      <c r="N279" s="182" t="s">
        <v>42</v>
      </c>
      <c r="P279" s="183" t="n">
        <f aca="false">O279*H279</f>
        <v>0</v>
      </c>
      <c r="Q279" s="183" t="n">
        <v>3.25E-006</v>
      </c>
      <c r="R279" s="183" t="n">
        <f aca="false">Q279*H279</f>
        <v>0.00021216</v>
      </c>
      <c r="S279" s="183" t="n">
        <v>0</v>
      </c>
      <c r="T279" s="184" t="n">
        <f aca="false">S279*H279</f>
        <v>0</v>
      </c>
      <c r="AR279" s="185" t="s">
        <v>252</v>
      </c>
      <c r="AT279" s="185" t="s">
        <v>165</v>
      </c>
      <c r="AU279" s="185" t="s">
        <v>90</v>
      </c>
      <c r="AY279" s="3" t="s">
        <v>163</v>
      </c>
      <c r="BE279" s="186" t="n">
        <f aca="false">IF(N279="základná",J279,0)</f>
        <v>0</v>
      </c>
      <c r="BF279" s="186" t="n">
        <f aca="false">IF(N279="znížená",J279,0)</f>
        <v>0</v>
      </c>
      <c r="BG279" s="186" t="n">
        <f aca="false">IF(N279="zákl. prenesená",J279,0)</f>
        <v>0</v>
      </c>
      <c r="BH279" s="186" t="n">
        <f aca="false">IF(N279="zníž. prenesená",J279,0)</f>
        <v>0</v>
      </c>
      <c r="BI279" s="186" t="n">
        <f aca="false">IF(N279="nulová",J279,0)</f>
        <v>0</v>
      </c>
      <c r="BJ279" s="3" t="s">
        <v>90</v>
      </c>
      <c r="BK279" s="187" t="n">
        <f aca="false">ROUND(I279*H279,3)</f>
        <v>0</v>
      </c>
      <c r="BL279" s="3" t="s">
        <v>252</v>
      </c>
      <c r="BM279" s="185" t="s">
        <v>428</v>
      </c>
    </row>
    <row r="280" s="188" customFormat="true" ht="11.25" hidden="false" customHeight="false" outlineLevel="0" collapsed="false">
      <c r="B280" s="189"/>
      <c r="D280" s="190" t="s">
        <v>171</v>
      </c>
      <c r="E280" s="191"/>
      <c r="F280" s="192" t="s">
        <v>103</v>
      </c>
      <c r="H280" s="193" t="n">
        <v>65.28</v>
      </c>
      <c r="I280" s="194"/>
      <c r="L280" s="189"/>
      <c r="M280" s="195"/>
      <c r="T280" s="196"/>
      <c r="AT280" s="191" t="s">
        <v>171</v>
      </c>
      <c r="AU280" s="191" t="s">
        <v>90</v>
      </c>
      <c r="AV280" s="188" t="s">
        <v>90</v>
      </c>
      <c r="AW280" s="188" t="s">
        <v>31</v>
      </c>
      <c r="AX280" s="188" t="s">
        <v>84</v>
      </c>
      <c r="AY280" s="191" t="s">
        <v>163</v>
      </c>
    </row>
    <row r="281" s="22" customFormat="true" ht="16.5" hidden="false" customHeight="true" outlineLevel="0" collapsed="false">
      <c r="B281" s="173"/>
      <c r="C281" s="212" t="s">
        <v>429</v>
      </c>
      <c r="D281" s="212" t="s">
        <v>282</v>
      </c>
      <c r="E281" s="213" t="s">
        <v>430</v>
      </c>
      <c r="F281" s="214" t="s">
        <v>431</v>
      </c>
      <c r="G281" s="215" t="s">
        <v>202</v>
      </c>
      <c r="H281" s="216" t="n">
        <v>75.072</v>
      </c>
      <c r="I281" s="217"/>
      <c r="J281" s="216" t="n">
        <f aca="false">ROUND(I281*H281,3)</f>
        <v>0</v>
      </c>
      <c r="K281" s="218"/>
      <c r="L281" s="219"/>
      <c r="M281" s="220"/>
      <c r="N281" s="221" t="s">
        <v>42</v>
      </c>
      <c r="P281" s="183" t="n">
        <f aca="false">O281*H281</f>
        <v>0</v>
      </c>
      <c r="Q281" s="183" t="n">
        <v>0.0001</v>
      </c>
      <c r="R281" s="183" t="n">
        <f aca="false">Q281*H281</f>
        <v>0.0075072</v>
      </c>
      <c r="S281" s="183" t="n">
        <v>0</v>
      </c>
      <c r="T281" s="184" t="n">
        <f aca="false">S281*H281</f>
        <v>0</v>
      </c>
      <c r="AR281" s="185" t="s">
        <v>331</v>
      </c>
      <c r="AT281" s="185" t="s">
        <v>282</v>
      </c>
      <c r="AU281" s="185" t="s">
        <v>90</v>
      </c>
      <c r="AY281" s="3" t="s">
        <v>163</v>
      </c>
      <c r="BE281" s="186" t="n">
        <f aca="false">IF(N281="základná",J281,0)</f>
        <v>0</v>
      </c>
      <c r="BF281" s="186" t="n">
        <f aca="false">IF(N281="znížená",J281,0)</f>
        <v>0</v>
      </c>
      <c r="BG281" s="186" t="n">
        <f aca="false">IF(N281="zákl. prenesená",J281,0)</f>
        <v>0</v>
      </c>
      <c r="BH281" s="186" t="n">
        <f aca="false">IF(N281="zníž. prenesená",J281,0)</f>
        <v>0</v>
      </c>
      <c r="BI281" s="186" t="n">
        <f aca="false">IF(N281="nulová",J281,0)</f>
        <v>0</v>
      </c>
      <c r="BJ281" s="3" t="s">
        <v>90</v>
      </c>
      <c r="BK281" s="187" t="n">
        <f aca="false">ROUND(I281*H281,3)</f>
        <v>0</v>
      </c>
      <c r="BL281" s="3" t="s">
        <v>252</v>
      </c>
      <c r="BM281" s="185" t="s">
        <v>432</v>
      </c>
    </row>
    <row r="282" s="188" customFormat="true" ht="11.25" hidden="false" customHeight="false" outlineLevel="0" collapsed="false">
      <c r="B282" s="189"/>
      <c r="D282" s="190" t="s">
        <v>171</v>
      </c>
      <c r="F282" s="192" t="s">
        <v>433</v>
      </c>
      <c r="H282" s="193" t="n">
        <v>75.072</v>
      </c>
      <c r="I282" s="194"/>
      <c r="L282" s="189"/>
      <c r="M282" s="195"/>
      <c r="T282" s="196"/>
      <c r="AT282" s="191" t="s">
        <v>171</v>
      </c>
      <c r="AU282" s="191" t="s">
        <v>90</v>
      </c>
      <c r="AV282" s="188" t="s">
        <v>90</v>
      </c>
      <c r="AW282" s="188" t="s">
        <v>2</v>
      </c>
      <c r="AX282" s="188" t="s">
        <v>84</v>
      </c>
      <c r="AY282" s="191" t="s">
        <v>163</v>
      </c>
    </row>
    <row r="283" s="22" customFormat="true" ht="24.2" hidden="false" customHeight="true" outlineLevel="0" collapsed="false">
      <c r="B283" s="173"/>
      <c r="C283" s="174" t="s">
        <v>434</v>
      </c>
      <c r="D283" s="174" t="s">
        <v>165</v>
      </c>
      <c r="E283" s="175" t="s">
        <v>435</v>
      </c>
      <c r="F283" s="176" t="s">
        <v>436</v>
      </c>
      <c r="G283" s="177" t="s">
        <v>202</v>
      </c>
      <c r="H283" s="178" t="n">
        <v>65.28</v>
      </c>
      <c r="I283" s="179"/>
      <c r="J283" s="178" t="n">
        <f aca="false">ROUND(I283*H283,3)</f>
        <v>0</v>
      </c>
      <c r="K283" s="180"/>
      <c r="L283" s="23"/>
      <c r="M283" s="181"/>
      <c r="N283" s="182" t="s">
        <v>42</v>
      </c>
      <c r="P283" s="183" t="n">
        <f aca="false">O283*H283</f>
        <v>0</v>
      </c>
      <c r="Q283" s="183" t="n">
        <v>0</v>
      </c>
      <c r="R283" s="183" t="n">
        <f aca="false">Q283*H283</f>
        <v>0</v>
      </c>
      <c r="S283" s="183" t="n">
        <v>0</v>
      </c>
      <c r="T283" s="184" t="n">
        <f aca="false">S283*H283</f>
        <v>0</v>
      </c>
      <c r="AR283" s="185" t="s">
        <v>252</v>
      </c>
      <c r="AT283" s="185" t="s">
        <v>165</v>
      </c>
      <c r="AU283" s="185" t="s">
        <v>90</v>
      </c>
      <c r="AY283" s="3" t="s">
        <v>163</v>
      </c>
      <c r="BE283" s="186" t="n">
        <f aca="false">IF(N283="základná",J283,0)</f>
        <v>0</v>
      </c>
      <c r="BF283" s="186" t="n">
        <f aca="false">IF(N283="znížená",J283,0)</f>
        <v>0</v>
      </c>
      <c r="BG283" s="186" t="n">
        <f aca="false">IF(N283="zákl. prenesená",J283,0)</f>
        <v>0</v>
      </c>
      <c r="BH283" s="186" t="n">
        <f aca="false">IF(N283="zníž. prenesená",J283,0)</f>
        <v>0</v>
      </c>
      <c r="BI283" s="186" t="n">
        <f aca="false">IF(N283="nulová",J283,0)</f>
        <v>0</v>
      </c>
      <c r="BJ283" s="3" t="s">
        <v>90</v>
      </c>
      <c r="BK283" s="187" t="n">
        <f aca="false">ROUND(I283*H283,3)</f>
        <v>0</v>
      </c>
      <c r="BL283" s="3" t="s">
        <v>252</v>
      </c>
      <c r="BM283" s="185" t="s">
        <v>437</v>
      </c>
    </row>
    <row r="284" s="188" customFormat="true" ht="11.25" hidden="false" customHeight="false" outlineLevel="0" collapsed="false">
      <c r="B284" s="189"/>
      <c r="D284" s="190" t="s">
        <v>171</v>
      </c>
      <c r="E284" s="191"/>
      <c r="F284" s="192" t="s">
        <v>103</v>
      </c>
      <c r="H284" s="193" t="n">
        <v>65.28</v>
      </c>
      <c r="I284" s="194"/>
      <c r="L284" s="189"/>
      <c r="M284" s="195"/>
      <c r="T284" s="196"/>
      <c r="AT284" s="191" t="s">
        <v>171</v>
      </c>
      <c r="AU284" s="191" t="s">
        <v>90</v>
      </c>
      <c r="AV284" s="188" t="s">
        <v>90</v>
      </c>
      <c r="AW284" s="188" t="s">
        <v>31</v>
      </c>
      <c r="AX284" s="188" t="s">
        <v>84</v>
      </c>
      <c r="AY284" s="191" t="s">
        <v>163</v>
      </c>
    </row>
    <row r="285" s="22" customFormat="true" ht="24.2" hidden="false" customHeight="true" outlineLevel="0" collapsed="false">
      <c r="B285" s="173"/>
      <c r="C285" s="212" t="s">
        <v>438</v>
      </c>
      <c r="D285" s="212" t="s">
        <v>282</v>
      </c>
      <c r="E285" s="213" t="s">
        <v>439</v>
      </c>
      <c r="F285" s="214" t="s">
        <v>440</v>
      </c>
      <c r="G285" s="215" t="s">
        <v>202</v>
      </c>
      <c r="H285" s="216" t="n">
        <v>66.586</v>
      </c>
      <c r="I285" s="217"/>
      <c r="J285" s="216" t="n">
        <f aca="false">ROUND(I285*H285,3)</f>
        <v>0</v>
      </c>
      <c r="K285" s="218"/>
      <c r="L285" s="219"/>
      <c r="M285" s="220"/>
      <c r="N285" s="221" t="s">
        <v>42</v>
      </c>
      <c r="P285" s="183" t="n">
        <f aca="false">O285*H285</f>
        <v>0</v>
      </c>
      <c r="Q285" s="183" t="n">
        <v>0.00095</v>
      </c>
      <c r="R285" s="183" t="n">
        <f aca="false">Q285*H285</f>
        <v>0.0632567</v>
      </c>
      <c r="S285" s="183" t="n">
        <v>0</v>
      </c>
      <c r="T285" s="184" t="n">
        <f aca="false">S285*H285</f>
        <v>0</v>
      </c>
      <c r="AR285" s="185" t="s">
        <v>331</v>
      </c>
      <c r="AT285" s="185" t="s">
        <v>282</v>
      </c>
      <c r="AU285" s="185" t="s">
        <v>90</v>
      </c>
      <c r="AY285" s="3" t="s">
        <v>163</v>
      </c>
      <c r="BE285" s="186" t="n">
        <f aca="false">IF(N285="základná",J285,0)</f>
        <v>0</v>
      </c>
      <c r="BF285" s="186" t="n">
        <f aca="false">IF(N285="znížená",J285,0)</f>
        <v>0</v>
      </c>
      <c r="BG285" s="186" t="n">
        <f aca="false">IF(N285="zákl. prenesená",J285,0)</f>
        <v>0</v>
      </c>
      <c r="BH285" s="186" t="n">
        <f aca="false">IF(N285="zníž. prenesená",J285,0)</f>
        <v>0</v>
      </c>
      <c r="BI285" s="186" t="n">
        <f aca="false">IF(N285="nulová",J285,0)</f>
        <v>0</v>
      </c>
      <c r="BJ285" s="3" t="s">
        <v>90</v>
      </c>
      <c r="BK285" s="187" t="n">
        <f aca="false">ROUND(I285*H285,3)</f>
        <v>0</v>
      </c>
      <c r="BL285" s="3" t="s">
        <v>252</v>
      </c>
      <c r="BM285" s="185" t="s">
        <v>441</v>
      </c>
    </row>
    <row r="286" s="188" customFormat="true" ht="11.25" hidden="false" customHeight="false" outlineLevel="0" collapsed="false">
      <c r="B286" s="189"/>
      <c r="D286" s="190" t="s">
        <v>171</v>
      </c>
      <c r="E286" s="191"/>
      <c r="F286" s="192" t="s">
        <v>103</v>
      </c>
      <c r="H286" s="193" t="n">
        <v>65.28</v>
      </c>
      <c r="I286" s="194"/>
      <c r="L286" s="189"/>
      <c r="M286" s="195"/>
      <c r="T286" s="196"/>
      <c r="AT286" s="191" t="s">
        <v>171</v>
      </c>
      <c r="AU286" s="191" t="s">
        <v>90</v>
      </c>
      <c r="AV286" s="188" t="s">
        <v>90</v>
      </c>
      <c r="AW286" s="188" t="s">
        <v>31</v>
      </c>
      <c r="AX286" s="188" t="s">
        <v>84</v>
      </c>
      <c r="AY286" s="191" t="s">
        <v>163</v>
      </c>
    </row>
    <row r="287" s="188" customFormat="true" ht="11.25" hidden="false" customHeight="false" outlineLevel="0" collapsed="false">
      <c r="B287" s="189"/>
      <c r="D287" s="190" t="s">
        <v>171</v>
      </c>
      <c r="F287" s="192" t="s">
        <v>442</v>
      </c>
      <c r="H287" s="193" t="n">
        <v>66.586</v>
      </c>
      <c r="I287" s="194"/>
      <c r="L287" s="189"/>
      <c r="M287" s="195"/>
      <c r="T287" s="196"/>
      <c r="AT287" s="191" t="s">
        <v>171</v>
      </c>
      <c r="AU287" s="191" t="s">
        <v>90</v>
      </c>
      <c r="AV287" s="188" t="s">
        <v>90</v>
      </c>
      <c r="AW287" s="188" t="s">
        <v>2</v>
      </c>
      <c r="AX287" s="188" t="s">
        <v>84</v>
      </c>
      <c r="AY287" s="191" t="s">
        <v>163</v>
      </c>
    </row>
    <row r="288" s="22" customFormat="true" ht="24.2" hidden="false" customHeight="true" outlineLevel="0" collapsed="false">
      <c r="B288" s="173"/>
      <c r="C288" s="174" t="s">
        <v>443</v>
      </c>
      <c r="D288" s="174" t="s">
        <v>165</v>
      </c>
      <c r="E288" s="175" t="s">
        <v>444</v>
      </c>
      <c r="F288" s="176" t="s">
        <v>445</v>
      </c>
      <c r="G288" s="177" t="s">
        <v>415</v>
      </c>
      <c r="H288" s="179"/>
      <c r="I288" s="179"/>
      <c r="J288" s="178" t="n">
        <f aca="false">ROUND(I288*H288,3)</f>
        <v>0</v>
      </c>
      <c r="K288" s="180"/>
      <c r="L288" s="23"/>
      <c r="M288" s="181"/>
      <c r="N288" s="182" t="s">
        <v>42</v>
      </c>
      <c r="P288" s="183" t="n">
        <f aca="false">O288*H288</f>
        <v>0</v>
      </c>
      <c r="Q288" s="183" t="n">
        <v>0</v>
      </c>
      <c r="R288" s="183" t="n">
        <f aca="false">Q288*H288</f>
        <v>0</v>
      </c>
      <c r="S288" s="183" t="n">
        <v>0</v>
      </c>
      <c r="T288" s="184" t="n">
        <f aca="false">S288*H288</f>
        <v>0</v>
      </c>
      <c r="AR288" s="185" t="s">
        <v>252</v>
      </c>
      <c r="AT288" s="185" t="s">
        <v>165</v>
      </c>
      <c r="AU288" s="185" t="s">
        <v>90</v>
      </c>
      <c r="AY288" s="3" t="s">
        <v>163</v>
      </c>
      <c r="BE288" s="186" t="n">
        <f aca="false">IF(N288="základná",J288,0)</f>
        <v>0</v>
      </c>
      <c r="BF288" s="186" t="n">
        <f aca="false">IF(N288="znížená",J288,0)</f>
        <v>0</v>
      </c>
      <c r="BG288" s="186" t="n">
        <f aca="false">IF(N288="zákl. prenesená",J288,0)</f>
        <v>0</v>
      </c>
      <c r="BH288" s="186" t="n">
        <f aca="false">IF(N288="zníž. prenesená",J288,0)</f>
        <v>0</v>
      </c>
      <c r="BI288" s="186" t="n">
        <f aca="false">IF(N288="nulová",J288,0)</f>
        <v>0</v>
      </c>
      <c r="BJ288" s="3" t="s">
        <v>90</v>
      </c>
      <c r="BK288" s="187" t="n">
        <f aca="false">ROUND(I288*H288,3)</f>
        <v>0</v>
      </c>
      <c r="BL288" s="3" t="s">
        <v>252</v>
      </c>
      <c r="BM288" s="185" t="s">
        <v>446</v>
      </c>
    </row>
    <row r="289" s="160" customFormat="true" ht="22.9" hidden="false" customHeight="true" outlineLevel="0" collapsed="false">
      <c r="B289" s="161"/>
      <c r="D289" s="162" t="s">
        <v>76</v>
      </c>
      <c r="E289" s="171" t="s">
        <v>447</v>
      </c>
      <c r="F289" s="171" t="s">
        <v>448</v>
      </c>
      <c r="I289" s="164"/>
      <c r="J289" s="172" t="n">
        <f aca="false">BK289</f>
        <v>0</v>
      </c>
      <c r="L289" s="161"/>
      <c r="M289" s="166"/>
      <c r="P289" s="167" t="n">
        <f aca="false">SUM(P290:P294)</f>
        <v>0</v>
      </c>
      <c r="R289" s="167" t="n">
        <f aca="false">SUM(R290:R294)</f>
        <v>0.00351</v>
      </c>
      <c r="T289" s="168" t="n">
        <f aca="false">SUM(T290:T294)</f>
        <v>0.21425</v>
      </c>
      <c r="AR289" s="162" t="s">
        <v>90</v>
      </c>
      <c r="AT289" s="169" t="s">
        <v>76</v>
      </c>
      <c r="AU289" s="169" t="s">
        <v>84</v>
      </c>
      <c r="AY289" s="162" t="s">
        <v>163</v>
      </c>
      <c r="BK289" s="170" t="n">
        <f aca="false">SUM(BK290:BK294)</f>
        <v>0</v>
      </c>
    </row>
    <row r="290" s="22" customFormat="true" ht="16.5" hidden="false" customHeight="true" outlineLevel="0" collapsed="false">
      <c r="B290" s="173"/>
      <c r="C290" s="174" t="s">
        <v>449</v>
      </c>
      <c r="D290" s="174" t="s">
        <v>165</v>
      </c>
      <c r="E290" s="175" t="s">
        <v>450</v>
      </c>
      <c r="F290" s="176" t="s">
        <v>451</v>
      </c>
      <c r="G290" s="177" t="s">
        <v>323</v>
      </c>
      <c r="H290" s="178" t="n">
        <v>5</v>
      </c>
      <c r="I290" s="179"/>
      <c r="J290" s="178" t="n">
        <f aca="false">ROUND(I290*H290,3)</f>
        <v>0</v>
      </c>
      <c r="K290" s="180"/>
      <c r="L290" s="23"/>
      <c r="M290" s="181"/>
      <c r="N290" s="182" t="s">
        <v>42</v>
      </c>
      <c r="P290" s="183" t="n">
        <f aca="false">O290*H290</f>
        <v>0</v>
      </c>
      <c r="Q290" s="183" t="n">
        <v>0</v>
      </c>
      <c r="R290" s="183" t="n">
        <f aca="false">Q290*H290</f>
        <v>0</v>
      </c>
      <c r="S290" s="183" t="n">
        <v>0.04285</v>
      </c>
      <c r="T290" s="184" t="n">
        <f aca="false">S290*H290</f>
        <v>0.21425</v>
      </c>
      <c r="AR290" s="185" t="s">
        <v>252</v>
      </c>
      <c r="AT290" s="185" t="s">
        <v>165</v>
      </c>
      <c r="AU290" s="185" t="s">
        <v>90</v>
      </c>
      <c r="AY290" s="3" t="s">
        <v>163</v>
      </c>
      <c r="BE290" s="186" t="n">
        <f aca="false">IF(N290="základná",J290,0)</f>
        <v>0</v>
      </c>
      <c r="BF290" s="186" t="n">
        <f aca="false">IF(N290="znížená",J290,0)</f>
        <v>0</v>
      </c>
      <c r="BG290" s="186" t="n">
        <f aca="false">IF(N290="zákl. prenesená",J290,0)</f>
        <v>0</v>
      </c>
      <c r="BH290" s="186" t="n">
        <f aca="false">IF(N290="zníž. prenesená",J290,0)</f>
        <v>0</v>
      </c>
      <c r="BI290" s="186" t="n">
        <f aca="false">IF(N290="nulová",J290,0)</f>
        <v>0</v>
      </c>
      <c r="BJ290" s="3" t="s">
        <v>90</v>
      </c>
      <c r="BK290" s="187" t="n">
        <f aca="false">ROUND(I290*H290,3)</f>
        <v>0</v>
      </c>
      <c r="BL290" s="3" t="s">
        <v>252</v>
      </c>
      <c r="BM290" s="185" t="s">
        <v>452</v>
      </c>
    </row>
    <row r="291" s="188" customFormat="true" ht="11.25" hidden="false" customHeight="false" outlineLevel="0" collapsed="false">
      <c r="B291" s="189"/>
      <c r="D291" s="190" t="s">
        <v>171</v>
      </c>
      <c r="E291" s="191"/>
      <c r="F291" s="192" t="s">
        <v>453</v>
      </c>
      <c r="H291" s="193" t="n">
        <v>5</v>
      </c>
      <c r="I291" s="194"/>
      <c r="L291" s="189"/>
      <c r="M291" s="195"/>
      <c r="T291" s="196"/>
      <c r="AT291" s="191" t="s">
        <v>171</v>
      </c>
      <c r="AU291" s="191" t="s">
        <v>90</v>
      </c>
      <c r="AV291" s="188" t="s">
        <v>90</v>
      </c>
      <c r="AW291" s="188" t="s">
        <v>31</v>
      </c>
      <c r="AX291" s="188" t="s">
        <v>84</v>
      </c>
      <c r="AY291" s="191" t="s">
        <v>163</v>
      </c>
    </row>
    <row r="292" s="22" customFormat="true" ht="62.65" hidden="false" customHeight="true" outlineLevel="0" collapsed="false">
      <c r="B292" s="173"/>
      <c r="C292" s="174" t="s">
        <v>454</v>
      </c>
      <c r="D292" s="174" t="s">
        <v>165</v>
      </c>
      <c r="E292" s="175" t="s">
        <v>455</v>
      </c>
      <c r="F292" s="176" t="s">
        <v>456</v>
      </c>
      <c r="G292" s="177" t="s">
        <v>323</v>
      </c>
      <c r="H292" s="178" t="n">
        <v>2</v>
      </c>
      <c r="I292" s="179"/>
      <c r="J292" s="178" t="n">
        <f aca="false">ROUND(I292*H292,3)</f>
        <v>0</v>
      </c>
      <c r="K292" s="180"/>
      <c r="L292" s="23"/>
      <c r="M292" s="181"/>
      <c r="N292" s="182" t="s">
        <v>42</v>
      </c>
      <c r="P292" s="183" t="n">
        <f aca="false">O292*H292</f>
        <v>0</v>
      </c>
      <c r="Q292" s="183" t="n">
        <v>0.00117</v>
      </c>
      <c r="R292" s="183" t="n">
        <f aca="false">Q292*H292</f>
        <v>0.00234</v>
      </c>
      <c r="S292" s="183" t="n">
        <v>0</v>
      </c>
      <c r="T292" s="184" t="n">
        <f aca="false">S292*H292</f>
        <v>0</v>
      </c>
      <c r="AR292" s="185" t="s">
        <v>252</v>
      </c>
      <c r="AT292" s="185" t="s">
        <v>165</v>
      </c>
      <c r="AU292" s="185" t="s">
        <v>90</v>
      </c>
      <c r="AY292" s="3" t="s">
        <v>163</v>
      </c>
      <c r="BE292" s="186" t="n">
        <f aca="false">IF(N292="základná",J292,0)</f>
        <v>0</v>
      </c>
      <c r="BF292" s="186" t="n">
        <f aca="false">IF(N292="znížená",J292,0)</f>
        <v>0</v>
      </c>
      <c r="BG292" s="186" t="n">
        <f aca="false">IF(N292="zákl. prenesená",J292,0)</f>
        <v>0</v>
      </c>
      <c r="BH292" s="186" t="n">
        <f aca="false">IF(N292="zníž. prenesená",J292,0)</f>
        <v>0</v>
      </c>
      <c r="BI292" s="186" t="n">
        <f aca="false">IF(N292="nulová",J292,0)</f>
        <v>0</v>
      </c>
      <c r="BJ292" s="3" t="s">
        <v>90</v>
      </c>
      <c r="BK292" s="187" t="n">
        <f aca="false">ROUND(I292*H292,3)</f>
        <v>0</v>
      </c>
      <c r="BL292" s="3" t="s">
        <v>252</v>
      </c>
      <c r="BM292" s="185" t="s">
        <v>457</v>
      </c>
    </row>
    <row r="293" s="22" customFormat="true" ht="62.65" hidden="false" customHeight="true" outlineLevel="0" collapsed="false">
      <c r="B293" s="173"/>
      <c r="C293" s="174" t="s">
        <v>458</v>
      </c>
      <c r="D293" s="174" t="s">
        <v>165</v>
      </c>
      <c r="E293" s="175" t="s">
        <v>459</v>
      </c>
      <c r="F293" s="176" t="s">
        <v>460</v>
      </c>
      <c r="G293" s="177" t="s">
        <v>323</v>
      </c>
      <c r="H293" s="178" t="n">
        <v>1</v>
      </c>
      <c r="I293" s="179"/>
      <c r="J293" s="178" t="n">
        <f aca="false">ROUND(I293*H293,3)</f>
        <v>0</v>
      </c>
      <c r="K293" s="180"/>
      <c r="L293" s="23"/>
      <c r="M293" s="181"/>
      <c r="N293" s="182" t="s">
        <v>42</v>
      </c>
      <c r="P293" s="183" t="n">
        <f aca="false">O293*H293</f>
        <v>0</v>
      </c>
      <c r="Q293" s="183" t="n">
        <v>0.00117</v>
      </c>
      <c r="R293" s="183" t="n">
        <f aca="false">Q293*H293</f>
        <v>0.00117</v>
      </c>
      <c r="S293" s="183" t="n">
        <v>0</v>
      </c>
      <c r="T293" s="184" t="n">
        <f aca="false">S293*H293</f>
        <v>0</v>
      </c>
      <c r="AR293" s="185" t="s">
        <v>252</v>
      </c>
      <c r="AT293" s="185" t="s">
        <v>165</v>
      </c>
      <c r="AU293" s="185" t="s">
        <v>90</v>
      </c>
      <c r="AY293" s="3" t="s">
        <v>163</v>
      </c>
      <c r="BE293" s="186" t="n">
        <f aca="false">IF(N293="základná",J293,0)</f>
        <v>0</v>
      </c>
      <c r="BF293" s="186" t="n">
        <f aca="false">IF(N293="znížená",J293,0)</f>
        <v>0</v>
      </c>
      <c r="BG293" s="186" t="n">
        <f aca="false">IF(N293="zákl. prenesená",J293,0)</f>
        <v>0</v>
      </c>
      <c r="BH293" s="186" t="n">
        <f aca="false">IF(N293="zníž. prenesená",J293,0)</f>
        <v>0</v>
      </c>
      <c r="BI293" s="186" t="n">
        <f aca="false">IF(N293="nulová",J293,0)</f>
        <v>0</v>
      </c>
      <c r="BJ293" s="3" t="s">
        <v>90</v>
      </c>
      <c r="BK293" s="187" t="n">
        <f aca="false">ROUND(I293*H293,3)</f>
        <v>0</v>
      </c>
      <c r="BL293" s="3" t="s">
        <v>252</v>
      </c>
      <c r="BM293" s="185" t="s">
        <v>461</v>
      </c>
    </row>
    <row r="294" s="22" customFormat="true" ht="24.2" hidden="false" customHeight="true" outlineLevel="0" collapsed="false">
      <c r="B294" s="173"/>
      <c r="C294" s="174" t="s">
        <v>462</v>
      </c>
      <c r="D294" s="174" t="s">
        <v>165</v>
      </c>
      <c r="E294" s="175" t="s">
        <v>463</v>
      </c>
      <c r="F294" s="176" t="s">
        <v>464</v>
      </c>
      <c r="G294" s="177" t="s">
        <v>415</v>
      </c>
      <c r="H294" s="179"/>
      <c r="I294" s="179"/>
      <c r="J294" s="178" t="n">
        <f aca="false">ROUND(I294*H294,3)</f>
        <v>0</v>
      </c>
      <c r="K294" s="180"/>
      <c r="L294" s="23"/>
      <c r="M294" s="181"/>
      <c r="N294" s="182" t="s">
        <v>42</v>
      </c>
      <c r="P294" s="183" t="n">
        <f aca="false">O294*H294</f>
        <v>0</v>
      </c>
      <c r="Q294" s="183" t="n">
        <v>0</v>
      </c>
      <c r="R294" s="183" t="n">
        <f aca="false">Q294*H294</f>
        <v>0</v>
      </c>
      <c r="S294" s="183" t="n">
        <v>0</v>
      </c>
      <c r="T294" s="184" t="n">
        <f aca="false">S294*H294</f>
        <v>0</v>
      </c>
      <c r="AR294" s="185" t="s">
        <v>252</v>
      </c>
      <c r="AT294" s="185" t="s">
        <v>165</v>
      </c>
      <c r="AU294" s="185" t="s">
        <v>90</v>
      </c>
      <c r="AY294" s="3" t="s">
        <v>163</v>
      </c>
      <c r="BE294" s="186" t="n">
        <f aca="false">IF(N294="základná",J294,0)</f>
        <v>0</v>
      </c>
      <c r="BF294" s="186" t="n">
        <f aca="false">IF(N294="znížená",J294,0)</f>
        <v>0</v>
      </c>
      <c r="BG294" s="186" t="n">
        <f aca="false">IF(N294="zákl. prenesená",J294,0)</f>
        <v>0</v>
      </c>
      <c r="BH294" s="186" t="n">
        <f aca="false">IF(N294="zníž. prenesená",J294,0)</f>
        <v>0</v>
      </c>
      <c r="BI294" s="186" t="n">
        <f aca="false">IF(N294="nulová",J294,0)</f>
        <v>0</v>
      </c>
      <c r="BJ294" s="3" t="s">
        <v>90</v>
      </c>
      <c r="BK294" s="187" t="n">
        <f aca="false">ROUND(I294*H294,3)</f>
        <v>0</v>
      </c>
      <c r="BL294" s="3" t="s">
        <v>252</v>
      </c>
      <c r="BM294" s="185" t="s">
        <v>465</v>
      </c>
    </row>
    <row r="295" s="160" customFormat="true" ht="22.9" hidden="false" customHeight="true" outlineLevel="0" collapsed="false">
      <c r="B295" s="161"/>
      <c r="D295" s="162" t="s">
        <v>76</v>
      </c>
      <c r="E295" s="171" t="s">
        <v>466</v>
      </c>
      <c r="F295" s="171" t="s">
        <v>467</v>
      </c>
      <c r="I295" s="164"/>
      <c r="J295" s="172" t="n">
        <f aca="false">BK295</f>
        <v>0</v>
      </c>
      <c r="L295" s="161"/>
      <c r="M295" s="166"/>
      <c r="P295" s="167" t="n">
        <f aca="false">SUM(P296:P299)</f>
        <v>0</v>
      </c>
      <c r="R295" s="167" t="n">
        <f aca="false">SUM(R296:R299)</f>
        <v>0.010335</v>
      </c>
      <c r="T295" s="168" t="n">
        <f aca="false">SUM(T296:T299)</f>
        <v>0.335</v>
      </c>
      <c r="AR295" s="162" t="s">
        <v>90</v>
      </c>
      <c r="AT295" s="169" t="s">
        <v>76</v>
      </c>
      <c r="AU295" s="169" t="s">
        <v>84</v>
      </c>
      <c r="AY295" s="162" t="s">
        <v>163</v>
      </c>
      <c r="BK295" s="170" t="n">
        <f aca="false">SUM(BK296:BK299)</f>
        <v>0</v>
      </c>
    </row>
    <row r="296" s="22" customFormat="true" ht="37.9" hidden="false" customHeight="true" outlineLevel="0" collapsed="false">
      <c r="B296" s="173"/>
      <c r="C296" s="174" t="s">
        <v>468</v>
      </c>
      <c r="D296" s="174" t="s">
        <v>165</v>
      </c>
      <c r="E296" s="175" t="s">
        <v>469</v>
      </c>
      <c r="F296" s="176" t="s">
        <v>470</v>
      </c>
      <c r="G296" s="177" t="s">
        <v>168</v>
      </c>
      <c r="H296" s="178" t="n">
        <v>0.335</v>
      </c>
      <c r="I296" s="179"/>
      <c r="J296" s="178" t="n">
        <f aca="false">ROUND(I296*H296,3)</f>
        <v>0</v>
      </c>
      <c r="K296" s="180"/>
      <c r="L296" s="23"/>
      <c r="M296" s="181"/>
      <c r="N296" s="182" t="s">
        <v>42</v>
      </c>
      <c r="P296" s="183" t="n">
        <f aca="false">O296*H296</f>
        <v>0</v>
      </c>
      <c r="Q296" s="183" t="n">
        <v>0</v>
      </c>
      <c r="R296" s="183" t="n">
        <f aca="false">Q296*H296</f>
        <v>0</v>
      </c>
      <c r="S296" s="183" t="n">
        <v>0</v>
      </c>
      <c r="T296" s="184" t="n">
        <f aca="false">S296*H296</f>
        <v>0</v>
      </c>
      <c r="AR296" s="185" t="s">
        <v>252</v>
      </c>
      <c r="AT296" s="185" t="s">
        <v>165</v>
      </c>
      <c r="AU296" s="185" t="s">
        <v>90</v>
      </c>
      <c r="AY296" s="3" t="s">
        <v>163</v>
      </c>
      <c r="BE296" s="186" t="n">
        <f aca="false">IF(N296="základná",J296,0)</f>
        <v>0</v>
      </c>
      <c r="BF296" s="186" t="n">
        <f aca="false">IF(N296="znížená",J296,0)</f>
        <v>0</v>
      </c>
      <c r="BG296" s="186" t="n">
        <f aca="false">IF(N296="zákl. prenesená",J296,0)</f>
        <v>0</v>
      </c>
      <c r="BH296" s="186" t="n">
        <f aca="false">IF(N296="zníž. prenesená",J296,0)</f>
        <v>0</v>
      </c>
      <c r="BI296" s="186" t="n">
        <f aca="false">IF(N296="nulová",J296,0)</f>
        <v>0</v>
      </c>
      <c r="BJ296" s="3" t="s">
        <v>90</v>
      </c>
      <c r="BK296" s="187" t="n">
        <f aca="false">ROUND(I296*H296,3)</f>
        <v>0</v>
      </c>
      <c r="BL296" s="3" t="s">
        <v>252</v>
      </c>
      <c r="BM296" s="185" t="s">
        <v>471</v>
      </c>
    </row>
    <row r="297" s="22" customFormat="true" ht="21.75" hidden="false" customHeight="true" outlineLevel="0" collapsed="false">
      <c r="B297" s="173"/>
      <c r="C297" s="174" t="s">
        <v>472</v>
      </c>
      <c r="D297" s="174" t="s">
        <v>165</v>
      </c>
      <c r="E297" s="175" t="s">
        <v>473</v>
      </c>
      <c r="F297" s="176" t="s">
        <v>474</v>
      </c>
      <c r="G297" s="177" t="s">
        <v>475</v>
      </c>
      <c r="H297" s="178" t="n">
        <v>5</v>
      </c>
      <c r="I297" s="179"/>
      <c r="J297" s="178" t="n">
        <f aca="false">ROUND(I297*H297,3)</f>
        <v>0</v>
      </c>
      <c r="K297" s="180"/>
      <c r="L297" s="23"/>
      <c r="M297" s="181"/>
      <c r="N297" s="182" t="s">
        <v>42</v>
      </c>
      <c r="P297" s="183" t="n">
        <f aca="false">O297*H297</f>
        <v>0</v>
      </c>
      <c r="Q297" s="183" t="n">
        <v>0</v>
      </c>
      <c r="R297" s="183" t="n">
        <f aca="false">Q297*H297</f>
        <v>0</v>
      </c>
      <c r="S297" s="183" t="n">
        <v>0.067</v>
      </c>
      <c r="T297" s="184" t="n">
        <f aca="false">S297*H297</f>
        <v>0.335</v>
      </c>
      <c r="AR297" s="185" t="s">
        <v>252</v>
      </c>
      <c r="AT297" s="185" t="s">
        <v>165</v>
      </c>
      <c r="AU297" s="185" t="s">
        <v>90</v>
      </c>
      <c r="AY297" s="3" t="s">
        <v>163</v>
      </c>
      <c r="BE297" s="186" t="n">
        <f aca="false">IF(N297="základná",J297,0)</f>
        <v>0</v>
      </c>
      <c r="BF297" s="186" t="n">
        <f aca="false">IF(N297="znížená",J297,0)</f>
        <v>0</v>
      </c>
      <c r="BG297" s="186" t="n">
        <f aca="false">IF(N297="zákl. prenesená",J297,0)</f>
        <v>0</v>
      </c>
      <c r="BH297" s="186" t="n">
        <f aca="false">IF(N297="zníž. prenesená",J297,0)</f>
        <v>0</v>
      </c>
      <c r="BI297" s="186" t="n">
        <f aca="false">IF(N297="nulová",J297,0)</f>
        <v>0</v>
      </c>
      <c r="BJ297" s="3" t="s">
        <v>90</v>
      </c>
      <c r="BK297" s="187" t="n">
        <f aca="false">ROUND(I297*H297,3)</f>
        <v>0</v>
      </c>
      <c r="BL297" s="3" t="s">
        <v>252</v>
      </c>
      <c r="BM297" s="185" t="s">
        <v>476</v>
      </c>
    </row>
    <row r="298" s="188" customFormat="true" ht="11.25" hidden="false" customHeight="false" outlineLevel="0" collapsed="false">
      <c r="B298" s="189"/>
      <c r="D298" s="190" t="s">
        <v>171</v>
      </c>
      <c r="E298" s="191"/>
      <c r="F298" s="192" t="s">
        <v>190</v>
      </c>
      <c r="H298" s="193" t="n">
        <v>5</v>
      </c>
      <c r="I298" s="194"/>
      <c r="L298" s="189"/>
      <c r="M298" s="195"/>
      <c r="T298" s="196"/>
      <c r="AT298" s="191" t="s">
        <v>171</v>
      </c>
      <c r="AU298" s="191" t="s">
        <v>90</v>
      </c>
      <c r="AV298" s="188" t="s">
        <v>90</v>
      </c>
      <c r="AW298" s="188" t="s">
        <v>31</v>
      </c>
      <c r="AX298" s="188" t="s">
        <v>84</v>
      </c>
      <c r="AY298" s="191" t="s">
        <v>163</v>
      </c>
    </row>
    <row r="299" s="22" customFormat="true" ht="16.5" hidden="false" customHeight="true" outlineLevel="0" collapsed="false">
      <c r="B299" s="173"/>
      <c r="C299" s="174" t="s">
        <v>477</v>
      </c>
      <c r="D299" s="174" t="s">
        <v>165</v>
      </c>
      <c r="E299" s="175" t="s">
        <v>478</v>
      </c>
      <c r="F299" s="176" t="s">
        <v>479</v>
      </c>
      <c r="G299" s="177" t="s">
        <v>323</v>
      </c>
      <c r="H299" s="178" t="n">
        <v>5</v>
      </c>
      <c r="I299" s="179"/>
      <c r="J299" s="178" t="n">
        <f aca="false">ROUND(I299*H299,3)</f>
        <v>0</v>
      </c>
      <c r="K299" s="180"/>
      <c r="L299" s="23"/>
      <c r="M299" s="181"/>
      <c r="N299" s="182" t="s">
        <v>42</v>
      </c>
      <c r="P299" s="183" t="n">
        <f aca="false">O299*H299</f>
        <v>0</v>
      </c>
      <c r="Q299" s="183" t="n">
        <v>0.002067</v>
      </c>
      <c r="R299" s="183" t="n">
        <f aca="false">Q299*H299</f>
        <v>0.010335</v>
      </c>
      <c r="S299" s="183" t="n">
        <v>0</v>
      </c>
      <c r="T299" s="184" t="n">
        <f aca="false">S299*H299</f>
        <v>0</v>
      </c>
      <c r="AR299" s="185" t="s">
        <v>252</v>
      </c>
      <c r="AT299" s="185" t="s">
        <v>165</v>
      </c>
      <c r="AU299" s="185" t="s">
        <v>90</v>
      </c>
      <c r="AY299" s="3" t="s">
        <v>163</v>
      </c>
      <c r="BE299" s="186" t="n">
        <f aca="false">IF(N299="základná",J299,0)</f>
        <v>0</v>
      </c>
      <c r="BF299" s="186" t="n">
        <f aca="false">IF(N299="znížená",J299,0)</f>
        <v>0</v>
      </c>
      <c r="BG299" s="186" t="n">
        <f aca="false">IF(N299="zákl. prenesená",J299,0)</f>
        <v>0</v>
      </c>
      <c r="BH299" s="186" t="n">
        <f aca="false">IF(N299="zníž. prenesená",J299,0)</f>
        <v>0</v>
      </c>
      <c r="BI299" s="186" t="n">
        <f aca="false">IF(N299="nulová",J299,0)</f>
        <v>0</v>
      </c>
      <c r="BJ299" s="3" t="s">
        <v>90</v>
      </c>
      <c r="BK299" s="187" t="n">
        <f aca="false">ROUND(I299*H299,3)</f>
        <v>0</v>
      </c>
      <c r="BL299" s="3" t="s">
        <v>252</v>
      </c>
      <c r="BM299" s="185" t="s">
        <v>480</v>
      </c>
    </row>
    <row r="300" s="160" customFormat="true" ht="22.9" hidden="false" customHeight="true" outlineLevel="0" collapsed="false">
      <c r="B300" s="161"/>
      <c r="D300" s="162" t="s">
        <v>76</v>
      </c>
      <c r="E300" s="171" t="s">
        <v>481</v>
      </c>
      <c r="F300" s="171" t="s">
        <v>482</v>
      </c>
      <c r="I300" s="164"/>
      <c r="J300" s="172" t="n">
        <f aca="false">BK300</f>
        <v>0</v>
      </c>
      <c r="L300" s="161"/>
      <c r="M300" s="166"/>
      <c r="P300" s="167" t="n">
        <f aca="false">SUM(P301:P302)</f>
        <v>0</v>
      </c>
      <c r="R300" s="167" t="n">
        <f aca="false">SUM(R301:R302)</f>
        <v>0.0006367</v>
      </c>
      <c r="T300" s="168" t="n">
        <f aca="false">SUM(T301:T302)</f>
        <v>0</v>
      </c>
      <c r="AR300" s="162" t="s">
        <v>90</v>
      </c>
      <c r="AT300" s="169" t="s">
        <v>76</v>
      </c>
      <c r="AU300" s="169" t="s">
        <v>84</v>
      </c>
      <c r="AY300" s="162" t="s">
        <v>163</v>
      </c>
      <c r="BK300" s="170" t="n">
        <f aca="false">SUM(BK301:BK302)</f>
        <v>0</v>
      </c>
    </row>
    <row r="301" s="22" customFormat="true" ht="37.9" hidden="false" customHeight="true" outlineLevel="0" collapsed="false">
      <c r="B301" s="173"/>
      <c r="C301" s="174" t="s">
        <v>483</v>
      </c>
      <c r="D301" s="174" t="s">
        <v>165</v>
      </c>
      <c r="E301" s="175" t="s">
        <v>484</v>
      </c>
      <c r="F301" s="176" t="s">
        <v>485</v>
      </c>
      <c r="G301" s="177" t="s">
        <v>323</v>
      </c>
      <c r="H301" s="178" t="n">
        <v>10</v>
      </c>
      <c r="I301" s="179"/>
      <c r="J301" s="178" t="n">
        <f aca="false">ROUND(I301*H301,3)</f>
        <v>0</v>
      </c>
      <c r="K301" s="180"/>
      <c r="L301" s="23"/>
      <c r="M301" s="181"/>
      <c r="N301" s="182" t="s">
        <v>42</v>
      </c>
      <c r="P301" s="183" t="n">
        <f aca="false">O301*H301</f>
        <v>0</v>
      </c>
      <c r="Q301" s="183" t="n">
        <v>6.367E-005</v>
      </c>
      <c r="R301" s="183" t="n">
        <f aca="false">Q301*H301</f>
        <v>0.0006367</v>
      </c>
      <c r="S301" s="183" t="n">
        <v>0</v>
      </c>
      <c r="T301" s="184" t="n">
        <f aca="false">S301*H301</f>
        <v>0</v>
      </c>
      <c r="AR301" s="185" t="s">
        <v>252</v>
      </c>
      <c r="AT301" s="185" t="s">
        <v>165</v>
      </c>
      <c r="AU301" s="185" t="s">
        <v>90</v>
      </c>
      <c r="AY301" s="3" t="s">
        <v>163</v>
      </c>
      <c r="BE301" s="186" t="n">
        <f aca="false">IF(N301="základná",J301,0)</f>
        <v>0</v>
      </c>
      <c r="BF301" s="186" t="n">
        <f aca="false">IF(N301="znížená",J301,0)</f>
        <v>0</v>
      </c>
      <c r="BG301" s="186" t="n">
        <f aca="false">IF(N301="zákl. prenesená",J301,0)</f>
        <v>0</v>
      </c>
      <c r="BH301" s="186" t="n">
        <f aca="false">IF(N301="zníž. prenesená",J301,0)</f>
        <v>0</v>
      </c>
      <c r="BI301" s="186" t="n">
        <f aca="false">IF(N301="nulová",J301,0)</f>
        <v>0</v>
      </c>
      <c r="BJ301" s="3" t="s">
        <v>90</v>
      </c>
      <c r="BK301" s="187" t="n">
        <f aca="false">ROUND(I301*H301,3)</f>
        <v>0</v>
      </c>
      <c r="BL301" s="3" t="s">
        <v>252</v>
      </c>
      <c r="BM301" s="185" t="s">
        <v>486</v>
      </c>
    </row>
    <row r="302" s="188" customFormat="true" ht="11.25" hidden="false" customHeight="false" outlineLevel="0" collapsed="false">
      <c r="B302" s="189"/>
      <c r="D302" s="190" t="s">
        <v>171</v>
      </c>
      <c r="E302" s="191"/>
      <c r="F302" s="192" t="s">
        <v>487</v>
      </c>
      <c r="H302" s="193" t="n">
        <v>10</v>
      </c>
      <c r="I302" s="194"/>
      <c r="L302" s="189"/>
      <c r="M302" s="195"/>
      <c r="T302" s="196"/>
      <c r="AT302" s="191" t="s">
        <v>171</v>
      </c>
      <c r="AU302" s="191" t="s">
        <v>90</v>
      </c>
      <c r="AV302" s="188" t="s">
        <v>90</v>
      </c>
      <c r="AW302" s="188" t="s">
        <v>31</v>
      </c>
      <c r="AX302" s="188" t="s">
        <v>84</v>
      </c>
      <c r="AY302" s="191" t="s">
        <v>163</v>
      </c>
    </row>
    <row r="303" s="160" customFormat="true" ht="22.9" hidden="false" customHeight="true" outlineLevel="0" collapsed="false">
      <c r="B303" s="161"/>
      <c r="D303" s="162" t="s">
        <v>76</v>
      </c>
      <c r="E303" s="171" t="s">
        <v>488</v>
      </c>
      <c r="F303" s="171" t="s">
        <v>489</v>
      </c>
      <c r="I303" s="164"/>
      <c r="J303" s="172" t="n">
        <f aca="false">BK303</f>
        <v>0</v>
      </c>
      <c r="L303" s="161"/>
      <c r="M303" s="166"/>
      <c r="P303" s="167" t="n">
        <f aca="false">SUM(P304:P313)</f>
        <v>0</v>
      </c>
      <c r="R303" s="167" t="n">
        <f aca="false">SUM(R304:R313)</f>
        <v>0.005601</v>
      </c>
      <c r="T303" s="168" t="n">
        <f aca="false">SUM(T304:T313)</f>
        <v>0.051408</v>
      </c>
      <c r="AR303" s="162" t="s">
        <v>90</v>
      </c>
      <c r="AT303" s="169" t="s">
        <v>76</v>
      </c>
      <c r="AU303" s="169" t="s">
        <v>84</v>
      </c>
      <c r="AY303" s="162" t="s">
        <v>163</v>
      </c>
      <c r="BK303" s="170" t="n">
        <f aca="false">SUM(BK304:BK313)</f>
        <v>0</v>
      </c>
    </row>
    <row r="304" s="22" customFormat="true" ht="24.2" hidden="false" customHeight="true" outlineLevel="0" collapsed="false">
      <c r="B304" s="173"/>
      <c r="C304" s="174" t="s">
        <v>490</v>
      </c>
      <c r="D304" s="174" t="s">
        <v>165</v>
      </c>
      <c r="E304" s="175" t="s">
        <v>491</v>
      </c>
      <c r="F304" s="176" t="s">
        <v>492</v>
      </c>
      <c r="G304" s="177" t="s">
        <v>202</v>
      </c>
      <c r="H304" s="178" t="n">
        <v>2.16</v>
      </c>
      <c r="I304" s="179"/>
      <c r="J304" s="178" t="n">
        <f aca="false">ROUND(I304*H304,3)</f>
        <v>0</v>
      </c>
      <c r="K304" s="180"/>
      <c r="L304" s="23"/>
      <c r="M304" s="181"/>
      <c r="N304" s="182" t="s">
        <v>42</v>
      </c>
      <c r="P304" s="183" t="n">
        <f aca="false">O304*H304</f>
        <v>0</v>
      </c>
      <c r="Q304" s="183" t="n">
        <v>0</v>
      </c>
      <c r="R304" s="183" t="n">
        <f aca="false">Q304*H304</f>
        <v>0</v>
      </c>
      <c r="S304" s="183" t="n">
        <v>0.0238</v>
      </c>
      <c r="T304" s="184" t="n">
        <f aca="false">S304*H304</f>
        <v>0.051408</v>
      </c>
      <c r="AR304" s="185" t="s">
        <v>252</v>
      </c>
      <c r="AT304" s="185" t="s">
        <v>165</v>
      </c>
      <c r="AU304" s="185" t="s">
        <v>90</v>
      </c>
      <c r="AY304" s="3" t="s">
        <v>163</v>
      </c>
      <c r="BE304" s="186" t="n">
        <f aca="false">IF(N304="základná",J304,0)</f>
        <v>0</v>
      </c>
      <c r="BF304" s="186" t="n">
        <f aca="false">IF(N304="znížená",J304,0)</f>
        <v>0</v>
      </c>
      <c r="BG304" s="186" t="n">
        <f aca="false">IF(N304="zákl. prenesená",J304,0)</f>
        <v>0</v>
      </c>
      <c r="BH304" s="186" t="n">
        <f aca="false">IF(N304="zníž. prenesená",J304,0)</f>
        <v>0</v>
      </c>
      <c r="BI304" s="186" t="n">
        <f aca="false">IF(N304="nulová",J304,0)</f>
        <v>0</v>
      </c>
      <c r="BJ304" s="3" t="s">
        <v>90</v>
      </c>
      <c r="BK304" s="187" t="n">
        <f aca="false">ROUND(I304*H304,3)</f>
        <v>0</v>
      </c>
      <c r="BL304" s="3" t="s">
        <v>252</v>
      </c>
      <c r="BM304" s="185" t="s">
        <v>493</v>
      </c>
    </row>
    <row r="305" s="188" customFormat="true" ht="11.25" hidden="false" customHeight="false" outlineLevel="0" collapsed="false">
      <c r="B305" s="189"/>
      <c r="D305" s="190" t="s">
        <v>171</v>
      </c>
      <c r="E305" s="191"/>
      <c r="F305" s="192" t="s">
        <v>494</v>
      </c>
      <c r="H305" s="193" t="n">
        <v>2.16</v>
      </c>
      <c r="I305" s="194"/>
      <c r="L305" s="189"/>
      <c r="M305" s="195"/>
      <c r="T305" s="196"/>
      <c r="AT305" s="191" t="s">
        <v>171</v>
      </c>
      <c r="AU305" s="191" t="s">
        <v>90</v>
      </c>
      <c r="AV305" s="188" t="s">
        <v>90</v>
      </c>
      <c r="AW305" s="188" t="s">
        <v>31</v>
      </c>
      <c r="AX305" s="188" t="s">
        <v>84</v>
      </c>
      <c r="AY305" s="191" t="s">
        <v>163</v>
      </c>
    </row>
    <row r="306" s="22" customFormat="true" ht="33" hidden="false" customHeight="true" outlineLevel="0" collapsed="false">
      <c r="B306" s="173"/>
      <c r="C306" s="174" t="s">
        <v>495</v>
      </c>
      <c r="D306" s="174" t="s">
        <v>165</v>
      </c>
      <c r="E306" s="175" t="s">
        <v>496</v>
      </c>
      <c r="F306" s="176" t="s">
        <v>497</v>
      </c>
      <c r="G306" s="177" t="s">
        <v>323</v>
      </c>
      <c r="H306" s="178" t="n">
        <v>3</v>
      </c>
      <c r="I306" s="179"/>
      <c r="J306" s="178" t="n">
        <f aca="false">ROUND(I306*H306,3)</f>
        <v>0</v>
      </c>
      <c r="K306" s="180"/>
      <c r="L306" s="23"/>
      <c r="M306" s="181"/>
      <c r="N306" s="182" t="s">
        <v>42</v>
      </c>
      <c r="P306" s="183" t="n">
        <f aca="false">O306*H306</f>
        <v>0</v>
      </c>
      <c r="Q306" s="183" t="n">
        <v>0.001867</v>
      </c>
      <c r="R306" s="183" t="n">
        <f aca="false">Q306*H306</f>
        <v>0.005601</v>
      </c>
      <c r="S306" s="183" t="n">
        <v>0</v>
      </c>
      <c r="T306" s="184" t="n">
        <f aca="false">S306*H306</f>
        <v>0</v>
      </c>
      <c r="AR306" s="185" t="s">
        <v>252</v>
      </c>
      <c r="AT306" s="185" t="s">
        <v>165</v>
      </c>
      <c r="AU306" s="185" t="s">
        <v>90</v>
      </c>
      <c r="AY306" s="3" t="s">
        <v>163</v>
      </c>
      <c r="BE306" s="186" t="n">
        <f aca="false">IF(N306="základná",J306,0)</f>
        <v>0</v>
      </c>
      <c r="BF306" s="186" t="n">
        <f aca="false">IF(N306="znížená",J306,0)</f>
        <v>0</v>
      </c>
      <c r="BG306" s="186" t="n">
        <f aca="false">IF(N306="zákl. prenesená",J306,0)</f>
        <v>0</v>
      </c>
      <c r="BH306" s="186" t="n">
        <f aca="false">IF(N306="zníž. prenesená",J306,0)</f>
        <v>0</v>
      </c>
      <c r="BI306" s="186" t="n">
        <f aca="false">IF(N306="nulová",J306,0)</f>
        <v>0</v>
      </c>
      <c r="BJ306" s="3" t="s">
        <v>90</v>
      </c>
      <c r="BK306" s="187" t="n">
        <f aca="false">ROUND(I306*H306,3)</f>
        <v>0</v>
      </c>
      <c r="BL306" s="3" t="s">
        <v>252</v>
      </c>
      <c r="BM306" s="185" t="s">
        <v>498</v>
      </c>
    </row>
    <row r="307" s="188" customFormat="true" ht="11.25" hidden="false" customHeight="false" outlineLevel="0" collapsed="false">
      <c r="B307" s="189"/>
      <c r="D307" s="190" t="s">
        <v>171</v>
      </c>
      <c r="E307" s="191"/>
      <c r="F307" s="192" t="s">
        <v>499</v>
      </c>
      <c r="H307" s="193" t="n">
        <v>3</v>
      </c>
      <c r="I307" s="194"/>
      <c r="L307" s="189"/>
      <c r="M307" s="195"/>
      <c r="T307" s="196"/>
      <c r="AT307" s="191" t="s">
        <v>171</v>
      </c>
      <c r="AU307" s="191" t="s">
        <v>90</v>
      </c>
      <c r="AV307" s="188" t="s">
        <v>90</v>
      </c>
      <c r="AW307" s="188" t="s">
        <v>31</v>
      </c>
      <c r="AX307" s="188" t="s">
        <v>84</v>
      </c>
      <c r="AY307" s="191" t="s">
        <v>163</v>
      </c>
    </row>
    <row r="308" s="22" customFormat="true" ht="24.2" hidden="false" customHeight="true" outlineLevel="0" collapsed="false">
      <c r="B308" s="173"/>
      <c r="C308" s="174" t="s">
        <v>500</v>
      </c>
      <c r="D308" s="174" t="s">
        <v>165</v>
      </c>
      <c r="E308" s="175" t="s">
        <v>501</v>
      </c>
      <c r="F308" s="176" t="s">
        <v>502</v>
      </c>
      <c r="G308" s="177" t="s">
        <v>202</v>
      </c>
      <c r="H308" s="178" t="n">
        <v>2.16</v>
      </c>
      <c r="I308" s="179"/>
      <c r="J308" s="178" t="n">
        <f aca="false">ROUND(I308*H308,3)</f>
        <v>0</v>
      </c>
      <c r="K308" s="180"/>
      <c r="L308" s="23"/>
      <c r="M308" s="181"/>
      <c r="N308" s="182" t="s">
        <v>42</v>
      </c>
      <c r="P308" s="183" t="n">
        <f aca="false">O308*H308</f>
        <v>0</v>
      </c>
      <c r="Q308" s="183" t="n">
        <v>0</v>
      </c>
      <c r="R308" s="183" t="n">
        <f aca="false">Q308*H308</f>
        <v>0</v>
      </c>
      <c r="S308" s="183" t="n">
        <v>0</v>
      </c>
      <c r="T308" s="184" t="n">
        <f aca="false">S308*H308</f>
        <v>0</v>
      </c>
      <c r="AR308" s="185" t="s">
        <v>252</v>
      </c>
      <c r="AT308" s="185" t="s">
        <v>165</v>
      </c>
      <c r="AU308" s="185" t="s">
        <v>90</v>
      </c>
      <c r="AY308" s="3" t="s">
        <v>163</v>
      </c>
      <c r="BE308" s="186" t="n">
        <f aca="false">IF(N308="základná",J308,0)</f>
        <v>0</v>
      </c>
      <c r="BF308" s="186" t="n">
        <f aca="false">IF(N308="znížená",J308,0)</f>
        <v>0</v>
      </c>
      <c r="BG308" s="186" t="n">
        <f aca="false">IF(N308="zákl. prenesená",J308,0)</f>
        <v>0</v>
      </c>
      <c r="BH308" s="186" t="n">
        <f aca="false">IF(N308="zníž. prenesená",J308,0)</f>
        <v>0</v>
      </c>
      <c r="BI308" s="186" t="n">
        <f aca="false">IF(N308="nulová",J308,0)</f>
        <v>0</v>
      </c>
      <c r="BJ308" s="3" t="s">
        <v>90</v>
      </c>
      <c r="BK308" s="187" t="n">
        <f aca="false">ROUND(I308*H308,3)</f>
        <v>0</v>
      </c>
      <c r="BL308" s="3" t="s">
        <v>252</v>
      </c>
      <c r="BM308" s="185" t="s">
        <v>503</v>
      </c>
    </row>
    <row r="309" s="188" customFormat="true" ht="11.25" hidden="false" customHeight="false" outlineLevel="0" collapsed="false">
      <c r="B309" s="189"/>
      <c r="D309" s="190" t="s">
        <v>171</v>
      </c>
      <c r="E309" s="191"/>
      <c r="F309" s="192" t="s">
        <v>494</v>
      </c>
      <c r="H309" s="193" t="n">
        <v>2.16</v>
      </c>
      <c r="I309" s="194"/>
      <c r="L309" s="189"/>
      <c r="M309" s="195"/>
      <c r="T309" s="196"/>
      <c r="AT309" s="191" t="s">
        <v>171</v>
      </c>
      <c r="AU309" s="191" t="s">
        <v>90</v>
      </c>
      <c r="AV309" s="188" t="s">
        <v>90</v>
      </c>
      <c r="AW309" s="188" t="s">
        <v>31</v>
      </c>
      <c r="AX309" s="188" t="s">
        <v>84</v>
      </c>
      <c r="AY309" s="191" t="s">
        <v>163</v>
      </c>
    </row>
    <row r="310" s="22" customFormat="true" ht="24.2" hidden="false" customHeight="true" outlineLevel="0" collapsed="false">
      <c r="B310" s="173"/>
      <c r="C310" s="174" t="s">
        <v>504</v>
      </c>
      <c r="D310" s="174" t="s">
        <v>165</v>
      </c>
      <c r="E310" s="175" t="s">
        <v>505</v>
      </c>
      <c r="F310" s="176" t="s">
        <v>506</v>
      </c>
      <c r="G310" s="177" t="s">
        <v>202</v>
      </c>
      <c r="H310" s="178" t="n">
        <v>2.16</v>
      </c>
      <c r="I310" s="179"/>
      <c r="J310" s="178" t="n">
        <f aca="false">ROUND(I310*H310,3)</f>
        <v>0</v>
      </c>
      <c r="K310" s="180"/>
      <c r="L310" s="23"/>
      <c r="M310" s="181"/>
      <c r="N310" s="182" t="s">
        <v>42</v>
      </c>
      <c r="P310" s="183" t="n">
        <f aca="false">O310*H310</f>
        <v>0</v>
      </c>
      <c r="Q310" s="183" t="n">
        <v>0</v>
      </c>
      <c r="R310" s="183" t="n">
        <f aca="false">Q310*H310</f>
        <v>0</v>
      </c>
      <c r="S310" s="183" t="n">
        <v>0</v>
      </c>
      <c r="T310" s="184" t="n">
        <f aca="false">S310*H310</f>
        <v>0</v>
      </c>
      <c r="AR310" s="185" t="s">
        <v>252</v>
      </c>
      <c r="AT310" s="185" t="s">
        <v>165</v>
      </c>
      <c r="AU310" s="185" t="s">
        <v>90</v>
      </c>
      <c r="AY310" s="3" t="s">
        <v>163</v>
      </c>
      <c r="BE310" s="186" t="n">
        <f aca="false">IF(N310="základná",J310,0)</f>
        <v>0</v>
      </c>
      <c r="BF310" s="186" t="n">
        <f aca="false">IF(N310="znížená",J310,0)</f>
        <v>0</v>
      </c>
      <c r="BG310" s="186" t="n">
        <f aca="false">IF(N310="zákl. prenesená",J310,0)</f>
        <v>0</v>
      </c>
      <c r="BH310" s="186" t="n">
        <f aca="false">IF(N310="zníž. prenesená",J310,0)</f>
        <v>0</v>
      </c>
      <c r="BI310" s="186" t="n">
        <f aca="false">IF(N310="nulová",J310,0)</f>
        <v>0</v>
      </c>
      <c r="BJ310" s="3" t="s">
        <v>90</v>
      </c>
      <c r="BK310" s="187" t="n">
        <f aca="false">ROUND(I310*H310,3)</f>
        <v>0</v>
      </c>
      <c r="BL310" s="3" t="s">
        <v>252</v>
      </c>
      <c r="BM310" s="185" t="s">
        <v>507</v>
      </c>
    </row>
    <row r="311" s="188" customFormat="true" ht="11.25" hidden="false" customHeight="false" outlineLevel="0" collapsed="false">
      <c r="B311" s="189"/>
      <c r="D311" s="190" t="s">
        <v>171</v>
      </c>
      <c r="E311" s="191"/>
      <c r="F311" s="192" t="s">
        <v>494</v>
      </c>
      <c r="H311" s="193" t="n">
        <v>2.16</v>
      </c>
      <c r="I311" s="194"/>
      <c r="L311" s="189"/>
      <c r="M311" s="195"/>
      <c r="T311" s="196"/>
      <c r="AT311" s="191" t="s">
        <v>171</v>
      </c>
      <c r="AU311" s="191" t="s">
        <v>90</v>
      </c>
      <c r="AV311" s="188" t="s">
        <v>90</v>
      </c>
      <c r="AW311" s="188" t="s">
        <v>31</v>
      </c>
      <c r="AX311" s="188" t="s">
        <v>84</v>
      </c>
      <c r="AY311" s="191" t="s">
        <v>163</v>
      </c>
    </row>
    <row r="312" s="22" customFormat="true" ht="24.2" hidden="false" customHeight="true" outlineLevel="0" collapsed="false">
      <c r="B312" s="173"/>
      <c r="C312" s="174" t="s">
        <v>508</v>
      </c>
      <c r="D312" s="174" t="s">
        <v>165</v>
      </c>
      <c r="E312" s="175" t="s">
        <v>509</v>
      </c>
      <c r="F312" s="176" t="s">
        <v>510</v>
      </c>
      <c r="G312" s="177" t="s">
        <v>168</v>
      </c>
      <c r="H312" s="178" t="n">
        <v>0.102</v>
      </c>
      <c r="I312" s="179"/>
      <c r="J312" s="178" t="n">
        <f aca="false">ROUND(I312*H312,3)</f>
        <v>0</v>
      </c>
      <c r="K312" s="180"/>
      <c r="L312" s="23"/>
      <c r="M312" s="181"/>
      <c r="N312" s="182" t="s">
        <v>42</v>
      </c>
      <c r="P312" s="183" t="n">
        <f aca="false">O312*H312</f>
        <v>0</v>
      </c>
      <c r="Q312" s="183" t="n">
        <v>0</v>
      </c>
      <c r="R312" s="183" t="n">
        <f aca="false">Q312*H312</f>
        <v>0</v>
      </c>
      <c r="S312" s="183" t="n">
        <v>0</v>
      </c>
      <c r="T312" s="184" t="n">
        <f aca="false">S312*H312</f>
        <v>0</v>
      </c>
      <c r="AR312" s="185" t="s">
        <v>252</v>
      </c>
      <c r="AT312" s="185" t="s">
        <v>165</v>
      </c>
      <c r="AU312" s="185" t="s">
        <v>90</v>
      </c>
      <c r="AY312" s="3" t="s">
        <v>163</v>
      </c>
      <c r="BE312" s="186" t="n">
        <f aca="false">IF(N312="základná",J312,0)</f>
        <v>0</v>
      </c>
      <c r="BF312" s="186" t="n">
        <f aca="false">IF(N312="znížená",J312,0)</f>
        <v>0</v>
      </c>
      <c r="BG312" s="186" t="n">
        <f aca="false">IF(N312="zákl. prenesená",J312,0)</f>
        <v>0</v>
      </c>
      <c r="BH312" s="186" t="n">
        <f aca="false">IF(N312="zníž. prenesená",J312,0)</f>
        <v>0</v>
      </c>
      <c r="BI312" s="186" t="n">
        <f aca="false">IF(N312="nulová",J312,0)</f>
        <v>0</v>
      </c>
      <c r="BJ312" s="3" t="s">
        <v>90</v>
      </c>
      <c r="BK312" s="187" t="n">
        <f aca="false">ROUND(I312*H312,3)</f>
        <v>0</v>
      </c>
      <c r="BL312" s="3" t="s">
        <v>252</v>
      </c>
      <c r="BM312" s="185" t="s">
        <v>511</v>
      </c>
    </row>
    <row r="313" s="188" customFormat="true" ht="11.25" hidden="false" customHeight="false" outlineLevel="0" collapsed="false">
      <c r="B313" s="189"/>
      <c r="D313" s="190" t="s">
        <v>171</v>
      </c>
      <c r="F313" s="192" t="s">
        <v>512</v>
      </c>
      <c r="H313" s="193" t="n">
        <v>0.102</v>
      </c>
      <c r="I313" s="194"/>
      <c r="L313" s="189"/>
      <c r="M313" s="195"/>
      <c r="T313" s="196"/>
      <c r="AT313" s="191" t="s">
        <v>171</v>
      </c>
      <c r="AU313" s="191" t="s">
        <v>90</v>
      </c>
      <c r="AV313" s="188" t="s">
        <v>90</v>
      </c>
      <c r="AW313" s="188" t="s">
        <v>2</v>
      </c>
      <c r="AX313" s="188" t="s">
        <v>84</v>
      </c>
      <c r="AY313" s="191" t="s">
        <v>163</v>
      </c>
    </row>
    <row r="314" s="160" customFormat="true" ht="22.9" hidden="false" customHeight="true" outlineLevel="0" collapsed="false">
      <c r="B314" s="161"/>
      <c r="D314" s="162" t="s">
        <v>76</v>
      </c>
      <c r="E314" s="171" t="s">
        <v>513</v>
      </c>
      <c r="F314" s="171" t="s">
        <v>514</v>
      </c>
      <c r="I314" s="164"/>
      <c r="J314" s="172" t="n">
        <f aca="false">BK314</f>
        <v>0</v>
      </c>
      <c r="L314" s="161"/>
      <c r="M314" s="166"/>
      <c r="P314" s="167" t="n">
        <f aca="false">SUM(P315:P322)</f>
        <v>0</v>
      </c>
      <c r="R314" s="167" t="n">
        <f aca="false">SUM(R315:R322)</f>
        <v>0.1585541904</v>
      </c>
      <c r="T314" s="168" t="n">
        <f aca="false">SUM(T315:T322)</f>
        <v>0</v>
      </c>
      <c r="AR314" s="162" t="s">
        <v>90</v>
      </c>
      <c r="AT314" s="169" t="s">
        <v>76</v>
      </c>
      <c r="AU314" s="169" t="s">
        <v>84</v>
      </c>
      <c r="AY314" s="162" t="s">
        <v>163</v>
      </c>
      <c r="BK314" s="170" t="n">
        <f aca="false">SUM(BK315:BK322)</f>
        <v>0</v>
      </c>
    </row>
    <row r="315" s="22" customFormat="true" ht="37.9" hidden="false" customHeight="true" outlineLevel="0" collapsed="false">
      <c r="B315" s="173"/>
      <c r="C315" s="174" t="s">
        <v>515</v>
      </c>
      <c r="D315" s="174" t="s">
        <v>165</v>
      </c>
      <c r="E315" s="175" t="s">
        <v>516</v>
      </c>
      <c r="F315" s="176" t="s">
        <v>517</v>
      </c>
      <c r="G315" s="177" t="s">
        <v>202</v>
      </c>
      <c r="H315" s="178" t="n">
        <v>19.511</v>
      </c>
      <c r="I315" s="179"/>
      <c r="J315" s="178" t="n">
        <f aca="false">ROUND(I315*H315,3)</f>
        <v>0</v>
      </c>
      <c r="K315" s="180"/>
      <c r="L315" s="23"/>
      <c r="M315" s="181"/>
      <c r="N315" s="182" t="s">
        <v>42</v>
      </c>
      <c r="P315" s="183" t="n">
        <f aca="false">O315*H315</f>
        <v>0</v>
      </c>
      <c r="Q315" s="183" t="n">
        <v>0.0081264</v>
      </c>
      <c r="R315" s="183" t="n">
        <f aca="false">Q315*H315</f>
        <v>0.1585541904</v>
      </c>
      <c r="S315" s="183" t="n">
        <v>0</v>
      </c>
      <c r="T315" s="184" t="n">
        <f aca="false">S315*H315</f>
        <v>0</v>
      </c>
      <c r="AR315" s="185" t="s">
        <v>252</v>
      </c>
      <c r="AT315" s="185" t="s">
        <v>165</v>
      </c>
      <c r="AU315" s="185" t="s">
        <v>90</v>
      </c>
      <c r="AY315" s="3" t="s">
        <v>163</v>
      </c>
      <c r="BE315" s="186" t="n">
        <f aca="false">IF(N315="základná",J315,0)</f>
        <v>0</v>
      </c>
      <c r="BF315" s="186" t="n">
        <f aca="false">IF(N315="znížená",J315,0)</f>
        <v>0</v>
      </c>
      <c r="BG315" s="186" t="n">
        <f aca="false">IF(N315="zákl. prenesená",J315,0)</f>
        <v>0</v>
      </c>
      <c r="BH315" s="186" t="n">
        <f aca="false">IF(N315="zníž. prenesená",J315,0)</f>
        <v>0</v>
      </c>
      <c r="BI315" s="186" t="n">
        <f aca="false">IF(N315="nulová",J315,0)</f>
        <v>0</v>
      </c>
      <c r="BJ315" s="3" t="s">
        <v>90</v>
      </c>
      <c r="BK315" s="187" t="n">
        <f aca="false">ROUND(I315*H315,3)</f>
        <v>0</v>
      </c>
      <c r="BL315" s="3" t="s">
        <v>252</v>
      </c>
      <c r="BM315" s="185" t="s">
        <v>518</v>
      </c>
    </row>
    <row r="316" s="205" customFormat="true" ht="11.25" hidden="false" customHeight="false" outlineLevel="0" collapsed="false">
      <c r="B316" s="206"/>
      <c r="D316" s="190" t="s">
        <v>171</v>
      </c>
      <c r="E316" s="207"/>
      <c r="F316" s="208" t="s">
        <v>519</v>
      </c>
      <c r="H316" s="207"/>
      <c r="I316" s="209"/>
      <c r="L316" s="206"/>
      <c r="M316" s="210"/>
      <c r="T316" s="211"/>
      <c r="AT316" s="207" t="s">
        <v>171</v>
      </c>
      <c r="AU316" s="207" t="s">
        <v>90</v>
      </c>
      <c r="AV316" s="205" t="s">
        <v>84</v>
      </c>
      <c r="AW316" s="205" t="s">
        <v>31</v>
      </c>
      <c r="AX316" s="205" t="s">
        <v>77</v>
      </c>
      <c r="AY316" s="207" t="s">
        <v>163</v>
      </c>
    </row>
    <row r="317" s="188" customFormat="true" ht="11.25" hidden="false" customHeight="false" outlineLevel="0" collapsed="false">
      <c r="B317" s="189"/>
      <c r="D317" s="190" t="s">
        <v>171</v>
      </c>
      <c r="E317" s="191"/>
      <c r="F317" s="192" t="s">
        <v>520</v>
      </c>
      <c r="H317" s="193" t="n">
        <v>9.923</v>
      </c>
      <c r="I317" s="194"/>
      <c r="L317" s="189"/>
      <c r="M317" s="195"/>
      <c r="T317" s="196"/>
      <c r="AT317" s="191" t="s">
        <v>171</v>
      </c>
      <c r="AU317" s="191" t="s">
        <v>90</v>
      </c>
      <c r="AV317" s="188" t="s">
        <v>90</v>
      </c>
      <c r="AW317" s="188" t="s">
        <v>31</v>
      </c>
      <c r="AX317" s="188" t="s">
        <v>77</v>
      </c>
      <c r="AY317" s="191" t="s">
        <v>163</v>
      </c>
    </row>
    <row r="318" s="188" customFormat="true" ht="11.25" hidden="false" customHeight="false" outlineLevel="0" collapsed="false">
      <c r="B318" s="189"/>
      <c r="D318" s="190" t="s">
        <v>171</v>
      </c>
      <c r="E318" s="191"/>
      <c r="F318" s="192" t="s">
        <v>521</v>
      </c>
      <c r="H318" s="193" t="n">
        <v>8.32</v>
      </c>
      <c r="I318" s="194"/>
      <c r="L318" s="189"/>
      <c r="M318" s="195"/>
      <c r="T318" s="196"/>
      <c r="AT318" s="191" t="s">
        <v>171</v>
      </c>
      <c r="AU318" s="191" t="s">
        <v>90</v>
      </c>
      <c r="AV318" s="188" t="s">
        <v>90</v>
      </c>
      <c r="AW318" s="188" t="s">
        <v>31</v>
      </c>
      <c r="AX318" s="188" t="s">
        <v>77</v>
      </c>
      <c r="AY318" s="191" t="s">
        <v>163</v>
      </c>
    </row>
    <row r="319" s="188" customFormat="true" ht="11.25" hidden="false" customHeight="false" outlineLevel="0" collapsed="false">
      <c r="B319" s="189"/>
      <c r="D319" s="190" t="s">
        <v>171</v>
      </c>
      <c r="E319" s="191"/>
      <c r="F319" s="192" t="s">
        <v>522</v>
      </c>
      <c r="H319" s="193" t="n">
        <v>0.66</v>
      </c>
      <c r="I319" s="194"/>
      <c r="L319" s="189"/>
      <c r="M319" s="195"/>
      <c r="T319" s="196"/>
      <c r="AT319" s="191" t="s">
        <v>171</v>
      </c>
      <c r="AU319" s="191" t="s">
        <v>90</v>
      </c>
      <c r="AV319" s="188" t="s">
        <v>90</v>
      </c>
      <c r="AW319" s="188" t="s">
        <v>31</v>
      </c>
      <c r="AX319" s="188" t="s">
        <v>77</v>
      </c>
      <c r="AY319" s="191" t="s">
        <v>163</v>
      </c>
    </row>
    <row r="320" s="188" customFormat="true" ht="11.25" hidden="false" customHeight="false" outlineLevel="0" collapsed="false">
      <c r="B320" s="189"/>
      <c r="D320" s="190" t="s">
        <v>171</v>
      </c>
      <c r="E320" s="191"/>
      <c r="F320" s="192" t="s">
        <v>523</v>
      </c>
      <c r="H320" s="193" t="n">
        <v>0.608</v>
      </c>
      <c r="I320" s="194"/>
      <c r="L320" s="189"/>
      <c r="M320" s="195"/>
      <c r="T320" s="196"/>
      <c r="AT320" s="191" t="s">
        <v>171</v>
      </c>
      <c r="AU320" s="191" t="s">
        <v>90</v>
      </c>
      <c r="AV320" s="188" t="s">
        <v>90</v>
      </c>
      <c r="AW320" s="188" t="s">
        <v>31</v>
      </c>
      <c r="AX320" s="188" t="s">
        <v>77</v>
      </c>
      <c r="AY320" s="191" t="s">
        <v>163</v>
      </c>
    </row>
    <row r="321" s="197" customFormat="true" ht="11.25" hidden="false" customHeight="false" outlineLevel="0" collapsed="false">
      <c r="B321" s="198"/>
      <c r="D321" s="190" t="s">
        <v>171</v>
      </c>
      <c r="E321" s="199" t="s">
        <v>108</v>
      </c>
      <c r="F321" s="200" t="s">
        <v>186</v>
      </c>
      <c r="H321" s="201" t="n">
        <v>19.511</v>
      </c>
      <c r="I321" s="202"/>
      <c r="L321" s="198"/>
      <c r="M321" s="203"/>
      <c r="T321" s="204"/>
      <c r="AT321" s="199" t="s">
        <v>171</v>
      </c>
      <c r="AU321" s="199" t="s">
        <v>90</v>
      </c>
      <c r="AV321" s="197" t="s">
        <v>169</v>
      </c>
      <c r="AW321" s="197" t="s">
        <v>31</v>
      </c>
      <c r="AX321" s="197" t="s">
        <v>84</v>
      </c>
      <c r="AY321" s="199" t="s">
        <v>163</v>
      </c>
    </row>
    <row r="322" s="22" customFormat="true" ht="24.2" hidden="false" customHeight="true" outlineLevel="0" collapsed="false">
      <c r="B322" s="173"/>
      <c r="C322" s="174" t="s">
        <v>524</v>
      </c>
      <c r="D322" s="174" t="s">
        <v>165</v>
      </c>
      <c r="E322" s="175" t="s">
        <v>525</v>
      </c>
      <c r="F322" s="176" t="s">
        <v>526</v>
      </c>
      <c r="G322" s="177" t="s">
        <v>415</v>
      </c>
      <c r="H322" s="179"/>
      <c r="I322" s="179"/>
      <c r="J322" s="178" t="n">
        <f aca="false">ROUND(I322*H322,3)</f>
        <v>0</v>
      </c>
      <c r="K322" s="180"/>
      <c r="L322" s="23"/>
      <c r="M322" s="181"/>
      <c r="N322" s="182" t="s">
        <v>42</v>
      </c>
      <c r="P322" s="183" t="n">
        <f aca="false">O322*H322</f>
        <v>0</v>
      </c>
      <c r="Q322" s="183" t="n">
        <v>0</v>
      </c>
      <c r="R322" s="183" t="n">
        <f aca="false">Q322*H322</f>
        <v>0</v>
      </c>
      <c r="S322" s="183" t="n">
        <v>0</v>
      </c>
      <c r="T322" s="184" t="n">
        <f aca="false">S322*H322</f>
        <v>0</v>
      </c>
      <c r="AR322" s="185" t="s">
        <v>252</v>
      </c>
      <c r="AT322" s="185" t="s">
        <v>165</v>
      </c>
      <c r="AU322" s="185" t="s">
        <v>90</v>
      </c>
      <c r="AY322" s="3" t="s">
        <v>163</v>
      </c>
      <c r="BE322" s="186" t="n">
        <f aca="false">IF(N322="základná",J322,0)</f>
        <v>0</v>
      </c>
      <c r="BF322" s="186" t="n">
        <f aca="false">IF(N322="znížená",J322,0)</f>
        <v>0</v>
      </c>
      <c r="BG322" s="186" t="n">
        <f aca="false">IF(N322="zákl. prenesená",J322,0)</f>
        <v>0</v>
      </c>
      <c r="BH322" s="186" t="n">
        <f aca="false">IF(N322="zníž. prenesená",J322,0)</f>
        <v>0</v>
      </c>
      <c r="BI322" s="186" t="n">
        <f aca="false">IF(N322="nulová",J322,0)</f>
        <v>0</v>
      </c>
      <c r="BJ322" s="3" t="s">
        <v>90</v>
      </c>
      <c r="BK322" s="187" t="n">
        <f aca="false">ROUND(I322*H322,3)</f>
        <v>0</v>
      </c>
      <c r="BL322" s="3" t="s">
        <v>252</v>
      </c>
      <c r="BM322" s="185" t="s">
        <v>527</v>
      </c>
    </row>
    <row r="323" s="160" customFormat="true" ht="22.9" hidden="false" customHeight="true" outlineLevel="0" collapsed="false">
      <c r="B323" s="161"/>
      <c r="D323" s="162" t="s">
        <v>76</v>
      </c>
      <c r="E323" s="171" t="s">
        <v>528</v>
      </c>
      <c r="F323" s="171" t="s">
        <v>529</v>
      </c>
      <c r="I323" s="164"/>
      <c r="J323" s="172" t="n">
        <f aca="false">BK323</f>
        <v>0</v>
      </c>
      <c r="L323" s="161"/>
      <c r="M323" s="166"/>
      <c r="P323" s="167" t="n">
        <f aca="false">SUM(P324:P328)</f>
        <v>0</v>
      </c>
      <c r="R323" s="167" t="n">
        <f aca="false">SUM(R324:R328)</f>
        <v>0.028690304</v>
      </c>
      <c r="T323" s="168" t="n">
        <f aca="false">SUM(T324:T328)</f>
        <v>0</v>
      </c>
      <c r="AR323" s="162" t="s">
        <v>90</v>
      </c>
      <c r="AT323" s="169" t="s">
        <v>76</v>
      </c>
      <c r="AU323" s="169" t="s">
        <v>84</v>
      </c>
      <c r="AY323" s="162" t="s">
        <v>163</v>
      </c>
      <c r="BK323" s="170" t="n">
        <f aca="false">SUM(BK324:BK328)</f>
        <v>0</v>
      </c>
    </row>
    <row r="324" s="22" customFormat="true" ht="24.2" hidden="false" customHeight="true" outlineLevel="0" collapsed="false">
      <c r="B324" s="173"/>
      <c r="C324" s="174" t="s">
        <v>530</v>
      </c>
      <c r="D324" s="174" t="s">
        <v>165</v>
      </c>
      <c r="E324" s="175" t="s">
        <v>531</v>
      </c>
      <c r="F324" s="176" t="s">
        <v>532</v>
      </c>
      <c r="G324" s="177" t="s">
        <v>182</v>
      </c>
      <c r="H324" s="178" t="n">
        <v>3.76</v>
      </c>
      <c r="I324" s="179"/>
      <c r="J324" s="178" t="n">
        <f aca="false">ROUND(I324*H324,3)</f>
        <v>0</v>
      </c>
      <c r="K324" s="180"/>
      <c r="L324" s="23"/>
      <c r="M324" s="181"/>
      <c r="N324" s="182" t="s">
        <v>42</v>
      </c>
      <c r="P324" s="183" t="n">
        <f aca="false">O324*H324</f>
        <v>0</v>
      </c>
      <c r="Q324" s="183" t="n">
        <v>0.0076304</v>
      </c>
      <c r="R324" s="183" t="n">
        <f aca="false">Q324*H324</f>
        <v>0.028690304</v>
      </c>
      <c r="S324" s="183" t="n">
        <v>0</v>
      </c>
      <c r="T324" s="184" t="n">
        <f aca="false">S324*H324</f>
        <v>0</v>
      </c>
      <c r="AR324" s="185" t="s">
        <v>252</v>
      </c>
      <c r="AT324" s="185" t="s">
        <v>165</v>
      </c>
      <c r="AU324" s="185" t="s">
        <v>90</v>
      </c>
      <c r="AY324" s="3" t="s">
        <v>163</v>
      </c>
      <c r="BE324" s="186" t="n">
        <f aca="false">IF(N324="základná",J324,0)</f>
        <v>0</v>
      </c>
      <c r="BF324" s="186" t="n">
        <f aca="false">IF(N324="znížená",J324,0)</f>
        <v>0</v>
      </c>
      <c r="BG324" s="186" t="n">
        <f aca="false">IF(N324="zákl. prenesená",J324,0)</f>
        <v>0</v>
      </c>
      <c r="BH324" s="186" t="n">
        <f aca="false">IF(N324="zníž. prenesená",J324,0)</f>
        <v>0</v>
      </c>
      <c r="BI324" s="186" t="n">
        <f aca="false">IF(N324="nulová",J324,0)</f>
        <v>0</v>
      </c>
      <c r="BJ324" s="3" t="s">
        <v>90</v>
      </c>
      <c r="BK324" s="187" t="n">
        <f aca="false">ROUND(I324*H324,3)</f>
        <v>0</v>
      </c>
      <c r="BL324" s="3" t="s">
        <v>252</v>
      </c>
      <c r="BM324" s="185" t="s">
        <v>533</v>
      </c>
    </row>
    <row r="325" s="188" customFormat="true" ht="11.25" hidden="false" customHeight="false" outlineLevel="0" collapsed="false">
      <c r="B325" s="189"/>
      <c r="D325" s="190" t="s">
        <v>171</v>
      </c>
      <c r="E325" s="191"/>
      <c r="F325" s="192" t="s">
        <v>184</v>
      </c>
      <c r="H325" s="193" t="n">
        <v>1.83</v>
      </c>
      <c r="I325" s="194"/>
      <c r="L325" s="189"/>
      <c r="M325" s="195"/>
      <c r="T325" s="196"/>
      <c r="AT325" s="191" t="s">
        <v>171</v>
      </c>
      <c r="AU325" s="191" t="s">
        <v>90</v>
      </c>
      <c r="AV325" s="188" t="s">
        <v>90</v>
      </c>
      <c r="AW325" s="188" t="s">
        <v>31</v>
      </c>
      <c r="AX325" s="188" t="s">
        <v>77</v>
      </c>
      <c r="AY325" s="191" t="s">
        <v>163</v>
      </c>
    </row>
    <row r="326" s="188" customFormat="true" ht="11.25" hidden="false" customHeight="false" outlineLevel="0" collapsed="false">
      <c r="B326" s="189"/>
      <c r="D326" s="190" t="s">
        <v>171</v>
      </c>
      <c r="E326" s="191"/>
      <c r="F326" s="192" t="s">
        <v>185</v>
      </c>
      <c r="H326" s="193" t="n">
        <v>1.93</v>
      </c>
      <c r="I326" s="194"/>
      <c r="L326" s="189"/>
      <c r="M326" s="195"/>
      <c r="T326" s="196"/>
      <c r="AT326" s="191" t="s">
        <v>171</v>
      </c>
      <c r="AU326" s="191" t="s">
        <v>90</v>
      </c>
      <c r="AV326" s="188" t="s">
        <v>90</v>
      </c>
      <c r="AW326" s="188" t="s">
        <v>31</v>
      </c>
      <c r="AX326" s="188" t="s">
        <v>77</v>
      </c>
      <c r="AY326" s="191" t="s">
        <v>163</v>
      </c>
    </row>
    <row r="327" s="197" customFormat="true" ht="11.25" hidden="false" customHeight="false" outlineLevel="0" collapsed="false">
      <c r="B327" s="198"/>
      <c r="D327" s="190" t="s">
        <v>171</v>
      </c>
      <c r="E327" s="199"/>
      <c r="F327" s="200" t="s">
        <v>186</v>
      </c>
      <c r="H327" s="201" t="n">
        <v>3.76</v>
      </c>
      <c r="I327" s="202"/>
      <c r="L327" s="198"/>
      <c r="M327" s="203"/>
      <c r="T327" s="204"/>
      <c r="AT327" s="199" t="s">
        <v>171</v>
      </c>
      <c r="AU327" s="199" t="s">
        <v>90</v>
      </c>
      <c r="AV327" s="197" t="s">
        <v>169</v>
      </c>
      <c r="AW327" s="197" t="s">
        <v>31</v>
      </c>
      <c r="AX327" s="197" t="s">
        <v>84</v>
      </c>
      <c r="AY327" s="199" t="s">
        <v>163</v>
      </c>
    </row>
    <row r="328" s="22" customFormat="true" ht="24.2" hidden="false" customHeight="true" outlineLevel="0" collapsed="false">
      <c r="B328" s="173"/>
      <c r="C328" s="174" t="s">
        <v>534</v>
      </c>
      <c r="D328" s="174" t="s">
        <v>165</v>
      </c>
      <c r="E328" s="175" t="s">
        <v>535</v>
      </c>
      <c r="F328" s="176" t="s">
        <v>536</v>
      </c>
      <c r="G328" s="177" t="s">
        <v>415</v>
      </c>
      <c r="H328" s="179"/>
      <c r="I328" s="179"/>
      <c r="J328" s="178" t="n">
        <f aca="false">ROUND(I328*H328,3)</f>
        <v>0</v>
      </c>
      <c r="K328" s="180"/>
      <c r="L328" s="23"/>
      <c r="M328" s="181"/>
      <c r="N328" s="182" t="s">
        <v>42</v>
      </c>
      <c r="P328" s="183" t="n">
        <f aca="false">O328*H328</f>
        <v>0</v>
      </c>
      <c r="Q328" s="183" t="n">
        <v>0</v>
      </c>
      <c r="R328" s="183" t="n">
        <f aca="false">Q328*H328</f>
        <v>0</v>
      </c>
      <c r="S328" s="183" t="n">
        <v>0</v>
      </c>
      <c r="T328" s="184" t="n">
        <f aca="false">S328*H328</f>
        <v>0</v>
      </c>
      <c r="AR328" s="185" t="s">
        <v>252</v>
      </c>
      <c r="AT328" s="185" t="s">
        <v>165</v>
      </c>
      <c r="AU328" s="185" t="s">
        <v>90</v>
      </c>
      <c r="AY328" s="3" t="s">
        <v>163</v>
      </c>
      <c r="BE328" s="186" t="n">
        <f aca="false">IF(N328="základná",J328,0)</f>
        <v>0</v>
      </c>
      <c r="BF328" s="186" t="n">
        <f aca="false">IF(N328="znížená",J328,0)</f>
        <v>0</v>
      </c>
      <c r="BG328" s="186" t="n">
        <f aca="false">IF(N328="zákl. prenesená",J328,0)</f>
        <v>0</v>
      </c>
      <c r="BH328" s="186" t="n">
        <f aca="false">IF(N328="zníž. prenesená",J328,0)</f>
        <v>0</v>
      </c>
      <c r="BI328" s="186" t="n">
        <f aca="false">IF(N328="nulová",J328,0)</f>
        <v>0</v>
      </c>
      <c r="BJ328" s="3" t="s">
        <v>90</v>
      </c>
      <c r="BK328" s="187" t="n">
        <f aca="false">ROUND(I328*H328,3)</f>
        <v>0</v>
      </c>
      <c r="BL328" s="3" t="s">
        <v>252</v>
      </c>
      <c r="BM328" s="185" t="s">
        <v>537</v>
      </c>
    </row>
    <row r="329" s="160" customFormat="true" ht="22.9" hidden="false" customHeight="true" outlineLevel="0" collapsed="false">
      <c r="B329" s="161"/>
      <c r="D329" s="162" t="s">
        <v>76</v>
      </c>
      <c r="E329" s="171" t="s">
        <v>538</v>
      </c>
      <c r="F329" s="171" t="s">
        <v>539</v>
      </c>
      <c r="I329" s="164"/>
      <c r="J329" s="172" t="n">
        <f aca="false">BK329</f>
        <v>0</v>
      </c>
      <c r="L329" s="161"/>
      <c r="M329" s="166"/>
      <c r="P329" s="167" t="n">
        <f aca="false">SUM(P330:P336)</f>
        <v>0</v>
      </c>
      <c r="R329" s="167" t="n">
        <f aca="false">SUM(R330:R336)</f>
        <v>1.52363136</v>
      </c>
      <c r="T329" s="168" t="n">
        <f aca="false">SUM(T330:T336)</f>
        <v>0</v>
      </c>
      <c r="AR329" s="162" t="s">
        <v>90</v>
      </c>
      <c r="AT329" s="169" t="s">
        <v>76</v>
      </c>
      <c r="AU329" s="169" t="s">
        <v>84</v>
      </c>
      <c r="AY329" s="162" t="s">
        <v>163</v>
      </c>
      <c r="BK329" s="170" t="n">
        <f aca="false">SUM(BK330:BK336)</f>
        <v>0</v>
      </c>
    </row>
    <row r="330" s="22" customFormat="true" ht="33" hidden="false" customHeight="true" outlineLevel="0" collapsed="false">
      <c r="B330" s="173"/>
      <c r="C330" s="174" t="s">
        <v>540</v>
      </c>
      <c r="D330" s="174" t="s">
        <v>165</v>
      </c>
      <c r="E330" s="175" t="s">
        <v>541</v>
      </c>
      <c r="F330" s="176" t="s">
        <v>542</v>
      </c>
      <c r="G330" s="177" t="s">
        <v>202</v>
      </c>
      <c r="H330" s="178" t="n">
        <v>65.28</v>
      </c>
      <c r="I330" s="179"/>
      <c r="J330" s="178" t="n">
        <f aca="false">ROUND(I330*H330,3)</f>
        <v>0</v>
      </c>
      <c r="K330" s="180"/>
      <c r="L330" s="23"/>
      <c r="M330" s="181"/>
      <c r="N330" s="182" t="s">
        <v>42</v>
      </c>
      <c r="P330" s="183" t="n">
        <f aca="false">O330*H330</f>
        <v>0</v>
      </c>
      <c r="Q330" s="183" t="n">
        <v>0.003372</v>
      </c>
      <c r="R330" s="183" t="n">
        <f aca="false">Q330*H330</f>
        <v>0.22012416</v>
      </c>
      <c r="S330" s="183" t="n">
        <v>0</v>
      </c>
      <c r="T330" s="184" t="n">
        <f aca="false">S330*H330</f>
        <v>0</v>
      </c>
      <c r="AR330" s="185" t="s">
        <v>252</v>
      </c>
      <c r="AT330" s="185" t="s">
        <v>165</v>
      </c>
      <c r="AU330" s="185" t="s">
        <v>90</v>
      </c>
      <c r="AY330" s="3" t="s">
        <v>163</v>
      </c>
      <c r="BE330" s="186" t="n">
        <f aca="false">IF(N330="základná",J330,0)</f>
        <v>0</v>
      </c>
      <c r="BF330" s="186" t="n">
        <f aca="false">IF(N330="znížená",J330,0)</f>
        <v>0</v>
      </c>
      <c r="BG330" s="186" t="n">
        <f aca="false">IF(N330="zákl. prenesená",J330,0)</f>
        <v>0</v>
      </c>
      <c r="BH330" s="186" t="n">
        <f aca="false">IF(N330="zníž. prenesená",J330,0)</f>
        <v>0</v>
      </c>
      <c r="BI330" s="186" t="n">
        <f aca="false">IF(N330="nulová",J330,0)</f>
        <v>0</v>
      </c>
      <c r="BJ330" s="3" t="s">
        <v>90</v>
      </c>
      <c r="BK330" s="187" t="n">
        <f aca="false">ROUND(I330*H330,3)</f>
        <v>0</v>
      </c>
      <c r="BL330" s="3" t="s">
        <v>252</v>
      </c>
      <c r="BM330" s="185" t="s">
        <v>543</v>
      </c>
    </row>
    <row r="331" s="205" customFormat="true" ht="11.25" hidden="false" customHeight="false" outlineLevel="0" collapsed="false">
      <c r="B331" s="206"/>
      <c r="D331" s="190" t="s">
        <v>171</v>
      </c>
      <c r="E331" s="207"/>
      <c r="F331" s="208" t="s">
        <v>279</v>
      </c>
      <c r="H331" s="207"/>
      <c r="I331" s="209"/>
      <c r="L331" s="206"/>
      <c r="M331" s="210"/>
      <c r="T331" s="211"/>
      <c r="AT331" s="207" t="s">
        <v>171</v>
      </c>
      <c r="AU331" s="207" t="s">
        <v>90</v>
      </c>
      <c r="AV331" s="205" t="s">
        <v>84</v>
      </c>
      <c r="AW331" s="205" t="s">
        <v>31</v>
      </c>
      <c r="AX331" s="205" t="s">
        <v>77</v>
      </c>
      <c r="AY331" s="207" t="s">
        <v>163</v>
      </c>
    </row>
    <row r="332" s="188" customFormat="true" ht="11.25" hidden="false" customHeight="false" outlineLevel="0" collapsed="false">
      <c r="B332" s="189"/>
      <c r="D332" s="190" t="s">
        <v>171</v>
      </c>
      <c r="E332" s="191"/>
      <c r="F332" s="192" t="s">
        <v>104</v>
      </c>
      <c r="H332" s="193" t="n">
        <v>65.28</v>
      </c>
      <c r="I332" s="194"/>
      <c r="L332" s="189"/>
      <c r="M332" s="195"/>
      <c r="T332" s="196"/>
      <c r="AT332" s="191" t="s">
        <v>171</v>
      </c>
      <c r="AU332" s="191" t="s">
        <v>90</v>
      </c>
      <c r="AV332" s="188" t="s">
        <v>90</v>
      </c>
      <c r="AW332" s="188" t="s">
        <v>31</v>
      </c>
      <c r="AX332" s="188" t="s">
        <v>77</v>
      </c>
      <c r="AY332" s="191" t="s">
        <v>163</v>
      </c>
    </row>
    <row r="333" s="197" customFormat="true" ht="11.25" hidden="false" customHeight="false" outlineLevel="0" collapsed="false">
      <c r="B333" s="198"/>
      <c r="D333" s="190" t="s">
        <v>171</v>
      </c>
      <c r="E333" s="199" t="s">
        <v>103</v>
      </c>
      <c r="F333" s="200" t="s">
        <v>186</v>
      </c>
      <c r="H333" s="201" t="n">
        <v>65.28</v>
      </c>
      <c r="I333" s="202"/>
      <c r="L333" s="198"/>
      <c r="M333" s="203"/>
      <c r="T333" s="204"/>
      <c r="AT333" s="199" t="s">
        <v>171</v>
      </c>
      <c r="AU333" s="199" t="s">
        <v>90</v>
      </c>
      <c r="AV333" s="197" t="s">
        <v>169</v>
      </c>
      <c r="AW333" s="197" t="s">
        <v>31</v>
      </c>
      <c r="AX333" s="197" t="s">
        <v>84</v>
      </c>
      <c r="AY333" s="199" t="s">
        <v>163</v>
      </c>
    </row>
    <row r="334" s="22" customFormat="true" ht="37.9" hidden="false" customHeight="true" outlineLevel="0" collapsed="false">
      <c r="B334" s="173"/>
      <c r="C334" s="212" t="s">
        <v>544</v>
      </c>
      <c r="D334" s="212" t="s">
        <v>282</v>
      </c>
      <c r="E334" s="213" t="s">
        <v>545</v>
      </c>
      <c r="F334" s="214" t="s">
        <v>546</v>
      </c>
      <c r="G334" s="215" t="s">
        <v>202</v>
      </c>
      <c r="H334" s="216" t="n">
        <v>67.891</v>
      </c>
      <c r="I334" s="217"/>
      <c r="J334" s="216" t="n">
        <f aca="false">ROUND(I334*H334,3)</f>
        <v>0</v>
      </c>
      <c r="K334" s="218"/>
      <c r="L334" s="219"/>
      <c r="M334" s="220"/>
      <c r="N334" s="221" t="s">
        <v>42</v>
      </c>
      <c r="P334" s="183" t="n">
        <f aca="false">O334*H334</f>
        <v>0</v>
      </c>
      <c r="Q334" s="183" t="n">
        <v>0.0192</v>
      </c>
      <c r="R334" s="183" t="n">
        <f aca="false">Q334*H334</f>
        <v>1.3035072</v>
      </c>
      <c r="S334" s="183" t="n">
        <v>0</v>
      </c>
      <c r="T334" s="184" t="n">
        <f aca="false">S334*H334</f>
        <v>0</v>
      </c>
      <c r="AR334" s="185" t="s">
        <v>331</v>
      </c>
      <c r="AT334" s="185" t="s">
        <v>282</v>
      </c>
      <c r="AU334" s="185" t="s">
        <v>90</v>
      </c>
      <c r="AY334" s="3" t="s">
        <v>163</v>
      </c>
      <c r="BE334" s="186" t="n">
        <f aca="false">IF(N334="základná",J334,0)</f>
        <v>0</v>
      </c>
      <c r="BF334" s="186" t="n">
        <f aca="false">IF(N334="znížená",J334,0)</f>
        <v>0</v>
      </c>
      <c r="BG334" s="186" t="n">
        <f aca="false">IF(N334="zákl. prenesená",J334,0)</f>
        <v>0</v>
      </c>
      <c r="BH334" s="186" t="n">
        <f aca="false">IF(N334="zníž. prenesená",J334,0)</f>
        <v>0</v>
      </c>
      <c r="BI334" s="186" t="n">
        <f aca="false">IF(N334="nulová",J334,0)</f>
        <v>0</v>
      </c>
      <c r="BJ334" s="3" t="s">
        <v>90</v>
      </c>
      <c r="BK334" s="187" t="n">
        <f aca="false">ROUND(I334*H334,3)</f>
        <v>0</v>
      </c>
      <c r="BL334" s="3" t="s">
        <v>252</v>
      </c>
      <c r="BM334" s="185" t="s">
        <v>547</v>
      </c>
    </row>
    <row r="335" s="188" customFormat="true" ht="11.25" hidden="false" customHeight="false" outlineLevel="0" collapsed="false">
      <c r="B335" s="189"/>
      <c r="D335" s="190" t="s">
        <v>171</v>
      </c>
      <c r="F335" s="192" t="s">
        <v>548</v>
      </c>
      <c r="H335" s="193" t="n">
        <v>67.891</v>
      </c>
      <c r="I335" s="194"/>
      <c r="L335" s="189"/>
      <c r="M335" s="195"/>
      <c r="T335" s="196"/>
      <c r="AT335" s="191" t="s">
        <v>171</v>
      </c>
      <c r="AU335" s="191" t="s">
        <v>90</v>
      </c>
      <c r="AV335" s="188" t="s">
        <v>90</v>
      </c>
      <c r="AW335" s="188" t="s">
        <v>2</v>
      </c>
      <c r="AX335" s="188" t="s">
        <v>84</v>
      </c>
      <c r="AY335" s="191" t="s">
        <v>163</v>
      </c>
    </row>
    <row r="336" s="22" customFormat="true" ht="24.2" hidden="false" customHeight="true" outlineLevel="0" collapsed="false">
      <c r="B336" s="173"/>
      <c r="C336" s="174" t="s">
        <v>549</v>
      </c>
      <c r="D336" s="174" t="s">
        <v>165</v>
      </c>
      <c r="E336" s="175" t="s">
        <v>550</v>
      </c>
      <c r="F336" s="176" t="s">
        <v>551</v>
      </c>
      <c r="G336" s="177" t="s">
        <v>415</v>
      </c>
      <c r="H336" s="179"/>
      <c r="I336" s="179"/>
      <c r="J336" s="178" t="n">
        <f aca="false">ROUND(I336*H336,3)</f>
        <v>0</v>
      </c>
      <c r="K336" s="180"/>
      <c r="L336" s="23"/>
      <c r="M336" s="181"/>
      <c r="N336" s="182" t="s">
        <v>42</v>
      </c>
      <c r="P336" s="183" t="n">
        <f aca="false">O336*H336</f>
        <v>0</v>
      </c>
      <c r="Q336" s="183" t="n">
        <v>0</v>
      </c>
      <c r="R336" s="183" t="n">
        <f aca="false">Q336*H336</f>
        <v>0</v>
      </c>
      <c r="S336" s="183" t="n">
        <v>0</v>
      </c>
      <c r="T336" s="184" t="n">
        <f aca="false">S336*H336</f>
        <v>0</v>
      </c>
      <c r="AR336" s="185" t="s">
        <v>252</v>
      </c>
      <c r="AT336" s="185" t="s">
        <v>165</v>
      </c>
      <c r="AU336" s="185" t="s">
        <v>90</v>
      </c>
      <c r="AY336" s="3" t="s">
        <v>163</v>
      </c>
      <c r="BE336" s="186" t="n">
        <f aca="false">IF(N336="základná",J336,0)</f>
        <v>0</v>
      </c>
      <c r="BF336" s="186" t="n">
        <f aca="false">IF(N336="znížená",J336,0)</f>
        <v>0</v>
      </c>
      <c r="BG336" s="186" t="n">
        <f aca="false">IF(N336="zákl. prenesená",J336,0)</f>
        <v>0</v>
      </c>
      <c r="BH336" s="186" t="n">
        <f aca="false">IF(N336="zníž. prenesená",J336,0)</f>
        <v>0</v>
      </c>
      <c r="BI336" s="186" t="n">
        <f aca="false">IF(N336="nulová",J336,0)</f>
        <v>0</v>
      </c>
      <c r="BJ336" s="3" t="s">
        <v>90</v>
      </c>
      <c r="BK336" s="187" t="n">
        <f aca="false">ROUND(I336*H336,3)</f>
        <v>0</v>
      </c>
      <c r="BL336" s="3" t="s">
        <v>252</v>
      </c>
      <c r="BM336" s="185" t="s">
        <v>552</v>
      </c>
    </row>
    <row r="337" s="160" customFormat="true" ht="22.9" hidden="false" customHeight="true" outlineLevel="0" collapsed="false">
      <c r="B337" s="161"/>
      <c r="D337" s="162" t="s">
        <v>76</v>
      </c>
      <c r="E337" s="171" t="s">
        <v>553</v>
      </c>
      <c r="F337" s="171" t="s">
        <v>554</v>
      </c>
      <c r="I337" s="164"/>
      <c r="J337" s="172" t="n">
        <f aca="false">BK337</f>
        <v>0</v>
      </c>
      <c r="L337" s="161"/>
      <c r="M337" s="166"/>
      <c r="P337" s="167" t="n">
        <f aca="false">SUM(P338:P342)</f>
        <v>0</v>
      </c>
      <c r="R337" s="167" t="n">
        <f aca="false">SUM(R338:R342)</f>
        <v>5.3125E-005</v>
      </c>
      <c r="T337" s="168" t="n">
        <f aca="false">SUM(T338:T342)</f>
        <v>0</v>
      </c>
      <c r="AR337" s="162" t="s">
        <v>90</v>
      </c>
      <c r="AT337" s="169" t="s">
        <v>76</v>
      </c>
      <c r="AU337" s="169" t="s">
        <v>84</v>
      </c>
      <c r="AY337" s="162" t="s">
        <v>163</v>
      </c>
      <c r="BK337" s="170" t="n">
        <f aca="false">SUM(BK338:BK342)</f>
        <v>0</v>
      </c>
    </row>
    <row r="338" s="22" customFormat="true" ht="16.5" hidden="false" customHeight="true" outlineLevel="0" collapsed="false">
      <c r="B338" s="173"/>
      <c r="C338" s="174" t="s">
        <v>555</v>
      </c>
      <c r="D338" s="174" t="s">
        <v>165</v>
      </c>
      <c r="E338" s="175" t="s">
        <v>556</v>
      </c>
      <c r="F338" s="176" t="s">
        <v>557</v>
      </c>
      <c r="G338" s="177" t="s">
        <v>182</v>
      </c>
      <c r="H338" s="178" t="n">
        <v>4.25</v>
      </c>
      <c r="I338" s="179"/>
      <c r="J338" s="178" t="n">
        <f aca="false">ROUND(I338*H338,3)</f>
        <v>0</v>
      </c>
      <c r="K338" s="180"/>
      <c r="L338" s="23"/>
      <c r="M338" s="181"/>
      <c r="N338" s="182" t="s">
        <v>42</v>
      </c>
      <c r="P338" s="183" t="n">
        <f aca="false">O338*H338</f>
        <v>0</v>
      </c>
      <c r="Q338" s="183" t="n">
        <v>1.25E-005</v>
      </c>
      <c r="R338" s="183" t="n">
        <f aca="false">Q338*H338</f>
        <v>5.3125E-005</v>
      </c>
      <c r="S338" s="183" t="n">
        <v>0</v>
      </c>
      <c r="T338" s="184" t="n">
        <f aca="false">S338*H338</f>
        <v>0</v>
      </c>
      <c r="AR338" s="185" t="s">
        <v>252</v>
      </c>
      <c r="AT338" s="185" t="s">
        <v>165</v>
      </c>
      <c r="AU338" s="185" t="s">
        <v>90</v>
      </c>
      <c r="AY338" s="3" t="s">
        <v>163</v>
      </c>
      <c r="BE338" s="186" t="n">
        <f aca="false">IF(N338="základná",J338,0)</f>
        <v>0</v>
      </c>
      <c r="BF338" s="186" t="n">
        <f aca="false">IF(N338="znížená",J338,0)</f>
        <v>0</v>
      </c>
      <c r="BG338" s="186" t="n">
        <f aca="false">IF(N338="zákl. prenesená",J338,0)</f>
        <v>0</v>
      </c>
      <c r="BH338" s="186" t="n">
        <f aca="false">IF(N338="zníž. prenesená",J338,0)</f>
        <v>0</v>
      </c>
      <c r="BI338" s="186" t="n">
        <f aca="false">IF(N338="nulová",J338,0)</f>
        <v>0</v>
      </c>
      <c r="BJ338" s="3" t="s">
        <v>90</v>
      </c>
      <c r="BK338" s="187" t="n">
        <f aca="false">ROUND(I338*H338,3)</f>
        <v>0</v>
      </c>
      <c r="BL338" s="3" t="s">
        <v>252</v>
      </c>
      <c r="BM338" s="185" t="s">
        <v>558</v>
      </c>
    </row>
    <row r="339" s="188" customFormat="true" ht="11.25" hidden="false" customHeight="false" outlineLevel="0" collapsed="false">
      <c r="B339" s="189"/>
      <c r="D339" s="190" t="s">
        <v>171</v>
      </c>
      <c r="E339" s="191"/>
      <c r="F339" s="192" t="s">
        <v>559</v>
      </c>
      <c r="H339" s="193" t="n">
        <v>4.25</v>
      </c>
      <c r="I339" s="194"/>
      <c r="L339" s="189"/>
      <c r="M339" s="195"/>
      <c r="T339" s="196"/>
      <c r="AT339" s="191" t="s">
        <v>171</v>
      </c>
      <c r="AU339" s="191" t="s">
        <v>90</v>
      </c>
      <c r="AV339" s="188" t="s">
        <v>90</v>
      </c>
      <c r="AW339" s="188" t="s">
        <v>31</v>
      </c>
      <c r="AX339" s="188" t="s">
        <v>84</v>
      </c>
      <c r="AY339" s="191" t="s">
        <v>163</v>
      </c>
    </row>
    <row r="340" s="22" customFormat="true" ht="21.75" hidden="false" customHeight="true" outlineLevel="0" collapsed="false">
      <c r="B340" s="173"/>
      <c r="C340" s="212" t="s">
        <v>560</v>
      </c>
      <c r="D340" s="212" t="s">
        <v>282</v>
      </c>
      <c r="E340" s="213" t="s">
        <v>561</v>
      </c>
      <c r="F340" s="214" t="s">
        <v>562</v>
      </c>
      <c r="G340" s="215" t="s">
        <v>182</v>
      </c>
      <c r="H340" s="216" t="n">
        <v>4.463</v>
      </c>
      <c r="I340" s="217"/>
      <c r="J340" s="216" t="n">
        <f aca="false">ROUND(I340*H340,3)</f>
        <v>0</v>
      </c>
      <c r="K340" s="218"/>
      <c r="L340" s="219"/>
      <c r="M340" s="220"/>
      <c r="N340" s="221" t="s">
        <v>42</v>
      </c>
      <c r="P340" s="183" t="n">
        <f aca="false">O340*H340</f>
        <v>0</v>
      </c>
      <c r="Q340" s="183" t="n">
        <v>0</v>
      </c>
      <c r="R340" s="183" t="n">
        <f aca="false">Q340*H340</f>
        <v>0</v>
      </c>
      <c r="S340" s="183" t="n">
        <v>0</v>
      </c>
      <c r="T340" s="184" t="n">
        <f aca="false">S340*H340</f>
        <v>0</v>
      </c>
      <c r="AR340" s="185" t="s">
        <v>331</v>
      </c>
      <c r="AT340" s="185" t="s">
        <v>282</v>
      </c>
      <c r="AU340" s="185" t="s">
        <v>90</v>
      </c>
      <c r="AY340" s="3" t="s">
        <v>163</v>
      </c>
      <c r="BE340" s="186" t="n">
        <f aca="false">IF(N340="základná",J340,0)</f>
        <v>0</v>
      </c>
      <c r="BF340" s="186" t="n">
        <f aca="false">IF(N340="znížená",J340,0)</f>
        <v>0</v>
      </c>
      <c r="BG340" s="186" t="n">
        <f aca="false">IF(N340="zákl. prenesená",J340,0)</f>
        <v>0</v>
      </c>
      <c r="BH340" s="186" t="n">
        <f aca="false">IF(N340="zníž. prenesená",J340,0)</f>
        <v>0</v>
      </c>
      <c r="BI340" s="186" t="n">
        <f aca="false">IF(N340="nulová",J340,0)</f>
        <v>0</v>
      </c>
      <c r="BJ340" s="3" t="s">
        <v>90</v>
      </c>
      <c r="BK340" s="187" t="n">
        <f aca="false">ROUND(I340*H340,3)</f>
        <v>0</v>
      </c>
      <c r="BL340" s="3" t="s">
        <v>252</v>
      </c>
      <c r="BM340" s="185" t="s">
        <v>563</v>
      </c>
    </row>
    <row r="341" s="188" customFormat="true" ht="11.25" hidden="false" customHeight="false" outlineLevel="0" collapsed="false">
      <c r="B341" s="189"/>
      <c r="D341" s="190" t="s">
        <v>171</v>
      </c>
      <c r="F341" s="192" t="s">
        <v>564</v>
      </c>
      <c r="H341" s="193" t="n">
        <v>4.463</v>
      </c>
      <c r="I341" s="194"/>
      <c r="L341" s="189"/>
      <c r="M341" s="195"/>
      <c r="T341" s="196"/>
      <c r="AT341" s="191" t="s">
        <v>171</v>
      </c>
      <c r="AU341" s="191" t="s">
        <v>90</v>
      </c>
      <c r="AV341" s="188" t="s">
        <v>90</v>
      </c>
      <c r="AW341" s="188" t="s">
        <v>2</v>
      </c>
      <c r="AX341" s="188" t="s">
        <v>84</v>
      </c>
      <c r="AY341" s="191" t="s">
        <v>163</v>
      </c>
    </row>
    <row r="342" s="22" customFormat="true" ht="24.2" hidden="false" customHeight="true" outlineLevel="0" collapsed="false">
      <c r="B342" s="173"/>
      <c r="C342" s="174" t="s">
        <v>565</v>
      </c>
      <c r="D342" s="174" t="s">
        <v>165</v>
      </c>
      <c r="E342" s="175" t="s">
        <v>566</v>
      </c>
      <c r="F342" s="176" t="s">
        <v>567</v>
      </c>
      <c r="G342" s="177" t="s">
        <v>415</v>
      </c>
      <c r="H342" s="179"/>
      <c r="I342" s="179"/>
      <c r="J342" s="178" t="n">
        <f aca="false">ROUND(I342*H342,3)</f>
        <v>0</v>
      </c>
      <c r="K342" s="180"/>
      <c r="L342" s="23"/>
      <c r="M342" s="181"/>
      <c r="N342" s="182" t="s">
        <v>42</v>
      </c>
      <c r="P342" s="183" t="n">
        <f aca="false">O342*H342</f>
        <v>0</v>
      </c>
      <c r="Q342" s="183" t="n">
        <v>0</v>
      </c>
      <c r="R342" s="183" t="n">
        <f aca="false">Q342*H342</f>
        <v>0</v>
      </c>
      <c r="S342" s="183" t="n">
        <v>0</v>
      </c>
      <c r="T342" s="184" t="n">
        <f aca="false">S342*H342</f>
        <v>0</v>
      </c>
      <c r="AR342" s="185" t="s">
        <v>252</v>
      </c>
      <c r="AT342" s="185" t="s">
        <v>165</v>
      </c>
      <c r="AU342" s="185" t="s">
        <v>90</v>
      </c>
      <c r="AY342" s="3" t="s">
        <v>163</v>
      </c>
      <c r="BE342" s="186" t="n">
        <f aca="false">IF(N342="základná",J342,0)</f>
        <v>0</v>
      </c>
      <c r="BF342" s="186" t="n">
        <f aca="false">IF(N342="znížená",J342,0)</f>
        <v>0</v>
      </c>
      <c r="BG342" s="186" t="n">
        <f aca="false">IF(N342="zákl. prenesená",J342,0)</f>
        <v>0</v>
      </c>
      <c r="BH342" s="186" t="n">
        <f aca="false">IF(N342="zníž. prenesená",J342,0)</f>
        <v>0</v>
      </c>
      <c r="BI342" s="186" t="n">
        <f aca="false">IF(N342="nulová",J342,0)</f>
        <v>0</v>
      </c>
      <c r="BJ342" s="3" t="s">
        <v>90</v>
      </c>
      <c r="BK342" s="187" t="n">
        <f aca="false">ROUND(I342*H342,3)</f>
        <v>0</v>
      </c>
      <c r="BL342" s="3" t="s">
        <v>252</v>
      </c>
      <c r="BM342" s="185" t="s">
        <v>568</v>
      </c>
    </row>
    <row r="343" s="160" customFormat="true" ht="22.9" hidden="false" customHeight="true" outlineLevel="0" collapsed="false">
      <c r="B343" s="161"/>
      <c r="D343" s="162" t="s">
        <v>76</v>
      </c>
      <c r="E343" s="171" t="s">
        <v>569</v>
      </c>
      <c r="F343" s="171" t="s">
        <v>570</v>
      </c>
      <c r="I343" s="164"/>
      <c r="J343" s="172" t="n">
        <f aca="false">BK343</f>
        <v>0</v>
      </c>
      <c r="L343" s="161"/>
      <c r="M343" s="166"/>
      <c r="P343" s="167" t="n">
        <f aca="false">SUM(P344:P348)</f>
        <v>0</v>
      </c>
      <c r="R343" s="167" t="n">
        <f aca="false">SUM(R344:R348)</f>
        <v>0.2322375</v>
      </c>
      <c r="T343" s="168" t="n">
        <f aca="false">SUM(T344:T348)</f>
        <v>0</v>
      </c>
      <c r="AR343" s="162" t="s">
        <v>90</v>
      </c>
      <c r="AT343" s="169" t="s">
        <v>76</v>
      </c>
      <c r="AU343" s="169" t="s">
        <v>84</v>
      </c>
      <c r="AY343" s="162" t="s">
        <v>163</v>
      </c>
      <c r="BK343" s="170" t="n">
        <f aca="false">SUM(BK344:BK348)</f>
        <v>0</v>
      </c>
    </row>
    <row r="344" s="22" customFormat="true" ht="24.2" hidden="false" customHeight="true" outlineLevel="0" collapsed="false">
      <c r="B344" s="173"/>
      <c r="C344" s="174" t="s">
        <v>571</v>
      </c>
      <c r="D344" s="174" t="s">
        <v>165</v>
      </c>
      <c r="E344" s="175" t="s">
        <v>572</v>
      </c>
      <c r="F344" s="176" t="s">
        <v>573</v>
      </c>
      <c r="G344" s="177" t="s">
        <v>202</v>
      </c>
      <c r="H344" s="178" t="n">
        <v>16.5</v>
      </c>
      <c r="I344" s="179"/>
      <c r="J344" s="178" t="n">
        <f aca="false">ROUND(I344*H344,3)</f>
        <v>0</v>
      </c>
      <c r="K344" s="180"/>
      <c r="L344" s="23"/>
      <c r="M344" s="181"/>
      <c r="N344" s="182" t="s">
        <v>42</v>
      </c>
      <c r="P344" s="183" t="n">
        <f aca="false">O344*H344</f>
        <v>0</v>
      </c>
      <c r="Q344" s="183" t="n">
        <v>0.003675</v>
      </c>
      <c r="R344" s="183" t="n">
        <f aca="false">Q344*H344</f>
        <v>0.0606375</v>
      </c>
      <c r="S344" s="183" t="n">
        <v>0</v>
      </c>
      <c r="T344" s="184" t="n">
        <f aca="false">S344*H344</f>
        <v>0</v>
      </c>
      <c r="AR344" s="185" t="s">
        <v>252</v>
      </c>
      <c r="AT344" s="185" t="s">
        <v>165</v>
      </c>
      <c r="AU344" s="185" t="s">
        <v>90</v>
      </c>
      <c r="AY344" s="3" t="s">
        <v>163</v>
      </c>
      <c r="BE344" s="186" t="n">
        <f aca="false">IF(N344="základná",J344,0)</f>
        <v>0</v>
      </c>
      <c r="BF344" s="186" t="n">
        <f aca="false">IF(N344="znížená",J344,0)</f>
        <v>0</v>
      </c>
      <c r="BG344" s="186" t="n">
        <f aca="false">IF(N344="zákl. prenesená",J344,0)</f>
        <v>0</v>
      </c>
      <c r="BH344" s="186" t="n">
        <f aca="false">IF(N344="zníž. prenesená",J344,0)</f>
        <v>0</v>
      </c>
      <c r="BI344" s="186" t="n">
        <f aca="false">IF(N344="nulová",J344,0)</f>
        <v>0</v>
      </c>
      <c r="BJ344" s="3" t="s">
        <v>90</v>
      </c>
      <c r="BK344" s="187" t="n">
        <f aca="false">ROUND(I344*H344,3)</f>
        <v>0</v>
      </c>
      <c r="BL344" s="3" t="s">
        <v>252</v>
      </c>
      <c r="BM344" s="185" t="s">
        <v>574</v>
      </c>
    </row>
    <row r="345" s="188" customFormat="true" ht="11.25" hidden="false" customHeight="false" outlineLevel="0" collapsed="false">
      <c r="B345" s="189"/>
      <c r="D345" s="190" t="s">
        <v>171</v>
      </c>
      <c r="E345" s="191"/>
      <c r="F345" s="192" t="s">
        <v>247</v>
      </c>
      <c r="H345" s="193" t="n">
        <v>16.5</v>
      </c>
      <c r="I345" s="194"/>
      <c r="L345" s="189"/>
      <c r="M345" s="195"/>
      <c r="T345" s="196"/>
      <c r="AT345" s="191" t="s">
        <v>171</v>
      </c>
      <c r="AU345" s="191" t="s">
        <v>90</v>
      </c>
      <c r="AV345" s="188" t="s">
        <v>90</v>
      </c>
      <c r="AW345" s="188" t="s">
        <v>31</v>
      </c>
      <c r="AX345" s="188" t="s">
        <v>84</v>
      </c>
      <c r="AY345" s="191" t="s">
        <v>163</v>
      </c>
    </row>
    <row r="346" s="22" customFormat="true" ht="16.5" hidden="false" customHeight="true" outlineLevel="0" collapsed="false">
      <c r="B346" s="173"/>
      <c r="C346" s="212" t="s">
        <v>575</v>
      </c>
      <c r="D346" s="212" t="s">
        <v>282</v>
      </c>
      <c r="E346" s="213" t="s">
        <v>576</v>
      </c>
      <c r="F346" s="214" t="s">
        <v>577</v>
      </c>
      <c r="G346" s="215" t="s">
        <v>202</v>
      </c>
      <c r="H346" s="216" t="n">
        <v>17.16</v>
      </c>
      <c r="I346" s="217"/>
      <c r="J346" s="216" t="n">
        <f aca="false">ROUND(I346*H346,3)</f>
        <v>0</v>
      </c>
      <c r="K346" s="218"/>
      <c r="L346" s="219"/>
      <c r="M346" s="220"/>
      <c r="N346" s="221" t="s">
        <v>42</v>
      </c>
      <c r="P346" s="183" t="n">
        <f aca="false">O346*H346</f>
        <v>0</v>
      </c>
      <c r="Q346" s="183" t="n">
        <v>0.01</v>
      </c>
      <c r="R346" s="183" t="n">
        <f aca="false">Q346*H346</f>
        <v>0.1716</v>
      </c>
      <c r="S346" s="183" t="n">
        <v>0</v>
      </c>
      <c r="T346" s="184" t="n">
        <f aca="false">S346*H346</f>
        <v>0</v>
      </c>
      <c r="AR346" s="185" t="s">
        <v>331</v>
      </c>
      <c r="AT346" s="185" t="s">
        <v>282</v>
      </c>
      <c r="AU346" s="185" t="s">
        <v>90</v>
      </c>
      <c r="AY346" s="3" t="s">
        <v>163</v>
      </c>
      <c r="BE346" s="186" t="n">
        <f aca="false">IF(N346="základná",J346,0)</f>
        <v>0</v>
      </c>
      <c r="BF346" s="186" t="n">
        <f aca="false">IF(N346="znížená",J346,0)</f>
        <v>0</v>
      </c>
      <c r="BG346" s="186" t="n">
        <f aca="false">IF(N346="zákl. prenesená",J346,0)</f>
        <v>0</v>
      </c>
      <c r="BH346" s="186" t="n">
        <f aca="false">IF(N346="zníž. prenesená",J346,0)</f>
        <v>0</v>
      </c>
      <c r="BI346" s="186" t="n">
        <f aca="false">IF(N346="nulová",J346,0)</f>
        <v>0</v>
      </c>
      <c r="BJ346" s="3" t="s">
        <v>90</v>
      </c>
      <c r="BK346" s="187" t="n">
        <f aca="false">ROUND(I346*H346,3)</f>
        <v>0</v>
      </c>
      <c r="BL346" s="3" t="s">
        <v>252</v>
      </c>
      <c r="BM346" s="185" t="s">
        <v>578</v>
      </c>
    </row>
    <row r="347" s="188" customFormat="true" ht="11.25" hidden="false" customHeight="false" outlineLevel="0" collapsed="false">
      <c r="B347" s="189"/>
      <c r="D347" s="190" t="s">
        <v>171</v>
      </c>
      <c r="F347" s="192" t="s">
        <v>579</v>
      </c>
      <c r="H347" s="193" t="n">
        <v>17.16</v>
      </c>
      <c r="I347" s="194"/>
      <c r="L347" s="189"/>
      <c r="M347" s="195"/>
      <c r="T347" s="196"/>
      <c r="AT347" s="191" t="s">
        <v>171</v>
      </c>
      <c r="AU347" s="191" t="s">
        <v>90</v>
      </c>
      <c r="AV347" s="188" t="s">
        <v>90</v>
      </c>
      <c r="AW347" s="188" t="s">
        <v>2</v>
      </c>
      <c r="AX347" s="188" t="s">
        <v>84</v>
      </c>
      <c r="AY347" s="191" t="s">
        <v>163</v>
      </c>
    </row>
    <row r="348" s="22" customFormat="true" ht="24.2" hidden="false" customHeight="true" outlineLevel="0" collapsed="false">
      <c r="B348" s="173"/>
      <c r="C348" s="174" t="s">
        <v>580</v>
      </c>
      <c r="D348" s="174" t="s">
        <v>165</v>
      </c>
      <c r="E348" s="175" t="s">
        <v>581</v>
      </c>
      <c r="F348" s="176" t="s">
        <v>582</v>
      </c>
      <c r="G348" s="177" t="s">
        <v>415</v>
      </c>
      <c r="H348" s="179"/>
      <c r="I348" s="179"/>
      <c r="J348" s="178" t="n">
        <f aca="false">ROUND(I348*H348,3)</f>
        <v>0</v>
      </c>
      <c r="K348" s="180"/>
      <c r="L348" s="23"/>
      <c r="M348" s="181"/>
      <c r="N348" s="182" t="s">
        <v>42</v>
      </c>
      <c r="P348" s="183" t="n">
        <f aca="false">O348*H348</f>
        <v>0</v>
      </c>
      <c r="Q348" s="183" t="n">
        <v>0</v>
      </c>
      <c r="R348" s="183" t="n">
        <f aca="false">Q348*H348</f>
        <v>0</v>
      </c>
      <c r="S348" s="183" t="n">
        <v>0</v>
      </c>
      <c r="T348" s="184" t="n">
        <f aca="false">S348*H348</f>
        <v>0</v>
      </c>
      <c r="AR348" s="185" t="s">
        <v>252</v>
      </c>
      <c r="AT348" s="185" t="s">
        <v>165</v>
      </c>
      <c r="AU348" s="185" t="s">
        <v>90</v>
      </c>
      <c r="AY348" s="3" t="s">
        <v>163</v>
      </c>
      <c r="BE348" s="186" t="n">
        <f aca="false">IF(N348="základná",J348,0)</f>
        <v>0</v>
      </c>
      <c r="BF348" s="186" t="n">
        <f aca="false">IF(N348="znížená",J348,0)</f>
        <v>0</v>
      </c>
      <c r="BG348" s="186" t="n">
        <f aca="false">IF(N348="zákl. prenesená",J348,0)</f>
        <v>0</v>
      </c>
      <c r="BH348" s="186" t="n">
        <f aca="false">IF(N348="zníž. prenesená",J348,0)</f>
        <v>0</v>
      </c>
      <c r="BI348" s="186" t="n">
        <f aca="false">IF(N348="nulová",J348,0)</f>
        <v>0</v>
      </c>
      <c r="BJ348" s="3" t="s">
        <v>90</v>
      </c>
      <c r="BK348" s="187" t="n">
        <f aca="false">ROUND(I348*H348,3)</f>
        <v>0</v>
      </c>
      <c r="BL348" s="3" t="s">
        <v>252</v>
      </c>
      <c r="BM348" s="185" t="s">
        <v>583</v>
      </c>
    </row>
    <row r="349" s="160" customFormat="true" ht="22.9" hidden="false" customHeight="true" outlineLevel="0" collapsed="false">
      <c r="B349" s="161"/>
      <c r="D349" s="162" t="s">
        <v>76</v>
      </c>
      <c r="E349" s="171" t="s">
        <v>584</v>
      </c>
      <c r="F349" s="171" t="s">
        <v>585</v>
      </c>
      <c r="I349" s="164"/>
      <c r="J349" s="172" t="n">
        <f aca="false">BK349</f>
        <v>0</v>
      </c>
      <c r="L349" s="161"/>
      <c r="M349" s="166"/>
      <c r="P349" s="167" t="n">
        <f aca="false">SUM(P350:P353)</f>
        <v>0</v>
      </c>
      <c r="R349" s="167" t="n">
        <f aca="false">SUM(R350:R353)</f>
        <v>0.00918</v>
      </c>
      <c r="T349" s="168" t="n">
        <f aca="false">SUM(T350:T353)</f>
        <v>0</v>
      </c>
      <c r="AR349" s="162" t="s">
        <v>90</v>
      </c>
      <c r="AT349" s="169" t="s">
        <v>76</v>
      </c>
      <c r="AU349" s="169" t="s">
        <v>84</v>
      </c>
      <c r="AY349" s="162" t="s">
        <v>163</v>
      </c>
      <c r="BK349" s="170" t="n">
        <f aca="false">SUM(BK350:BK353)</f>
        <v>0</v>
      </c>
    </row>
    <row r="350" s="22" customFormat="true" ht="24.2" hidden="false" customHeight="true" outlineLevel="0" collapsed="false">
      <c r="B350" s="173"/>
      <c r="C350" s="174" t="s">
        <v>586</v>
      </c>
      <c r="D350" s="174" t="s">
        <v>165</v>
      </c>
      <c r="E350" s="175" t="s">
        <v>587</v>
      </c>
      <c r="F350" s="176" t="s">
        <v>588</v>
      </c>
      <c r="G350" s="177" t="s">
        <v>182</v>
      </c>
      <c r="H350" s="178" t="n">
        <v>51</v>
      </c>
      <c r="I350" s="179"/>
      <c r="J350" s="178" t="n">
        <f aca="false">ROUND(I350*H350,3)</f>
        <v>0</v>
      </c>
      <c r="K350" s="180"/>
      <c r="L350" s="23"/>
      <c r="M350" s="181"/>
      <c r="N350" s="182" t="s">
        <v>42</v>
      </c>
      <c r="P350" s="183" t="n">
        <f aca="false">O350*H350</f>
        <v>0</v>
      </c>
      <c r="Q350" s="183" t="n">
        <v>0.00018</v>
      </c>
      <c r="R350" s="183" t="n">
        <f aca="false">Q350*H350</f>
        <v>0.00918</v>
      </c>
      <c r="S350" s="183" t="n">
        <v>0</v>
      </c>
      <c r="T350" s="184" t="n">
        <f aca="false">S350*H350</f>
        <v>0</v>
      </c>
      <c r="AR350" s="185" t="s">
        <v>252</v>
      </c>
      <c r="AT350" s="185" t="s">
        <v>165</v>
      </c>
      <c r="AU350" s="185" t="s">
        <v>90</v>
      </c>
      <c r="AY350" s="3" t="s">
        <v>163</v>
      </c>
      <c r="BE350" s="186" t="n">
        <f aca="false">IF(N350="základná",J350,0)</f>
        <v>0</v>
      </c>
      <c r="BF350" s="186" t="n">
        <f aca="false">IF(N350="znížená",J350,0)</f>
        <v>0</v>
      </c>
      <c r="BG350" s="186" t="n">
        <f aca="false">IF(N350="zákl. prenesená",J350,0)</f>
        <v>0</v>
      </c>
      <c r="BH350" s="186" t="n">
        <f aca="false">IF(N350="zníž. prenesená",J350,0)</f>
        <v>0</v>
      </c>
      <c r="BI350" s="186" t="n">
        <f aca="false">IF(N350="nulová",J350,0)</f>
        <v>0</v>
      </c>
      <c r="BJ350" s="3" t="s">
        <v>90</v>
      </c>
      <c r="BK350" s="187" t="n">
        <f aca="false">ROUND(I350*H350,3)</f>
        <v>0</v>
      </c>
      <c r="BL350" s="3" t="s">
        <v>252</v>
      </c>
      <c r="BM350" s="185" t="s">
        <v>589</v>
      </c>
    </row>
    <row r="351" s="205" customFormat="true" ht="11.25" hidden="false" customHeight="false" outlineLevel="0" collapsed="false">
      <c r="B351" s="206"/>
      <c r="D351" s="190" t="s">
        <v>171</v>
      </c>
      <c r="E351" s="207"/>
      <c r="F351" s="208" t="s">
        <v>256</v>
      </c>
      <c r="H351" s="207"/>
      <c r="I351" s="209"/>
      <c r="L351" s="206"/>
      <c r="M351" s="210"/>
      <c r="T351" s="211"/>
      <c r="AT351" s="207" t="s">
        <v>171</v>
      </c>
      <c r="AU351" s="207" t="s">
        <v>90</v>
      </c>
      <c r="AV351" s="205" t="s">
        <v>84</v>
      </c>
      <c r="AW351" s="205" t="s">
        <v>31</v>
      </c>
      <c r="AX351" s="205" t="s">
        <v>77</v>
      </c>
      <c r="AY351" s="207" t="s">
        <v>163</v>
      </c>
    </row>
    <row r="352" s="188" customFormat="true" ht="11.25" hidden="false" customHeight="false" outlineLevel="0" collapsed="false">
      <c r="B352" s="189"/>
      <c r="D352" s="190" t="s">
        <v>171</v>
      </c>
      <c r="E352" s="191"/>
      <c r="F352" s="192" t="s">
        <v>257</v>
      </c>
      <c r="H352" s="193" t="n">
        <v>51</v>
      </c>
      <c r="I352" s="194"/>
      <c r="L352" s="189"/>
      <c r="M352" s="195"/>
      <c r="T352" s="196"/>
      <c r="AT352" s="191" t="s">
        <v>171</v>
      </c>
      <c r="AU352" s="191" t="s">
        <v>90</v>
      </c>
      <c r="AV352" s="188" t="s">
        <v>90</v>
      </c>
      <c r="AW352" s="188" t="s">
        <v>31</v>
      </c>
      <c r="AX352" s="188" t="s">
        <v>84</v>
      </c>
      <c r="AY352" s="191" t="s">
        <v>163</v>
      </c>
    </row>
    <row r="353" s="22" customFormat="true" ht="24.2" hidden="false" customHeight="true" outlineLevel="0" collapsed="false">
      <c r="B353" s="173"/>
      <c r="C353" s="174" t="s">
        <v>590</v>
      </c>
      <c r="D353" s="174" t="s">
        <v>165</v>
      </c>
      <c r="E353" s="175" t="s">
        <v>591</v>
      </c>
      <c r="F353" s="176" t="s">
        <v>592</v>
      </c>
      <c r="G353" s="177" t="s">
        <v>415</v>
      </c>
      <c r="H353" s="179"/>
      <c r="I353" s="179"/>
      <c r="J353" s="178" t="n">
        <f aca="false">ROUND(I353*H353,3)</f>
        <v>0</v>
      </c>
      <c r="K353" s="180"/>
      <c r="L353" s="23"/>
      <c r="M353" s="181"/>
      <c r="N353" s="182" t="s">
        <v>42</v>
      </c>
      <c r="P353" s="183" t="n">
        <f aca="false">O353*H353</f>
        <v>0</v>
      </c>
      <c r="Q353" s="183" t="n">
        <v>0</v>
      </c>
      <c r="R353" s="183" t="n">
        <f aca="false">Q353*H353</f>
        <v>0</v>
      </c>
      <c r="S353" s="183" t="n">
        <v>0</v>
      </c>
      <c r="T353" s="184" t="n">
        <f aca="false">S353*H353</f>
        <v>0</v>
      </c>
      <c r="AR353" s="185" t="s">
        <v>252</v>
      </c>
      <c r="AT353" s="185" t="s">
        <v>165</v>
      </c>
      <c r="AU353" s="185" t="s">
        <v>90</v>
      </c>
      <c r="AY353" s="3" t="s">
        <v>163</v>
      </c>
      <c r="BE353" s="186" t="n">
        <f aca="false">IF(N353="základná",J353,0)</f>
        <v>0</v>
      </c>
      <c r="BF353" s="186" t="n">
        <f aca="false">IF(N353="znížená",J353,0)</f>
        <v>0</v>
      </c>
      <c r="BG353" s="186" t="n">
        <f aca="false">IF(N353="zákl. prenesená",J353,0)</f>
        <v>0</v>
      </c>
      <c r="BH353" s="186" t="n">
        <f aca="false">IF(N353="zníž. prenesená",J353,0)</f>
        <v>0</v>
      </c>
      <c r="BI353" s="186" t="n">
        <f aca="false">IF(N353="nulová",J353,0)</f>
        <v>0</v>
      </c>
      <c r="BJ353" s="3" t="s">
        <v>90</v>
      </c>
      <c r="BK353" s="187" t="n">
        <f aca="false">ROUND(I353*H353,3)</f>
        <v>0</v>
      </c>
      <c r="BL353" s="3" t="s">
        <v>252</v>
      </c>
      <c r="BM353" s="185" t="s">
        <v>593</v>
      </c>
    </row>
    <row r="354" s="160" customFormat="true" ht="22.9" hidden="false" customHeight="true" outlineLevel="0" collapsed="false">
      <c r="B354" s="161"/>
      <c r="D354" s="162" t="s">
        <v>76</v>
      </c>
      <c r="E354" s="171" t="s">
        <v>594</v>
      </c>
      <c r="F354" s="171" t="s">
        <v>595</v>
      </c>
      <c r="I354" s="164"/>
      <c r="J354" s="172" t="n">
        <f aca="false">BK354</f>
        <v>0</v>
      </c>
      <c r="L354" s="161"/>
      <c r="M354" s="166"/>
      <c r="P354" s="167" t="n">
        <f aca="false">SUM(P355:P356)</f>
        <v>0</v>
      </c>
      <c r="R354" s="167" t="n">
        <f aca="false">SUM(R355:R356)</f>
        <v>0.00650360163</v>
      </c>
      <c r="T354" s="168" t="n">
        <f aca="false">SUM(T355:T356)</f>
        <v>0</v>
      </c>
      <c r="AR354" s="162" t="s">
        <v>90</v>
      </c>
      <c r="AT354" s="169" t="s">
        <v>76</v>
      </c>
      <c r="AU354" s="169" t="s">
        <v>84</v>
      </c>
      <c r="AY354" s="162" t="s">
        <v>163</v>
      </c>
      <c r="BK354" s="170" t="n">
        <f aca="false">SUM(BK355:BK356)</f>
        <v>0</v>
      </c>
    </row>
    <row r="355" s="22" customFormat="true" ht="33" hidden="false" customHeight="true" outlineLevel="0" collapsed="false">
      <c r="B355" s="173"/>
      <c r="C355" s="174" t="s">
        <v>596</v>
      </c>
      <c r="D355" s="174" t="s">
        <v>165</v>
      </c>
      <c r="E355" s="175" t="s">
        <v>597</v>
      </c>
      <c r="F355" s="176" t="s">
        <v>598</v>
      </c>
      <c r="G355" s="177" t="s">
        <v>202</v>
      </c>
      <c r="H355" s="178" t="n">
        <v>19.511</v>
      </c>
      <c r="I355" s="179"/>
      <c r="J355" s="178" t="n">
        <f aca="false">ROUND(I355*H355,3)</f>
        <v>0</v>
      </c>
      <c r="K355" s="180"/>
      <c r="L355" s="23"/>
      <c r="M355" s="181"/>
      <c r="N355" s="182" t="s">
        <v>42</v>
      </c>
      <c r="P355" s="183" t="n">
        <f aca="false">O355*H355</f>
        <v>0</v>
      </c>
      <c r="Q355" s="183" t="n">
        <v>0.00033333</v>
      </c>
      <c r="R355" s="183" t="n">
        <f aca="false">Q355*H355</f>
        <v>0.00650360163</v>
      </c>
      <c r="S355" s="183" t="n">
        <v>0</v>
      </c>
      <c r="T355" s="184" t="n">
        <f aca="false">S355*H355</f>
        <v>0</v>
      </c>
      <c r="AR355" s="185" t="s">
        <v>252</v>
      </c>
      <c r="AT355" s="185" t="s">
        <v>165</v>
      </c>
      <c r="AU355" s="185" t="s">
        <v>90</v>
      </c>
      <c r="AY355" s="3" t="s">
        <v>163</v>
      </c>
      <c r="BE355" s="186" t="n">
        <f aca="false">IF(N355="základná",J355,0)</f>
        <v>0</v>
      </c>
      <c r="BF355" s="186" t="n">
        <f aca="false">IF(N355="znížená",J355,0)</f>
        <v>0</v>
      </c>
      <c r="BG355" s="186" t="n">
        <f aca="false">IF(N355="zákl. prenesená",J355,0)</f>
        <v>0</v>
      </c>
      <c r="BH355" s="186" t="n">
        <f aca="false">IF(N355="zníž. prenesená",J355,0)</f>
        <v>0</v>
      </c>
      <c r="BI355" s="186" t="n">
        <f aca="false">IF(N355="nulová",J355,0)</f>
        <v>0</v>
      </c>
      <c r="BJ355" s="3" t="s">
        <v>90</v>
      </c>
      <c r="BK355" s="187" t="n">
        <f aca="false">ROUND(I355*H355,3)</f>
        <v>0</v>
      </c>
      <c r="BL355" s="3" t="s">
        <v>252</v>
      </c>
      <c r="BM355" s="185" t="s">
        <v>599</v>
      </c>
    </row>
    <row r="356" s="188" customFormat="true" ht="11.25" hidden="false" customHeight="false" outlineLevel="0" collapsed="false">
      <c r="B356" s="189"/>
      <c r="D356" s="190" t="s">
        <v>171</v>
      </c>
      <c r="E356" s="191"/>
      <c r="F356" s="192" t="s">
        <v>108</v>
      </c>
      <c r="H356" s="193" t="n">
        <v>19.511</v>
      </c>
      <c r="I356" s="194"/>
      <c r="L356" s="189"/>
      <c r="M356" s="195"/>
      <c r="T356" s="196"/>
      <c r="AT356" s="191" t="s">
        <v>171</v>
      </c>
      <c r="AU356" s="191" t="s">
        <v>90</v>
      </c>
      <c r="AV356" s="188" t="s">
        <v>90</v>
      </c>
      <c r="AW356" s="188" t="s">
        <v>31</v>
      </c>
      <c r="AX356" s="188" t="s">
        <v>84</v>
      </c>
      <c r="AY356" s="191" t="s">
        <v>163</v>
      </c>
    </row>
    <row r="357" s="160" customFormat="true" ht="22.9" hidden="false" customHeight="true" outlineLevel="0" collapsed="false">
      <c r="B357" s="161"/>
      <c r="D357" s="162" t="s">
        <v>76</v>
      </c>
      <c r="E357" s="171" t="s">
        <v>600</v>
      </c>
      <c r="F357" s="171" t="s">
        <v>601</v>
      </c>
      <c r="I357" s="164"/>
      <c r="J357" s="172" t="n">
        <f aca="false">BK357</f>
        <v>0</v>
      </c>
      <c r="L357" s="161"/>
      <c r="M357" s="166"/>
      <c r="P357" s="167" t="n">
        <f aca="false">SUM(P358:P391)</f>
        <v>0</v>
      </c>
      <c r="R357" s="167" t="n">
        <f aca="false">SUM(R358:R391)</f>
        <v>0.39871187008</v>
      </c>
      <c r="T357" s="168" t="n">
        <f aca="false">SUM(T358:T391)</f>
        <v>0</v>
      </c>
      <c r="AR357" s="162" t="s">
        <v>90</v>
      </c>
      <c r="AT357" s="169" t="s">
        <v>76</v>
      </c>
      <c r="AU357" s="169" t="s">
        <v>84</v>
      </c>
      <c r="AY357" s="162" t="s">
        <v>163</v>
      </c>
      <c r="BK357" s="170" t="n">
        <f aca="false">SUM(BK358:BK391)</f>
        <v>0</v>
      </c>
    </row>
    <row r="358" s="22" customFormat="true" ht="24.2" hidden="false" customHeight="true" outlineLevel="0" collapsed="false">
      <c r="B358" s="173"/>
      <c r="C358" s="174" t="s">
        <v>602</v>
      </c>
      <c r="D358" s="174" t="s">
        <v>165</v>
      </c>
      <c r="E358" s="175" t="s">
        <v>603</v>
      </c>
      <c r="F358" s="176" t="s">
        <v>604</v>
      </c>
      <c r="G358" s="177" t="s">
        <v>202</v>
      </c>
      <c r="H358" s="178" t="n">
        <v>66.819</v>
      </c>
      <c r="I358" s="179"/>
      <c r="J358" s="178" t="n">
        <f aca="false">ROUND(I358*H358,3)</f>
        <v>0</v>
      </c>
      <c r="K358" s="180"/>
      <c r="L358" s="23"/>
      <c r="M358" s="181"/>
      <c r="N358" s="182" t="s">
        <v>42</v>
      </c>
      <c r="P358" s="183" t="n">
        <f aca="false">O358*H358</f>
        <v>0</v>
      </c>
      <c r="Q358" s="183" t="n">
        <v>0.00016</v>
      </c>
      <c r="R358" s="183" t="n">
        <f aca="false">Q358*H358</f>
        <v>0.01069104</v>
      </c>
      <c r="S358" s="183" t="n">
        <v>0</v>
      </c>
      <c r="T358" s="184" t="n">
        <f aca="false">S358*H358</f>
        <v>0</v>
      </c>
      <c r="AR358" s="185" t="s">
        <v>252</v>
      </c>
      <c r="AT358" s="185" t="s">
        <v>165</v>
      </c>
      <c r="AU358" s="185" t="s">
        <v>90</v>
      </c>
      <c r="AY358" s="3" t="s">
        <v>163</v>
      </c>
      <c r="BE358" s="186" t="n">
        <f aca="false">IF(N358="základná",J358,0)</f>
        <v>0</v>
      </c>
      <c r="BF358" s="186" t="n">
        <f aca="false">IF(N358="znížená",J358,0)</f>
        <v>0</v>
      </c>
      <c r="BG358" s="186" t="n">
        <f aca="false">IF(N358="zákl. prenesená",J358,0)</f>
        <v>0</v>
      </c>
      <c r="BH358" s="186" t="n">
        <f aca="false">IF(N358="zníž. prenesená",J358,0)</f>
        <v>0</v>
      </c>
      <c r="BI358" s="186" t="n">
        <f aca="false">IF(N358="nulová",J358,0)</f>
        <v>0</v>
      </c>
      <c r="BJ358" s="3" t="s">
        <v>90</v>
      </c>
      <c r="BK358" s="187" t="n">
        <f aca="false">ROUND(I358*H358,3)</f>
        <v>0</v>
      </c>
      <c r="BL358" s="3" t="s">
        <v>252</v>
      </c>
      <c r="BM358" s="185" t="s">
        <v>605</v>
      </c>
    </row>
    <row r="359" s="188" customFormat="true" ht="11.25" hidden="false" customHeight="false" outlineLevel="0" collapsed="false">
      <c r="B359" s="189"/>
      <c r="D359" s="190" t="s">
        <v>171</v>
      </c>
      <c r="E359" s="191"/>
      <c r="F359" s="192" t="s">
        <v>112</v>
      </c>
      <c r="H359" s="193" t="n">
        <v>66.819</v>
      </c>
      <c r="I359" s="194"/>
      <c r="L359" s="189"/>
      <c r="M359" s="195"/>
      <c r="T359" s="196"/>
      <c r="AT359" s="191" t="s">
        <v>171</v>
      </c>
      <c r="AU359" s="191" t="s">
        <v>90</v>
      </c>
      <c r="AV359" s="188" t="s">
        <v>90</v>
      </c>
      <c r="AW359" s="188" t="s">
        <v>31</v>
      </c>
      <c r="AX359" s="188" t="s">
        <v>84</v>
      </c>
      <c r="AY359" s="191" t="s">
        <v>163</v>
      </c>
    </row>
    <row r="360" s="22" customFormat="true" ht="24.2" hidden="false" customHeight="true" outlineLevel="0" collapsed="false">
      <c r="B360" s="173"/>
      <c r="C360" s="174" t="s">
        <v>606</v>
      </c>
      <c r="D360" s="174" t="s">
        <v>165</v>
      </c>
      <c r="E360" s="175" t="s">
        <v>607</v>
      </c>
      <c r="F360" s="176" t="s">
        <v>608</v>
      </c>
      <c r="G360" s="177" t="s">
        <v>202</v>
      </c>
      <c r="H360" s="178" t="n">
        <v>312.447</v>
      </c>
      <c r="I360" s="179"/>
      <c r="J360" s="178" t="n">
        <f aca="false">ROUND(I360*H360,3)</f>
        <v>0</v>
      </c>
      <c r="K360" s="180"/>
      <c r="L360" s="23"/>
      <c r="M360" s="181"/>
      <c r="N360" s="182" t="s">
        <v>42</v>
      </c>
      <c r="P360" s="183" t="n">
        <f aca="false">O360*H360</f>
        <v>0</v>
      </c>
      <c r="Q360" s="183" t="n">
        <v>0.00013</v>
      </c>
      <c r="R360" s="183" t="n">
        <f aca="false">Q360*H360</f>
        <v>0.04061811</v>
      </c>
      <c r="S360" s="183" t="n">
        <v>0</v>
      </c>
      <c r="T360" s="184" t="n">
        <f aca="false">S360*H360</f>
        <v>0</v>
      </c>
      <c r="AR360" s="185" t="s">
        <v>252</v>
      </c>
      <c r="AT360" s="185" t="s">
        <v>165</v>
      </c>
      <c r="AU360" s="185" t="s">
        <v>90</v>
      </c>
      <c r="AY360" s="3" t="s">
        <v>163</v>
      </c>
      <c r="BE360" s="186" t="n">
        <f aca="false">IF(N360="základná",J360,0)</f>
        <v>0</v>
      </c>
      <c r="BF360" s="186" t="n">
        <f aca="false">IF(N360="znížená",J360,0)</f>
        <v>0</v>
      </c>
      <c r="BG360" s="186" t="n">
        <f aca="false">IF(N360="zákl. prenesená",J360,0)</f>
        <v>0</v>
      </c>
      <c r="BH360" s="186" t="n">
        <f aca="false">IF(N360="zníž. prenesená",J360,0)</f>
        <v>0</v>
      </c>
      <c r="BI360" s="186" t="n">
        <f aca="false">IF(N360="nulová",J360,0)</f>
        <v>0</v>
      </c>
      <c r="BJ360" s="3" t="s">
        <v>90</v>
      </c>
      <c r="BK360" s="187" t="n">
        <f aca="false">ROUND(I360*H360,3)</f>
        <v>0</v>
      </c>
      <c r="BL360" s="3" t="s">
        <v>252</v>
      </c>
      <c r="BM360" s="185" t="s">
        <v>609</v>
      </c>
    </row>
    <row r="361" s="188" customFormat="true" ht="11.25" hidden="false" customHeight="false" outlineLevel="0" collapsed="false">
      <c r="B361" s="189"/>
      <c r="D361" s="190" t="s">
        <v>171</v>
      </c>
      <c r="E361" s="191"/>
      <c r="F361" s="192" t="s">
        <v>610</v>
      </c>
      <c r="H361" s="193" t="n">
        <v>284.043</v>
      </c>
      <c r="I361" s="194"/>
      <c r="L361" s="189"/>
      <c r="M361" s="195"/>
      <c r="T361" s="196"/>
      <c r="AT361" s="191" t="s">
        <v>171</v>
      </c>
      <c r="AU361" s="191" t="s">
        <v>90</v>
      </c>
      <c r="AV361" s="188" t="s">
        <v>90</v>
      </c>
      <c r="AW361" s="188" t="s">
        <v>31</v>
      </c>
      <c r="AX361" s="188" t="s">
        <v>84</v>
      </c>
      <c r="AY361" s="191" t="s">
        <v>163</v>
      </c>
    </row>
    <row r="362" s="188" customFormat="true" ht="11.25" hidden="false" customHeight="false" outlineLevel="0" collapsed="false">
      <c r="B362" s="189"/>
      <c r="D362" s="190" t="s">
        <v>171</v>
      </c>
      <c r="F362" s="192" t="s">
        <v>611</v>
      </c>
      <c r="H362" s="193" t="n">
        <v>312.447</v>
      </c>
      <c r="I362" s="194"/>
      <c r="L362" s="189"/>
      <c r="M362" s="195"/>
      <c r="T362" s="196"/>
      <c r="AT362" s="191" t="s">
        <v>171</v>
      </c>
      <c r="AU362" s="191" t="s">
        <v>90</v>
      </c>
      <c r="AV362" s="188" t="s">
        <v>90</v>
      </c>
      <c r="AW362" s="188" t="s">
        <v>2</v>
      </c>
      <c r="AX362" s="188" t="s">
        <v>84</v>
      </c>
      <c r="AY362" s="191" t="s">
        <v>163</v>
      </c>
    </row>
    <row r="363" s="22" customFormat="true" ht="37.9" hidden="false" customHeight="true" outlineLevel="0" collapsed="false">
      <c r="B363" s="173"/>
      <c r="C363" s="174" t="s">
        <v>612</v>
      </c>
      <c r="D363" s="174" t="s">
        <v>165</v>
      </c>
      <c r="E363" s="175" t="s">
        <v>613</v>
      </c>
      <c r="F363" s="176" t="s">
        <v>614</v>
      </c>
      <c r="G363" s="177" t="s">
        <v>202</v>
      </c>
      <c r="H363" s="178" t="n">
        <v>233.622</v>
      </c>
      <c r="I363" s="179"/>
      <c r="J363" s="178" t="n">
        <f aca="false">ROUND(I363*H363,3)</f>
        <v>0</v>
      </c>
      <c r="K363" s="180"/>
      <c r="L363" s="23"/>
      <c r="M363" s="181"/>
      <c r="N363" s="182" t="s">
        <v>42</v>
      </c>
      <c r="P363" s="183" t="n">
        <f aca="false">O363*H363</f>
        <v>0</v>
      </c>
      <c r="Q363" s="183" t="n">
        <v>0.00035</v>
      </c>
      <c r="R363" s="183" t="n">
        <f aca="false">Q363*H363</f>
        <v>0.0817677</v>
      </c>
      <c r="S363" s="183" t="n">
        <v>0</v>
      </c>
      <c r="T363" s="184" t="n">
        <f aca="false">S363*H363</f>
        <v>0</v>
      </c>
      <c r="AR363" s="185" t="s">
        <v>252</v>
      </c>
      <c r="AT363" s="185" t="s">
        <v>165</v>
      </c>
      <c r="AU363" s="185" t="s">
        <v>90</v>
      </c>
      <c r="AY363" s="3" t="s">
        <v>163</v>
      </c>
      <c r="BE363" s="186" t="n">
        <f aca="false">IF(N363="základná",J363,0)</f>
        <v>0</v>
      </c>
      <c r="BF363" s="186" t="n">
        <f aca="false">IF(N363="znížená",J363,0)</f>
        <v>0</v>
      </c>
      <c r="BG363" s="186" t="n">
        <f aca="false">IF(N363="zákl. prenesená",J363,0)</f>
        <v>0</v>
      </c>
      <c r="BH363" s="186" t="n">
        <f aca="false">IF(N363="zníž. prenesená",J363,0)</f>
        <v>0</v>
      </c>
      <c r="BI363" s="186" t="n">
        <f aca="false">IF(N363="nulová",J363,0)</f>
        <v>0</v>
      </c>
      <c r="BJ363" s="3" t="s">
        <v>90</v>
      </c>
      <c r="BK363" s="187" t="n">
        <f aca="false">ROUND(I363*H363,3)</f>
        <v>0</v>
      </c>
      <c r="BL363" s="3" t="s">
        <v>252</v>
      </c>
      <c r="BM363" s="185" t="s">
        <v>615</v>
      </c>
    </row>
    <row r="364" s="205" customFormat="true" ht="11.25" hidden="false" customHeight="false" outlineLevel="0" collapsed="false">
      <c r="B364" s="206"/>
      <c r="D364" s="190" t="s">
        <v>171</v>
      </c>
      <c r="E364" s="207"/>
      <c r="F364" s="208" t="s">
        <v>616</v>
      </c>
      <c r="H364" s="207"/>
      <c r="I364" s="209"/>
      <c r="L364" s="206"/>
      <c r="M364" s="210"/>
      <c r="T364" s="211"/>
      <c r="AT364" s="207" t="s">
        <v>171</v>
      </c>
      <c r="AU364" s="207" t="s">
        <v>90</v>
      </c>
      <c r="AV364" s="205" t="s">
        <v>84</v>
      </c>
      <c r="AW364" s="205" t="s">
        <v>31</v>
      </c>
      <c r="AX364" s="205" t="s">
        <v>77</v>
      </c>
      <c r="AY364" s="207" t="s">
        <v>163</v>
      </c>
    </row>
    <row r="365" s="205" customFormat="true" ht="11.25" hidden="false" customHeight="false" outlineLevel="0" collapsed="false">
      <c r="B365" s="206"/>
      <c r="D365" s="190" t="s">
        <v>171</v>
      </c>
      <c r="E365" s="207"/>
      <c r="F365" s="208" t="s">
        <v>617</v>
      </c>
      <c r="H365" s="207"/>
      <c r="I365" s="209"/>
      <c r="L365" s="206"/>
      <c r="M365" s="210"/>
      <c r="T365" s="211"/>
      <c r="AT365" s="207" t="s">
        <v>171</v>
      </c>
      <c r="AU365" s="207" t="s">
        <v>90</v>
      </c>
      <c r="AV365" s="205" t="s">
        <v>84</v>
      </c>
      <c r="AW365" s="205" t="s">
        <v>31</v>
      </c>
      <c r="AX365" s="205" t="s">
        <v>77</v>
      </c>
      <c r="AY365" s="207" t="s">
        <v>163</v>
      </c>
    </row>
    <row r="366" s="188" customFormat="true" ht="11.25" hidden="false" customHeight="false" outlineLevel="0" collapsed="false">
      <c r="B366" s="189"/>
      <c r="D366" s="190" t="s">
        <v>171</v>
      </c>
      <c r="E366" s="191"/>
      <c r="F366" s="192" t="s">
        <v>618</v>
      </c>
      <c r="H366" s="193" t="n">
        <v>33.61</v>
      </c>
      <c r="I366" s="194"/>
      <c r="L366" s="189"/>
      <c r="M366" s="195"/>
      <c r="T366" s="196"/>
      <c r="AT366" s="191" t="s">
        <v>171</v>
      </c>
      <c r="AU366" s="191" t="s">
        <v>90</v>
      </c>
      <c r="AV366" s="188" t="s">
        <v>90</v>
      </c>
      <c r="AW366" s="188" t="s">
        <v>31</v>
      </c>
      <c r="AX366" s="188" t="s">
        <v>77</v>
      </c>
      <c r="AY366" s="191" t="s">
        <v>163</v>
      </c>
    </row>
    <row r="367" s="188" customFormat="true" ht="11.25" hidden="false" customHeight="false" outlineLevel="0" collapsed="false">
      <c r="B367" s="189"/>
      <c r="D367" s="190" t="s">
        <v>171</v>
      </c>
      <c r="E367" s="191"/>
      <c r="F367" s="192" t="s">
        <v>619</v>
      </c>
      <c r="H367" s="193" t="n">
        <v>13.602</v>
      </c>
      <c r="I367" s="194"/>
      <c r="L367" s="189"/>
      <c r="M367" s="195"/>
      <c r="T367" s="196"/>
      <c r="AT367" s="191" t="s">
        <v>171</v>
      </c>
      <c r="AU367" s="191" t="s">
        <v>90</v>
      </c>
      <c r="AV367" s="188" t="s">
        <v>90</v>
      </c>
      <c r="AW367" s="188" t="s">
        <v>31</v>
      </c>
      <c r="AX367" s="188" t="s">
        <v>77</v>
      </c>
      <c r="AY367" s="191" t="s">
        <v>163</v>
      </c>
    </row>
    <row r="368" s="188" customFormat="true" ht="11.25" hidden="false" customHeight="false" outlineLevel="0" collapsed="false">
      <c r="B368" s="189"/>
      <c r="D368" s="190" t="s">
        <v>171</v>
      </c>
      <c r="E368" s="191"/>
      <c r="F368" s="192" t="s">
        <v>620</v>
      </c>
      <c r="H368" s="193" t="n">
        <v>0.84</v>
      </c>
      <c r="I368" s="194"/>
      <c r="L368" s="189"/>
      <c r="M368" s="195"/>
      <c r="T368" s="196"/>
      <c r="AT368" s="191" t="s">
        <v>171</v>
      </c>
      <c r="AU368" s="191" t="s">
        <v>90</v>
      </c>
      <c r="AV368" s="188" t="s">
        <v>90</v>
      </c>
      <c r="AW368" s="188" t="s">
        <v>31</v>
      </c>
      <c r="AX368" s="188" t="s">
        <v>77</v>
      </c>
      <c r="AY368" s="191" t="s">
        <v>163</v>
      </c>
    </row>
    <row r="369" s="188" customFormat="true" ht="11.25" hidden="false" customHeight="false" outlineLevel="0" collapsed="false">
      <c r="B369" s="189"/>
      <c r="D369" s="190" t="s">
        <v>171</v>
      </c>
      <c r="E369" s="191"/>
      <c r="F369" s="192" t="s">
        <v>621</v>
      </c>
      <c r="H369" s="193" t="n">
        <v>23.801</v>
      </c>
      <c r="I369" s="194"/>
      <c r="L369" s="189"/>
      <c r="M369" s="195"/>
      <c r="T369" s="196"/>
      <c r="AT369" s="191" t="s">
        <v>171</v>
      </c>
      <c r="AU369" s="191" t="s">
        <v>90</v>
      </c>
      <c r="AV369" s="188" t="s">
        <v>90</v>
      </c>
      <c r="AW369" s="188" t="s">
        <v>31</v>
      </c>
      <c r="AX369" s="188" t="s">
        <v>77</v>
      </c>
      <c r="AY369" s="191" t="s">
        <v>163</v>
      </c>
    </row>
    <row r="370" s="188" customFormat="true" ht="11.25" hidden="false" customHeight="false" outlineLevel="0" collapsed="false">
      <c r="B370" s="189"/>
      <c r="D370" s="190" t="s">
        <v>171</v>
      </c>
      <c r="E370" s="191"/>
      <c r="F370" s="192" t="s">
        <v>622</v>
      </c>
      <c r="H370" s="193" t="n">
        <v>-5.72</v>
      </c>
      <c r="I370" s="194"/>
      <c r="L370" s="189"/>
      <c r="M370" s="195"/>
      <c r="T370" s="196"/>
      <c r="AT370" s="191" t="s">
        <v>171</v>
      </c>
      <c r="AU370" s="191" t="s">
        <v>90</v>
      </c>
      <c r="AV370" s="188" t="s">
        <v>90</v>
      </c>
      <c r="AW370" s="188" t="s">
        <v>31</v>
      </c>
      <c r="AX370" s="188" t="s">
        <v>77</v>
      </c>
      <c r="AY370" s="191" t="s">
        <v>163</v>
      </c>
    </row>
    <row r="371" s="188" customFormat="true" ht="11.25" hidden="false" customHeight="false" outlineLevel="0" collapsed="false">
      <c r="B371" s="189"/>
      <c r="D371" s="190" t="s">
        <v>171</v>
      </c>
      <c r="E371" s="191"/>
      <c r="F371" s="192" t="s">
        <v>623</v>
      </c>
      <c r="H371" s="193" t="n">
        <v>0.48</v>
      </c>
      <c r="I371" s="194"/>
      <c r="L371" s="189"/>
      <c r="M371" s="195"/>
      <c r="T371" s="196"/>
      <c r="AT371" s="191" t="s">
        <v>171</v>
      </c>
      <c r="AU371" s="191" t="s">
        <v>90</v>
      </c>
      <c r="AV371" s="188" t="s">
        <v>90</v>
      </c>
      <c r="AW371" s="188" t="s">
        <v>31</v>
      </c>
      <c r="AX371" s="188" t="s">
        <v>77</v>
      </c>
      <c r="AY371" s="191" t="s">
        <v>163</v>
      </c>
    </row>
    <row r="372" s="188" customFormat="true" ht="11.25" hidden="false" customHeight="false" outlineLevel="0" collapsed="false">
      <c r="B372" s="189"/>
      <c r="D372" s="190" t="s">
        <v>171</v>
      </c>
      <c r="E372" s="191"/>
      <c r="F372" s="192" t="s">
        <v>624</v>
      </c>
      <c r="H372" s="193" t="n">
        <v>44.384</v>
      </c>
      <c r="I372" s="194"/>
      <c r="L372" s="189"/>
      <c r="M372" s="195"/>
      <c r="T372" s="196"/>
      <c r="AT372" s="191" t="s">
        <v>171</v>
      </c>
      <c r="AU372" s="191" t="s">
        <v>90</v>
      </c>
      <c r="AV372" s="188" t="s">
        <v>90</v>
      </c>
      <c r="AW372" s="188" t="s">
        <v>31</v>
      </c>
      <c r="AX372" s="188" t="s">
        <v>77</v>
      </c>
      <c r="AY372" s="191" t="s">
        <v>163</v>
      </c>
    </row>
    <row r="373" s="188" customFormat="true" ht="11.25" hidden="false" customHeight="false" outlineLevel="0" collapsed="false">
      <c r="B373" s="189"/>
      <c r="D373" s="190" t="s">
        <v>171</v>
      </c>
      <c r="E373" s="191"/>
      <c r="F373" s="192" t="s">
        <v>625</v>
      </c>
      <c r="H373" s="193" t="n">
        <v>0.36</v>
      </c>
      <c r="I373" s="194"/>
      <c r="L373" s="189"/>
      <c r="M373" s="195"/>
      <c r="T373" s="196"/>
      <c r="AT373" s="191" t="s">
        <v>171</v>
      </c>
      <c r="AU373" s="191" t="s">
        <v>90</v>
      </c>
      <c r="AV373" s="188" t="s">
        <v>90</v>
      </c>
      <c r="AW373" s="188" t="s">
        <v>31</v>
      </c>
      <c r="AX373" s="188" t="s">
        <v>77</v>
      </c>
      <c r="AY373" s="191" t="s">
        <v>163</v>
      </c>
    </row>
    <row r="374" s="205" customFormat="true" ht="11.25" hidden="false" customHeight="false" outlineLevel="0" collapsed="false">
      <c r="B374" s="206"/>
      <c r="D374" s="190" t="s">
        <v>171</v>
      </c>
      <c r="E374" s="207"/>
      <c r="F374" s="208" t="s">
        <v>626</v>
      </c>
      <c r="H374" s="207"/>
      <c r="I374" s="209"/>
      <c r="L374" s="206"/>
      <c r="M374" s="210"/>
      <c r="T374" s="211"/>
      <c r="AT374" s="207" t="s">
        <v>171</v>
      </c>
      <c r="AU374" s="207" t="s">
        <v>90</v>
      </c>
      <c r="AV374" s="205" t="s">
        <v>84</v>
      </c>
      <c r="AW374" s="205" t="s">
        <v>31</v>
      </c>
      <c r="AX374" s="205" t="s">
        <v>77</v>
      </c>
      <c r="AY374" s="207" t="s">
        <v>163</v>
      </c>
    </row>
    <row r="375" s="188" customFormat="true" ht="11.25" hidden="false" customHeight="false" outlineLevel="0" collapsed="false">
      <c r="B375" s="189"/>
      <c r="D375" s="190" t="s">
        <v>171</v>
      </c>
      <c r="E375" s="191"/>
      <c r="F375" s="192" t="s">
        <v>627</v>
      </c>
      <c r="H375" s="193" t="n">
        <v>17.264</v>
      </c>
      <c r="I375" s="194"/>
      <c r="L375" s="189"/>
      <c r="M375" s="195"/>
      <c r="T375" s="196"/>
      <c r="AT375" s="191" t="s">
        <v>171</v>
      </c>
      <c r="AU375" s="191" t="s">
        <v>90</v>
      </c>
      <c r="AV375" s="188" t="s">
        <v>90</v>
      </c>
      <c r="AW375" s="188" t="s">
        <v>31</v>
      </c>
      <c r="AX375" s="188" t="s">
        <v>77</v>
      </c>
      <c r="AY375" s="191" t="s">
        <v>163</v>
      </c>
    </row>
    <row r="376" s="188" customFormat="true" ht="11.25" hidden="false" customHeight="false" outlineLevel="0" collapsed="false">
      <c r="B376" s="189"/>
      <c r="D376" s="190" t="s">
        <v>171</v>
      </c>
      <c r="E376" s="191"/>
      <c r="F376" s="192" t="s">
        <v>628</v>
      </c>
      <c r="H376" s="193" t="n">
        <v>0.288</v>
      </c>
      <c r="I376" s="194"/>
      <c r="L376" s="189"/>
      <c r="M376" s="195"/>
      <c r="T376" s="196"/>
      <c r="AT376" s="191" t="s">
        <v>171</v>
      </c>
      <c r="AU376" s="191" t="s">
        <v>90</v>
      </c>
      <c r="AV376" s="188" t="s">
        <v>90</v>
      </c>
      <c r="AW376" s="188" t="s">
        <v>31</v>
      </c>
      <c r="AX376" s="188" t="s">
        <v>77</v>
      </c>
      <c r="AY376" s="191" t="s">
        <v>163</v>
      </c>
    </row>
    <row r="377" s="188" customFormat="true" ht="11.25" hidden="false" customHeight="false" outlineLevel="0" collapsed="false">
      <c r="B377" s="189"/>
      <c r="D377" s="190" t="s">
        <v>171</v>
      </c>
      <c r="E377" s="191"/>
      <c r="F377" s="192" t="s">
        <v>629</v>
      </c>
      <c r="H377" s="193" t="n">
        <v>16.56</v>
      </c>
      <c r="I377" s="194"/>
      <c r="L377" s="189"/>
      <c r="M377" s="195"/>
      <c r="T377" s="196"/>
      <c r="AT377" s="191" t="s">
        <v>171</v>
      </c>
      <c r="AU377" s="191" t="s">
        <v>90</v>
      </c>
      <c r="AV377" s="188" t="s">
        <v>90</v>
      </c>
      <c r="AW377" s="188" t="s">
        <v>31</v>
      </c>
      <c r="AX377" s="188" t="s">
        <v>77</v>
      </c>
      <c r="AY377" s="191" t="s">
        <v>163</v>
      </c>
    </row>
    <row r="378" s="188" customFormat="true" ht="11.25" hidden="false" customHeight="false" outlineLevel="0" collapsed="false">
      <c r="B378" s="189"/>
      <c r="D378" s="190" t="s">
        <v>171</v>
      </c>
      <c r="E378" s="191"/>
      <c r="F378" s="192" t="s">
        <v>630</v>
      </c>
      <c r="H378" s="193" t="n">
        <v>0.096</v>
      </c>
      <c r="I378" s="194"/>
      <c r="L378" s="189"/>
      <c r="M378" s="195"/>
      <c r="T378" s="196"/>
      <c r="AT378" s="191" t="s">
        <v>171</v>
      </c>
      <c r="AU378" s="191" t="s">
        <v>90</v>
      </c>
      <c r="AV378" s="188" t="s">
        <v>90</v>
      </c>
      <c r="AW378" s="188" t="s">
        <v>31</v>
      </c>
      <c r="AX378" s="188" t="s">
        <v>77</v>
      </c>
      <c r="AY378" s="191" t="s">
        <v>163</v>
      </c>
    </row>
    <row r="379" s="197" customFormat="true" ht="11.25" hidden="false" customHeight="false" outlineLevel="0" collapsed="false">
      <c r="B379" s="198"/>
      <c r="D379" s="190" t="s">
        <v>171</v>
      </c>
      <c r="E379" s="199" t="s">
        <v>110</v>
      </c>
      <c r="F379" s="200" t="s">
        <v>186</v>
      </c>
      <c r="H379" s="201" t="n">
        <v>145.565</v>
      </c>
      <c r="I379" s="202"/>
      <c r="L379" s="198"/>
      <c r="M379" s="203"/>
      <c r="T379" s="204"/>
      <c r="AT379" s="199" t="s">
        <v>171</v>
      </c>
      <c r="AU379" s="199" t="s">
        <v>90</v>
      </c>
      <c r="AV379" s="197" t="s">
        <v>169</v>
      </c>
      <c r="AW379" s="197" t="s">
        <v>31</v>
      </c>
      <c r="AX379" s="197" t="s">
        <v>77</v>
      </c>
      <c r="AY379" s="199" t="s">
        <v>163</v>
      </c>
    </row>
    <row r="380" s="205" customFormat="true" ht="11.25" hidden="false" customHeight="false" outlineLevel="0" collapsed="false">
      <c r="B380" s="206"/>
      <c r="D380" s="190" t="s">
        <v>171</v>
      </c>
      <c r="E380" s="207"/>
      <c r="F380" s="208" t="s">
        <v>631</v>
      </c>
      <c r="H380" s="207"/>
      <c r="I380" s="209"/>
      <c r="L380" s="206"/>
      <c r="M380" s="210"/>
      <c r="T380" s="211"/>
      <c r="AT380" s="207" t="s">
        <v>171</v>
      </c>
      <c r="AU380" s="207" t="s">
        <v>90</v>
      </c>
      <c r="AV380" s="205" t="s">
        <v>84</v>
      </c>
      <c r="AW380" s="205" t="s">
        <v>31</v>
      </c>
      <c r="AX380" s="205" t="s">
        <v>77</v>
      </c>
      <c r="AY380" s="207" t="s">
        <v>163</v>
      </c>
    </row>
    <row r="381" s="188" customFormat="true" ht="11.25" hidden="false" customHeight="false" outlineLevel="0" collapsed="false">
      <c r="B381" s="189"/>
      <c r="D381" s="190" t="s">
        <v>171</v>
      </c>
      <c r="E381" s="191"/>
      <c r="F381" s="192" t="s">
        <v>632</v>
      </c>
      <c r="H381" s="193" t="n">
        <v>42.769</v>
      </c>
      <c r="I381" s="194"/>
      <c r="L381" s="189"/>
      <c r="M381" s="195"/>
      <c r="T381" s="196"/>
      <c r="AT381" s="191" t="s">
        <v>171</v>
      </c>
      <c r="AU381" s="191" t="s">
        <v>90</v>
      </c>
      <c r="AV381" s="188" t="s">
        <v>90</v>
      </c>
      <c r="AW381" s="188" t="s">
        <v>31</v>
      </c>
      <c r="AX381" s="188" t="s">
        <v>77</v>
      </c>
      <c r="AY381" s="191" t="s">
        <v>163</v>
      </c>
    </row>
    <row r="382" s="188" customFormat="true" ht="11.25" hidden="false" customHeight="false" outlineLevel="0" collapsed="false">
      <c r="B382" s="189"/>
      <c r="D382" s="190" t="s">
        <v>171</v>
      </c>
      <c r="E382" s="191"/>
      <c r="F382" s="192" t="s">
        <v>633</v>
      </c>
      <c r="H382" s="193" t="n">
        <v>10.79</v>
      </c>
      <c r="I382" s="194"/>
      <c r="L382" s="189"/>
      <c r="M382" s="195"/>
      <c r="T382" s="196"/>
      <c r="AT382" s="191" t="s">
        <v>171</v>
      </c>
      <c r="AU382" s="191" t="s">
        <v>90</v>
      </c>
      <c r="AV382" s="188" t="s">
        <v>90</v>
      </c>
      <c r="AW382" s="188" t="s">
        <v>31</v>
      </c>
      <c r="AX382" s="188" t="s">
        <v>77</v>
      </c>
      <c r="AY382" s="191" t="s">
        <v>163</v>
      </c>
    </row>
    <row r="383" s="188" customFormat="true" ht="11.25" hidden="false" customHeight="false" outlineLevel="0" collapsed="false">
      <c r="B383" s="189"/>
      <c r="D383" s="190" t="s">
        <v>171</v>
      </c>
      <c r="E383" s="191"/>
      <c r="F383" s="192" t="s">
        <v>634</v>
      </c>
      <c r="H383" s="193" t="n">
        <v>2.44</v>
      </c>
      <c r="I383" s="194"/>
      <c r="L383" s="189"/>
      <c r="M383" s="195"/>
      <c r="T383" s="196"/>
      <c r="AT383" s="191" t="s">
        <v>171</v>
      </c>
      <c r="AU383" s="191" t="s">
        <v>90</v>
      </c>
      <c r="AV383" s="188" t="s">
        <v>90</v>
      </c>
      <c r="AW383" s="188" t="s">
        <v>31</v>
      </c>
      <c r="AX383" s="188" t="s">
        <v>77</v>
      </c>
      <c r="AY383" s="191" t="s">
        <v>163</v>
      </c>
    </row>
    <row r="384" s="188" customFormat="true" ht="11.25" hidden="false" customHeight="false" outlineLevel="0" collapsed="false">
      <c r="B384" s="189"/>
      <c r="D384" s="190" t="s">
        <v>171</v>
      </c>
      <c r="E384" s="191"/>
      <c r="F384" s="192" t="s">
        <v>635</v>
      </c>
      <c r="H384" s="193" t="n">
        <v>10.82</v>
      </c>
      <c r="I384" s="194"/>
      <c r="L384" s="189"/>
      <c r="M384" s="195"/>
      <c r="T384" s="196"/>
      <c r="AT384" s="191" t="s">
        <v>171</v>
      </c>
      <c r="AU384" s="191" t="s">
        <v>90</v>
      </c>
      <c r="AV384" s="188" t="s">
        <v>90</v>
      </c>
      <c r="AW384" s="188" t="s">
        <v>31</v>
      </c>
      <c r="AX384" s="188" t="s">
        <v>77</v>
      </c>
      <c r="AY384" s="191" t="s">
        <v>163</v>
      </c>
    </row>
    <row r="385" s="197" customFormat="true" ht="11.25" hidden="false" customHeight="false" outlineLevel="0" collapsed="false">
      <c r="B385" s="198"/>
      <c r="D385" s="190" t="s">
        <v>171</v>
      </c>
      <c r="E385" s="199" t="s">
        <v>112</v>
      </c>
      <c r="F385" s="200" t="s">
        <v>186</v>
      </c>
      <c r="H385" s="201" t="n">
        <v>66.819</v>
      </c>
      <c r="I385" s="202"/>
      <c r="L385" s="198"/>
      <c r="M385" s="203"/>
      <c r="T385" s="204"/>
      <c r="AT385" s="199" t="s">
        <v>171</v>
      </c>
      <c r="AU385" s="199" t="s">
        <v>90</v>
      </c>
      <c r="AV385" s="197" t="s">
        <v>169</v>
      </c>
      <c r="AW385" s="197" t="s">
        <v>31</v>
      </c>
      <c r="AX385" s="197" t="s">
        <v>77</v>
      </c>
      <c r="AY385" s="199" t="s">
        <v>163</v>
      </c>
    </row>
    <row r="386" s="188" customFormat="true" ht="11.25" hidden="false" customHeight="false" outlineLevel="0" collapsed="false">
      <c r="B386" s="189"/>
      <c r="D386" s="190" t="s">
        <v>171</v>
      </c>
      <c r="E386" s="191"/>
      <c r="F386" s="192" t="s">
        <v>242</v>
      </c>
      <c r="H386" s="193" t="n">
        <v>212.384</v>
      </c>
      <c r="I386" s="194"/>
      <c r="L386" s="189"/>
      <c r="M386" s="195"/>
      <c r="T386" s="196"/>
      <c r="AT386" s="191" t="s">
        <v>171</v>
      </c>
      <c r="AU386" s="191" t="s">
        <v>90</v>
      </c>
      <c r="AV386" s="188" t="s">
        <v>90</v>
      </c>
      <c r="AW386" s="188" t="s">
        <v>31</v>
      </c>
      <c r="AX386" s="188" t="s">
        <v>84</v>
      </c>
      <c r="AY386" s="191" t="s">
        <v>163</v>
      </c>
    </row>
    <row r="387" s="188" customFormat="true" ht="11.25" hidden="false" customHeight="false" outlineLevel="0" collapsed="false">
      <c r="B387" s="189"/>
      <c r="D387" s="190" t="s">
        <v>171</v>
      </c>
      <c r="F387" s="192" t="s">
        <v>636</v>
      </c>
      <c r="H387" s="193" t="n">
        <v>233.622</v>
      </c>
      <c r="I387" s="194"/>
      <c r="L387" s="189"/>
      <c r="M387" s="195"/>
      <c r="T387" s="196"/>
      <c r="AT387" s="191" t="s">
        <v>171</v>
      </c>
      <c r="AU387" s="191" t="s">
        <v>90</v>
      </c>
      <c r="AV387" s="188" t="s">
        <v>90</v>
      </c>
      <c r="AW387" s="188" t="s">
        <v>2</v>
      </c>
      <c r="AX387" s="188" t="s">
        <v>84</v>
      </c>
      <c r="AY387" s="191" t="s">
        <v>163</v>
      </c>
    </row>
    <row r="388" s="22" customFormat="true" ht="21.75" hidden="false" customHeight="true" outlineLevel="0" collapsed="false">
      <c r="B388" s="173"/>
      <c r="C388" s="174" t="s">
        <v>637</v>
      </c>
      <c r="D388" s="174" t="s">
        <v>165</v>
      </c>
      <c r="E388" s="175" t="s">
        <v>638</v>
      </c>
      <c r="F388" s="176" t="s">
        <v>639</v>
      </c>
      <c r="G388" s="177" t="s">
        <v>202</v>
      </c>
      <c r="H388" s="178" t="n">
        <v>145.565</v>
      </c>
      <c r="I388" s="179"/>
      <c r="J388" s="178" t="n">
        <f aca="false">ROUND(I388*H388,3)</f>
        <v>0</v>
      </c>
      <c r="K388" s="180"/>
      <c r="L388" s="23"/>
      <c r="M388" s="181"/>
      <c r="N388" s="182" t="s">
        <v>42</v>
      </c>
      <c r="P388" s="183" t="n">
        <f aca="false">O388*H388</f>
        <v>0</v>
      </c>
      <c r="Q388" s="183" t="n">
        <v>0.00125</v>
      </c>
      <c r="R388" s="183" t="n">
        <f aca="false">Q388*H388</f>
        <v>0.18195625</v>
      </c>
      <c r="S388" s="183" t="n">
        <v>0</v>
      </c>
      <c r="T388" s="184" t="n">
        <f aca="false">S388*H388</f>
        <v>0</v>
      </c>
      <c r="AR388" s="185" t="s">
        <v>252</v>
      </c>
      <c r="AT388" s="185" t="s">
        <v>165</v>
      </c>
      <c r="AU388" s="185" t="s">
        <v>90</v>
      </c>
      <c r="AY388" s="3" t="s">
        <v>163</v>
      </c>
      <c r="BE388" s="186" t="n">
        <f aca="false">IF(N388="základná",J388,0)</f>
        <v>0</v>
      </c>
      <c r="BF388" s="186" t="n">
        <f aca="false">IF(N388="znížená",J388,0)</f>
        <v>0</v>
      </c>
      <c r="BG388" s="186" t="n">
        <f aca="false">IF(N388="zákl. prenesená",J388,0)</f>
        <v>0</v>
      </c>
      <c r="BH388" s="186" t="n">
        <f aca="false">IF(N388="zníž. prenesená",J388,0)</f>
        <v>0</v>
      </c>
      <c r="BI388" s="186" t="n">
        <f aca="false">IF(N388="nulová",J388,0)</f>
        <v>0</v>
      </c>
      <c r="BJ388" s="3" t="s">
        <v>90</v>
      </c>
      <c r="BK388" s="187" t="n">
        <f aca="false">ROUND(I388*H388,3)</f>
        <v>0</v>
      </c>
      <c r="BL388" s="3" t="s">
        <v>252</v>
      </c>
      <c r="BM388" s="185" t="s">
        <v>640</v>
      </c>
    </row>
    <row r="389" s="188" customFormat="true" ht="11.25" hidden="false" customHeight="false" outlineLevel="0" collapsed="false">
      <c r="B389" s="189"/>
      <c r="D389" s="190" t="s">
        <v>171</v>
      </c>
      <c r="E389" s="191"/>
      <c r="F389" s="192" t="s">
        <v>110</v>
      </c>
      <c r="H389" s="193" t="n">
        <v>145.565</v>
      </c>
      <c r="I389" s="194"/>
      <c r="L389" s="189"/>
      <c r="M389" s="195"/>
      <c r="T389" s="196"/>
      <c r="AT389" s="191" t="s">
        <v>171</v>
      </c>
      <c r="AU389" s="191" t="s">
        <v>90</v>
      </c>
      <c r="AV389" s="188" t="s">
        <v>90</v>
      </c>
      <c r="AW389" s="188" t="s">
        <v>31</v>
      </c>
      <c r="AX389" s="188" t="s">
        <v>84</v>
      </c>
      <c r="AY389" s="191" t="s">
        <v>163</v>
      </c>
    </row>
    <row r="390" s="22" customFormat="true" ht="21.75" hidden="false" customHeight="true" outlineLevel="0" collapsed="false">
      <c r="B390" s="173"/>
      <c r="C390" s="174" t="s">
        <v>641</v>
      </c>
      <c r="D390" s="174" t="s">
        <v>165</v>
      </c>
      <c r="E390" s="175" t="s">
        <v>642</v>
      </c>
      <c r="F390" s="176" t="s">
        <v>643</v>
      </c>
      <c r="G390" s="177" t="s">
        <v>202</v>
      </c>
      <c r="H390" s="178" t="n">
        <v>66.819</v>
      </c>
      <c r="I390" s="179"/>
      <c r="J390" s="178" t="n">
        <f aca="false">ROUND(I390*H390,3)</f>
        <v>0</v>
      </c>
      <c r="K390" s="180"/>
      <c r="L390" s="23"/>
      <c r="M390" s="181"/>
      <c r="N390" s="182" t="s">
        <v>42</v>
      </c>
      <c r="P390" s="183" t="n">
        <f aca="false">O390*H390</f>
        <v>0</v>
      </c>
      <c r="Q390" s="183" t="n">
        <v>0.00125232</v>
      </c>
      <c r="R390" s="183" t="n">
        <f aca="false">Q390*H390</f>
        <v>0.08367877008</v>
      </c>
      <c r="S390" s="183" t="n">
        <v>0</v>
      </c>
      <c r="T390" s="184" t="n">
        <f aca="false">S390*H390</f>
        <v>0</v>
      </c>
      <c r="AR390" s="185" t="s">
        <v>252</v>
      </c>
      <c r="AT390" s="185" t="s">
        <v>165</v>
      </c>
      <c r="AU390" s="185" t="s">
        <v>90</v>
      </c>
      <c r="AY390" s="3" t="s">
        <v>163</v>
      </c>
      <c r="BE390" s="186" t="n">
        <f aca="false">IF(N390="základná",J390,0)</f>
        <v>0</v>
      </c>
      <c r="BF390" s="186" t="n">
        <f aca="false">IF(N390="znížená",J390,0)</f>
        <v>0</v>
      </c>
      <c r="BG390" s="186" t="n">
        <f aca="false">IF(N390="zákl. prenesená",J390,0)</f>
        <v>0</v>
      </c>
      <c r="BH390" s="186" t="n">
        <f aca="false">IF(N390="zníž. prenesená",J390,0)</f>
        <v>0</v>
      </c>
      <c r="BI390" s="186" t="n">
        <f aca="false">IF(N390="nulová",J390,0)</f>
        <v>0</v>
      </c>
      <c r="BJ390" s="3" t="s">
        <v>90</v>
      </c>
      <c r="BK390" s="187" t="n">
        <f aca="false">ROUND(I390*H390,3)</f>
        <v>0</v>
      </c>
      <c r="BL390" s="3" t="s">
        <v>252</v>
      </c>
      <c r="BM390" s="185" t="s">
        <v>644</v>
      </c>
    </row>
    <row r="391" s="188" customFormat="true" ht="11.25" hidden="false" customHeight="false" outlineLevel="0" collapsed="false">
      <c r="B391" s="189"/>
      <c r="D391" s="190" t="s">
        <v>171</v>
      </c>
      <c r="E391" s="191"/>
      <c r="F391" s="192" t="s">
        <v>112</v>
      </c>
      <c r="H391" s="193" t="n">
        <v>66.819</v>
      </c>
      <c r="I391" s="194"/>
      <c r="L391" s="189"/>
      <c r="M391" s="195"/>
      <c r="T391" s="196"/>
      <c r="AT391" s="191" t="s">
        <v>171</v>
      </c>
      <c r="AU391" s="191" t="s">
        <v>90</v>
      </c>
      <c r="AV391" s="188" t="s">
        <v>90</v>
      </c>
      <c r="AW391" s="188" t="s">
        <v>31</v>
      </c>
      <c r="AX391" s="188" t="s">
        <v>84</v>
      </c>
      <c r="AY391" s="191" t="s">
        <v>163</v>
      </c>
    </row>
    <row r="392" s="160" customFormat="true" ht="25.9" hidden="false" customHeight="true" outlineLevel="0" collapsed="false">
      <c r="B392" s="161"/>
      <c r="D392" s="162" t="s">
        <v>76</v>
      </c>
      <c r="E392" s="163" t="s">
        <v>645</v>
      </c>
      <c r="F392" s="163" t="s">
        <v>646</v>
      </c>
      <c r="I392" s="164"/>
      <c r="J392" s="165" t="n">
        <f aca="false">BK392</f>
        <v>0</v>
      </c>
      <c r="L392" s="161"/>
      <c r="M392" s="166"/>
      <c r="P392" s="167" t="n">
        <f aca="false">SUM(P393:P397)</f>
        <v>0</v>
      </c>
      <c r="R392" s="167" t="n">
        <f aca="false">SUM(R393:R397)</f>
        <v>0</v>
      </c>
      <c r="T392" s="168" t="n">
        <f aca="false">SUM(T393:T397)</f>
        <v>0</v>
      </c>
      <c r="AR392" s="162" t="s">
        <v>169</v>
      </c>
      <c r="AT392" s="169" t="s">
        <v>76</v>
      </c>
      <c r="AU392" s="169" t="s">
        <v>77</v>
      </c>
      <c r="AY392" s="162" t="s">
        <v>163</v>
      </c>
      <c r="BK392" s="170" t="n">
        <f aca="false">SUM(BK393:BK397)</f>
        <v>0</v>
      </c>
    </row>
    <row r="393" s="22" customFormat="true" ht="33" hidden="false" customHeight="true" outlineLevel="0" collapsed="false">
      <c r="B393" s="173"/>
      <c r="C393" s="174" t="s">
        <v>647</v>
      </c>
      <c r="D393" s="174" t="s">
        <v>165</v>
      </c>
      <c r="E393" s="175" t="s">
        <v>648</v>
      </c>
      <c r="F393" s="176" t="s">
        <v>649</v>
      </c>
      <c r="G393" s="177" t="s">
        <v>650</v>
      </c>
      <c r="H393" s="178" t="n">
        <v>16</v>
      </c>
      <c r="I393" s="179"/>
      <c r="J393" s="178" t="n">
        <f aca="false">ROUND(I393*H393,3)</f>
        <v>0</v>
      </c>
      <c r="K393" s="180"/>
      <c r="L393" s="23"/>
      <c r="M393" s="181"/>
      <c r="N393" s="182" t="s">
        <v>42</v>
      </c>
      <c r="P393" s="183" t="n">
        <f aca="false">O393*H393</f>
        <v>0</v>
      </c>
      <c r="Q393" s="183" t="n">
        <v>0</v>
      </c>
      <c r="R393" s="183" t="n">
        <f aca="false">Q393*H393</f>
        <v>0</v>
      </c>
      <c r="S393" s="183" t="n">
        <v>0</v>
      </c>
      <c r="T393" s="184" t="n">
        <f aca="false">S393*H393</f>
        <v>0</v>
      </c>
      <c r="AR393" s="185" t="s">
        <v>651</v>
      </c>
      <c r="AT393" s="185" t="s">
        <v>165</v>
      </c>
      <c r="AU393" s="185" t="s">
        <v>84</v>
      </c>
      <c r="AY393" s="3" t="s">
        <v>163</v>
      </c>
      <c r="BE393" s="186" t="n">
        <f aca="false">IF(N393="základná",J393,0)</f>
        <v>0</v>
      </c>
      <c r="BF393" s="186" t="n">
        <f aca="false">IF(N393="znížená",J393,0)</f>
        <v>0</v>
      </c>
      <c r="BG393" s="186" t="n">
        <f aca="false">IF(N393="zákl. prenesená",J393,0)</f>
        <v>0</v>
      </c>
      <c r="BH393" s="186" t="n">
        <f aca="false">IF(N393="zníž. prenesená",J393,0)</f>
        <v>0</v>
      </c>
      <c r="BI393" s="186" t="n">
        <f aca="false">IF(N393="nulová",J393,0)</f>
        <v>0</v>
      </c>
      <c r="BJ393" s="3" t="s">
        <v>90</v>
      </c>
      <c r="BK393" s="187" t="n">
        <f aca="false">ROUND(I393*H393,3)</f>
        <v>0</v>
      </c>
      <c r="BL393" s="3" t="s">
        <v>651</v>
      </c>
      <c r="BM393" s="185" t="s">
        <v>652</v>
      </c>
    </row>
    <row r="394" s="205" customFormat="true" ht="11.25" hidden="false" customHeight="false" outlineLevel="0" collapsed="false">
      <c r="B394" s="206"/>
      <c r="D394" s="190" t="s">
        <v>171</v>
      </c>
      <c r="E394" s="207"/>
      <c r="F394" s="208" t="s">
        <v>653</v>
      </c>
      <c r="H394" s="207"/>
      <c r="I394" s="209"/>
      <c r="L394" s="206"/>
      <c r="M394" s="210"/>
      <c r="T394" s="211"/>
      <c r="AT394" s="207" t="s">
        <v>171</v>
      </c>
      <c r="AU394" s="207" t="s">
        <v>84</v>
      </c>
      <c r="AV394" s="205" t="s">
        <v>84</v>
      </c>
      <c r="AW394" s="205" t="s">
        <v>31</v>
      </c>
      <c r="AX394" s="205" t="s">
        <v>77</v>
      </c>
      <c r="AY394" s="207" t="s">
        <v>163</v>
      </c>
    </row>
    <row r="395" s="188" customFormat="true" ht="11.25" hidden="false" customHeight="false" outlineLevel="0" collapsed="false">
      <c r="B395" s="189"/>
      <c r="D395" s="190" t="s">
        <v>171</v>
      </c>
      <c r="E395" s="191"/>
      <c r="F395" s="192" t="s">
        <v>252</v>
      </c>
      <c r="H395" s="193" t="n">
        <v>16</v>
      </c>
      <c r="I395" s="194"/>
      <c r="L395" s="189"/>
      <c r="M395" s="195"/>
      <c r="T395" s="196"/>
      <c r="AT395" s="191" t="s">
        <v>171</v>
      </c>
      <c r="AU395" s="191" t="s">
        <v>84</v>
      </c>
      <c r="AV395" s="188" t="s">
        <v>90</v>
      </c>
      <c r="AW395" s="188" t="s">
        <v>31</v>
      </c>
      <c r="AX395" s="188" t="s">
        <v>84</v>
      </c>
      <c r="AY395" s="191" t="s">
        <v>163</v>
      </c>
    </row>
    <row r="396" s="22" customFormat="true" ht="37.9" hidden="false" customHeight="true" outlineLevel="0" collapsed="false">
      <c r="B396" s="173"/>
      <c r="C396" s="174" t="s">
        <v>654</v>
      </c>
      <c r="D396" s="174" t="s">
        <v>165</v>
      </c>
      <c r="E396" s="175" t="s">
        <v>655</v>
      </c>
      <c r="F396" s="176" t="s">
        <v>656</v>
      </c>
      <c r="G396" s="177" t="s">
        <v>650</v>
      </c>
      <c r="H396" s="178" t="n">
        <v>8</v>
      </c>
      <c r="I396" s="179"/>
      <c r="J396" s="178" t="n">
        <f aca="false">ROUND(I396*H396,3)</f>
        <v>0</v>
      </c>
      <c r="K396" s="180"/>
      <c r="L396" s="23"/>
      <c r="M396" s="181"/>
      <c r="N396" s="182" t="s">
        <v>42</v>
      </c>
      <c r="P396" s="183" t="n">
        <f aca="false">O396*H396</f>
        <v>0</v>
      </c>
      <c r="Q396" s="183" t="n">
        <v>0</v>
      </c>
      <c r="R396" s="183" t="n">
        <f aca="false">Q396*H396</f>
        <v>0</v>
      </c>
      <c r="S396" s="183" t="n">
        <v>0</v>
      </c>
      <c r="T396" s="184" t="n">
        <f aca="false">S396*H396</f>
        <v>0</v>
      </c>
      <c r="AR396" s="185" t="s">
        <v>651</v>
      </c>
      <c r="AT396" s="185" t="s">
        <v>165</v>
      </c>
      <c r="AU396" s="185" t="s">
        <v>84</v>
      </c>
      <c r="AY396" s="3" t="s">
        <v>163</v>
      </c>
      <c r="BE396" s="186" t="n">
        <f aca="false">IF(N396="základná",J396,0)</f>
        <v>0</v>
      </c>
      <c r="BF396" s="186" t="n">
        <f aca="false">IF(N396="znížená",J396,0)</f>
        <v>0</v>
      </c>
      <c r="BG396" s="186" t="n">
        <f aca="false">IF(N396="zákl. prenesená",J396,0)</f>
        <v>0</v>
      </c>
      <c r="BH396" s="186" t="n">
        <f aca="false">IF(N396="zníž. prenesená",J396,0)</f>
        <v>0</v>
      </c>
      <c r="BI396" s="186" t="n">
        <f aca="false">IF(N396="nulová",J396,0)</f>
        <v>0</v>
      </c>
      <c r="BJ396" s="3" t="s">
        <v>90</v>
      </c>
      <c r="BK396" s="187" t="n">
        <f aca="false">ROUND(I396*H396,3)</f>
        <v>0</v>
      </c>
      <c r="BL396" s="3" t="s">
        <v>651</v>
      </c>
      <c r="BM396" s="185" t="s">
        <v>657</v>
      </c>
    </row>
    <row r="397" s="188" customFormat="true" ht="11.25" hidden="false" customHeight="false" outlineLevel="0" collapsed="false">
      <c r="B397" s="189"/>
      <c r="D397" s="190" t="s">
        <v>171</v>
      </c>
      <c r="E397" s="191"/>
      <c r="F397" s="192" t="s">
        <v>658</v>
      </c>
      <c r="H397" s="193" t="n">
        <v>8</v>
      </c>
      <c r="I397" s="194"/>
      <c r="L397" s="189"/>
      <c r="M397" s="195"/>
      <c r="T397" s="196"/>
      <c r="AT397" s="191" t="s">
        <v>171</v>
      </c>
      <c r="AU397" s="191" t="s">
        <v>84</v>
      </c>
      <c r="AV397" s="188" t="s">
        <v>90</v>
      </c>
      <c r="AW397" s="188" t="s">
        <v>31</v>
      </c>
      <c r="AX397" s="188" t="s">
        <v>84</v>
      </c>
      <c r="AY397" s="191" t="s">
        <v>163</v>
      </c>
    </row>
    <row r="398" s="160" customFormat="true" ht="25.9" hidden="false" customHeight="true" outlineLevel="0" collapsed="false">
      <c r="B398" s="161"/>
      <c r="D398" s="162" t="s">
        <v>76</v>
      </c>
      <c r="E398" s="163" t="s">
        <v>659</v>
      </c>
      <c r="F398" s="163" t="s">
        <v>660</v>
      </c>
      <c r="I398" s="164"/>
      <c r="J398" s="165" t="n">
        <f aca="false">BK398</f>
        <v>0</v>
      </c>
      <c r="L398" s="161"/>
      <c r="M398" s="166"/>
      <c r="P398" s="167" t="n">
        <f aca="false">P399</f>
        <v>0</v>
      </c>
      <c r="R398" s="167" t="n">
        <f aca="false">R399</f>
        <v>0</v>
      </c>
      <c r="T398" s="168" t="n">
        <f aca="false">T399</f>
        <v>0</v>
      </c>
      <c r="AR398" s="162" t="s">
        <v>190</v>
      </c>
      <c r="AT398" s="169" t="s">
        <v>76</v>
      </c>
      <c r="AU398" s="169" t="s">
        <v>77</v>
      </c>
      <c r="AY398" s="162" t="s">
        <v>163</v>
      </c>
      <c r="BK398" s="170" t="n">
        <f aca="false">BK399</f>
        <v>0</v>
      </c>
    </row>
    <row r="399" s="22" customFormat="true" ht="16.5" hidden="false" customHeight="true" outlineLevel="0" collapsed="false">
      <c r="B399" s="173"/>
      <c r="C399" s="174" t="s">
        <v>661</v>
      </c>
      <c r="D399" s="174" t="s">
        <v>165</v>
      </c>
      <c r="E399" s="175" t="s">
        <v>662</v>
      </c>
      <c r="F399" s="176" t="s">
        <v>663</v>
      </c>
      <c r="G399" s="177" t="s">
        <v>415</v>
      </c>
      <c r="H399" s="179"/>
      <c r="I399" s="179"/>
      <c r="J399" s="178" t="n">
        <f aca="false">ROUND(I399*H399,3)</f>
        <v>0</v>
      </c>
      <c r="K399" s="180"/>
      <c r="L399" s="23"/>
      <c r="M399" s="222"/>
      <c r="N399" s="223" t="s">
        <v>42</v>
      </c>
      <c r="O399" s="224"/>
      <c r="P399" s="225" t="n">
        <f aca="false">O399*H399</f>
        <v>0</v>
      </c>
      <c r="Q399" s="225" t="n">
        <v>0</v>
      </c>
      <c r="R399" s="225" t="n">
        <f aca="false">Q399*H399</f>
        <v>0</v>
      </c>
      <c r="S399" s="225" t="n">
        <v>0</v>
      </c>
      <c r="T399" s="226" t="n">
        <f aca="false">S399*H399</f>
        <v>0</v>
      </c>
      <c r="AR399" s="185" t="s">
        <v>664</v>
      </c>
      <c r="AT399" s="185" t="s">
        <v>165</v>
      </c>
      <c r="AU399" s="185" t="s">
        <v>84</v>
      </c>
      <c r="AY399" s="3" t="s">
        <v>163</v>
      </c>
      <c r="BE399" s="186" t="n">
        <f aca="false">IF(N399="základná",J399,0)</f>
        <v>0</v>
      </c>
      <c r="BF399" s="186" t="n">
        <f aca="false">IF(N399="znížená",J399,0)</f>
        <v>0</v>
      </c>
      <c r="BG399" s="186" t="n">
        <f aca="false">IF(N399="zákl. prenesená",J399,0)</f>
        <v>0</v>
      </c>
      <c r="BH399" s="186" t="n">
        <f aca="false">IF(N399="zníž. prenesená",J399,0)</f>
        <v>0</v>
      </c>
      <c r="BI399" s="186" t="n">
        <f aca="false">IF(N399="nulová",J399,0)</f>
        <v>0</v>
      </c>
      <c r="BJ399" s="3" t="s">
        <v>90</v>
      </c>
      <c r="BK399" s="187" t="n">
        <f aca="false">ROUND(I399*H399,3)</f>
        <v>0</v>
      </c>
      <c r="BL399" s="3" t="s">
        <v>664</v>
      </c>
      <c r="BM399" s="185" t="s">
        <v>665</v>
      </c>
    </row>
    <row r="400" s="22" customFormat="true" ht="6.95" hidden="false" customHeight="true" outlineLevel="0" collapsed="false">
      <c r="B400" s="47"/>
      <c r="C400" s="48"/>
      <c r="D400" s="48"/>
      <c r="E400" s="48"/>
      <c r="F400" s="48"/>
      <c r="G400" s="48"/>
      <c r="H400" s="48"/>
      <c r="I400" s="48"/>
      <c r="J400" s="48"/>
      <c r="K400" s="48"/>
      <c r="L400" s="23"/>
    </row>
  </sheetData>
  <autoFilter ref="C143:K399"/>
  <mergeCells count="12"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32:H132"/>
    <mergeCell ref="E134:H134"/>
    <mergeCell ref="E136:H136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tToWidth="1" fitToHeight="100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2:BM205"/>
  <sheetViews>
    <sheetView showFormulas="false" showGridLines="fals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47" activeCellId="0" sqref="A47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7"/>
    <col collapsed="false" customWidth="true" hidden="false" outlineLevel="0" max="4" min="4" style="0" width="4.34"/>
    <col collapsed="false" customWidth="true" hidden="false" outlineLevel="0" max="5" min="5" style="0" width="17.17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7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94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77</v>
      </c>
    </row>
    <row r="4" customFormat="false" ht="24.95" hidden="false" customHeight="true" outlineLevel="0" collapsed="false">
      <c r="B4" s="6"/>
      <c r="D4" s="7" t="s">
        <v>105</v>
      </c>
      <c r="L4" s="6"/>
      <c r="M4" s="114" t="s">
        <v>8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5" t="s">
        <v>13</v>
      </c>
      <c r="L6" s="6"/>
    </row>
    <row r="7" customFormat="false" ht="16.5" hidden="false" customHeight="true" outlineLevel="0" collapsed="false">
      <c r="B7" s="6"/>
      <c r="E7" s="115" t="str">
        <f aca="false">'Rekapitulácia stavby'!K6</f>
        <v>Stavebné úpravy a rekonštrukcia priestorov kuchyne ZSS Čemerica</v>
      </c>
      <c r="F7" s="115"/>
      <c r="G7" s="115"/>
      <c r="H7" s="115"/>
      <c r="L7" s="6"/>
    </row>
    <row r="8" customFormat="false" ht="12" hidden="false" customHeight="true" outlineLevel="0" collapsed="false">
      <c r="B8" s="6"/>
      <c r="D8" s="15" t="s">
        <v>114</v>
      </c>
      <c r="L8" s="6"/>
    </row>
    <row r="9" s="22" customFormat="true" ht="16.5" hidden="false" customHeight="true" outlineLevel="0" collapsed="false">
      <c r="B9" s="23"/>
      <c r="E9" s="115" t="s">
        <v>117</v>
      </c>
      <c r="F9" s="115"/>
      <c r="G9" s="115"/>
      <c r="H9" s="115"/>
      <c r="L9" s="23"/>
    </row>
    <row r="10" s="22" customFormat="true" ht="12" hidden="false" customHeight="true" outlineLevel="0" collapsed="false">
      <c r="B10" s="23"/>
      <c r="D10" s="15" t="s">
        <v>118</v>
      </c>
      <c r="L10" s="23"/>
    </row>
    <row r="11" s="22" customFormat="true" ht="16.5" hidden="false" customHeight="true" outlineLevel="0" collapsed="false">
      <c r="B11" s="23"/>
      <c r="E11" s="116" t="s">
        <v>666</v>
      </c>
      <c r="F11" s="116"/>
      <c r="G11" s="116"/>
      <c r="H11" s="116"/>
      <c r="L11" s="23"/>
    </row>
    <row r="12" s="22" customFormat="true" ht="11.25" hidden="false" customHeight="false" outlineLevel="0" collapsed="false">
      <c r="B12" s="23"/>
      <c r="L12" s="23"/>
    </row>
    <row r="13" s="22" customFormat="true" ht="12" hidden="false" customHeight="true" outlineLevel="0" collapsed="false">
      <c r="B13" s="23"/>
      <c r="D13" s="15" t="s">
        <v>15</v>
      </c>
      <c r="F13" s="16"/>
      <c r="I13" s="15" t="s">
        <v>16</v>
      </c>
      <c r="J13" s="16"/>
      <c r="L13" s="23"/>
    </row>
    <row r="14" s="22" customFormat="true" ht="12" hidden="false" customHeight="true" outlineLevel="0" collapsed="false">
      <c r="B14" s="23"/>
      <c r="D14" s="15" t="s">
        <v>17</v>
      </c>
      <c r="F14" s="16" t="s">
        <v>667</v>
      </c>
      <c r="I14" s="15" t="s">
        <v>19</v>
      </c>
      <c r="J14" s="117" t="str">
        <f aca="false">'Rekapitulácia stavby'!AN8</f>
        <v>11. 7. 2024</v>
      </c>
      <c r="L14" s="23"/>
    </row>
    <row r="15" s="22" customFormat="true" ht="10.9" hidden="false" customHeight="true" outlineLevel="0" collapsed="false">
      <c r="B15" s="23"/>
      <c r="L15" s="23"/>
    </row>
    <row r="16" s="22" customFormat="true" ht="12" hidden="false" customHeight="true" outlineLevel="0" collapsed="false">
      <c r="B16" s="23"/>
      <c r="D16" s="15" t="s">
        <v>21</v>
      </c>
      <c r="I16" s="15" t="s">
        <v>22</v>
      </c>
      <c r="J16" s="16" t="n">
        <f aca="false">IF('Rekapitulácia stavby'!AN10="","",'Rekapitulácia stavby'!AN10)</f>
        <v>632325</v>
      </c>
      <c r="L16" s="23"/>
    </row>
    <row r="17" s="22" customFormat="true" ht="18" hidden="false" customHeight="true" outlineLevel="0" collapsed="false">
      <c r="B17" s="23"/>
      <c r="E17" s="16" t="str">
        <f aca="false">IF('Rekapitulácia stavby'!E11="","",'Rekapitulácia stavby'!E11)</f>
        <v>ZSS Čemerica</v>
      </c>
      <c r="I17" s="15" t="str">
        <f aca="false">'Rekapitulácia stavby'!AK11</f>
        <v>DIČ :</v>
      </c>
      <c r="J17" s="16" t="n">
        <f aca="false">IF('Rekapitulácia stavby'!AN11="","",'Rekapitulácia stavby'!AN11)</f>
        <v>2021156005</v>
      </c>
      <c r="L17" s="23"/>
    </row>
    <row r="18" s="22" customFormat="true" ht="6.95" hidden="false" customHeight="true" outlineLevel="0" collapsed="false">
      <c r="B18" s="23"/>
      <c r="L18" s="23"/>
    </row>
    <row r="19" s="22" customFormat="true" ht="12" hidden="false" customHeight="true" outlineLevel="0" collapsed="false">
      <c r="B19" s="23"/>
      <c r="D19" s="15" t="s">
        <v>25</v>
      </c>
      <c r="I19" s="15" t="s">
        <v>22</v>
      </c>
      <c r="J19" s="17" t="str">
        <f aca="false">'Rekapitulácia stavby'!AN13</f>
        <v>Vyplň údaj</v>
      </c>
      <c r="L19" s="23"/>
    </row>
    <row r="20" s="22" customFormat="true" ht="18" hidden="false" customHeight="true" outlineLevel="0" collapsed="false">
      <c r="B20" s="23"/>
      <c r="E20" s="118" t="str">
        <f aca="false">'Rekapitulácia stavby'!E14</f>
        <v>Vyplň údaj</v>
      </c>
      <c r="F20" s="118"/>
      <c r="G20" s="118"/>
      <c r="H20" s="118"/>
      <c r="I20" s="15" t="s">
        <v>27</v>
      </c>
      <c r="J20" s="17" t="str">
        <f aca="false">'Rekapitulácia stavby'!AN14</f>
        <v>Vyplň údaj</v>
      </c>
      <c r="L20" s="23"/>
    </row>
    <row r="21" s="22" customFormat="true" ht="6.95" hidden="false" customHeight="true" outlineLevel="0" collapsed="false">
      <c r="B21" s="23"/>
      <c r="L21" s="23"/>
    </row>
    <row r="22" s="22" customFormat="true" ht="12" hidden="false" customHeight="true" outlineLevel="0" collapsed="false">
      <c r="B22" s="23"/>
      <c r="D22" s="15" t="s">
        <v>28</v>
      </c>
      <c r="I22" s="15" t="s">
        <v>22</v>
      </c>
      <c r="J22" s="16" t="n">
        <f aca="false">IF('Rekapitulácia stavby'!AN16="","",'Rekapitulácia stavby'!AN16)</f>
        <v>47124814</v>
      </c>
      <c r="L22" s="23"/>
    </row>
    <row r="23" s="22" customFormat="true" ht="18" hidden="false" customHeight="true" outlineLevel="0" collapsed="false">
      <c r="B23" s="23"/>
      <c r="E23" s="16" t="str">
        <f aca="false">IF('Rekapitulácia stavby'!E17="","",'Rekapitulácia stavby'!E17)</f>
        <v>A+D PROJEKTA. s.r.o.</v>
      </c>
      <c r="I23" s="15" t="s">
        <v>27</v>
      </c>
      <c r="J23" s="16" t="str">
        <f aca="false">IF('Rekapitulácia stavby'!AN17="","",'Rekapitulácia stavby'!AN17)</f>
        <v>SK2023755833</v>
      </c>
      <c r="L23" s="23"/>
    </row>
    <row r="24" s="22" customFormat="true" ht="6.95" hidden="false" customHeight="true" outlineLevel="0" collapsed="false">
      <c r="B24" s="23"/>
      <c r="L24" s="23"/>
    </row>
    <row r="25" s="22" customFormat="true" ht="12" hidden="false" customHeight="true" outlineLevel="0" collapsed="false">
      <c r="B25" s="23"/>
      <c r="D25" s="15" t="s">
        <v>33</v>
      </c>
      <c r="I25" s="15" t="s">
        <v>22</v>
      </c>
      <c r="J25" s="16"/>
      <c r="L25" s="23"/>
    </row>
    <row r="26" s="22" customFormat="true" ht="18" hidden="false" customHeight="true" outlineLevel="0" collapsed="false">
      <c r="B26" s="23"/>
      <c r="E26" s="16" t="s">
        <v>668</v>
      </c>
      <c r="I26" s="15" t="s">
        <v>27</v>
      </c>
      <c r="J26" s="16"/>
      <c r="L26" s="23"/>
    </row>
    <row r="27" s="22" customFormat="true" ht="6.95" hidden="false" customHeight="true" outlineLevel="0" collapsed="false">
      <c r="B27" s="23"/>
      <c r="L27" s="23"/>
    </row>
    <row r="28" s="22" customFormat="true" ht="12" hidden="false" customHeight="true" outlineLevel="0" collapsed="false">
      <c r="B28" s="23"/>
      <c r="D28" s="15" t="s">
        <v>35</v>
      </c>
      <c r="L28" s="23"/>
    </row>
    <row r="29" s="119" customFormat="true" ht="16.5" hidden="false" customHeight="true" outlineLevel="0" collapsed="false">
      <c r="B29" s="120"/>
      <c r="E29" s="20"/>
      <c r="F29" s="20"/>
      <c r="G29" s="20"/>
      <c r="H29" s="20"/>
      <c r="L29" s="120"/>
    </row>
    <row r="30" s="22" customFormat="true" ht="6.95" hidden="false" customHeight="true" outlineLevel="0" collapsed="false">
      <c r="B30" s="23"/>
      <c r="L30" s="23"/>
    </row>
    <row r="31" s="22" customFormat="true" ht="6.95" hidden="false" customHeight="true" outlineLevel="0" collapsed="false">
      <c r="B31" s="23"/>
      <c r="D31" s="61"/>
      <c r="E31" s="61"/>
      <c r="F31" s="61"/>
      <c r="G31" s="61"/>
      <c r="H31" s="61"/>
      <c r="I31" s="61"/>
      <c r="J31" s="61"/>
      <c r="K31" s="61"/>
      <c r="L31" s="23"/>
    </row>
    <row r="32" s="22" customFormat="true" ht="25.35" hidden="false" customHeight="true" outlineLevel="0" collapsed="false">
      <c r="B32" s="23"/>
      <c r="D32" s="121" t="s">
        <v>36</v>
      </c>
      <c r="J32" s="122" t="n">
        <f aca="false">ROUND(J125, 2)</f>
        <v>0</v>
      </c>
      <c r="L32" s="23"/>
    </row>
    <row r="33" s="22" customFormat="true" ht="6.95" hidden="false" customHeight="true" outlineLevel="0" collapsed="false">
      <c r="B33" s="23"/>
      <c r="D33" s="61"/>
      <c r="E33" s="61"/>
      <c r="F33" s="61"/>
      <c r="G33" s="61"/>
      <c r="H33" s="61"/>
      <c r="I33" s="61"/>
      <c r="J33" s="61"/>
      <c r="K33" s="61"/>
      <c r="L33" s="23"/>
    </row>
    <row r="34" s="22" customFormat="true" ht="14.45" hidden="false" customHeight="true" outlineLevel="0" collapsed="false">
      <c r="B34" s="23"/>
      <c r="F34" s="123" t="s">
        <v>38</v>
      </c>
      <c r="I34" s="123" t="s">
        <v>37</v>
      </c>
      <c r="J34" s="123" t="s">
        <v>39</v>
      </c>
      <c r="L34" s="23"/>
    </row>
    <row r="35" s="22" customFormat="true" ht="14.45" hidden="false" customHeight="true" outlineLevel="0" collapsed="false">
      <c r="B35" s="23"/>
      <c r="D35" s="124" t="s">
        <v>40</v>
      </c>
      <c r="E35" s="30" t="s">
        <v>41</v>
      </c>
      <c r="F35" s="125" t="n">
        <f aca="false">ROUND((SUM(BE125:BE204)),  2)</f>
        <v>0</v>
      </c>
      <c r="G35" s="126"/>
      <c r="H35" s="126"/>
      <c r="I35" s="127" t="n">
        <v>0.2</v>
      </c>
      <c r="J35" s="125" t="n">
        <f aca="false">ROUND(((SUM(BE125:BE204))*I35),  2)</f>
        <v>0</v>
      </c>
      <c r="L35" s="23"/>
    </row>
    <row r="36" s="22" customFormat="true" ht="14.45" hidden="false" customHeight="true" outlineLevel="0" collapsed="false">
      <c r="B36" s="23"/>
      <c r="E36" s="30" t="s">
        <v>42</v>
      </c>
      <c r="F36" s="125" t="n">
        <f aca="false">ROUND((SUM(BF125:BF204)),  2)</f>
        <v>0</v>
      </c>
      <c r="G36" s="126"/>
      <c r="H36" s="126"/>
      <c r="I36" s="127" t="n">
        <v>0.2</v>
      </c>
      <c r="J36" s="125" t="n">
        <f aca="false">ROUND(((SUM(BF125:BF204))*I36),  2)</f>
        <v>0</v>
      </c>
      <c r="L36" s="23"/>
    </row>
    <row r="37" s="22" customFormat="true" ht="14.45" hidden="true" customHeight="true" outlineLevel="0" collapsed="false">
      <c r="B37" s="23"/>
      <c r="E37" s="15" t="s">
        <v>43</v>
      </c>
      <c r="F37" s="106" t="n">
        <f aca="false">ROUND((SUM(BG125:BG204)),  2)</f>
        <v>0</v>
      </c>
      <c r="I37" s="128" t="n">
        <v>0.2</v>
      </c>
      <c r="J37" s="106" t="n">
        <f aca="false">0</f>
        <v>0</v>
      </c>
      <c r="L37" s="23"/>
    </row>
    <row r="38" s="22" customFormat="true" ht="14.45" hidden="true" customHeight="true" outlineLevel="0" collapsed="false">
      <c r="B38" s="23"/>
      <c r="E38" s="15" t="s">
        <v>44</v>
      </c>
      <c r="F38" s="106" t="n">
        <f aca="false">ROUND((SUM(BH125:BH204)),  2)</f>
        <v>0</v>
      </c>
      <c r="I38" s="128" t="n">
        <v>0.2</v>
      </c>
      <c r="J38" s="106" t="n">
        <f aca="false">0</f>
        <v>0</v>
      </c>
      <c r="L38" s="23"/>
    </row>
    <row r="39" s="22" customFormat="true" ht="14.45" hidden="true" customHeight="true" outlineLevel="0" collapsed="false">
      <c r="B39" s="23"/>
      <c r="E39" s="30" t="s">
        <v>45</v>
      </c>
      <c r="F39" s="125" t="n">
        <f aca="false">ROUND((SUM(BI125:BI204)),  2)</f>
        <v>0</v>
      </c>
      <c r="G39" s="126"/>
      <c r="H39" s="126"/>
      <c r="I39" s="127" t="n">
        <v>0</v>
      </c>
      <c r="J39" s="125" t="n">
        <f aca="false">0</f>
        <v>0</v>
      </c>
      <c r="L39" s="23"/>
    </row>
    <row r="40" s="22" customFormat="true" ht="6.95" hidden="false" customHeight="true" outlineLevel="0" collapsed="false">
      <c r="B40" s="23"/>
      <c r="L40" s="23"/>
    </row>
    <row r="41" s="22" customFormat="true" ht="25.35" hidden="false" customHeight="true" outlineLevel="0" collapsed="false">
      <c r="B41" s="23"/>
      <c r="C41" s="129"/>
      <c r="D41" s="130" t="s">
        <v>46</v>
      </c>
      <c r="E41" s="65"/>
      <c r="F41" s="65"/>
      <c r="G41" s="131" t="s">
        <v>47</v>
      </c>
      <c r="H41" s="132" t="s">
        <v>48</v>
      </c>
      <c r="I41" s="65"/>
      <c r="J41" s="133" t="n">
        <f aca="false">SUM(J32:J39)</f>
        <v>0</v>
      </c>
      <c r="K41" s="134"/>
      <c r="L41" s="23"/>
    </row>
    <row r="42" s="22" customFormat="true" ht="14.45" hidden="false" customHeight="true" outlineLevel="0" collapsed="false">
      <c r="B42" s="23"/>
      <c r="L42" s="23"/>
    </row>
    <row r="43" customFormat="false" ht="14.45" hidden="true" customHeight="true" outlineLevel="0" collapsed="false">
      <c r="B43" s="6"/>
      <c r="L43" s="6"/>
    </row>
    <row r="44" customFormat="false" ht="14.45" hidden="true" customHeight="true" outlineLevel="0" collapsed="false">
      <c r="B44" s="6"/>
      <c r="L44" s="6"/>
    </row>
    <row r="45" customFormat="false" ht="14.45" hidden="true" customHeight="true" outlineLevel="0" collapsed="false">
      <c r="B45" s="6"/>
      <c r="L45" s="6"/>
    </row>
    <row r="46" customFormat="false" ht="14.45" hidden="true" customHeight="true" outlineLevel="0" collapsed="false">
      <c r="B46" s="6"/>
      <c r="L46" s="6"/>
    </row>
    <row r="47" customFormat="false" ht="14.45" hidden="false" customHeight="true" outlineLevel="0" collapsed="false">
      <c r="B47" s="6"/>
      <c r="L47" s="6"/>
    </row>
    <row r="48" customFormat="false" ht="14.45" hidden="false" customHeight="true" outlineLevel="0" collapsed="false">
      <c r="B48" s="6"/>
      <c r="L48" s="6"/>
    </row>
    <row r="49" customFormat="false" ht="14.45" hidden="false" customHeight="true" outlineLevel="0" collapsed="false">
      <c r="B49" s="6"/>
      <c r="L49" s="6"/>
    </row>
    <row r="50" s="22" customFormat="true" ht="14.45" hidden="false" customHeight="true" outlineLevel="0" collapsed="false">
      <c r="B50" s="23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23"/>
    </row>
    <row r="51" customFormat="false" ht="11.25" hidden="false" customHeight="false" outlineLevel="0" collapsed="false">
      <c r="B51" s="6"/>
      <c r="L51" s="6"/>
    </row>
    <row r="52" customFormat="false" ht="11.25" hidden="false" customHeight="false" outlineLevel="0" collapsed="false">
      <c r="B52" s="6"/>
      <c r="L52" s="6"/>
    </row>
    <row r="53" customFormat="false" ht="11.25" hidden="false" customHeight="false" outlineLevel="0" collapsed="false">
      <c r="B53" s="6"/>
      <c r="L53" s="6"/>
    </row>
    <row r="54" customFormat="false" ht="11.25" hidden="false" customHeight="false" outlineLevel="0" collapsed="false">
      <c r="B54" s="6"/>
      <c r="L54" s="6"/>
    </row>
    <row r="55" customFormat="false" ht="11.25" hidden="false" customHeight="false" outlineLevel="0" collapsed="false">
      <c r="B55" s="6"/>
      <c r="L55" s="6"/>
    </row>
    <row r="56" customFormat="false" ht="11.25" hidden="false" customHeight="false" outlineLevel="0" collapsed="false">
      <c r="B56" s="6"/>
      <c r="L56" s="6"/>
    </row>
    <row r="57" customFormat="false" ht="11.25" hidden="false" customHeight="false" outlineLevel="0" collapsed="false">
      <c r="B57" s="6"/>
      <c r="L57" s="6"/>
    </row>
    <row r="58" customFormat="false" ht="11.25" hidden="false" customHeight="false" outlineLevel="0" collapsed="false">
      <c r="B58" s="6"/>
      <c r="L58" s="6"/>
    </row>
    <row r="59" customFormat="false" ht="11.25" hidden="false" customHeight="false" outlineLevel="0" collapsed="false">
      <c r="B59" s="6"/>
      <c r="L59" s="6"/>
    </row>
    <row r="60" customFormat="false" ht="13.2" hidden="false" customHeight="false" outlineLevel="0" collapsed="false">
      <c r="B60" s="6"/>
      <c r="E60" s="45" t="str">
        <f aca="false">'Rekapitulácia stavby'!G59</f>
        <v>07.2024</v>
      </c>
      <c r="L60" s="6"/>
    </row>
    <row r="61" s="22" customFormat="true" ht="12.75" hidden="false" customHeight="false" outlineLevel="0" collapsed="false">
      <c r="B61" s="23"/>
      <c r="D61" s="46" t="s">
        <v>52</v>
      </c>
      <c r="E61" s="25"/>
      <c r="F61" s="135" t="s">
        <v>53</v>
      </c>
      <c r="G61" s="46" t="s">
        <v>52</v>
      </c>
      <c r="H61" s="25"/>
      <c r="I61" s="25"/>
      <c r="J61" s="136" t="s">
        <v>53</v>
      </c>
      <c r="K61" s="25"/>
      <c r="L61" s="23"/>
    </row>
    <row r="62" customFormat="false" ht="11.25" hidden="false" customHeight="false" outlineLevel="0" collapsed="false">
      <c r="B62" s="6"/>
      <c r="L62" s="6"/>
    </row>
    <row r="63" customFormat="false" ht="11.25" hidden="false" customHeight="false" outlineLevel="0" collapsed="false">
      <c r="B63" s="6"/>
      <c r="L63" s="6"/>
    </row>
    <row r="64" customFormat="false" ht="11.25" hidden="false" customHeight="false" outlineLevel="0" collapsed="false">
      <c r="B64" s="6"/>
      <c r="L64" s="6"/>
    </row>
    <row r="65" s="22" customFormat="true" ht="12.75" hidden="false" customHeight="false" outlineLevel="0" collapsed="false">
      <c r="B65" s="23"/>
      <c r="D65" s="43" t="s">
        <v>54</v>
      </c>
      <c r="E65" s="44"/>
      <c r="F65" s="44"/>
      <c r="G65" s="43" t="s">
        <v>55</v>
      </c>
      <c r="H65" s="44"/>
      <c r="I65" s="44"/>
      <c r="J65" s="44"/>
      <c r="K65" s="44"/>
      <c r="L65" s="23"/>
    </row>
    <row r="66" customFormat="false" ht="11.25" hidden="false" customHeight="false" outlineLevel="0" collapsed="false">
      <c r="B66" s="6"/>
      <c r="L66" s="6"/>
    </row>
    <row r="67" customFormat="false" ht="11.25" hidden="false" customHeight="false" outlineLevel="0" collapsed="false">
      <c r="B67" s="6"/>
      <c r="L67" s="6"/>
    </row>
    <row r="68" customFormat="false" ht="11.25" hidden="false" customHeight="false" outlineLevel="0" collapsed="false">
      <c r="B68" s="6"/>
      <c r="L68" s="6"/>
    </row>
    <row r="69" customFormat="false" ht="11.25" hidden="false" customHeight="false" outlineLevel="0" collapsed="false">
      <c r="B69" s="6"/>
      <c r="L69" s="6"/>
    </row>
    <row r="70" customFormat="false" ht="11.25" hidden="false" customHeight="false" outlineLevel="0" collapsed="false">
      <c r="B70" s="6"/>
      <c r="L70" s="6"/>
    </row>
    <row r="71" customFormat="false" ht="11.25" hidden="false" customHeight="false" outlineLevel="0" collapsed="false">
      <c r="B71" s="6"/>
      <c r="L71" s="6"/>
    </row>
    <row r="72" customFormat="false" ht="11.25" hidden="false" customHeight="false" outlineLevel="0" collapsed="false">
      <c r="B72" s="6"/>
      <c r="L72" s="6"/>
    </row>
    <row r="73" customFormat="false" ht="11.25" hidden="false" customHeight="false" outlineLevel="0" collapsed="false">
      <c r="B73" s="6"/>
      <c r="L73" s="6"/>
    </row>
    <row r="74" customFormat="false" ht="11.25" hidden="false" customHeight="false" outlineLevel="0" collapsed="false">
      <c r="B74" s="6"/>
      <c r="L74" s="6"/>
    </row>
    <row r="75" customFormat="false" ht="11.25" hidden="false" customHeight="false" outlineLevel="0" collapsed="false">
      <c r="B75" s="6"/>
      <c r="L75" s="6"/>
    </row>
    <row r="76" s="22" customFormat="true" ht="12.75" hidden="false" customHeight="false" outlineLevel="0" collapsed="false">
      <c r="B76" s="23"/>
      <c r="D76" s="46" t="s">
        <v>52</v>
      </c>
      <c r="E76" s="25"/>
      <c r="F76" s="135" t="s">
        <v>53</v>
      </c>
      <c r="G76" s="46" t="s">
        <v>52</v>
      </c>
      <c r="H76" s="25"/>
      <c r="I76" s="25"/>
      <c r="J76" s="136" t="s">
        <v>53</v>
      </c>
      <c r="K76" s="25"/>
      <c r="L76" s="23"/>
    </row>
    <row r="77" s="22" customFormat="true" ht="14.45" hidden="false" customHeight="true" outlineLevel="0" collapsed="false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23"/>
    </row>
    <row r="81" s="22" customFormat="true" ht="6.95" hidden="false" customHeight="true" outlineLevel="0" collapsed="false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23"/>
    </row>
    <row r="82" s="22" customFormat="true" ht="24.95" hidden="false" customHeight="true" outlineLevel="0" collapsed="false">
      <c r="B82" s="23"/>
      <c r="C82" s="7" t="s">
        <v>120</v>
      </c>
      <c r="L82" s="23"/>
    </row>
    <row r="83" s="22" customFormat="true" ht="6.95" hidden="false" customHeight="true" outlineLevel="0" collapsed="false">
      <c r="B83" s="23"/>
      <c r="L83" s="23"/>
    </row>
    <row r="84" s="22" customFormat="true" ht="12" hidden="false" customHeight="true" outlineLevel="0" collapsed="false">
      <c r="B84" s="23"/>
      <c r="C84" s="15" t="s">
        <v>13</v>
      </c>
      <c r="L84" s="23"/>
    </row>
    <row r="85" s="22" customFormat="true" ht="16.5" hidden="false" customHeight="true" outlineLevel="0" collapsed="false">
      <c r="B85" s="23"/>
      <c r="E85" s="115" t="str">
        <f aca="false">E7</f>
        <v>Stavebné úpravy a rekonštrukcia priestorov kuchyne ZSS Čemerica</v>
      </c>
      <c r="F85" s="115"/>
      <c r="G85" s="115"/>
      <c r="H85" s="115"/>
      <c r="L85" s="23"/>
    </row>
    <row r="86" customFormat="false" ht="12" hidden="false" customHeight="true" outlineLevel="0" collapsed="false">
      <c r="B86" s="6"/>
      <c r="C86" s="15" t="s">
        <v>114</v>
      </c>
      <c r="L86" s="6"/>
    </row>
    <row r="87" s="22" customFormat="true" ht="16.5" hidden="false" customHeight="true" outlineLevel="0" collapsed="false">
      <c r="B87" s="23"/>
      <c r="E87" s="115" t="s">
        <v>117</v>
      </c>
      <c r="F87" s="115"/>
      <c r="G87" s="115"/>
      <c r="H87" s="115"/>
      <c r="L87" s="23"/>
    </row>
    <row r="88" s="22" customFormat="true" ht="12" hidden="false" customHeight="true" outlineLevel="0" collapsed="false">
      <c r="B88" s="23"/>
      <c r="C88" s="15" t="s">
        <v>118</v>
      </c>
      <c r="L88" s="23"/>
    </row>
    <row r="89" s="22" customFormat="true" ht="16.5" hidden="false" customHeight="true" outlineLevel="0" collapsed="false">
      <c r="B89" s="23"/>
      <c r="E89" s="116" t="str">
        <f aca="false">E11</f>
        <v>001.2 - Elektroinštalácia Kuchyňa</v>
      </c>
      <c r="F89" s="116"/>
      <c r="G89" s="116"/>
      <c r="H89" s="116"/>
      <c r="L89" s="23"/>
    </row>
    <row r="90" s="22" customFormat="true" ht="6.95" hidden="false" customHeight="true" outlineLevel="0" collapsed="false">
      <c r="B90" s="23"/>
      <c r="L90" s="23"/>
    </row>
    <row r="91" s="22" customFormat="true" ht="12" hidden="false" customHeight="true" outlineLevel="0" collapsed="false">
      <c r="B91" s="23"/>
      <c r="C91" s="15" t="s">
        <v>17</v>
      </c>
      <c r="F91" s="16" t="str">
        <f aca="false">F14</f>
        <v> </v>
      </c>
      <c r="I91" s="15" t="s">
        <v>19</v>
      </c>
      <c r="J91" s="117" t="str">
        <f aca="false">IF(J14="","",J14)</f>
        <v>11. 7. 2024</v>
      </c>
      <c r="L91" s="23"/>
    </row>
    <row r="92" s="22" customFormat="true" ht="6.95" hidden="false" customHeight="true" outlineLevel="0" collapsed="false">
      <c r="B92" s="23"/>
      <c r="L92" s="23"/>
    </row>
    <row r="93" s="22" customFormat="true" ht="25.7" hidden="false" customHeight="true" outlineLevel="0" collapsed="false">
      <c r="B93" s="23"/>
      <c r="C93" s="15" t="s">
        <v>21</v>
      </c>
      <c r="F93" s="16" t="str">
        <f aca="false">E17</f>
        <v>ZSS Čemerica</v>
      </c>
      <c r="I93" s="15" t="s">
        <v>28</v>
      </c>
      <c r="J93" s="137" t="str">
        <f aca="false">E23</f>
        <v>A+D PROJEKTA. s.r.o.</v>
      </c>
      <c r="L93" s="23"/>
    </row>
    <row r="94" s="22" customFormat="true" ht="15.2" hidden="false" customHeight="true" outlineLevel="0" collapsed="false">
      <c r="B94" s="23"/>
      <c r="C94" s="15" t="s">
        <v>25</v>
      </c>
      <c r="F94" s="16" t="str">
        <f aca="false">IF(E20="","",E20)</f>
        <v>Vyplň údaj</v>
      </c>
      <c r="I94" s="15" t="s">
        <v>33</v>
      </c>
      <c r="J94" s="137" t="str">
        <f aca="false">E26</f>
        <v>Proreel s.r.o.</v>
      </c>
      <c r="L94" s="23"/>
    </row>
    <row r="95" s="22" customFormat="true" ht="10.35" hidden="false" customHeight="true" outlineLevel="0" collapsed="false">
      <c r="B95" s="23"/>
      <c r="L95" s="23"/>
    </row>
    <row r="96" s="22" customFormat="true" ht="29.25" hidden="false" customHeight="true" outlineLevel="0" collapsed="false">
      <c r="B96" s="23"/>
      <c r="C96" s="138" t="s">
        <v>121</v>
      </c>
      <c r="D96" s="129"/>
      <c r="E96" s="129"/>
      <c r="F96" s="129"/>
      <c r="G96" s="129"/>
      <c r="H96" s="129"/>
      <c r="I96" s="129"/>
      <c r="J96" s="139" t="s">
        <v>122</v>
      </c>
      <c r="K96" s="129"/>
      <c r="L96" s="23"/>
    </row>
    <row r="97" s="22" customFormat="true" ht="10.35" hidden="false" customHeight="true" outlineLevel="0" collapsed="false">
      <c r="B97" s="23"/>
      <c r="L97" s="23"/>
    </row>
    <row r="98" s="22" customFormat="true" ht="22.9" hidden="false" customHeight="true" outlineLevel="0" collapsed="false">
      <c r="B98" s="23"/>
      <c r="C98" s="140" t="s">
        <v>123</v>
      </c>
      <c r="J98" s="122" t="n">
        <f aca="false">J125</f>
        <v>0</v>
      </c>
      <c r="L98" s="23"/>
      <c r="AU98" s="3" t="s">
        <v>124</v>
      </c>
    </row>
    <row r="99" s="141" customFormat="true" ht="24.95" hidden="false" customHeight="true" outlineLevel="0" collapsed="false">
      <c r="B99" s="142"/>
      <c r="D99" s="143" t="s">
        <v>669</v>
      </c>
      <c r="E99" s="144"/>
      <c r="F99" s="144"/>
      <c r="G99" s="144"/>
      <c r="H99" s="144"/>
      <c r="I99" s="144"/>
      <c r="J99" s="145" t="n">
        <f aca="false">J126</f>
        <v>0</v>
      </c>
      <c r="L99" s="142"/>
    </row>
    <row r="100" s="101" customFormat="true" ht="19.9" hidden="false" customHeight="true" outlineLevel="0" collapsed="false">
      <c r="B100" s="146"/>
      <c r="D100" s="147" t="s">
        <v>670</v>
      </c>
      <c r="E100" s="148"/>
      <c r="F100" s="148"/>
      <c r="G100" s="148"/>
      <c r="H100" s="148"/>
      <c r="I100" s="148"/>
      <c r="J100" s="149" t="n">
        <f aca="false">J127</f>
        <v>0</v>
      </c>
      <c r="L100" s="146"/>
    </row>
    <row r="101" s="101" customFormat="true" ht="19.9" hidden="false" customHeight="true" outlineLevel="0" collapsed="false">
      <c r="B101" s="146"/>
      <c r="D101" s="147" t="s">
        <v>671</v>
      </c>
      <c r="E101" s="148"/>
      <c r="F101" s="148"/>
      <c r="G101" s="148"/>
      <c r="H101" s="148"/>
      <c r="I101" s="148"/>
      <c r="J101" s="149" t="n">
        <f aca="false">J197</f>
        <v>0</v>
      </c>
      <c r="L101" s="146"/>
    </row>
    <row r="102" s="141" customFormat="true" ht="24.95" hidden="false" customHeight="true" outlineLevel="0" collapsed="false">
      <c r="B102" s="142"/>
      <c r="D102" s="143" t="s">
        <v>672</v>
      </c>
      <c r="E102" s="144"/>
      <c r="F102" s="144"/>
      <c r="G102" s="144"/>
      <c r="H102" s="144"/>
      <c r="I102" s="144"/>
      <c r="J102" s="145" t="n">
        <f aca="false">J200</f>
        <v>0</v>
      </c>
      <c r="L102" s="142"/>
    </row>
    <row r="103" s="141" customFormat="true" ht="24.95" hidden="false" customHeight="true" outlineLevel="0" collapsed="false">
      <c r="B103" s="142"/>
      <c r="D103" s="143" t="s">
        <v>673</v>
      </c>
      <c r="E103" s="144"/>
      <c r="F103" s="144"/>
      <c r="G103" s="144"/>
      <c r="H103" s="144"/>
      <c r="I103" s="144"/>
      <c r="J103" s="145" t="n">
        <f aca="false">J202</f>
        <v>0</v>
      </c>
      <c r="L103" s="142"/>
    </row>
    <row r="104" s="22" customFormat="true" ht="21.75" hidden="false" customHeight="true" outlineLevel="0" collapsed="false">
      <c r="B104" s="23"/>
      <c r="L104" s="23"/>
    </row>
    <row r="105" s="22" customFormat="true" ht="6.95" hidden="false" customHeight="true" outlineLevel="0" collapsed="false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23"/>
    </row>
    <row r="109" s="22" customFormat="true" ht="6.95" hidden="false" customHeight="true" outlineLevel="0" collapsed="false"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23"/>
    </row>
    <row r="110" s="22" customFormat="true" ht="24.95" hidden="false" customHeight="true" outlineLevel="0" collapsed="false">
      <c r="B110" s="23"/>
      <c r="C110" s="7" t="s">
        <v>149</v>
      </c>
      <c r="L110" s="23"/>
    </row>
    <row r="111" s="22" customFormat="true" ht="6.95" hidden="false" customHeight="true" outlineLevel="0" collapsed="false">
      <c r="B111" s="23"/>
      <c r="L111" s="23"/>
    </row>
    <row r="112" s="22" customFormat="true" ht="12" hidden="false" customHeight="true" outlineLevel="0" collapsed="false">
      <c r="B112" s="23"/>
      <c r="C112" s="15" t="s">
        <v>13</v>
      </c>
      <c r="L112" s="23"/>
    </row>
    <row r="113" s="22" customFormat="true" ht="16.5" hidden="false" customHeight="true" outlineLevel="0" collapsed="false">
      <c r="B113" s="23"/>
      <c r="E113" s="115" t="str">
        <f aca="false">E7</f>
        <v>Stavebné úpravy a rekonštrukcia priestorov kuchyne ZSS Čemerica</v>
      </c>
      <c r="F113" s="115"/>
      <c r="G113" s="115"/>
      <c r="H113" s="115"/>
      <c r="L113" s="23"/>
    </row>
    <row r="114" customFormat="false" ht="12" hidden="false" customHeight="true" outlineLevel="0" collapsed="false">
      <c r="B114" s="6"/>
      <c r="C114" s="15" t="s">
        <v>114</v>
      </c>
      <c r="L114" s="6"/>
    </row>
    <row r="115" s="22" customFormat="true" ht="16.5" hidden="false" customHeight="true" outlineLevel="0" collapsed="false">
      <c r="B115" s="23"/>
      <c r="E115" s="115" t="s">
        <v>117</v>
      </c>
      <c r="F115" s="115"/>
      <c r="G115" s="115"/>
      <c r="H115" s="115"/>
      <c r="L115" s="23"/>
    </row>
    <row r="116" s="22" customFormat="true" ht="12" hidden="false" customHeight="true" outlineLevel="0" collapsed="false">
      <c r="B116" s="23"/>
      <c r="C116" s="15" t="s">
        <v>118</v>
      </c>
      <c r="L116" s="23"/>
    </row>
    <row r="117" s="22" customFormat="true" ht="16.5" hidden="false" customHeight="true" outlineLevel="0" collapsed="false">
      <c r="B117" s="23"/>
      <c r="E117" s="116" t="str">
        <f aca="false">E11</f>
        <v>001.2 - Elektroinštalácia Kuchyňa</v>
      </c>
      <c r="F117" s="116"/>
      <c r="G117" s="116"/>
      <c r="H117" s="116"/>
      <c r="L117" s="23"/>
    </row>
    <row r="118" s="22" customFormat="true" ht="6.95" hidden="false" customHeight="true" outlineLevel="0" collapsed="false">
      <c r="B118" s="23"/>
      <c r="L118" s="23"/>
    </row>
    <row r="119" s="22" customFormat="true" ht="12" hidden="false" customHeight="true" outlineLevel="0" collapsed="false">
      <c r="B119" s="23"/>
      <c r="C119" s="15" t="s">
        <v>17</v>
      </c>
      <c r="F119" s="16" t="str">
        <f aca="false">F14</f>
        <v> </v>
      </c>
      <c r="I119" s="15" t="s">
        <v>19</v>
      </c>
      <c r="J119" s="117" t="str">
        <f aca="false">IF(J14="","",J14)</f>
        <v>11. 7. 2024</v>
      </c>
      <c r="L119" s="23"/>
    </row>
    <row r="120" s="22" customFormat="true" ht="6.95" hidden="false" customHeight="true" outlineLevel="0" collapsed="false">
      <c r="B120" s="23"/>
      <c r="L120" s="23"/>
    </row>
    <row r="121" s="22" customFormat="true" ht="25.7" hidden="false" customHeight="true" outlineLevel="0" collapsed="false">
      <c r="B121" s="23"/>
      <c r="C121" s="15" t="s">
        <v>21</v>
      </c>
      <c r="F121" s="16" t="str">
        <f aca="false">E17</f>
        <v>ZSS Čemerica</v>
      </c>
      <c r="I121" s="15" t="s">
        <v>28</v>
      </c>
      <c r="J121" s="137" t="str">
        <f aca="false">E23</f>
        <v>A+D PROJEKTA. s.r.o.</v>
      </c>
      <c r="L121" s="23"/>
    </row>
    <row r="122" s="22" customFormat="true" ht="15.2" hidden="false" customHeight="true" outlineLevel="0" collapsed="false">
      <c r="B122" s="23"/>
      <c r="C122" s="15" t="s">
        <v>25</v>
      </c>
      <c r="F122" s="16" t="str">
        <f aca="false">IF(E20="","",E20)</f>
        <v>Vyplň údaj</v>
      </c>
      <c r="I122" s="15" t="s">
        <v>33</v>
      </c>
      <c r="J122" s="137" t="str">
        <f aca="false">E26</f>
        <v>Proreel s.r.o.</v>
      </c>
      <c r="L122" s="23"/>
    </row>
    <row r="123" s="22" customFormat="true" ht="10.35" hidden="false" customHeight="true" outlineLevel="0" collapsed="false">
      <c r="B123" s="23"/>
      <c r="L123" s="23"/>
    </row>
    <row r="124" s="150" customFormat="true" ht="29.25" hidden="false" customHeight="true" outlineLevel="0" collapsed="false">
      <c r="B124" s="151"/>
      <c r="C124" s="152" t="s">
        <v>150</v>
      </c>
      <c r="D124" s="153" t="s">
        <v>62</v>
      </c>
      <c r="E124" s="153" t="s">
        <v>58</v>
      </c>
      <c r="F124" s="153" t="s">
        <v>59</v>
      </c>
      <c r="G124" s="153" t="s">
        <v>151</v>
      </c>
      <c r="H124" s="153" t="s">
        <v>152</v>
      </c>
      <c r="I124" s="153" t="s">
        <v>153</v>
      </c>
      <c r="J124" s="154" t="s">
        <v>122</v>
      </c>
      <c r="K124" s="155" t="s">
        <v>154</v>
      </c>
      <c r="L124" s="151"/>
      <c r="M124" s="70"/>
      <c r="N124" s="71" t="s">
        <v>40</v>
      </c>
      <c r="O124" s="71" t="s">
        <v>155</v>
      </c>
      <c r="P124" s="71" t="s">
        <v>156</v>
      </c>
      <c r="Q124" s="71" t="s">
        <v>157</v>
      </c>
      <c r="R124" s="71" t="s">
        <v>158</v>
      </c>
      <c r="S124" s="71" t="s">
        <v>159</v>
      </c>
      <c r="T124" s="72" t="s">
        <v>160</v>
      </c>
    </row>
    <row r="125" s="22" customFormat="true" ht="22.9" hidden="false" customHeight="true" outlineLevel="0" collapsed="false">
      <c r="B125" s="23"/>
      <c r="C125" s="76" t="s">
        <v>123</v>
      </c>
      <c r="J125" s="156" t="n">
        <f aca="false">BK125</f>
        <v>0</v>
      </c>
      <c r="L125" s="23"/>
      <c r="M125" s="73"/>
      <c r="N125" s="61"/>
      <c r="O125" s="61"/>
      <c r="P125" s="157" t="n">
        <f aca="false">P126+P200+P202</f>
        <v>0</v>
      </c>
      <c r="Q125" s="61"/>
      <c r="R125" s="157" t="n">
        <f aca="false">R126+R200+R202</f>
        <v>0.46717</v>
      </c>
      <c r="S125" s="61"/>
      <c r="T125" s="158" t="n">
        <f aca="false">T126+T200+T202</f>
        <v>0</v>
      </c>
      <c r="AT125" s="3" t="s">
        <v>76</v>
      </c>
      <c r="AU125" s="3" t="s">
        <v>124</v>
      </c>
      <c r="BK125" s="159" t="n">
        <f aca="false">BK126+BK200+BK202</f>
        <v>0</v>
      </c>
    </row>
    <row r="126" s="160" customFormat="true" ht="25.9" hidden="false" customHeight="true" outlineLevel="0" collapsed="false">
      <c r="B126" s="161"/>
      <c r="D126" s="162" t="s">
        <v>76</v>
      </c>
      <c r="E126" s="163" t="s">
        <v>282</v>
      </c>
      <c r="F126" s="163" t="s">
        <v>674</v>
      </c>
      <c r="I126" s="164"/>
      <c r="J126" s="165" t="n">
        <f aca="false">BK126</f>
        <v>0</v>
      </c>
      <c r="L126" s="161"/>
      <c r="M126" s="166"/>
      <c r="P126" s="167" t="n">
        <f aca="false">P127+P197</f>
        <v>0</v>
      </c>
      <c r="R126" s="167" t="n">
        <f aca="false">R127+R197</f>
        <v>0.46717</v>
      </c>
      <c r="T126" s="168" t="n">
        <f aca="false">T127+T197</f>
        <v>0</v>
      </c>
      <c r="AR126" s="162" t="s">
        <v>178</v>
      </c>
      <c r="AT126" s="169" t="s">
        <v>76</v>
      </c>
      <c r="AU126" s="169" t="s">
        <v>77</v>
      </c>
      <c r="AY126" s="162" t="s">
        <v>163</v>
      </c>
      <c r="BK126" s="170" t="n">
        <f aca="false">BK127+BK197</f>
        <v>0</v>
      </c>
    </row>
    <row r="127" s="160" customFormat="true" ht="22.9" hidden="false" customHeight="true" outlineLevel="0" collapsed="false">
      <c r="B127" s="161"/>
      <c r="D127" s="162" t="s">
        <v>76</v>
      </c>
      <c r="E127" s="171" t="s">
        <v>675</v>
      </c>
      <c r="F127" s="171" t="s">
        <v>676</v>
      </c>
      <c r="I127" s="164"/>
      <c r="J127" s="172" t="n">
        <f aca="false">BK127</f>
        <v>0</v>
      </c>
      <c r="L127" s="161"/>
      <c r="M127" s="166"/>
      <c r="P127" s="167" t="n">
        <f aca="false">SUM(P128:P196)</f>
        <v>0</v>
      </c>
      <c r="R127" s="167" t="n">
        <f aca="false">SUM(R128:R196)</f>
        <v>0.46717</v>
      </c>
      <c r="T127" s="168" t="n">
        <f aca="false">SUM(T128:T196)</f>
        <v>0</v>
      </c>
      <c r="AR127" s="162" t="s">
        <v>178</v>
      </c>
      <c r="AT127" s="169" t="s">
        <v>76</v>
      </c>
      <c r="AU127" s="169" t="s">
        <v>84</v>
      </c>
      <c r="AY127" s="162" t="s">
        <v>163</v>
      </c>
      <c r="BK127" s="170" t="n">
        <f aca="false">SUM(BK128:BK196)</f>
        <v>0</v>
      </c>
    </row>
    <row r="128" s="22" customFormat="true" ht="24.2" hidden="false" customHeight="true" outlineLevel="0" collapsed="false">
      <c r="B128" s="173"/>
      <c r="C128" s="174" t="s">
        <v>84</v>
      </c>
      <c r="D128" s="174" t="s">
        <v>165</v>
      </c>
      <c r="E128" s="175" t="s">
        <v>677</v>
      </c>
      <c r="F128" s="176" t="s">
        <v>678</v>
      </c>
      <c r="G128" s="177" t="s">
        <v>182</v>
      </c>
      <c r="H128" s="178" t="n">
        <v>30</v>
      </c>
      <c r="I128" s="179"/>
      <c r="J128" s="178" t="n">
        <f aca="false">ROUND(I128*H128,3)</f>
        <v>0</v>
      </c>
      <c r="K128" s="180"/>
      <c r="L128" s="23"/>
      <c r="M128" s="181"/>
      <c r="N128" s="182" t="s">
        <v>42</v>
      </c>
      <c r="P128" s="183" t="n">
        <f aca="false">O128*H128</f>
        <v>0</v>
      </c>
      <c r="Q128" s="183" t="n">
        <v>0</v>
      </c>
      <c r="R128" s="183" t="n">
        <f aca="false">Q128*H128</f>
        <v>0</v>
      </c>
      <c r="S128" s="183" t="n">
        <v>0</v>
      </c>
      <c r="T128" s="184" t="n">
        <f aca="false">S128*H128</f>
        <v>0</v>
      </c>
      <c r="AR128" s="185" t="s">
        <v>495</v>
      </c>
      <c r="AT128" s="185" t="s">
        <v>165</v>
      </c>
      <c r="AU128" s="185" t="s">
        <v>90</v>
      </c>
      <c r="AY128" s="3" t="s">
        <v>163</v>
      </c>
      <c r="BE128" s="186" t="n">
        <f aca="false">IF(N128="základná",J128,0)</f>
        <v>0</v>
      </c>
      <c r="BF128" s="186" t="n">
        <f aca="false">IF(N128="znížená",J128,0)</f>
        <v>0</v>
      </c>
      <c r="BG128" s="186" t="n">
        <f aca="false">IF(N128="zákl. prenesená",J128,0)</f>
        <v>0</v>
      </c>
      <c r="BH128" s="186" t="n">
        <f aca="false">IF(N128="zníž. prenesená",J128,0)</f>
        <v>0</v>
      </c>
      <c r="BI128" s="186" t="n">
        <f aca="false">IF(N128="nulová",J128,0)</f>
        <v>0</v>
      </c>
      <c r="BJ128" s="3" t="s">
        <v>90</v>
      </c>
      <c r="BK128" s="187" t="n">
        <f aca="false">ROUND(I128*H128,3)</f>
        <v>0</v>
      </c>
      <c r="BL128" s="3" t="s">
        <v>495</v>
      </c>
      <c r="BM128" s="185" t="s">
        <v>90</v>
      </c>
    </row>
    <row r="129" s="22" customFormat="true" ht="16.5" hidden="false" customHeight="true" outlineLevel="0" collapsed="false">
      <c r="B129" s="173"/>
      <c r="C129" s="212" t="s">
        <v>90</v>
      </c>
      <c r="D129" s="212" t="s">
        <v>282</v>
      </c>
      <c r="E129" s="213" t="s">
        <v>679</v>
      </c>
      <c r="F129" s="214" t="s">
        <v>680</v>
      </c>
      <c r="G129" s="215" t="s">
        <v>182</v>
      </c>
      <c r="H129" s="216" t="n">
        <v>30</v>
      </c>
      <c r="I129" s="217"/>
      <c r="J129" s="216" t="n">
        <f aca="false">ROUND(I129*H129,3)</f>
        <v>0</v>
      </c>
      <c r="K129" s="218"/>
      <c r="L129" s="219"/>
      <c r="M129" s="220"/>
      <c r="N129" s="221" t="s">
        <v>42</v>
      </c>
      <c r="P129" s="183" t="n">
        <f aca="false">O129*H129</f>
        <v>0</v>
      </c>
      <c r="Q129" s="183" t="n">
        <v>0.00016</v>
      </c>
      <c r="R129" s="183" t="n">
        <f aca="false">Q129*H129</f>
        <v>0.0048</v>
      </c>
      <c r="S129" s="183" t="n">
        <v>0</v>
      </c>
      <c r="T129" s="184" t="n">
        <f aca="false">S129*H129</f>
        <v>0</v>
      </c>
      <c r="AR129" s="185" t="s">
        <v>681</v>
      </c>
      <c r="AT129" s="185" t="s">
        <v>282</v>
      </c>
      <c r="AU129" s="185" t="s">
        <v>90</v>
      </c>
      <c r="AY129" s="3" t="s">
        <v>163</v>
      </c>
      <c r="BE129" s="186" t="n">
        <f aca="false">IF(N129="základná",J129,0)</f>
        <v>0</v>
      </c>
      <c r="BF129" s="186" t="n">
        <f aca="false">IF(N129="znížená",J129,0)</f>
        <v>0</v>
      </c>
      <c r="BG129" s="186" t="n">
        <f aca="false">IF(N129="zákl. prenesená",J129,0)</f>
        <v>0</v>
      </c>
      <c r="BH129" s="186" t="n">
        <f aca="false">IF(N129="zníž. prenesená",J129,0)</f>
        <v>0</v>
      </c>
      <c r="BI129" s="186" t="n">
        <f aca="false">IF(N129="nulová",J129,0)</f>
        <v>0</v>
      </c>
      <c r="BJ129" s="3" t="s">
        <v>90</v>
      </c>
      <c r="BK129" s="187" t="n">
        <f aca="false">ROUND(I129*H129,3)</f>
        <v>0</v>
      </c>
      <c r="BL129" s="3" t="s">
        <v>495</v>
      </c>
      <c r="BM129" s="185" t="s">
        <v>169</v>
      </c>
    </row>
    <row r="130" s="22" customFormat="true" ht="24.2" hidden="false" customHeight="true" outlineLevel="0" collapsed="false">
      <c r="B130" s="173"/>
      <c r="C130" s="174" t="s">
        <v>178</v>
      </c>
      <c r="D130" s="174" t="s">
        <v>165</v>
      </c>
      <c r="E130" s="175" t="s">
        <v>682</v>
      </c>
      <c r="F130" s="176" t="s">
        <v>683</v>
      </c>
      <c r="G130" s="177" t="s">
        <v>182</v>
      </c>
      <c r="H130" s="178" t="n">
        <v>30</v>
      </c>
      <c r="I130" s="179"/>
      <c r="J130" s="178" t="n">
        <f aca="false">ROUND(I130*H130,3)</f>
        <v>0</v>
      </c>
      <c r="K130" s="180"/>
      <c r="L130" s="23"/>
      <c r="M130" s="181"/>
      <c r="N130" s="182" t="s">
        <v>42</v>
      </c>
      <c r="P130" s="183" t="n">
        <f aca="false">O130*H130</f>
        <v>0</v>
      </c>
      <c r="Q130" s="183" t="n">
        <v>0</v>
      </c>
      <c r="R130" s="183" t="n">
        <f aca="false">Q130*H130</f>
        <v>0</v>
      </c>
      <c r="S130" s="183" t="n">
        <v>0</v>
      </c>
      <c r="T130" s="184" t="n">
        <f aca="false">S130*H130</f>
        <v>0</v>
      </c>
      <c r="AR130" s="185" t="s">
        <v>495</v>
      </c>
      <c r="AT130" s="185" t="s">
        <v>165</v>
      </c>
      <c r="AU130" s="185" t="s">
        <v>90</v>
      </c>
      <c r="AY130" s="3" t="s">
        <v>163</v>
      </c>
      <c r="BE130" s="186" t="n">
        <f aca="false">IF(N130="základná",J130,0)</f>
        <v>0</v>
      </c>
      <c r="BF130" s="186" t="n">
        <f aca="false">IF(N130="znížená",J130,0)</f>
        <v>0</v>
      </c>
      <c r="BG130" s="186" t="n">
        <f aca="false">IF(N130="zákl. prenesená",J130,0)</f>
        <v>0</v>
      </c>
      <c r="BH130" s="186" t="n">
        <f aca="false">IF(N130="zníž. prenesená",J130,0)</f>
        <v>0</v>
      </c>
      <c r="BI130" s="186" t="n">
        <f aca="false">IF(N130="nulová",J130,0)</f>
        <v>0</v>
      </c>
      <c r="BJ130" s="3" t="s">
        <v>90</v>
      </c>
      <c r="BK130" s="187" t="n">
        <f aca="false">ROUND(I130*H130,3)</f>
        <v>0</v>
      </c>
      <c r="BL130" s="3" t="s">
        <v>495</v>
      </c>
      <c r="BM130" s="185" t="s">
        <v>198</v>
      </c>
    </row>
    <row r="131" s="22" customFormat="true" ht="16.5" hidden="false" customHeight="true" outlineLevel="0" collapsed="false">
      <c r="B131" s="173"/>
      <c r="C131" s="212" t="s">
        <v>169</v>
      </c>
      <c r="D131" s="212" t="s">
        <v>282</v>
      </c>
      <c r="E131" s="213" t="s">
        <v>684</v>
      </c>
      <c r="F131" s="214" t="s">
        <v>685</v>
      </c>
      <c r="G131" s="215" t="s">
        <v>182</v>
      </c>
      <c r="H131" s="216" t="n">
        <v>30</v>
      </c>
      <c r="I131" s="217"/>
      <c r="J131" s="216" t="n">
        <f aca="false">ROUND(I131*H131,3)</f>
        <v>0</v>
      </c>
      <c r="K131" s="218"/>
      <c r="L131" s="219"/>
      <c r="M131" s="220"/>
      <c r="N131" s="221" t="s">
        <v>42</v>
      </c>
      <c r="P131" s="183" t="n">
        <f aca="false">O131*H131</f>
        <v>0</v>
      </c>
      <c r="Q131" s="183" t="n">
        <v>0.00034</v>
      </c>
      <c r="R131" s="183" t="n">
        <f aca="false">Q131*H131</f>
        <v>0.0102</v>
      </c>
      <c r="S131" s="183" t="n">
        <v>0</v>
      </c>
      <c r="T131" s="184" t="n">
        <f aca="false">S131*H131</f>
        <v>0</v>
      </c>
      <c r="AR131" s="185" t="s">
        <v>681</v>
      </c>
      <c r="AT131" s="185" t="s">
        <v>282</v>
      </c>
      <c r="AU131" s="185" t="s">
        <v>90</v>
      </c>
      <c r="AY131" s="3" t="s">
        <v>163</v>
      </c>
      <c r="BE131" s="186" t="n">
        <f aca="false">IF(N131="základná",J131,0)</f>
        <v>0</v>
      </c>
      <c r="BF131" s="186" t="n">
        <f aca="false">IF(N131="znížená",J131,0)</f>
        <v>0</v>
      </c>
      <c r="BG131" s="186" t="n">
        <f aca="false">IF(N131="zákl. prenesená",J131,0)</f>
        <v>0</v>
      </c>
      <c r="BH131" s="186" t="n">
        <f aca="false">IF(N131="zníž. prenesená",J131,0)</f>
        <v>0</v>
      </c>
      <c r="BI131" s="186" t="n">
        <f aca="false">IF(N131="nulová",J131,0)</f>
        <v>0</v>
      </c>
      <c r="BJ131" s="3" t="s">
        <v>90</v>
      </c>
      <c r="BK131" s="187" t="n">
        <f aca="false">ROUND(I131*H131,3)</f>
        <v>0</v>
      </c>
      <c r="BL131" s="3" t="s">
        <v>495</v>
      </c>
      <c r="BM131" s="185" t="s">
        <v>213</v>
      </c>
    </row>
    <row r="132" s="22" customFormat="true" ht="24.2" hidden="false" customHeight="true" outlineLevel="0" collapsed="false">
      <c r="B132" s="173"/>
      <c r="C132" s="174" t="s">
        <v>190</v>
      </c>
      <c r="D132" s="174" t="s">
        <v>165</v>
      </c>
      <c r="E132" s="175" t="s">
        <v>686</v>
      </c>
      <c r="F132" s="176" t="s">
        <v>687</v>
      </c>
      <c r="G132" s="177" t="s">
        <v>182</v>
      </c>
      <c r="H132" s="178" t="n">
        <v>28</v>
      </c>
      <c r="I132" s="179"/>
      <c r="J132" s="178" t="n">
        <f aca="false">ROUND(I132*H132,3)</f>
        <v>0</v>
      </c>
      <c r="K132" s="180"/>
      <c r="L132" s="23"/>
      <c r="M132" s="181"/>
      <c r="N132" s="182" t="s">
        <v>42</v>
      </c>
      <c r="P132" s="183" t="n">
        <f aca="false">O132*H132</f>
        <v>0</v>
      </c>
      <c r="Q132" s="183" t="n">
        <v>0</v>
      </c>
      <c r="R132" s="183" t="n">
        <f aca="false">Q132*H132</f>
        <v>0</v>
      </c>
      <c r="S132" s="183" t="n">
        <v>0</v>
      </c>
      <c r="T132" s="184" t="n">
        <f aca="false">S132*H132</f>
        <v>0</v>
      </c>
      <c r="AR132" s="185" t="s">
        <v>495</v>
      </c>
      <c r="AT132" s="185" t="s">
        <v>165</v>
      </c>
      <c r="AU132" s="185" t="s">
        <v>90</v>
      </c>
      <c r="AY132" s="3" t="s">
        <v>163</v>
      </c>
      <c r="BE132" s="186" t="n">
        <f aca="false">IF(N132="základná",J132,0)</f>
        <v>0</v>
      </c>
      <c r="BF132" s="186" t="n">
        <f aca="false">IF(N132="znížená",J132,0)</f>
        <v>0</v>
      </c>
      <c r="BG132" s="186" t="n">
        <f aca="false">IF(N132="zákl. prenesená",J132,0)</f>
        <v>0</v>
      </c>
      <c r="BH132" s="186" t="n">
        <f aca="false">IF(N132="zníž. prenesená",J132,0)</f>
        <v>0</v>
      </c>
      <c r="BI132" s="186" t="n">
        <f aca="false">IF(N132="nulová",J132,0)</f>
        <v>0</v>
      </c>
      <c r="BJ132" s="3" t="s">
        <v>90</v>
      </c>
      <c r="BK132" s="187" t="n">
        <f aca="false">ROUND(I132*H132,3)</f>
        <v>0</v>
      </c>
      <c r="BL132" s="3" t="s">
        <v>495</v>
      </c>
      <c r="BM132" s="185" t="s">
        <v>222</v>
      </c>
    </row>
    <row r="133" s="22" customFormat="true" ht="24.2" hidden="false" customHeight="true" outlineLevel="0" collapsed="false">
      <c r="B133" s="173"/>
      <c r="C133" s="212" t="s">
        <v>198</v>
      </c>
      <c r="D133" s="212" t="s">
        <v>282</v>
      </c>
      <c r="E133" s="213" t="s">
        <v>688</v>
      </c>
      <c r="F133" s="214" t="s">
        <v>689</v>
      </c>
      <c r="G133" s="215" t="s">
        <v>182</v>
      </c>
      <c r="H133" s="216" t="n">
        <v>28</v>
      </c>
      <c r="I133" s="217"/>
      <c r="J133" s="216" t="n">
        <f aca="false">ROUND(I133*H133,3)</f>
        <v>0</v>
      </c>
      <c r="K133" s="218"/>
      <c r="L133" s="219"/>
      <c r="M133" s="220"/>
      <c r="N133" s="221" t="s">
        <v>42</v>
      </c>
      <c r="P133" s="183" t="n">
        <f aca="false">O133*H133</f>
        <v>0</v>
      </c>
      <c r="Q133" s="183" t="n">
        <v>0.00109</v>
      </c>
      <c r="R133" s="183" t="n">
        <f aca="false">Q133*H133</f>
        <v>0.03052</v>
      </c>
      <c r="S133" s="183" t="n">
        <v>0</v>
      </c>
      <c r="T133" s="184" t="n">
        <f aca="false">S133*H133</f>
        <v>0</v>
      </c>
      <c r="AR133" s="185" t="s">
        <v>681</v>
      </c>
      <c r="AT133" s="185" t="s">
        <v>282</v>
      </c>
      <c r="AU133" s="185" t="s">
        <v>90</v>
      </c>
      <c r="AY133" s="3" t="s">
        <v>163</v>
      </c>
      <c r="BE133" s="186" t="n">
        <f aca="false">IF(N133="základná",J133,0)</f>
        <v>0</v>
      </c>
      <c r="BF133" s="186" t="n">
        <f aca="false">IF(N133="znížená",J133,0)</f>
        <v>0</v>
      </c>
      <c r="BG133" s="186" t="n">
        <f aca="false">IF(N133="zákl. prenesená",J133,0)</f>
        <v>0</v>
      </c>
      <c r="BH133" s="186" t="n">
        <f aca="false">IF(N133="zníž. prenesená",J133,0)</f>
        <v>0</v>
      </c>
      <c r="BI133" s="186" t="n">
        <f aca="false">IF(N133="nulová",J133,0)</f>
        <v>0</v>
      </c>
      <c r="BJ133" s="3" t="s">
        <v>90</v>
      </c>
      <c r="BK133" s="187" t="n">
        <f aca="false">ROUND(I133*H133,3)</f>
        <v>0</v>
      </c>
      <c r="BL133" s="3" t="s">
        <v>495</v>
      </c>
      <c r="BM133" s="185" t="s">
        <v>233</v>
      </c>
    </row>
    <row r="134" s="22" customFormat="true" ht="33" hidden="false" customHeight="true" outlineLevel="0" collapsed="false">
      <c r="B134" s="173"/>
      <c r="C134" s="174" t="s">
        <v>207</v>
      </c>
      <c r="D134" s="174" t="s">
        <v>165</v>
      </c>
      <c r="E134" s="175" t="s">
        <v>690</v>
      </c>
      <c r="F134" s="176" t="s">
        <v>691</v>
      </c>
      <c r="G134" s="177" t="s">
        <v>323</v>
      </c>
      <c r="H134" s="178" t="n">
        <v>5</v>
      </c>
      <c r="I134" s="179"/>
      <c r="J134" s="178" t="n">
        <f aca="false">ROUND(I134*H134,3)</f>
        <v>0</v>
      </c>
      <c r="K134" s="180"/>
      <c r="L134" s="23"/>
      <c r="M134" s="181"/>
      <c r="N134" s="182" t="s">
        <v>42</v>
      </c>
      <c r="P134" s="183" t="n">
        <f aca="false">O134*H134</f>
        <v>0</v>
      </c>
      <c r="Q134" s="183" t="n">
        <v>0</v>
      </c>
      <c r="R134" s="183" t="n">
        <f aca="false">Q134*H134</f>
        <v>0</v>
      </c>
      <c r="S134" s="183" t="n">
        <v>0</v>
      </c>
      <c r="T134" s="184" t="n">
        <f aca="false">S134*H134</f>
        <v>0</v>
      </c>
      <c r="AR134" s="185" t="s">
        <v>495</v>
      </c>
      <c r="AT134" s="185" t="s">
        <v>165</v>
      </c>
      <c r="AU134" s="185" t="s">
        <v>90</v>
      </c>
      <c r="AY134" s="3" t="s">
        <v>163</v>
      </c>
      <c r="BE134" s="186" t="n">
        <f aca="false">IF(N134="základná",J134,0)</f>
        <v>0</v>
      </c>
      <c r="BF134" s="186" t="n">
        <f aca="false">IF(N134="znížená",J134,0)</f>
        <v>0</v>
      </c>
      <c r="BG134" s="186" t="n">
        <f aca="false">IF(N134="zákl. prenesená",J134,0)</f>
        <v>0</v>
      </c>
      <c r="BH134" s="186" t="n">
        <f aca="false">IF(N134="zníž. prenesená",J134,0)</f>
        <v>0</v>
      </c>
      <c r="BI134" s="186" t="n">
        <f aca="false">IF(N134="nulová",J134,0)</f>
        <v>0</v>
      </c>
      <c r="BJ134" s="3" t="s">
        <v>90</v>
      </c>
      <c r="BK134" s="187" t="n">
        <f aca="false">ROUND(I134*H134,3)</f>
        <v>0</v>
      </c>
      <c r="BL134" s="3" t="s">
        <v>495</v>
      </c>
      <c r="BM134" s="185" t="s">
        <v>243</v>
      </c>
    </row>
    <row r="135" s="22" customFormat="true" ht="16.5" hidden="false" customHeight="true" outlineLevel="0" collapsed="false">
      <c r="B135" s="173"/>
      <c r="C135" s="212" t="s">
        <v>213</v>
      </c>
      <c r="D135" s="212" t="s">
        <v>282</v>
      </c>
      <c r="E135" s="213" t="s">
        <v>692</v>
      </c>
      <c r="F135" s="214" t="s">
        <v>693</v>
      </c>
      <c r="G135" s="215" t="s">
        <v>323</v>
      </c>
      <c r="H135" s="216" t="n">
        <v>3</v>
      </c>
      <c r="I135" s="217"/>
      <c r="J135" s="216" t="n">
        <f aca="false">ROUND(I135*H135,3)</f>
        <v>0</v>
      </c>
      <c r="K135" s="218"/>
      <c r="L135" s="219"/>
      <c r="M135" s="220"/>
      <c r="N135" s="221" t="s">
        <v>42</v>
      </c>
      <c r="P135" s="183" t="n">
        <f aca="false">O135*H135</f>
        <v>0</v>
      </c>
      <c r="Q135" s="183" t="n">
        <v>0.0001</v>
      </c>
      <c r="R135" s="183" t="n">
        <f aca="false">Q135*H135</f>
        <v>0.0003</v>
      </c>
      <c r="S135" s="183" t="n">
        <v>0</v>
      </c>
      <c r="T135" s="184" t="n">
        <f aca="false">S135*H135</f>
        <v>0</v>
      </c>
      <c r="AR135" s="185" t="s">
        <v>681</v>
      </c>
      <c r="AT135" s="185" t="s">
        <v>282</v>
      </c>
      <c r="AU135" s="185" t="s">
        <v>90</v>
      </c>
      <c r="AY135" s="3" t="s">
        <v>163</v>
      </c>
      <c r="BE135" s="186" t="n">
        <f aca="false">IF(N135="základná",J135,0)</f>
        <v>0</v>
      </c>
      <c r="BF135" s="186" t="n">
        <f aca="false">IF(N135="znížená",J135,0)</f>
        <v>0</v>
      </c>
      <c r="BG135" s="186" t="n">
        <f aca="false">IF(N135="zákl. prenesená",J135,0)</f>
        <v>0</v>
      </c>
      <c r="BH135" s="186" t="n">
        <f aca="false">IF(N135="zníž. prenesená",J135,0)</f>
        <v>0</v>
      </c>
      <c r="BI135" s="186" t="n">
        <f aca="false">IF(N135="nulová",J135,0)</f>
        <v>0</v>
      </c>
      <c r="BJ135" s="3" t="s">
        <v>90</v>
      </c>
      <c r="BK135" s="187" t="n">
        <f aca="false">ROUND(I135*H135,3)</f>
        <v>0</v>
      </c>
      <c r="BL135" s="3" t="s">
        <v>495</v>
      </c>
      <c r="BM135" s="185" t="s">
        <v>252</v>
      </c>
    </row>
    <row r="136" s="22" customFormat="true" ht="16.5" hidden="false" customHeight="true" outlineLevel="0" collapsed="false">
      <c r="B136" s="173"/>
      <c r="C136" s="212" t="s">
        <v>217</v>
      </c>
      <c r="D136" s="212" t="s">
        <v>282</v>
      </c>
      <c r="E136" s="213" t="s">
        <v>694</v>
      </c>
      <c r="F136" s="214" t="s">
        <v>695</v>
      </c>
      <c r="G136" s="215" t="s">
        <v>323</v>
      </c>
      <c r="H136" s="216" t="n">
        <v>2</v>
      </c>
      <c r="I136" s="217"/>
      <c r="J136" s="216" t="n">
        <f aca="false">ROUND(I136*H136,3)</f>
        <v>0</v>
      </c>
      <c r="K136" s="218"/>
      <c r="L136" s="219"/>
      <c r="M136" s="220"/>
      <c r="N136" s="221" t="s">
        <v>42</v>
      </c>
      <c r="P136" s="183" t="n">
        <f aca="false">O136*H136</f>
        <v>0</v>
      </c>
      <c r="Q136" s="183" t="n">
        <v>0.0001</v>
      </c>
      <c r="R136" s="183" t="n">
        <f aca="false">Q136*H136</f>
        <v>0.0002</v>
      </c>
      <c r="S136" s="183" t="n">
        <v>0</v>
      </c>
      <c r="T136" s="184" t="n">
        <f aca="false">S136*H136</f>
        <v>0</v>
      </c>
      <c r="AR136" s="185" t="s">
        <v>681</v>
      </c>
      <c r="AT136" s="185" t="s">
        <v>282</v>
      </c>
      <c r="AU136" s="185" t="s">
        <v>90</v>
      </c>
      <c r="AY136" s="3" t="s">
        <v>163</v>
      </c>
      <c r="BE136" s="186" t="n">
        <f aca="false">IF(N136="základná",J136,0)</f>
        <v>0</v>
      </c>
      <c r="BF136" s="186" t="n">
        <f aca="false">IF(N136="znížená",J136,0)</f>
        <v>0</v>
      </c>
      <c r="BG136" s="186" t="n">
        <f aca="false">IF(N136="zákl. prenesená",J136,0)</f>
        <v>0</v>
      </c>
      <c r="BH136" s="186" t="n">
        <f aca="false">IF(N136="zníž. prenesená",J136,0)</f>
        <v>0</v>
      </c>
      <c r="BI136" s="186" t="n">
        <f aca="false">IF(N136="nulová",J136,0)</f>
        <v>0</v>
      </c>
      <c r="BJ136" s="3" t="s">
        <v>90</v>
      </c>
      <c r="BK136" s="187" t="n">
        <f aca="false">ROUND(I136*H136,3)</f>
        <v>0</v>
      </c>
      <c r="BL136" s="3" t="s">
        <v>495</v>
      </c>
      <c r="BM136" s="185" t="s">
        <v>263</v>
      </c>
    </row>
    <row r="137" s="22" customFormat="true" ht="33" hidden="false" customHeight="true" outlineLevel="0" collapsed="false">
      <c r="B137" s="173"/>
      <c r="C137" s="174" t="s">
        <v>222</v>
      </c>
      <c r="D137" s="174" t="s">
        <v>165</v>
      </c>
      <c r="E137" s="175" t="s">
        <v>696</v>
      </c>
      <c r="F137" s="176" t="s">
        <v>697</v>
      </c>
      <c r="G137" s="177" t="s">
        <v>323</v>
      </c>
      <c r="H137" s="178" t="n">
        <v>1</v>
      </c>
      <c r="I137" s="179"/>
      <c r="J137" s="178" t="n">
        <f aca="false">ROUND(I137*H137,3)</f>
        <v>0</v>
      </c>
      <c r="K137" s="180"/>
      <c r="L137" s="23"/>
      <c r="M137" s="181"/>
      <c r="N137" s="182" t="s">
        <v>42</v>
      </c>
      <c r="P137" s="183" t="n">
        <f aca="false">O137*H137</f>
        <v>0</v>
      </c>
      <c r="Q137" s="183" t="n">
        <v>0</v>
      </c>
      <c r="R137" s="183" t="n">
        <f aca="false">Q137*H137</f>
        <v>0</v>
      </c>
      <c r="S137" s="183" t="n">
        <v>0</v>
      </c>
      <c r="T137" s="184" t="n">
        <f aca="false">S137*H137</f>
        <v>0</v>
      </c>
      <c r="AR137" s="185" t="s">
        <v>495</v>
      </c>
      <c r="AT137" s="185" t="s">
        <v>165</v>
      </c>
      <c r="AU137" s="185" t="s">
        <v>90</v>
      </c>
      <c r="AY137" s="3" t="s">
        <v>163</v>
      </c>
      <c r="BE137" s="186" t="n">
        <f aca="false">IF(N137="základná",J137,0)</f>
        <v>0</v>
      </c>
      <c r="BF137" s="186" t="n">
        <f aca="false">IF(N137="znížená",J137,0)</f>
        <v>0</v>
      </c>
      <c r="BG137" s="186" t="n">
        <f aca="false">IF(N137="zákl. prenesená",J137,0)</f>
        <v>0</v>
      </c>
      <c r="BH137" s="186" t="n">
        <f aca="false">IF(N137="zníž. prenesená",J137,0)</f>
        <v>0</v>
      </c>
      <c r="BI137" s="186" t="n">
        <f aca="false">IF(N137="nulová",J137,0)</f>
        <v>0</v>
      </c>
      <c r="BJ137" s="3" t="s">
        <v>90</v>
      </c>
      <c r="BK137" s="187" t="n">
        <f aca="false">ROUND(I137*H137,3)</f>
        <v>0</v>
      </c>
      <c r="BL137" s="3" t="s">
        <v>495</v>
      </c>
      <c r="BM137" s="185" t="s">
        <v>6</v>
      </c>
    </row>
    <row r="138" s="22" customFormat="true" ht="16.5" hidden="false" customHeight="true" outlineLevel="0" collapsed="false">
      <c r="B138" s="173"/>
      <c r="C138" s="212" t="s">
        <v>227</v>
      </c>
      <c r="D138" s="212" t="s">
        <v>282</v>
      </c>
      <c r="E138" s="213" t="s">
        <v>698</v>
      </c>
      <c r="F138" s="214" t="s">
        <v>699</v>
      </c>
      <c r="G138" s="215" t="s">
        <v>323</v>
      </c>
      <c r="H138" s="216" t="n">
        <v>1</v>
      </c>
      <c r="I138" s="217"/>
      <c r="J138" s="216" t="n">
        <f aca="false">ROUND(I138*H138,3)</f>
        <v>0</v>
      </c>
      <c r="K138" s="218"/>
      <c r="L138" s="219"/>
      <c r="M138" s="220"/>
      <c r="N138" s="221" t="s">
        <v>42</v>
      </c>
      <c r="P138" s="183" t="n">
        <f aca="false">O138*H138</f>
        <v>0</v>
      </c>
      <c r="Q138" s="183" t="n">
        <v>6E-005</v>
      </c>
      <c r="R138" s="183" t="n">
        <f aca="false">Q138*H138</f>
        <v>6E-005</v>
      </c>
      <c r="S138" s="183" t="n">
        <v>0</v>
      </c>
      <c r="T138" s="184" t="n">
        <f aca="false">S138*H138</f>
        <v>0</v>
      </c>
      <c r="AR138" s="185" t="s">
        <v>681</v>
      </c>
      <c r="AT138" s="185" t="s">
        <v>282</v>
      </c>
      <c r="AU138" s="185" t="s">
        <v>90</v>
      </c>
      <c r="AY138" s="3" t="s">
        <v>163</v>
      </c>
      <c r="BE138" s="186" t="n">
        <f aca="false">IF(N138="základná",J138,0)</f>
        <v>0</v>
      </c>
      <c r="BF138" s="186" t="n">
        <f aca="false">IF(N138="znížená",J138,0)</f>
        <v>0</v>
      </c>
      <c r="BG138" s="186" t="n">
        <f aca="false">IF(N138="zákl. prenesená",J138,0)</f>
        <v>0</v>
      </c>
      <c r="BH138" s="186" t="n">
        <f aca="false">IF(N138="zníž. prenesená",J138,0)</f>
        <v>0</v>
      </c>
      <c r="BI138" s="186" t="n">
        <f aca="false">IF(N138="nulová",J138,0)</f>
        <v>0</v>
      </c>
      <c r="BJ138" s="3" t="s">
        <v>90</v>
      </c>
      <c r="BK138" s="187" t="n">
        <f aca="false">ROUND(I138*H138,3)</f>
        <v>0</v>
      </c>
      <c r="BL138" s="3" t="s">
        <v>495</v>
      </c>
      <c r="BM138" s="185" t="s">
        <v>281</v>
      </c>
    </row>
    <row r="139" s="22" customFormat="true" ht="33" hidden="false" customHeight="true" outlineLevel="0" collapsed="false">
      <c r="B139" s="173"/>
      <c r="C139" s="174" t="s">
        <v>233</v>
      </c>
      <c r="D139" s="174" t="s">
        <v>165</v>
      </c>
      <c r="E139" s="175" t="s">
        <v>700</v>
      </c>
      <c r="F139" s="176" t="s">
        <v>701</v>
      </c>
      <c r="G139" s="177" t="s">
        <v>323</v>
      </c>
      <c r="H139" s="178" t="n">
        <v>4</v>
      </c>
      <c r="I139" s="179"/>
      <c r="J139" s="178" t="n">
        <f aca="false">ROUND(I139*H139,3)</f>
        <v>0</v>
      </c>
      <c r="K139" s="180"/>
      <c r="L139" s="23"/>
      <c r="M139" s="181"/>
      <c r="N139" s="182" t="s">
        <v>42</v>
      </c>
      <c r="P139" s="183" t="n">
        <f aca="false">O139*H139</f>
        <v>0</v>
      </c>
      <c r="Q139" s="183" t="n">
        <v>0</v>
      </c>
      <c r="R139" s="183" t="n">
        <f aca="false">Q139*H139</f>
        <v>0</v>
      </c>
      <c r="S139" s="183" t="n">
        <v>0</v>
      </c>
      <c r="T139" s="184" t="n">
        <f aca="false">S139*H139</f>
        <v>0</v>
      </c>
      <c r="AR139" s="185" t="s">
        <v>495</v>
      </c>
      <c r="AT139" s="185" t="s">
        <v>165</v>
      </c>
      <c r="AU139" s="185" t="s">
        <v>90</v>
      </c>
      <c r="AY139" s="3" t="s">
        <v>163</v>
      </c>
      <c r="BE139" s="186" t="n">
        <f aca="false">IF(N139="základná",J139,0)</f>
        <v>0</v>
      </c>
      <c r="BF139" s="186" t="n">
        <f aca="false">IF(N139="znížená",J139,0)</f>
        <v>0</v>
      </c>
      <c r="BG139" s="186" t="n">
        <f aca="false">IF(N139="zákl. prenesená",J139,0)</f>
        <v>0</v>
      </c>
      <c r="BH139" s="186" t="n">
        <f aca="false">IF(N139="zníž. prenesená",J139,0)</f>
        <v>0</v>
      </c>
      <c r="BI139" s="186" t="n">
        <f aca="false">IF(N139="nulová",J139,0)</f>
        <v>0</v>
      </c>
      <c r="BJ139" s="3" t="s">
        <v>90</v>
      </c>
      <c r="BK139" s="187" t="n">
        <f aca="false">ROUND(I139*H139,3)</f>
        <v>0</v>
      </c>
      <c r="BL139" s="3" t="s">
        <v>495</v>
      </c>
      <c r="BM139" s="185" t="s">
        <v>291</v>
      </c>
    </row>
    <row r="140" s="22" customFormat="true" ht="16.5" hidden="false" customHeight="true" outlineLevel="0" collapsed="false">
      <c r="B140" s="173"/>
      <c r="C140" s="212" t="s">
        <v>238</v>
      </c>
      <c r="D140" s="212" t="s">
        <v>282</v>
      </c>
      <c r="E140" s="213" t="s">
        <v>702</v>
      </c>
      <c r="F140" s="214" t="s">
        <v>703</v>
      </c>
      <c r="G140" s="215" t="s">
        <v>323</v>
      </c>
      <c r="H140" s="216" t="n">
        <v>3</v>
      </c>
      <c r="I140" s="217"/>
      <c r="J140" s="216" t="n">
        <f aca="false">ROUND(I140*H140,3)</f>
        <v>0</v>
      </c>
      <c r="K140" s="218"/>
      <c r="L140" s="219"/>
      <c r="M140" s="220"/>
      <c r="N140" s="221" t="s">
        <v>42</v>
      </c>
      <c r="P140" s="183" t="n">
        <f aca="false">O140*H140</f>
        <v>0</v>
      </c>
      <c r="Q140" s="183" t="n">
        <v>5E-005</v>
      </c>
      <c r="R140" s="183" t="n">
        <f aca="false">Q140*H140</f>
        <v>0.00015</v>
      </c>
      <c r="S140" s="183" t="n">
        <v>0</v>
      </c>
      <c r="T140" s="184" t="n">
        <f aca="false">S140*H140</f>
        <v>0</v>
      </c>
      <c r="AR140" s="185" t="s">
        <v>681</v>
      </c>
      <c r="AT140" s="185" t="s">
        <v>282</v>
      </c>
      <c r="AU140" s="185" t="s">
        <v>90</v>
      </c>
      <c r="AY140" s="3" t="s">
        <v>163</v>
      </c>
      <c r="BE140" s="186" t="n">
        <f aca="false">IF(N140="základná",J140,0)</f>
        <v>0</v>
      </c>
      <c r="BF140" s="186" t="n">
        <f aca="false">IF(N140="znížená",J140,0)</f>
        <v>0</v>
      </c>
      <c r="BG140" s="186" t="n">
        <f aca="false">IF(N140="zákl. prenesená",J140,0)</f>
        <v>0</v>
      </c>
      <c r="BH140" s="186" t="n">
        <f aca="false">IF(N140="zníž. prenesená",J140,0)</f>
        <v>0</v>
      </c>
      <c r="BI140" s="186" t="n">
        <f aca="false">IF(N140="nulová",J140,0)</f>
        <v>0</v>
      </c>
      <c r="BJ140" s="3" t="s">
        <v>90</v>
      </c>
      <c r="BK140" s="187" t="n">
        <f aca="false">ROUND(I140*H140,3)</f>
        <v>0</v>
      </c>
      <c r="BL140" s="3" t="s">
        <v>495</v>
      </c>
      <c r="BM140" s="185" t="s">
        <v>300</v>
      </c>
    </row>
    <row r="141" s="22" customFormat="true" ht="16.5" hidden="false" customHeight="true" outlineLevel="0" collapsed="false">
      <c r="B141" s="173"/>
      <c r="C141" s="212" t="s">
        <v>243</v>
      </c>
      <c r="D141" s="212" t="s">
        <v>282</v>
      </c>
      <c r="E141" s="213" t="s">
        <v>704</v>
      </c>
      <c r="F141" s="214" t="s">
        <v>705</v>
      </c>
      <c r="G141" s="215" t="s">
        <v>323</v>
      </c>
      <c r="H141" s="216" t="n">
        <v>1</v>
      </c>
      <c r="I141" s="217"/>
      <c r="J141" s="216" t="n">
        <f aca="false">ROUND(I141*H141,3)</f>
        <v>0</v>
      </c>
      <c r="K141" s="218"/>
      <c r="L141" s="219"/>
      <c r="M141" s="220"/>
      <c r="N141" s="221" t="s">
        <v>42</v>
      </c>
      <c r="P141" s="183" t="n">
        <f aca="false">O141*H141</f>
        <v>0</v>
      </c>
      <c r="Q141" s="183" t="n">
        <v>5E-005</v>
      </c>
      <c r="R141" s="183" t="n">
        <f aca="false">Q141*H141</f>
        <v>5E-005</v>
      </c>
      <c r="S141" s="183" t="n">
        <v>0</v>
      </c>
      <c r="T141" s="184" t="n">
        <f aca="false">S141*H141</f>
        <v>0</v>
      </c>
      <c r="AR141" s="185" t="s">
        <v>681</v>
      </c>
      <c r="AT141" s="185" t="s">
        <v>282</v>
      </c>
      <c r="AU141" s="185" t="s">
        <v>90</v>
      </c>
      <c r="AY141" s="3" t="s">
        <v>163</v>
      </c>
      <c r="BE141" s="186" t="n">
        <f aca="false">IF(N141="základná",J141,0)</f>
        <v>0</v>
      </c>
      <c r="BF141" s="186" t="n">
        <f aca="false">IF(N141="znížená",J141,0)</f>
        <v>0</v>
      </c>
      <c r="BG141" s="186" t="n">
        <f aca="false">IF(N141="zákl. prenesená",J141,0)</f>
        <v>0</v>
      </c>
      <c r="BH141" s="186" t="n">
        <f aca="false">IF(N141="zníž. prenesená",J141,0)</f>
        <v>0</v>
      </c>
      <c r="BI141" s="186" t="n">
        <f aca="false">IF(N141="nulová",J141,0)</f>
        <v>0</v>
      </c>
      <c r="BJ141" s="3" t="s">
        <v>90</v>
      </c>
      <c r="BK141" s="187" t="n">
        <f aca="false">ROUND(I141*H141,3)</f>
        <v>0</v>
      </c>
      <c r="BL141" s="3" t="s">
        <v>495</v>
      </c>
      <c r="BM141" s="185" t="s">
        <v>308</v>
      </c>
    </row>
    <row r="142" s="22" customFormat="true" ht="33" hidden="false" customHeight="true" outlineLevel="0" collapsed="false">
      <c r="B142" s="173"/>
      <c r="C142" s="174" t="s">
        <v>248</v>
      </c>
      <c r="D142" s="174" t="s">
        <v>165</v>
      </c>
      <c r="E142" s="175" t="s">
        <v>706</v>
      </c>
      <c r="F142" s="176" t="s">
        <v>707</v>
      </c>
      <c r="G142" s="177" t="s">
        <v>323</v>
      </c>
      <c r="H142" s="178" t="n">
        <v>1</v>
      </c>
      <c r="I142" s="179"/>
      <c r="J142" s="178" t="n">
        <f aca="false">ROUND(I142*H142,3)</f>
        <v>0</v>
      </c>
      <c r="K142" s="180"/>
      <c r="L142" s="23"/>
      <c r="M142" s="181"/>
      <c r="N142" s="182" t="s">
        <v>42</v>
      </c>
      <c r="P142" s="183" t="n">
        <f aca="false">O142*H142</f>
        <v>0</v>
      </c>
      <c r="Q142" s="183" t="n">
        <v>0</v>
      </c>
      <c r="R142" s="183" t="n">
        <f aca="false">Q142*H142</f>
        <v>0</v>
      </c>
      <c r="S142" s="183" t="n">
        <v>0</v>
      </c>
      <c r="T142" s="184" t="n">
        <f aca="false">S142*H142</f>
        <v>0</v>
      </c>
      <c r="AR142" s="185" t="s">
        <v>495</v>
      </c>
      <c r="AT142" s="185" t="s">
        <v>165</v>
      </c>
      <c r="AU142" s="185" t="s">
        <v>90</v>
      </c>
      <c r="AY142" s="3" t="s">
        <v>163</v>
      </c>
      <c r="BE142" s="186" t="n">
        <f aca="false">IF(N142="základná",J142,0)</f>
        <v>0</v>
      </c>
      <c r="BF142" s="186" t="n">
        <f aca="false">IF(N142="znížená",J142,0)</f>
        <v>0</v>
      </c>
      <c r="BG142" s="186" t="n">
        <f aca="false">IF(N142="zákl. prenesená",J142,0)</f>
        <v>0</v>
      </c>
      <c r="BH142" s="186" t="n">
        <f aca="false">IF(N142="zníž. prenesená",J142,0)</f>
        <v>0</v>
      </c>
      <c r="BI142" s="186" t="n">
        <f aca="false">IF(N142="nulová",J142,0)</f>
        <v>0</v>
      </c>
      <c r="BJ142" s="3" t="s">
        <v>90</v>
      </c>
      <c r="BK142" s="187" t="n">
        <f aca="false">ROUND(I142*H142,3)</f>
        <v>0</v>
      </c>
      <c r="BL142" s="3" t="s">
        <v>495</v>
      </c>
      <c r="BM142" s="185" t="s">
        <v>320</v>
      </c>
    </row>
    <row r="143" s="22" customFormat="true" ht="16.5" hidden="false" customHeight="true" outlineLevel="0" collapsed="false">
      <c r="B143" s="173"/>
      <c r="C143" s="212" t="s">
        <v>252</v>
      </c>
      <c r="D143" s="212" t="s">
        <v>282</v>
      </c>
      <c r="E143" s="213" t="s">
        <v>708</v>
      </c>
      <c r="F143" s="214" t="s">
        <v>709</v>
      </c>
      <c r="G143" s="215" t="s">
        <v>323</v>
      </c>
      <c r="H143" s="216" t="n">
        <v>1</v>
      </c>
      <c r="I143" s="217"/>
      <c r="J143" s="216" t="n">
        <f aca="false">ROUND(I143*H143,3)</f>
        <v>0</v>
      </c>
      <c r="K143" s="218"/>
      <c r="L143" s="219"/>
      <c r="M143" s="220"/>
      <c r="N143" s="221" t="s">
        <v>42</v>
      </c>
      <c r="P143" s="183" t="n">
        <f aca="false">O143*H143</f>
        <v>0</v>
      </c>
      <c r="Q143" s="183" t="n">
        <v>7E-005</v>
      </c>
      <c r="R143" s="183" t="n">
        <f aca="false">Q143*H143</f>
        <v>7E-005</v>
      </c>
      <c r="S143" s="183" t="n">
        <v>0</v>
      </c>
      <c r="T143" s="184" t="n">
        <f aca="false">S143*H143</f>
        <v>0</v>
      </c>
      <c r="AR143" s="185" t="s">
        <v>681</v>
      </c>
      <c r="AT143" s="185" t="s">
        <v>282</v>
      </c>
      <c r="AU143" s="185" t="s">
        <v>90</v>
      </c>
      <c r="AY143" s="3" t="s">
        <v>163</v>
      </c>
      <c r="BE143" s="186" t="n">
        <f aca="false">IF(N143="základná",J143,0)</f>
        <v>0</v>
      </c>
      <c r="BF143" s="186" t="n">
        <f aca="false">IF(N143="znížená",J143,0)</f>
        <v>0</v>
      </c>
      <c r="BG143" s="186" t="n">
        <f aca="false">IF(N143="zákl. prenesená",J143,0)</f>
        <v>0</v>
      </c>
      <c r="BH143" s="186" t="n">
        <f aca="false">IF(N143="zníž. prenesená",J143,0)</f>
        <v>0</v>
      </c>
      <c r="BI143" s="186" t="n">
        <f aca="false">IF(N143="nulová",J143,0)</f>
        <v>0</v>
      </c>
      <c r="BJ143" s="3" t="s">
        <v>90</v>
      </c>
      <c r="BK143" s="187" t="n">
        <f aca="false">ROUND(I143*H143,3)</f>
        <v>0</v>
      </c>
      <c r="BL143" s="3" t="s">
        <v>495</v>
      </c>
      <c r="BM143" s="185" t="s">
        <v>331</v>
      </c>
    </row>
    <row r="144" s="22" customFormat="true" ht="16.5" hidden="false" customHeight="true" outlineLevel="0" collapsed="false">
      <c r="B144" s="173"/>
      <c r="C144" s="174" t="s">
        <v>258</v>
      </c>
      <c r="D144" s="174" t="s">
        <v>165</v>
      </c>
      <c r="E144" s="175" t="s">
        <v>710</v>
      </c>
      <c r="F144" s="176" t="s">
        <v>711</v>
      </c>
      <c r="G144" s="177" t="s">
        <v>323</v>
      </c>
      <c r="H144" s="178" t="n">
        <v>11</v>
      </c>
      <c r="I144" s="179"/>
      <c r="J144" s="178" t="n">
        <f aca="false">ROUND(I144*H144,3)</f>
        <v>0</v>
      </c>
      <c r="K144" s="180"/>
      <c r="L144" s="23"/>
      <c r="M144" s="181"/>
      <c r="N144" s="182" t="s">
        <v>42</v>
      </c>
      <c r="P144" s="183" t="n">
        <f aca="false">O144*H144</f>
        <v>0</v>
      </c>
      <c r="Q144" s="183" t="n">
        <v>0</v>
      </c>
      <c r="R144" s="183" t="n">
        <f aca="false">Q144*H144</f>
        <v>0</v>
      </c>
      <c r="S144" s="183" t="n">
        <v>0</v>
      </c>
      <c r="T144" s="184" t="n">
        <f aca="false">S144*H144</f>
        <v>0</v>
      </c>
      <c r="AR144" s="185" t="s">
        <v>495</v>
      </c>
      <c r="AT144" s="185" t="s">
        <v>165</v>
      </c>
      <c r="AU144" s="185" t="s">
        <v>90</v>
      </c>
      <c r="AY144" s="3" t="s">
        <v>163</v>
      </c>
      <c r="BE144" s="186" t="n">
        <f aca="false">IF(N144="základná",J144,0)</f>
        <v>0</v>
      </c>
      <c r="BF144" s="186" t="n">
        <f aca="false">IF(N144="znížená",J144,0)</f>
        <v>0</v>
      </c>
      <c r="BG144" s="186" t="n">
        <f aca="false">IF(N144="zákl. prenesená",J144,0)</f>
        <v>0</v>
      </c>
      <c r="BH144" s="186" t="n">
        <f aca="false">IF(N144="zníž. prenesená",J144,0)</f>
        <v>0</v>
      </c>
      <c r="BI144" s="186" t="n">
        <f aca="false">IF(N144="nulová",J144,0)</f>
        <v>0</v>
      </c>
      <c r="BJ144" s="3" t="s">
        <v>90</v>
      </c>
      <c r="BK144" s="187" t="n">
        <f aca="false">ROUND(I144*H144,3)</f>
        <v>0</v>
      </c>
      <c r="BL144" s="3" t="s">
        <v>495</v>
      </c>
      <c r="BM144" s="185" t="s">
        <v>342</v>
      </c>
    </row>
    <row r="145" s="22" customFormat="true" ht="16.5" hidden="false" customHeight="true" outlineLevel="0" collapsed="false">
      <c r="B145" s="173"/>
      <c r="C145" s="212" t="s">
        <v>263</v>
      </c>
      <c r="D145" s="212" t="s">
        <v>282</v>
      </c>
      <c r="E145" s="213" t="s">
        <v>712</v>
      </c>
      <c r="F145" s="214" t="s">
        <v>713</v>
      </c>
      <c r="G145" s="215" t="s">
        <v>323</v>
      </c>
      <c r="H145" s="216" t="n">
        <v>9</v>
      </c>
      <c r="I145" s="217"/>
      <c r="J145" s="216" t="n">
        <f aca="false">ROUND(I145*H145,3)</f>
        <v>0</v>
      </c>
      <c r="K145" s="218"/>
      <c r="L145" s="219"/>
      <c r="M145" s="220"/>
      <c r="N145" s="221" t="s">
        <v>42</v>
      </c>
      <c r="P145" s="183" t="n">
        <f aca="false">O145*H145</f>
        <v>0</v>
      </c>
      <c r="Q145" s="183" t="n">
        <v>0.00015</v>
      </c>
      <c r="R145" s="183" t="n">
        <f aca="false">Q145*H145</f>
        <v>0.00135</v>
      </c>
      <c r="S145" s="183" t="n">
        <v>0</v>
      </c>
      <c r="T145" s="184" t="n">
        <f aca="false">S145*H145</f>
        <v>0</v>
      </c>
      <c r="AR145" s="185" t="s">
        <v>681</v>
      </c>
      <c r="AT145" s="185" t="s">
        <v>282</v>
      </c>
      <c r="AU145" s="185" t="s">
        <v>90</v>
      </c>
      <c r="AY145" s="3" t="s">
        <v>163</v>
      </c>
      <c r="BE145" s="186" t="n">
        <f aca="false">IF(N145="základná",J145,0)</f>
        <v>0</v>
      </c>
      <c r="BF145" s="186" t="n">
        <f aca="false">IF(N145="znížená",J145,0)</f>
        <v>0</v>
      </c>
      <c r="BG145" s="186" t="n">
        <f aca="false">IF(N145="zákl. prenesená",J145,0)</f>
        <v>0</v>
      </c>
      <c r="BH145" s="186" t="n">
        <f aca="false">IF(N145="zníž. prenesená",J145,0)</f>
        <v>0</v>
      </c>
      <c r="BI145" s="186" t="n">
        <f aca="false">IF(N145="nulová",J145,0)</f>
        <v>0</v>
      </c>
      <c r="BJ145" s="3" t="s">
        <v>90</v>
      </c>
      <c r="BK145" s="187" t="n">
        <f aca="false">ROUND(I145*H145,3)</f>
        <v>0</v>
      </c>
      <c r="BL145" s="3" t="s">
        <v>495</v>
      </c>
      <c r="BM145" s="185" t="s">
        <v>351</v>
      </c>
    </row>
    <row r="146" s="22" customFormat="true" ht="16.5" hidden="false" customHeight="true" outlineLevel="0" collapsed="false">
      <c r="B146" s="173"/>
      <c r="C146" s="212" t="s">
        <v>267</v>
      </c>
      <c r="D146" s="212" t="s">
        <v>282</v>
      </c>
      <c r="E146" s="213" t="s">
        <v>714</v>
      </c>
      <c r="F146" s="214" t="s">
        <v>715</v>
      </c>
      <c r="G146" s="215" t="s">
        <v>323</v>
      </c>
      <c r="H146" s="216" t="n">
        <v>2</v>
      </c>
      <c r="I146" s="217"/>
      <c r="J146" s="216" t="n">
        <f aca="false">ROUND(I146*H146,3)</f>
        <v>0</v>
      </c>
      <c r="K146" s="218"/>
      <c r="L146" s="219"/>
      <c r="M146" s="220"/>
      <c r="N146" s="221" t="s">
        <v>42</v>
      </c>
      <c r="P146" s="183" t="n">
        <f aca="false">O146*H146</f>
        <v>0</v>
      </c>
      <c r="Q146" s="183" t="n">
        <v>0.00015</v>
      </c>
      <c r="R146" s="183" t="n">
        <f aca="false">Q146*H146</f>
        <v>0.0003</v>
      </c>
      <c r="S146" s="183" t="n">
        <v>0</v>
      </c>
      <c r="T146" s="184" t="n">
        <f aca="false">S146*H146</f>
        <v>0</v>
      </c>
      <c r="AR146" s="185" t="s">
        <v>681</v>
      </c>
      <c r="AT146" s="185" t="s">
        <v>282</v>
      </c>
      <c r="AU146" s="185" t="s">
        <v>90</v>
      </c>
      <c r="AY146" s="3" t="s">
        <v>163</v>
      </c>
      <c r="BE146" s="186" t="n">
        <f aca="false">IF(N146="základná",J146,0)</f>
        <v>0</v>
      </c>
      <c r="BF146" s="186" t="n">
        <f aca="false">IF(N146="znížená",J146,0)</f>
        <v>0</v>
      </c>
      <c r="BG146" s="186" t="n">
        <f aca="false">IF(N146="zákl. prenesená",J146,0)</f>
        <v>0</v>
      </c>
      <c r="BH146" s="186" t="n">
        <f aca="false">IF(N146="zníž. prenesená",J146,0)</f>
        <v>0</v>
      </c>
      <c r="BI146" s="186" t="n">
        <f aca="false">IF(N146="nulová",J146,0)</f>
        <v>0</v>
      </c>
      <c r="BJ146" s="3" t="s">
        <v>90</v>
      </c>
      <c r="BK146" s="187" t="n">
        <f aca="false">ROUND(I146*H146,3)</f>
        <v>0</v>
      </c>
      <c r="BL146" s="3" t="s">
        <v>495</v>
      </c>
      <c r="BM146" s="185" t="s">
        <v>361</v>
      </c>
    </row>
    <row r="147" s="22" customFormat="true" ht="24.2" hidden="false" customHeight="true" outlineLevel="0" collapsed="false">
      <c r="B147" s="173"/>
      <c r="C147" s="174" t="s">
        <v>6</v>
      </c>
      <c r="D147" s="174" t="s">
        <v>165</v>
      </c>
      <c r="E147" s="175" t="s">
        <v>716</v>
      </c>
      <c r="F147" s="176" t="s">
        <v>717</v>
      </c>
      <c r="G147" s="177" t="s">
        <v>323</v>
      </c>
      <c r="H147" s="178" t="n">
        <v>8</v>
      </c>
      <c r="I147" s="179"/>
      <c r="J147" s="178" t="n">
        <f aca="false">ROUND(I147*H147,3)</f>
        <v>0</v>
      </c>
      <c r="K147" s="180"/>
      <c r="L147" s="23"/>
      <c r="M147" s="181"/>
      <c r="N147" s="182" t="s">
        <v>42</v>
      </c>
      <c r="P147" s="183" t="n">
        <f aca="false">O147*H147</f>
        <v>0</v>
      </c>
      <c r="Q147" s="183" t="n">
        <v>0</v>
      </c>
      <c r="R147" s="183" t="n">
        <f aca="false">Q147*H147</f>
        <v>0</v>
      </c>
      <c r="S147" s="183" t="n">
        <v>0</v>
      </c>
      <c r="T147" s="184" t="n">
        <f aca="false">S147*H147</f>
        <v>0</v>
      </c>
      <c r="AR147" s="185" t="s">
        <v>495</v>
      </c>
      <c r="AT147" s="185" t="s">
        <v>165</v>
      </c>
      <c r="AU147" s="185" t="s">
        <v>90</v>
      </c>
      <c r="AY147" s="3" t="s">
        <v>163</v>
      </c>
      <c r="BE147" s="186" t="n">
        <f aca="false">IF(N147="základná",J147,0)</f>
        <v>0</v>
      </c>
      <c r="BF147" s="186" t="n">
        <f aca="false">IF(N147="znížená",J147,0)</f>
        <v>0</v>
      </c>
      <c r="BG147" s="186" t="n">
        <f aca="false">IF(N147="zákl. prenesená",J147,0)</f>
        <v>0</v>
      </c>
      <c r="BH147" s="186" t="n">
        <f aca="false">IF(N147="zníž. prenesená",J147,0)</f>
        <v>0</v>
      </c>
      <c r="BI147" s="186" t="n">
        <f aca="false">IF(N147="nulová",J147,0)</f>
        <v>0</v>
      </c>
      <c r="BJ147" s="3" t="s">
        <v>90</v>
      </c>
      <c r="BK147" s="187" t="n">
        <f aca="false">ROUND(I147*H147,3)</f>
        <v>0</v>
      </c>
      <c r="BL147" s="3" t="s">
        <v>495</v>
      </c>
      <c r="BM147" s="185" t="s">
        <v>369</v>
      </c>
    </row>
    <row r="148" s="22" customFormat="true" ht="16.5" hidden="false" customHeight="true" outlineLevel="0" collapsed="false">
      <c r="B148" s="173"/>
      <c r="C148" s="212" t="s">
        <v>275</v>
      </c>
      <c r="D148" s="212" t="s">
        <v>282</v>
      </c>
      <c r="E148" s="213" t="s">
        <v>718</v>
      </c>
      <c r="F148" s="214" t="s">
        <v>719</v>
      </c>
      <c r="G148" s="215" t="s">
        <v>323</v>
      </c>
      <c r="H148" s="216" t="n">
        <v>8</v>
      </c>
      <c r="I148" s="217"/>
      <c r="J148" s="216" t="n">
        <f aca="false">ROUND(I148*H148,3)</f>
        <v>0</v>
      </c>
      <c r="K148" s="218"/>
      <c r="L148" s="219"/>
      <c r="M148" s="220"/>
      <c r="N148" s="221" t="s">
        <v>42</v>
      </c>
      <c r="P148" s="183" t="n">
        <f aca="false">O148*H148</f>
        <v>0</v>
      </c>
      <c r="Q148" s="183" t="n">
        <v>8E-005</v>
      </c>
      <c r="R148" s="183" t="n">
        <f aca="false">Q148*H148</f>
        <v>0.00064</v>
      </c>
      <c r="S148" s="183" t="n">
        <v>0</v>
      </c>
      <c r="T148" s="184" t="n">
        <f aca="false">S148*H148</f>
        <v>0</v>
      </c>
      <c r="AR148" s="185" t="s">
        <v>681</v>
      </c>
      <c r="AT148" s="185" t="s">
        <v>282</v>
      </c>
      <c r="AU148" s="185" t="s">
        <v>90</v>
      </c>
      <c r="AY148" s="3" t="s">
        <v>163</v>
      </c>
      <c r="BE148" s="186" t="n">
        <f aca="false">IF(N148="základná",J148,0)</f>
        <v>0</v>
      </c>
      <c r="BF148" s="186" t="n">
        <f aca="false">IF(N148="znížená",J148,0)</f>
        <v>0</v>
      </c>
      <c r="BG148" s="186" t="n">
        <f aca="false">IF(N148="zákl. prenesená",J148,0)</f>
        <v>0</v>
      </c>
      <c r="BH148" s="186" t="n">
        <f aca="false">IF(N148="zníž. prenesená",J148,0)</f>
        <v>0</v>
      </c>
      <c r="BI148" s="186" t="n">
        <f aca="false">IF(N148="nulová",J148,0)</f>
        <v>0</v>
      </c>
      <c r="BJ148" s="3" t="s">
        <v>90</v>
      </c>
      <c r="BK148" s="187" t="n">
        <f aca="false">ROUND(I148*H148,3)</f>
        <v>0</v>
      </c>
      <c r="BL148" s="3" t="s">
        <v>495</v>
      </c>
      <c r="BM148" s="185" t="s">
        <v>378</v>
      </c>
    </row>
    <row r="149" s="22" customFormat="true" ht="24.2" hidden="false" customHeight="true" outlineLevel="0" collapsed="false">
      <c r="B149" s="173"/>
      <c r="C149" s="174" t="s">
        <v>281</v>
      </c>
      <c r="D149" s="174" t="s">
        <v>165</v>
      </c>
      <c r="E149" s="175" t="s">
        <v>720</v>
      </c>
      <c r="F149" s="176" t="s">
        <v>721</v>
      </c>
      <c r="G149" s="177" t="s">
        <v>323</v>
      </c>
      <c r="H149" s="178" t="n">
        <v>20</v>
      </c>
      <c r="I149" s="179"/>
      <c r="J149" s="178" t="n">
        <f aca="false">ROUND(I149*H149,3)</f>
        <v>0</v>
      </c>
      <c r="K149" s="180"/>
      <c r="L149" s="23"/>
      <c r="M149" s="181"/>
      <c r="N149" s="182" t="s">
        <v>42</v>
      </c>
      <c r="P149" s="183" t="n">
        <f aca="false">O149*H149</f>
        <v>0</v>
      </c>
      <c r="Q149" s="183" t="n">
        <v>0</v>
      </c>
      <c r="R149" s="183" t="n">
        <f aca="false">Q149*H149</f>
        <v>0</v>
      </c>
      <c r="S149" s="183" t="n">
        <v>0</v>
      </c>
      <c r="T149" s="184" t="n">
        <f aca="false">S149*H149</f>
        <v>0</v>
      </c>
      <c r="AR149" s="185" t="s">
        <v>495</v>
      </c>
      <c r="AT149" s="185" t="s">
        <v>165</v>
      </c>
      <c r="AU149" s="185" t="s">
        <v>90</v>
      </c>
      <c r="AY149" s="3" t="s">
        <v>163</v>
      </c>
      <c r="BE149" s="186" t="n">
        <f aca="false">IF(N149="základná",J149,0)</f>
        <v>0</v>
      </c>
      <c r="BF149" s="186" t="n">
        <f aca="false">IF(N149="znížená",J149,0)</f>
        <v>0</v>
      </c>
      <c r="BG149" s="186" t="n">
        <f aca="false">IF(N149="zákl. prenesená",J149,0)</f>
        <v>0</v>
      </c>
      <c r="BH149" s="186" t="n">
        <f aca="false">IF(N149="zníž. prenesená",J149,0)</f>
        <v>0</v>
      </c>
      <c r="BI149" s="186" t="n">
        <f aca="false">IF(N149="nulová",J149,0)</f>
        <v>0</v>
      </c>
      <c r="BJ149" s="3" t="s">
        <v>90</v>
      </c>
      <c r="BK149" s="187" t="n">
        <f aca="false">ROUND(I149*H149,3)</f>
        <v>0</v>
      </c>
      <c r="BL149" s="3" t="s">
        <v>495</v>
      </c>
      <c r="BM149" s="185" t="s">
        <v>389</v>
      </c>
    </row>
    <row r="150" s="22" customFormat="true" ht="24.2" hidden="false" customHeight="true" outlineLevel="0" collapsed="false">
      <c r="B150" s="173"/>
      <c r="C150" s="212" t="s">
        <v>286</v>
      </c>
      <c r="D150" s="212" t="s">
        <v>282</v>
      </c>
      <c r="E150" s="213" t="s">
        <v>722</v>
      </c>
      <c r="F150" s="214" t="s">
        <v>723</v>
      </c>
      <c r="G150" s="215" t="s">
        <v>323</v>
      </c>
      <c r="H150" s="216" t="n">
        <v>20</v>
      </c>
      <c r="I150" s="217"/>
      <c r="J150" s="216" t="n">
        <f aca="false">ROUND(I150*H150,3)</f>
        <v>0</v>
      </c>
      <c r="K150" s="218"/>
      <c r="L150" s="219"/>
      <c r="M150" s="220"/>
      <c r="N150" s="221" t="s">
        <v>42</v>
      </c>
      <c r="P150" s="183" t="n">
        <f aca="false">O150*H150</f>
        <v>0</v>
      </c>
      <c r="Q150" s="183" t="n">
        <v>7E-005</v>
      </c>
      <c r="R150" s="183" t="n">
        <f aca="false">Q150*H150</f>
        <v>0.0014</v>
      </c>
      <c r="S150" s="183" t="n">
        <v>0</v>
      </c>
      <c r="T150" s="184" t="n">
        <f aca="false">S150*H150</f>
        <v>0</v>
      </c>
      <c r="AR150" s="185" t="s">
        <v>681</v>
      </c>
      <c r="AT150" s="185" t="s">
        <v>282</v>
      </c>
      <c r="AU150" s="185" t="s">
        <v>90</v>
      </c>
      <c r="AY150" s="3" t="s">
        <v>163</v>
      </c>
      <c r="BE150" s="186" t="n">
        <f aca="false">IF(N150="základná",J150,0)</f>
        <v>0</v>
      </c>
      <c r="BF150" s="186" t="n">
        <f aca="false">IF(N150="znížená",J150,0)</f>
        <v>0</v>
      </c>
      <c r="BG150" s="186" t="n">
        <f aca="false">IF(N150="zákl. prenesená",J150,0)</f>
        <v>0</v>
      </c>
      <c r="BH150" s="186" t="n">
        <f aca="false">IF(N150="zníž. prenesená",J150,0)</f>
        <v>0</v>
      </c>
      <c r="BI150" s="186" t="n">
        <f aca="false">IF(N150="nulová",J150,0)</f>
        <v>0</v>
      </c>
      <c r="BJ150" s="3" t="s">
        <v>90</v>
      </c>
      <c r="BK150" s="187" t="n">
        <f aca="false">ROUND(I150*H150,3)</f>
        <v>0</v>
      </c>
      <c r="BL150" s="3" t="s">
        <v>495</v>
      </c>
      <c r="BM150" s="185" t="s">
        <v>401</v>
      </c>
    </row>
    <row r="151" s="22" customFormat="true" ht="16.5" hidden="false" customHeight="true" outlineLevel="0" collapsed="false">
      <c r="B151" s="173"/>
      <c r="C151" s="174" t="s">
        <v>291</v>
      </c>
      <c r="D151" s="174" t="s">
        <v>165</v>
      </c>
      <c r="E151" s="175" t="s">
        <v>724</v>
      </c>
      <c r="F151" s="176" t="s">
        <v>725</v>
      </c>
      <c r="G151" s="177" t="s">
        <v>323</v>
      </c>
      <c r="H151" s="178" t="n">
        <v>11</v>
      </c>
      <c r="I151" s="179"/>
      <c r="J151" s="178" t="n">
        <f aca="false">ROUND(I151*H151,3)</f>
        <v>0</v>
      </c>
      <c r="K151" s="180"/>
      <c r="L151" s="23"/>
      <c r="M151" s="181"/>
      <c r="N151" s="182" t="s">
        <v>42</v>
      </c>
      <c r="P151" s="183" t="n">
        <f aca="false">O151*H151</f>
        <v>0</v>
      </c>
      <c r="Q151" s="183" t="n">
        <v>0</v>
      </c>
      <c r="R151" s="183" t="n">
        <f aca="false">Q151*H151</f>
        <v>0</v>
      </c>
      <c r="S151" s="183" t="n">
        <v>0</v>
      </c>
      <c r="T151" s="184" t="n">
        <f aca="false">S151*H151</f>
        <v>0</v>
      </c>
      <c r="AR151" s="185" t="s">
        <v>495</v>
      </c>
      <c r="AT151" s="185" t="s">
        <v>165</v>
      </c>
      <c r="AU151" s="185" t="s">
        <v>90</v>
      </c>
      <c r="AY151" s="3" t="s">
        <v>163</v>
      </c>
      <c r="BE151" s="186" t="n">
        <f aca="false">IF(N151="základná",J151,0)</f>
        <v>0</v>
      </c>
      <c r="BF151" s="186" t="n">
        <f aca="false">IF(N151="znížená",J151,0)</f>
        <v>0</v>
      </c>
      <c r="BG151" s="186" t="n">
        <f aca="false">IF(N151="zákl. prenesená",J151,0)</f>
        <v>0</v>
      </c>
      <c r="BH151" s="186" t="n">
        <f aca="false">IF(N151="zníž. prenesená",J151,0)</f>
        <v>0</v>
      </c>
      <c r="BI151" s="186" t="n">
        <f aca="false">IF(N151="nulová",J151,0)</f>
        <v>0</v>
      </c>
      <c r="BJ151" s="3" t="s">
        <v>90</v>
      </c>
      <c r="BK151" s="187" t="n">
        <f aca="false">ROUND(I151*H151,3)</f>
        <v>0</v>
      </c>
      <c r="BL151" s="3" t="s">
        <v>495</v>
      </c>
      <c r="BM151" s="185" t="s">
        <v>412</v>
      </c>
    </row>
    <row r="152" s="22" customFormat="true" ht="21.75" hidden="false" customHeight="true" outlineLevel="0" collapsed="false">
      <c r="B152" s="173"/>
      <c r="C152" s="212" t="s">
        <v>296</v>
      </c>
      <c r="D152" s="212" t="s">
        <v>282</v>
      </c>
      <c r="E152" s="213" t="s">
        <v>726</v>
      </c>
      <c r="F152" s="214" t="s">
        <v>727</v>
      </c>
      <c r="G152" s="215" t="s">
        <v>323</v>
      </c>
      <c r="H152" s="216" t="n">
        <v>4</v>
      </c>
      <c r="I152" s="217"/>
      <c r="J152" s="216" t="n">
        <f aca="false">ROUND(I152*H152,3)</f>
        <v>0</v>
      </c>
      <c r="K152" s="218"/>
      <c r="L152" s="219"/>
      <c r="M152" s="220"/>
      <c r="N152" s="221" t="s">
        <v>42</v>
      </c>
      <c r="P152" s="183" t="n">
        <f aca="false">O152*H152</f>
        <v>0</v>
      </c>
      <c r="Q152" s="183" t="n">
        <v>0.00042</v>
      </c>
      <c r="R152" s="183" t="n">
        <f aca="false">Q152*H152</f>
        <v>0.00168</v>
      </c>
      <c r="S152" s="183" t="n">
        <v>0</v>
      </c>
      <c r="T152" s="184" t="n">
        <f aca="false">S152*H152</f>
        <v>0</v>
      </c>
      <c r="AR152" s="185" t="s">
        <v>681</v>
      </c>
      <c r="AT152" s="185" t="s">
        <v>282</v>
      </c>
      <c r="AU152" s="185" t="s">
        <v>90</v>
      </c>
      <c r="AY152" s="3" t="s">
        <v>163</v>
      </c>
      <c r="BE152" s="186" t="n">
        <f aca="false">IF(N152="základná",J152,0)</f>
        <v>0</v>
      </c>
      <c r="BF152" s="186" t="n">
        <f aca="false">IF(N152="znížená",J152,0)</f>
        <v>0</v>
      </c>
      <c r="BG152" s="186" t="n">
        <f aca="false">IF(N152="zákl. prenesená",J152,0)</f>
        <v>0</v>
      </c>
      <c r="BH152" s="186" t="n">
        <f aca="false">IF(N152="zníž. prenesená",J152,0)</f>
        <v>0</v>
      </c>
      <c r="BI152" s="186" t="n">
        <f aca="false">IF(N152="nulová",J152,0)</f>
        <v>0</v>
      </c>
      <c r="BJ152" s="3" t="s">
        <v>90</v>
      </c>
      <c r="BK152" s="187" t="n">
        <f aca="false">ROUND(I152*H152,3)</f>
        <v>0</v>
      </c>
      <c r="BL152" s="3" t="s">
        <v>495</v>
      </c>
      <c r="BM152" s="185" t="s">
        <v>425</v>
      </c>
    </row>
    <row r="153" s="22" customFormat="true" ht="21.75" hidden="false" customHeight="true" outlineLevel="0" collapsed="false">
      <c r="B153" s="173"/>
      <c r="C153" s="212" t="s">
        <v>300</v>
      </c>
      <c r="D153" s="212" t="s">
        <v>282</v>
      </c>
      <c r="E153" s="213" t="s">
        <v>728</v>
      </c>
      <c r="F153" s="214" t="s">
        <v>729</v>
      </c>
      <c r="G153" s="215" t="s">
        <v>323</v>
      </c>
      <c r="H153" s="216" t="n">
        <v>2</v>
      </c>
      <c r="I153" s="217"/>
      <c r="J153" s="216" t="n">
        <f aca="false">ROUND(I153*H153,3)</f>
        <v>0</v>
      </c>
      <c r="K153" s="218"/>
      <c r="L153" s="219"/>
      <c r="M153" s="220"/>
      <c r="N153" s="221" t="s">
        <v>42</v>
      </c>
      <c r="P153" s="183" t="n">
        <f aca="false">O153*H153</f>
        <v>0</v>
      </c>
      <c r="Q153" s="183" t="n">
        <v>0.00042</v>
      </c>
      <c r="R153" s="183" t="n">
        <f aca="false">Q153*H153</f>
        <v>0.00084</v>
      </c>
      <c r="S153" s="183" t="n">
        <v>0</v>
      </c>
      <c r="T153" s="184" t="n">
        <f aca="false">S153*H153</f>
        <v>0</v>
      </c>
      <c r="AR153" s="185" t="s">
        <v>681</v>
      </c>
      <c r="AT153" s="185" t="s">
        <v>282</v>
      </c>
      <c r="AU153" s="185" t="s">
        <v>90</v>
      </c>
      <c r="AY153" s="3" t="s">
        <v>163</v>
      </c>
      <c r="BE153" s="186" t="n">
        <f aca="false">IF(N153="základná",J153,0)</f>
        <v>0</v>
      </c>
      <c r="BF153" s="186" t="n">
        <f aca="false">IF(N153="znížená",J153,0)</f>
        <v>0</v>
      </c>
      <c r="BG153" s="186" t="n">
        <f aca="false">IF(N153="zákl. prenesená",J153,0)</f>
        <v>0</v>
      </c>
      <c r="BH153" s="186" t="n">
        <f aca="false">IF(N153="zníž. prenesená",J153,0)</f>
        <v>0</v>
      </c>
      <c r="BI153" s="186" t="n">
        <f aca="false">IF(N153="nulová",J153,0)</f>
        <v>0</v>
      </c>
      <c r="BJ153" s="3" t="s">
        <v>90</v>
      </c>
      <c r="BK153" s="187" t="n">
        <f aca="false">ROUND(I153*H153,3)</f>
        <v>0</v>
      </c>
      <c r="BL153" s="3" t="s">
        <v>495</v>
      </c>
      <c r="BM153" s="185" t="s">
        <v>434</v>
      </c>
    </row>
    <row r="154" s="22" customFormat="true" ht="21.75" hidden="false" customHeight="true" outlineLevel="0" collapsed="false">
      <c r="B154" s="173"/>
      <c r="C154" s="212" t="s">
        <v>304</v>
      </c>
      <c r="D154" s="212" t="s">
        <v>282</v>
      </c>
      <c r="E154" s="213" t="s">
        <v>730</v>
      </c>
      <c r="F154" s="214" t="s">
        <v>731</v>
      </c>
      <c r="G154" s="215" t="s">
        <v>323</v>
      </c>
      <c r="H154" s="216" t="n">
        <v>1</v>
      </c>
      <c r="I154" s="217"/>
      <c r="J154" s="216" t="n">
        <f aca="false">ROUND(I154*H154,3)</f>
        <v>0</v>
      </c>
      <c r="K154" s="218"/>
      <c r="L154" s="219"/>
      <c r="M154" s="220"/>
      <c r="N154" s="221" t="s">
        <v>42</v>
      </c>
      <c r="P154" s="183" t="n">
        <f aca="false">O154*H154</f>
        <v>0</v>
      </c>
      <c r="Q154" s="183" t="n">
        <v>0.00042</v>
      </c>
      <c r="R154" s="183" t="n">
        <f aca="false">Q154*H154</f>
        <v>0.00042</v>
      </c>
      <c r="S154" s="183" t="n">
        <v>0</v>
      </c>
      <c r="T154" s="184" t="n">
        <f aca="false">S154*H154</f>
        <v>0</v>
      </c>
      <c r="AR154" s="185" t="s">
        <v>681</v>
      </c>
      <c r="AT154" s="185" t="s">
        <v>282</v>
      </c>
      <c r="AU154" s="185" t="s">
        <v>90</v>
      </c>
      <c r="AY154" s="3" t="s">
        <v>163</v>
      </c>
      <c r="BE154" s="186" t="n">
        <f aca="false">IF(N154="základná",J154,0)</f>
        <v>0</v>
      </c>
      <c r="BF154" s="186" t="n">
        <f aca="false">IF(N154="znížená",J154,0)</f>
        <v>0</v>
      </c>
      <c r="BG154" s="186" t="n">
        <f aca="false">IF(N154="zákl. prenesená",J154,0)</f>
        <v>0</v>
      </c>
      <c r="BH154" s="186" t="n">
        <f aca="false">IF(N154="zníž. prenesená",J154,0)</f>
        <v>0</v>
      </c>
      <c r="BI154" s="186" t="n">
        <f aca="false">IF(N154="nulová",J154,0)</f>
        <v>0</v>
      </c>
      <c r="BJ154" s="3" t="s">
        <v>90</v>
      </c>
      <c r="BK154" s="187" t="n">
        <f aca="false">ROUND(I154*H154,3)</f>
        <v>0</v>
      </c>
      <c r="BL154" s="3" t="s">
        <v>495</v>
      </c>
      <c r="BM154" s="185" t="s">
        <v>443</v>
      </c>
    </row>
    <row r="155" s="22" customFormat="true" ht="21.75" hidden="false" customHeight="true" outlineLevel="0" collapsed="false">
      <c r="B155" s="173"/>
      <c r="C155" s="212" t="s">
        <v>308</v>
      </c>
      <c r="D155" s="212" t="s">
        <v>282</v>
      </c>
      <c r="E155" s="213" t="s">
        <v>732</v>
      </c>
      <c r="F155" s="214" t="s">
        <v>733</v>
      </c>
      <c r="G155" s="215" t="s">
        <v>323</v>
      </c>
      <c r="H155" s="216" t="n">
        <v>1</v>
      </c>
      <c r="I155" s="217"/>
      <c r="J155" s="216" t="n">
        <f aca="false">ROUND(I155*H155,3)</f>
        <v>0</v>
      </c>
      <c r="K155" s="218"/>
      <c r="L155" s="219"/>
      <c r="M155" s="220"/>
      <c r="N155" s="221" t="s">
        <v>42</v>
      </c>
      <c r="P155" s="183" t="n">
        <f aca="false">O155*H155</f>
        <v>0</v>
      </c>
      <c r="Q155" s="183" t="n">
        <v>0.00042</v>
      </c>
      <c r="R155" s="183" t="n">
        <f aca="false">Q155*H155</f>
        <v>0.00042</v>
      </c>
      <c r="S155" s="183" t="n">
        <v>0</v>
      </c>
      <c r="T155" s="184" t="n">
        <f aca="false">S155*H155</f>
        <v>0</v>
      </c>
      <c r="AR155" s="185" t="s">
        <v>681</v>
      </c>
      <c r="AT155" s="185" t="s">
        <v>282</v>
      </c>
      <c r="AU155" s="185" t="s">
        <v>90</v>
      </c>
      <c r="AY155" s="3" t="s">
        <v>163</v>
      </c>
      <c r="BE155" s="186" t="n">
        <f aca="false">IF(N155="základná",J155,0)</f>
        <v>0</v>
      </c>
      <c r="BF155" s="186" t="n">
        <f aca="false">IF(N155="znížená",J155,0)</f>
        <v>0</v>
      </c>
      <c r="BG155" s="186" t="n">
        <f aca="false">IF(N155="zákl. prenesená",J155,0)</f>
        <v>0</v>
      </c>
      <c r="BH155" s="186" t="n">
        <f aca="false">IF(N155="zníž. prenesená",J155,0)</f>
        <v>0</v>
      </c>
      <c r="BI155" s="186" t="n">
        <f aca="false">IF(N155="nulová",J155,0)</f>
        <v>0</v>
      </c>
      <c r="BJ155" s="3" t="s">
        <v>90</v>
      </c>
      <c r="BK155" s="187" t="n">
        <f aca="false">ROUND(I155*H155,3)</f>
        <v>0</v>
      </c>
      <c r="BL155" s="3" t="s">
        <v>495</v>
      </c>
      <c r="BM155" s="185" t="s">
        <v>454</v>
      </c>
    </row>
    <row r="156" s="22" customFormat="true" ht="21.75" hidden="false" customHeight="true" outlineLevel="0" collapsed="false">
      <c r="B156" s="173"/>
      <c r="C156" s="212" t="s">
        <v>316</v>
      </c>
      <c r="D156" s="212" t="s">
        <v>282</v>
      </c>
      <c r="E156" s="213" t="s">
        <v>734</v>
      </c>
      <c r="F156" s="214" t="s">
        <v>735</v>
      </c>
      <c r="G156" s="215" t="s">
        <v>323</v>
      </c>
      <c r="H156" s="216" t="n">
        <v>3</v>
      </c>
      <c r="I156" s="217"/>
      <c r="J156" s="216" t="n">
        <f aca="false">ROUND(I156*H156,3)</f>
        <v>0</v>
      </c>
      <c r="K156" s="218"/>
      <c r="L156" s="219"/>
      <c r="M156" s="220"/>
      <c r="N156" s="221" t="s">
        <v>42</v>
      </c>
      <c r="P156" s="183" t="n">
        <f aca="false">O156*H156</f>
        <v>0</v>
      </c>
      <c r="Q156" s="183" t="n">
        <v>0.00042</v>
      </c>
      <c r="R156" s="183" t="n">
        <f aca="false">Q156*H156</f>
        <v>0.00126</v>
      </c>
      <c r="S156" s="183" t="n">
        <v>0</v>
      </c>
      <c r="T156" s="184" t="n">
        <f aca="false">S156*H156</f>
        <v>0</v>
      </c>
      <c r="AR156" s="185" t="s">
        <v>681</v>
      </c>
      <c r="AT156" s="185" t="s">
        <v>282</v>
      </c>
      <c r="AU156" s="185" t="s">
        <v>90</v>
      </c>
      <c r="AY156" s="3" t="s">
        <v>163</v>
      </c>
      <c r="BE156" s="186" t="n">
        <f aca="false">IF(N156="základná",J156,0)</f>
        <v>0</v>
      </c>
      <c r="BF156" s="186" t="n">
        <f aca="false">IF(N156="znížená",J156,0)</f>
        <v>0</v>
      </c>
      <c r="BG156" s="186" t="n">
        <f aca="false">IF(N156="zákl. prenesená",J156,0)</f>
        <v>0</v>
      </c>
      <c r="BH156" s="186" t="n">
        <f aca="false">IF(N156="zníž. prenesená",J156,0)</f>
        <v>0</v>
      </c>
      <c r="BI156" s="186" t="n">
        <f aca="false">IF(N156="nulová",J156,0)</f>
        <v>0</v>
      </c>
      <c r="BJ156" s="3" t="s">
        <v>90</v>
      </c>
      <c r="BK156" s="187" t="n">
        <f aca="false">ROUND(I156*H156,3)</f>
        <v>0</v>
      </c>
      <c r="BL156" s="3" t="s">
        <v>495</v>
      </c>
      <c r="BM156" s="185" t="s">
        <v>462</v>
      </c>
    </row>
    <row r="157" s="22" customFormat="true" ht="21.75" hidden="false" customHeight="true" outlineLevel="0" collapsed="false">
      <c r="B157" s="173"/>
      <c r="C157" s="174" t="s">
        <v>320</v>
      </c>
      <c r="D157" s="174" t="s">
        <v>165</v>
      </c>
      <c r="E157" s="175" t="s">
        <v>736</v>
      </c>
      <c r="F157" s="176" t="s">
        <v>737</v>
      </c>
      <c r="G157" s="177" t="s">
        <v>323</v>
      </c>
      <c r="H157" s="178" t="n">
        <v>30</v>
      </c>
      <c r="I157" s="179"/>
      <c r="J157" s="178" t="n">
        <f aca="false">ROUND(I157*H157,3)</f>
        <v>0</v>
      </c>
      <c r="K157" s="180"/>
      <c r="L157" s="23"/>
      <c r="M157" s="181"/>
      <c r="N157" s="182" t="s">
        <v>42</v>
      </c>
      <c r="P157" s="183" t="n">
        <f aca="false">O157*H157</f>
        <v>0</v>
      </c>
      <c r="Q157" s="183" t="n">
        <v>0</v>
      </c>
      <c r="R157" s="183" t="n">
        <f aca="false">Q157*H157</f>
        <v>0</v>
      </c>
      <c r="S157" s="183" t="n">
        <v>0</v>
      </c>
      <c r="T157" s="184" t="n">
        <f aca="false">S157*H157</f>
        <v>0</v>
      </c>
      <c r="AR157" s="185" t="s">
        <v>495</v>
      </c>
      <c r="AT157" s="185" t="s">
        <v>165</v>
      </c>
      <c r="AU157" s="185" t="s">
        <v>90</v>
      </c>
      <c r="AY157" s="3" t="s">
        <v>163</v>
      </c>
      <c r="BE157" s="186" t="n">
        <f aca="false">IF(N157="základná",J157,0)</f>
        <v>0</v>
      </c>
      <c r="BF157" s="186" t="n">
        <f aca="false">IF(N157="znížená",J157,0)</f>
        <v>0</v>
      </c>
      <c r="BG157" s="186" t="n">
        <f aca="false">IF(N157="zákl. prenesená",J157,0)</f>
        <v>0</v>
      </c>
      <c r="BH157" s="186" t="n">
        <f aca="false">IF(N157="zníž. prenesená",J157,0)</f>
        <v>0</v>
      </c>
      <c r="BI157" s="186" t="n">
        <f aca="false">IF(N157="nulová",J157,0)</f>
        <v>0</v>
      </c>
      <c r="BJ157" s="3" t="s">
        <v>90</v>
      </c>
      <c r="BK157" s="187" t="n">
        <f aca="false">ROUND(I157*H157,3)</f>
        <v>0</v>
      </c>
      <c r="BL157" s="3" t="s">
        <v>495</v>
      </c>
      <c r="BM157" s="185" t="s">
        <v>472</v>
      </c>
    </row>
    <row r="158" s="22" customFormat="true" ht="33" hidden="false" customHeight="true" outlineLevel="0" collapsed="false">
      <c r="B158" s="173"/>
      <c r="C158" s="212" t="s">
        <v>326</v>
      </c>
      <c r="D158" s="212" t="s">
        <v>282</v>
      </c>
      <c r="E158" s="213" t="s">
        <v>738</v>
      </c>
      <c r="F158" s="214" t="s">
        <v>739</v>
      </c>
      <c r="G158" s="215" t="s">
        <v>323</v>
      </c>
      <c r="H158" s="216" t="n">
        <v>10</v>
      </c>
      <c r="I158" s="217"/>
      <c r="J158" s="216" t="n">
        <f aca="false">ROUND(I158*H158,3)</f>
        <v>0</v>
      </c>
      <c r="K158" s="218"/>
      <c r="L158" s="219"/>
      <c r="M158" s="220"/>
      <c r="N158" s="221" t="s">
        <v>42</v>
      </c>
      <c r="P158" s="183" t="n">
        <f aca="false">O158*H158</f>
        <v>0</v>
      </c>
      <c r="Q158" s="183" t="n">
        <v>0.00025</v>
      </c>
      <c r="R158" s="183" t="n">
        <f aca="false">Q158*H158</f>
        <v>0.0025</v>
      </c>
      <c r="S158" s="183" t="n">
        <v>0</v>
      </c>
      <c r="T158" s="184" t="n">
        <f aca="false">S158*H158</f>
        <v>0</v>
      </c>
      <c r="AR158" s="185" t="s">
        <v>681</v>
      </c>
      <c r="AT158" s="185" t="s">
        <v>282</v>
      </c>
      <c r="AU158" s="185" t="s">
        <v>90</v>
      </c>
      <c r="AY158" s="3" t="s">
        <v>163</v>
      </c>
      <c r="BE158" s="186" t="n">
        <f aca="false">IF(N158="základná",J158,0)</f>
        <v>0</v>
      </c>
      <c r="BF158" s="186" t="n">
        <f aca="false">IF(N158="znížená",J158,0)</f>
        <v>0</v>
      </c>
      <c r="BG158" s="186" t="n">
        <f aca="false">IF(N158="zákl. prenesená",J158,0)</f>
        <v>0</v>
      </c>
      <c r="BH158" s="186" t="n">
        <f aca="false">IF(N158="zníž. prenesená",J158,0)</f>
        <v>0</v>
      </c>
      <c r="BI158" s="186" t="n">
        <f aca="false">IF(N158="nulová",J158,0)</f>
        <v>0</v>
      </c>
      <c r="BJ158" s="3" t="s">
        <v>90</v>
      </c>
      <c r="BK158" s="187" t="n">
        <f aca="false">ROUND(I158*H158,3)</f>
        <v>0</v>
      </c>
      <c r="BL158" s="3" t="s">
        <v>495</v>
      </c>
      <c r="BM158" s="185" t="s">
        <v>483</v>
      </c>
    </row>
    <row r="159" s="22" customFormat="true" ht="33" hidden="false" customHeight="true" outlineLevel="0" collapsed="false">
      <c r="B159" s="173"/>
      <c r="C159" s="212" t="s">
        <v>331</v>
      </c>
      <c r="D159" s="212" t="s">
        <v>282</v>
      </c>
      <c r="E159" s="213" t="s">
        <v>740</v>
      </c>
      <c r="F159" s="214" t="s">
        <v>741</v>
      </c>
      <c r="G159" s="215" t="s">
        <v>323</v>
      </c>
      <c r="H159" s="216" t="n">
        <v>20</v>
      </c>
      <c r="I159" s="217"/>
      <c r="J159" s="216" t="n">
        <f aca="false">ROUND(I159*H159,3)</f>
        <v>0</v>
      </c>
      <c r="K159" s="218"/>
      <c r="L159" s="219"/>
      <c r="M159" s="220"/>
      <c r="N159" s="221" t="s">
        <v>42</v>
      </c>
      <c r="P159" s="183" t="n">
        <f aca="false">O159*H159</f>
        <v>0</v>
      </c>
      <c r="Q159" s="183" t="n">
        <v>0.00025</v>
      </c>
      <c r="R159" s="183" t="n">
        <f aca="false">Q159*H159</f>
        <v>0.005</v>
      </c>
      <c r="S159" s="183" t="n">
        <v>0</v>
      </c>
      <c r="T159" s="184" t="n">
        <f aca="false">S159*H159</f>
        <v>0</v>
      </c>
      <c r="AR159" s="185" t="s">
        <v>681</v>
      </c>
      <c r="AT159" s="185" t="s">
        <v>282</v>
      </c>
      <c r="AU159" s="185" t="s">
        <v>90</v>
      </c>
      <c r="AY159" s="3" t="s">
        <v>163</v>
      </c>
      <c r="BE159" s="186" t="n">
        <f aca="false">IF(N159="základná",J159,0)</f>
        <v>0</v>
      </c>
      <c r="BF159" s="186" t="n">
        <f aca="false">IF(N159="znížená",J159,0)</f>
        <v>0</v>
      </c>
      <c r="BG159" s="186" t="n">
        <f aca="false">IF(N159="zákl. prenesená",J159,0)</f>
        <v>0</v>
      </c>
      <c r="BH159" s="186" t="n">
        <f aca="false">IF(N159="zníž. prenesená",J159,0)</f>
        <v>0</v>
      </c>
      <c r="BI159" s="186" t="n">
        <f aca="false">IF(N159="nulová",J159,0)</f>
        <v>0</v>
      </c>
      <c r="BJ159" s="3" t="s">
        <v>90</v>
      </c>
      <c r="BK159" s="187" t="n">
        <f aca="false">ROUND(I159*H159,3)</f>
        <v>0</v>
      </c>
      <c r="BL159" s="3" t="s">
        <v>495</v>
      </c>
      <c r="BM159" s="185" t="s">
        <v>495</v>
      </c>
    </row>
    <row r="160" s="22" customFormat="true" ht="16.5" hidden="false" customHeight="true" outlineLevel="0" collapsed="false">
      <c r="B160" s="173"/>
      <c r="C160" s="174" t="s">
        <v>337</v>
      </c>
      <c r="D160" s="174" t="s">
        <v>165</v>
      </c>
      <c r="E160" s="175" t="s">
        <v>742</v>
      </c>
      <c r="F160" s="176" t="s">
        <v>743</v>
      </c>
      <c r="G160" s="177" t="s">
        <v>323</v>
      </c>
      <c r="H160" s="178" t="n">
        <v>11</v>
      </c>
      <c r="I160" s="179"/>
      <c r="J160" s="178" t="n">
        <f aca="false">ROUND(I160*H160,3)</f>
        <v>0</v>
      </c>
      <c r="K160" s="180"/>
      <c r="L160" s="23"/>
      <c r="M160" s="181"/>
      <c r="N160" s="182" t="s">
        <v>42</v>
      </c>
      <c r="P160" s="183" t="n">
        <f aca="false">O160*H160</f>
        <v>0</v>
      </c>
      <c r="Q160" s="183" t="n">
        <v>0</v>
      </c>
      <c r="R160" s="183" t="n">
        <f aca="false">Q160*H160</f>
        <v>0</v>
      </c>
      <c r="S160" s="183" t="n">
        <v>0</v>
      </c>
      <c r="T160" s="184" t="n">
        <f aca="false">S160*H160</f>
        <v>0</v>
      </c>
      <c r="AR160" s="185" t="s">
        <v>495</v>
      </c>
      <c r="AT160" s="185" t="s">
        <v>165</v>
      </c>
      <c r="AU160" s="185" t="s">
        <v>90</v>
      </c>
      <c r="AY160" s="3" t="s">
        <v>163</v>
      </c>
      <c r="BE160" s="186" t="n">
        <f aca="false">IF(N160="základná",J160,0)</f>
        <v>0</v>
      </c>
      <c r="BF160" s="186" t="n">
        <f aca="false">IF(N160="znížená",J160,0)</f>
        <v>0</v>
      </c>
      <c r="BG160" s="186" t="n">
        <f aca="false">IF(N160="zákl. prenesená",J160,0)</f>
        <v>0</v>
      </c>
      <c r="BH160" s="186" t="n">
        <f aca="false">IF(N160="zníž. prenesená",J160,0)</f>
        <v>0</v>
      </c>
      <c r="BI160" s="186" t="n">
        <f aca="false">IF(N160="nulová",J160,0)</f>
        <v>0</v>
      </c>
      <c r="BJ160" s="3" t="s">
        <v>90</v>
      </c>
      <c r="BK160" s="187" t="n">
        <f aca="false">ROUND(I160*H160,3)</f>
        <v>0</v>
      </c>
      <c r="BL160" s="3" t="s">
        <v>495</v>
      </c>
      <c r="BM160" s="185" t="s">
        <v>504</v>
      </c>
    </row>
    <row r="161" s="22" customFormat="true" ht="24.2" hidden="false" customHeight="true" outlineLevel="0" collapsed="false">
      <c r="B161" s="173"/>
      <c r="C161" s="212" t="s">
        <v>342</v>
      </c>
      <c r="D161" s="212" t="s">
        <v>282</v>
      </c>
      <c r="E161" s="213" t="s">
        <v>744</v>
      </c>
      <c r="F161" s="214" t="s">
        <v>745</v>
      </c>
      <c r="G161" s="215" t="s">
        <v>323</v>
      </c>
      <c r="H161" s="216" t="n">
        <v>6</v>
      </c>
      <c r="I161" s="217"/>
      <c r="J161" s="216" t="n">
        <f aca="false">ROUND(I161*H161,3)</f>
        <v>0</v>
      </c>
      <c r="K161" s="218"/>
      <c r="L161" s="219"/>
      <c r="M161" s="220"/>
      <c r="N161" s="221" t="s">
        <v>42</v>
      </c>
      <c r="P161" s="183" t="n">
        <f aca="false">O161*H161</f>
        <v>0</v>
      </c>
      <c r="Q161" s="183" t="n">
        <v>0.00044</v>
      </c>
      <c r="R161" s="183" t="n">
        <f aca="false">Q161*H161</f>
        <v>0.00264</v>
      </c>
      <c r="S161" s="183" t="n">
        <v>0</v>
      </c>
      <c r="T161" s="184" t="n">
        <f aca="false">S161*H161</f>
        <v>0</v>
      </c>
      <c r="AR161" s="185" t="s">
        <v>681</v>
      </c>
      <c r="AT161" s="185" t="s">
        <v>282</v>
      </c>
      <c r="AU161" s="185" t="s">
        <v>90</v>
      </c>
      <c r="AY161" s="3" t="s">
        <v>163</v>
      </c>
      <c r="BE161" s="186" t="n">
        <f aca="false">IF(N161="základná",J161,0)</f>
        <v>0</v>
      </c>
      <c r="BF161" s="186" t="n">
        <f aca="false">IF(N161="znížená",J161,0)</f>
        <v>0</v>
      </c>
      <c r="BG161" s="186" t="n">
        <f aca="false">IF(N161="zákl. prenesená",J161,0)</f>
        <v>0</v>
      </c>
      <c r="BH161" s="186" t="n">
        <f aca="false">IF(N161="zníž. prenesená",J161,0)</f>
        <v>0</v>
      </c>
      <c r="BI161" s="186" t="n">
        <f aca="false">IF(N161="nulová",J161,0)</f>
        <v>0</v>
      </c>
      <c r="BJ161" s="3" t="s">
        <v>90</v>
      </c>
      <c r="BK161" s="187" t="n">
        <f aca="false">ROUND(I161*H161,3)</f>
        <v>0</v>
      </c>
      <c r="BL161" s="3" t="s">
        <v>495</v>
      </c>
      <c r="BM161" s="185" t="s">
        <v>515</v>
      </c>
    </row>
    <row r="162" s="22" customFormat="true" ht="24.2" hidden="false" customHeight="true" outlineLevel="0" collapsed="false">
      <c r="B162" s="173"/>
      <c r="C162" s="212" t="s">
        <v>346</v>
      </c>
      <c r="D162" s="212" t="s">
        <v>282</v>
      </c>
      <c r="E162" s="213" t="s">
        <v>746</v>
      </c>
      <c r="F162" s="214" t="s">
        <v>747</v>
      </c>
      <c r="G162" s="215" t="s">
        <v>323</v>
      </c>
      <c r="H162" s="216" t="n">
        <v>5</v>
      </c>
      <c r="I162" s="217"/>
      <c r="J162" s="216" t="n">
        <f aca="false">ROUND(I162*H162,3)</f>
        <v>0</v>
      </c>
      <c r="K162" s="218"/>
      <c r="L162" s="219"/>
      <c r="M162" s="220"/>
      <c r="N162" s="221" t="s">
        <v>42</v>
      </c>
      <c r="P162" s="183" t="n">
        <f aca="false">O162*H162</f>
        <v>0</v>
      </c>
      <c r="Q162" s="183" t="n">
        <v>0.00044</v>
      </c>
      <c r="R162" s="183" t="n">
        <f aca="false">Q162*H162</f>
        <v>0.0022</v>
      </c>
      <c r="S162" s="183" t="n">
        <v>0</v>
      </c>
      <c r="T162" s="184" t="n">
        <f aca="false">S162*H162</f>
        <v>0</v>
      </c>
      <c r="AR162" s="185" t="s">
        <v>681</v>
      </c>
      <c r="AT162" s="185" t="s">
        <v>282</v>
      </c>
      <c r="AU162" s="185" t="s">
        <v>90</v>
      </c>
      <c r="AY162" s="3" t="s">
        <v>163</v>
      </c>
      <c r="BE162" s="186" t="n">
        <f aca="false">IF(N162="základná",J162,0)</f>
        <v>0</v>
      </c>
      <c r="BF162" s="186" t="n">
        <f aca="false">IF(N162="znížená",J162,0)</f>
        <v>0</v>
      </c>
      <c r="BG162" s="186" t="n">
        <f aca="false">IF(N162="zákl. prenesená",J162,0)</f>
        <v>0</v>
      </c>
      <c r="BH162" s="186" t="n">
        <f aca="false">IF(N162="zníž. prenesená",J162,0)</f>
        <v>0</v>
      </c>
      <c r="BI162" s="186" t="n">
        <f aca="false">IF(N162="nulová",J162,0)</f>
        <v>0</v>
      </c>
      <c r="BJ162" s="3" t="s">
        <v>90</v>
      </c>
      <c r="BK162" s="187" t="n">
        <f aca="false">ROUND(I162*H162,3)</f>
        <v>0</v>
      </c>
      <c r="BL162" s="3" t="s">
        <v>495</v>
      </c>
      <c r="BM162" s="185" t="s">
        <v>530</v>
      </c>
    </row>
    <row r="163" s="22" customFormat="true" ht="16.5" hidden="false" customHeight="true" outlineLevel="0" collapsed="false">
      <c r="B163" s="173"/>
      <c r="C163" s="174" t="s">
        <v>351</v>
      </c>
      <c r="D163" s="174" t="s">
        <v>165</v>
      </c>
      <c r="E163" s="175" t="s">
        <v>748</v>
      </c>
      <c r="F163" s="176" t="s">
        <v>749</v>
      </c>
      <c r="G163" s="177" t="s">
        <v>323</v>
      </c>
      <c r="H163" s="178" t="n">
        <v>1</v>
      </c>
      <c r="I163" s="179"/>
      <c r="J163" s="178" t="n">
        <f aca="false">ROUND(I163*H163,3)</f>
        <v>0</v>
      </c>
      <c r="K163" s="180"/>
      <c r="L163" s="23"/>
      <c r="M163" s="181"/>
      <c r="N163" s="182" t="s">
        <v>42</v>
      </c>
      <c r="P163" s="183" t="n">
        <f aca="false">O163*H163</f>
        <v>0</v>
      </c>
      <c r="Q163" s="183" t="n">
        <v>0</v>
      </c>
      <c r="R163" s="183" t="n">
        <f aca="false">Q163*H163</f>
        <v>0</v>
      </c>
      <c r="S163" s="183" t="n">
        <v>0</v>
      </c>
      <c r="T163" s="184" t="n">
        <f aca="false">S163*H163</f>
        <v>0</v>
      </c>
      <c r="AR163" s="185" t="s">
        <v>495</v>
      </c>
      <c r="AT163" s="185" t="s">
        <v>165</v>
      </c>
      <c r="AU163" s="185" t="s">
        <v>90</v>
      </c>
      <c r="AY163" s="3" t="s">
        <v>163</v>
      </c>
      <c r="BE163" s="186" t="n">
        <f aca="false">IF(N163="základná",J163,0)</f>
        <v>0</v>
      </c>
      <c r="BF163" s="186" t="n">
        <f aca="false">IF(N163="znížená",J163,0)</f>
        <v>0</v>
      </c>
      <c r="BG163" s="186" t="n">
        <f aca="false">IF(N163="zákl. prenesená",J163,0)</f>
        <v>0</v>
      </c>
      <c r="BH163" s="186" t="n">
        <f aca="false">IF(N163="zníž. prenesená",J163,0)</f>
        <v>0</v>
      </c>
      <c r="BI163" s="186" t="n">
        <f aca="false">IF(N163="nulová",J163,0)</f>
        <v>0</v>
      </c>
      <c r="BJ163" s="3" t="s">
        <v>90</v>
      </c>
      <c r="BK163" s="187" t="n">
        <f aca="false">ROUND(I163*H163,3)</f>
        <v>0</v>
      </c>
      <c r="BL163" s="3" t="s">
        <v>495</v>
      </c>
      <c r="BM163" s="185" t="s">
        <v>540</v>
      </c>
    </row>
    <row r="164" s="22" customFormat="true" ht="21.75" hidden="false" customHeight="true" outlineLevel="0" collapsed="false">
      <c r="B164" s="173"/>
      <c r="C164" s="212" t="s">
        <v>356</v>
      </c>
      <c r="D164" s="212" t="s">
        <v>282</v>
      </c>
      <c r="E164" s="213" t="s">
        <v>750</v>
      </c>
      <c r="F164" s="214" t="s">
        <v>751</v>
      </c>
      <c r="G164" s="215" t="s">
        <v>323</v>
      </c>
      <c r="H164" s="216" t="n">
        <v>1</v>
      </c>
      <c r="I164" s="217"/>
      <c r="J164" s="216" t="n">
        <f aca="false">ROUND(I164*H164,3)</f>
        <v>0</v>
      </c>
      <c r="K164" s="218"/>
      <c r="L164" s="219"/>
      <c r="M164" s="220"/>
      <c r="N164" s="221" t="s">
        <v>42</v>
      </c>
      <c r="P164" s="183" t="n">
        <f aca="false">O164*H164</f>
        <v>0</v>
      </c>
      <c r="Q164" s="183" t="n">
        <v>0.00028</v>
      </c>
      <c r="R164" s="183" t="n">
        <f aca="false">Q164*H164</f>
        <v>0.00028</v>
      </c>
      <c r="S164" s="183" t="n">
        <v>0</v>
      </c>
      <c r="T164" s="184" t="n">
        <f aca="false">S164*H164</f>
        <v>0</v>
      </c>
      <c r="AR164" s="185" t="s">
        <v>681</v>
      </c>
      <c r="AT164" s="185" t="s">
        <v>282</v>
      </c>
      <c r="AU164" s="185" t="s">
        <v>90</v>
      </c>
      <c r="AY164" s="3" t="s">
        <v>163</v>
      </c>
      <c r="BE164" s="186" t="n">
        <f aca="false">IF(N164="základná",J164,0)</f>
        <v>0</v>
      </c>
      <c r="BF164" s="186" t="n">
        <f aca="false">IF(N164="znížená",J164,0)</f>
        <v>0</v>
      </c>
      <c r="BG164" s="186" t="n">
        <f aca="false">IF(N164="zákl. prenesená",J164,0)</f>
        <v>0</v>
      </c>
      <c r="BH164" s="186" t="n">
        <f aca="false">IF(N164="zníž. prenesená",J164,0)</f>
        <v>0</v>
      </c>
      <c r="BI164" s="186" t="n">
        <f aca="false">IF(N164="nulová",J164,0)</f>
        <v>0</v>
      </c>
      <c r="BJ164" s="3" t="s">
        <v>90</v>
      </c>
      <c r="BK164" s="187" t="n">
        <f aca="false">ROUND(I164*H164,3)</f>
        <v>0</v>
      </c>
      <c r="BL164" s="3" t="s">
        <v>495</v>
      </c>
      <c r="BM164" s="185" t="s">
        <v>549</v>
      </c>
    </row>
    <row r="165" s="22" customFormat="true" ht="16.5" hidden="false" customHeight="true" outlineLevel="0" collapsed="false">
      <c r="B165" s="173"/>
      <c r="C165" s="174" t="s">
        <v>361</v>
      </c>
      <c r="D165" s="174" t="s">
        <v>165</v>
      </c>
      <c r="E165" s="175" t="s">
        <v>752</v>
      </c>
      <c r="F165" s="176" t="s">
        <v>753</v>
      </c>
      <c r="G165" s="177" t="s">
        <v>323</v>
      </c>
      <c r="H165" s="178" t="n">
        <v>1</v>
      </c>
      <c r="I165" s="179"/>
      <c r="J165" s="178" t="n">
        <f aca="false">ROUND(I165*H165,3)</f>
        <v>0</v>
      </c>
      <c r="K165" s="180"/>
      <c r="L165" s="23"/>
      <c r="M165" s="181"/>
      <c r="N165" s="182" t="s">
        <v>42</v>
      </c>
      <c r="P165" s="183" t="n">
        <f aca="false">O165*H165</f>
        <v>0</v>
      </c>
      <c r="Q165" s="183" t="n">
        <v>0</v>
      </c>
      <c r="R165" s="183" t="n">
        <f aca="false">Q165*H165</f>
        <v>0</v>
      </c>
      <c r="S165" s="183" t="n">
        <v>0</v>
      </c>
      <c r="T165" s="184" t="n">
        <f aca="false">S165*H165</f>
        <v>0</v>
      </c>
      <c r="AR165" s="185" t="s">
        <v>495</v>
      </c>
      <c r="AT165" s="185" t="s">
        <v>165</v>
      </c>
      <c r="AU165" s="185" t="s">
        <v>90</v>
      </c>
      <c r="AY165" s="3" t="s">
        <v>163</v>
      </c>
      <c r="BE165" s="186" t="n">
        <f aca="false">IF(N165="základná",J165,0)</f>
        <v>0</v>
      </c>
      <c r="BF165" s="186" t="n">
        <f aca="false">IF(N165="znížená",J165,0)</f>
        <v>0</v>
      </c>
      <c r="BG165" s="186" t="n">
        <f aca="false">IF(N165="zákl. prenesená",J165,0)</f>
        <v>0</v>
      </c>
      <c r="BH165" s="186" t="n">
        <f aca="false">IF(N165="zníž. prenesená",J165,0)</f>
        <v>0</v>
      </c>
      <c r="BI165" s="186" t="n">
        <f aca="false">IF(N165="nulová",J165,0)</f>
        <v>0</v>
      </c>
      <c r="BJ165" s="3" t="s">
        <v>90</v>
      </c>
      <c r="BK165" s="187" t="n">
        <f aca="false">ROUND(I165*H165,3)</f>
        <v>0</v>
      </c>
      <c r="BL165" s="3" t="s">
        <v>495</v>
      </c>
      <c r="BM165" s="185" t="s">
        <v>560</v>
      </c>
    </row>
    <row r="166" s="22" customFormat="true" ht="24.2" hidden="false" customHeight="true" outlineLevel="0" collapsed="false">
      <c r="B166" s="173"/>
      <c r="C166" s="212" t="s">
        <v>365</v>
      </c>
      <c r="D166" s="212" t="s">
        <v>282</v>
      </c>
      <c r="E166" s="213" t="s">
        <v>754</v>
      </c>
      <c r="F166" s="214" t="s">
        <v>755</v>
      </c>
      <c r="G166" s="215" t="s">
        <v>323</v>
      </c>
      <c r="H166" s="216" t="n">
        <v>1</v>
      </c>
      <c r="I166" s="217"/>
      <c r="J166" s="216" t="n">
        <f aca="false">ROUND(I166*H166,3)</f>
        <v>0</v>
      </c>
      <c r="K166" s="218"/>
      <c r="L166" s="219"/>
      <c r="M166" s="220"/>
      <c r="N166" s="221" t="s">
        <v>42</v>
      </c>
      <c r="P166" s="183" t="n">
        <f aca="false">O166*H166</f>
        <v>0</v>
      </c>
      <c r="Q166" s="183" t="n">
        <v>0.0035</v>
      </c>
      <c r="R166" s="183" t="n">
        <f aca="false">Q166*H166</f>
        <v>0.0035</v>
      </c>
      <c r="S166" s="183" t="n">
        <v>0</v>
      </c>
      <c r="T166" s="184" t="n">
        <f aca="false">S166*H166</f>
        <v>0</v>
      </c>
      <c r="AR166" s="185" t="s">
        <v>681</v>
      </c>
      <c r="AT166" s="185" t="s">
        <v>282</v>
      </c>
      <c r="AU166" s="185" t="s">
        <v>90</v>
      </c>
      <c r="AY166" s="3" t="s">
        <v>163</v>
      </c>
      <c r="BE166" s="186" t="n">
        <f aca="false">IF(N166="základná",J166,0)</f>
        <v>0</v>
      </c>
      <c r="BF166" s="186" t="n">
        <f aca="false">IF(N166="znížená",J166,0)</f>
        <v>0</v>
      </c>
      <c r="BG166" s="186" t="n">
        <f aca="false">IF(N166="zákl. prenesená",J166,0)</f>
        <v>0</v>
      </c>
      <c r="BH166" s="186" t="n">
        <f aca="false">IF(N166="zníž. prenesená",J166,0)</f>
        <v>0</v>
      </c>
      <c r="BI166" s="186" t="n">
        <f aca="false">IF(N166="nulová",J166,0)</f>
        <v>0</v>
      </c>
      <c r="BJ166" s="3" t="s">
        <v>90</v>
      </c>
      <c r="BK166" s="187" t="n">
        <f aca="false">ROUND(I166*H166,3)</f>
        <v>0</v>
      </c>
      <c r="BL166" s="3" t="s">
        <v>495</v>
      </c>
      <c r="BM166" s="185" t="s">
        <v>571</v>
      </c>
    </row>
    <row r="167" s="22" customFormat="true" ht="16.5" hidden="false" customHeight="true" outlineLevel="0" collapsed="false">
      <c r="B167" s="173"/>
      <c r="C167" s="174" t="s">
        <v>369</v>
      </c>
      <c r="D167" s="174" t="s">
        <v>165</v>
      </c>
      <c r="E167" s="175" t="s">
        <v>756</v>
      </c>
      <c r="F167" s="176" t="s">
        <v>757</v>
      </c>
      <c r="G167" s="177" t="s">
        <v>323</v>
      </c>
      <c r="H167" s="178" t="n">
        <v>1</v>
      </c>
      <c r="I167" s="179"/>
      <c r="J167" s="178" t="n">
        <f aca="false">ROUND(I167*H167,3)</f>
        <v>0</v>
      </c>
      <c r="K167" s="180"/>
      <c r="L167" s="23"/>
      <c r="M167" s="181"/>
      <c r="N167" s="182" t="s">
        <v>42</v>
      </c>
      <c r="P167" s="183" t="n">
        <f aca="false">O167*H167</f>
        <v>0</v>
      </c>
      <c r="Q167" s="183" t="n">
        <v>0</v>
      </c>
      <c r="R167" s="183" t="n">
        <f aca="false">Q167*H167</f>
        <v>0</v>
      </c>
      <c r="S167" s="183" t="n">
        <v>0</v>
      </c>
      <c r="T167" s="184" t="n">
        <f aca="false">S167*H167</f>
        <v>0</v>
      </c>
      <c r="AR167" s="185" t="s">
        <v>495</v>
      </c>
      <c r="AT167" s="185" t="s">
        <v>165</v>
      </c>
      <c r="AU167" s="185" t="s">
        <v>90</v>
      </c>
      <c r="AY167" s="3" t="s">
        <v>163</v>
      </c>
      <c r="BE167" s="186" t="n">
        <f aca="false">IF(N167="základná",J167,0)</f>
        <v>0</v>
      </c>
      <c r="BF167" s="186" t="n">
        <f aca="false">IF(N167="znížená",J167,0)</f>
        <v>0</v>
      </c>
      <c r="BG167" s="186" t="n">
        <f aca="false">IF(N167="zákl. prenesená",J167,0)</f>
        <v>0</v>
      </c>
      <c r="BH167" s="186" t="n">
        <f aca="false">IF(N167="zníž. prenesená",J167,0)</f>
        <v>0</v>
      </c>
      <c r="BI167" s="186" t="n">
        <f aca="false">IF(N167="nulová",J167,0)</f>
        <v>0</v>
      </c>
      <c r="BJ167" s="3" t="s">
        <v>90</v>
      </c>
      <c r="BK167" s="187" t="n">
        <f aca="false">ROUND(I167*H167,3)</f>
        <v>0</v>
      </c>
      <c r="BL167" s="3" t="s">
        <v>495</v>
      </c>
      <c r="BM167" s="185" t="s">
        <v>580</v>
      </c>
    </row>
    <row r="168" s="22" customFormat="true" ht="24.2" hidden="false" customHeight="true" outlineLevel="0" collapsed="false">
      <c r="B168" s="173"/>
      <c r="C168" s="212" t="s">
        <v>374</v>
      </c>
      <c r="D168" s="212" t="s">
        <v>282</v>
      </c>
      <c r="E168" s="213" t="s">
        <v>758</v>
      </c>
      <c r="F168" s="214" t="s">
        <v>759</v>
      </c>
      <c r="G168" s="215" t="s">
        <v>323</v>
      </c>
      <c r="H168" s="216" t="n">
        <v>1</v>
      </c>
      <c r="I168" s="217"/>
      <c r="J168" s="216" t="n">
        <f aca="false">ROUND(I168*H168,3)</f>
        <v>0</v>
      </c>
      <c r="K168" s="218"/>
      <c r="L168" s="219"/>
      <c r="M168" s="220"/>
      <c r="N168" s="221" t="s">
        <v>42</v>
      </c>
      <c r="P168" s="183" t="n">
        <f aca="false">O168*H168</f>
        <v>0</v>
      </c>
      <c r="Q168" s="183" t="n">
        <v>0.079</v>
      </c>
      <c r="R168" s="183" t="n">
        <f aca="false">Q168*H168</f>
        <v>0.079</v>
      </c>
      <c r="S168" s="183" t="n">
        <v>0</v>
      </c>
      <c r="T168" s="184" t="n">
        <f aca="false">S168*H168</f>
        <v>0</v>
      </c>
      <c r="AR168" s="185" t="s">
        <v>681</v>
      </c>
      <c r="AT168" s="185" t="s">
        <v>282</v>
      </c>
      <c r="AU168" s="185" t="s">
        <v>90</v>
      </c>
      <c r="AY168" s="3" t="s">
        <v>163</v>
      </c>
      <c r="BE168" s="186" t="n">
        <f aca="false">IF(N168="základná",J168,0)</f>
        <v>0</v>
      </c>
      <c r="BF168" s="186" t="n">
        <f aca="false">IF(N168="znížená",J168,0)</f>
        <v>0</v>
      </c>
      <c r="BG168" s="186" t="n">
        <f aca="false">IF(N168="zákl. prenesená",J168,0)</f>
        <v>0</v>
      </c>
      <c r="BH168" s="186" t="n">
        <f aca="false">IF(N168="zníž. prenesená",J168,0)</f>
        <v>0</v>
      </c>
      <c r="BI168" s="186" t="n">
        <f aca="false">IF(N168="nulová",J168,0)</f>
        <v>0</v>
      </c>
      <c r="BJ168" s="3" t="s">
        <v>90</v>
      </c>
      <c r="BK168" s="187" t="n">
        <f aca="false">ROUND(I168*H168,3)</f>
        <v>0</v>
      </c>
      <c r="BL168" s="3" t="s">
        <v>495</v>
      </c>
      <c r="BM168" s="185" t="s">
        <v>590</v>
      </c>
    </row>
    <row r="169" s="22" customFormat="true" ht="24.2" hidden="false" customHeight="true" outlineLevel="0" collapsed="false">
      <c r="B169" s="173"/>
      <c r="C169" s="174" t="s">
        <v>378</v>
      </c>
      <c r="D169" s="174" t="s">
        <v>165</v>
      </c>
      <c r="E169" s="175" t="s">
        <v>760</v>
      </c>
      <c r="F169" s="176" t="s">
        <v>761</v>
      </c>
      <c r="G169" s="177" t="s">
        <v>323</v>
      </c>
      <c r="H169" s="178" t="n">
        <v>7</v>
      </c>
      <c r="I169" s="179"/>
      <c r="J169" s="178" t="n">
        <f aca="false">ROUND(I169*H169,3)</f>
        <v>0</v>
      </c>
      <c r="K169" s="180"/>
      <c r="L169" s="23"/>
      <c r="M169" s="181"/>
      <c r="N169" s="182" t="s">
        <v>42</v>
      </c>
      <c r="P169" s="183" t="n">
        <f aca="false">O169*H169</f>
        <v>0</v>
      </c>
      <c r="Q169" s="183" t="n">
        <v>0</v>
      </c>
      <c r="R169" s="183" t="n">
        <f aca="false">Q169*H169</f>
        <v>0</v>
      </c>
      <c r="S169" s="183" t="n">
        <v>0</v>
      </c>
      <c r="T169" s="184" t="n">
        <f aca="false">S169*H169</f>
        <v>0</v>
      </c>
      <c r="AR169" s="185" t="s">
        <v>495</v>
      </c>
      <c r="AT169" s="185" t="s">
        <v>165</v>
      </c>
      <c r="AU169" s="185" t="s">
        <v>90</v>
      </c>
      <c r="AY169" s="3" t="s">
        <v>163</v>
      </c>
      <c r="BE169" s="186" t="n">
        <f aca="false">IF(N169="základná",J169,0)</f>
        <v>0</v>
      </c>
      <c r="BF169" s="186" t="n">
        <f aca="false">IF(N169="znížená",J169,0)</f>
        <v>0</v>
      </c>
      <c r="BG169" s="186" t="n">
        <f aca="false">IF(N169="zákl. prenesená",J169,0)</f>
        <v>0</v>
      </c>
      <c r="BH169" s="186" t="n">
        <f aca="false">IF(N169="zníž. prenesená",J169,0)</f>
        <v>0</v>
      </c>
      <c r="BI169" s="186" t="n">
        <f aca="false">IF(N169="nulová",J169,0)</f>
        <v>0</v>
      </c>
      <c r="BJ169" s="3" t="s">
        <v>90</v>
      </c>
      <c r="BK169" s="187" t="n">
        <f aca="false">ROUND(I169*H169,3)</f>
        <v>0</v>
      </c>
      <c r="BL169" s="3" t="s">
        <v>495</v>
      </c>
      <c r="BM169" s="185" t="s">
        <v>602</v>
      </c>
    </row>
    <row r="170" s="22" customFormat="true" ht="33" hidden="false" customHeight="true" outlineLevel="0" collapsed="false">
      <c r="B170" s="173"/>
      <c r="C170" s="212" t="s">
        <v>383</v>
      </c>
      <c r="D170" s="212" t="s">
        <v>282</v>
      </c>
      <c r="E170" s="213" t="s">
        <v>762</v>
      </c>
      <c r="F170" s="214" t="s">
        <v>763</v>
      </c>
      <c r="G170" s="215" t="s">
        <v>323</v>
      </c>
      <c r="H170" s="216" t="n">
        <v>4</v>
      </c>
      <c r="I170" s="217"/>
      <c r="J170" s="216" t="n">
        <f aca="false">ROUND(I170*H170,3)</f>
        <v>0</v>
      </c>
      <c r="K170" s="218"/>
      <c r="L170" s="219"/>
      <c r="M170" s="220"/>
      <c r="N170" s="221" t="s">
        <v>42</v>
      </c>
      <c r="P170" s="183" t="n">
        <f aca="false">O170*H170</f>
        <v>0</v>
      </c>
      <c r="Q170" s="183" t="n">
        <v>0.0007</v>
      </c>
      <c r="R170" s="183" t="n">
        <f aca="false">Q170*H170</f>
        <v>0.0028</v>
      </c>
      <c r="S170" s="183" t="n">
        <v>0</v>
      </c>
      <c r="T170" s="184" t="n">
        <f aca="false">S170*H170</f>
        <v>0</v>
      </c>
      <c r="AR170" s="185" t="s">
        <v>681</v>
      </c>
      <c r="AT170" s="185" t="s">
        <v>282</v>
      </c>
      <c r="AU170" s="185" t="s">
        <v>90</v>
      </c>
      <c r="AY170" s="3" t="s">
        <v>163</v>
      </c>
      <c r="BE170" s="186" t="n">
        <f aca="false">IF(N170="základná",J170,0)</f>
        <v>0</v>
      </c>
      <c r="BF170" s="186" t="n">
        <f aca="false">IF(N170="znížená",J170,0)</f>
        <v>0</v>
      </c>
      <c r="BG170" s="186" t="n">
        <f aca="false">IF(N170="zákl. prenesená",J170,0)</f>
        <v>0</v>
      </c>
      <c r="BH170" s="186" t="n">
        <f aca="false">IF(N170="zníž. prenesená",J170,0)</f>
        <v>0</v>
      </c>
      <c r="BI170" s="186" t="n">
        <f aca="false">IF(N170="nulová",J170,0)</f>
        <v>0</v>
      </c>
      <c r="BJ170" s="3" t="s">
        <v>90</v>
      </c>
      <c r="BK170" s="187" t="n">
        <f aca="false">ROUND(I170*H170,3)</f>
        <v>0</v>
      </c>
      <c r="BL170" s="3" t="s">
        <v>495</v>
      </c>
      <c r="BM170" s="185" t="s">
        <v>612</v>
      </c>
    </row>
    <row r="171" s="22" customFormat="true" ht="24.2" hidden="false" customHeight="true" outlineLevel="0" collapsed="false">
      <c r="B171" s="173"/>
      <c r="C171" s="212" t="s">
        <v>389</v>
      </c>
      <c r="D171" s="212" t="s">
        <v>282</v>
      </c>
      <c r="E171" s="213" t="s">
        <v>764</v>
      </c>
      <c r="F171" s="214" t="s">
        <v>765</v>
      </c>
      <c r="G171" s="215" t="s">
        <v>323</v>
      </c>
      <c r="H171" s="216" t="n">
        <v>3</v>
      </c>
      <c r="I171" s="217"/>
      <c r="J171" s="216" t="n">
        <f aca="false">ROUND(I171*H171,3)</f>
        <v>0</v>
      </c>
      <c r="K171" s="218"/>
      <c r="L171" s="219"/>
      <c r="M171" s="220"/>
      <c r="N171" s="221" t="s">
        <v>42</v>
      </c>
      <c r="P171" s="183" t="n">
        <f aca="false">O171*H171</f>
        <v>0</v>
      </c>
      <c r="Q171" s="183" t="n">
        <v>0.0007</v>
      </c>
      <c r="R171" s="183" t="n">
        <f aca="false">Q171*H171</f>
        <v>0.0021</v>
      </c>
      <c r="S171" s="183" t="n">
        <v>0</v>
      </c>
      <c r="T171" s="184" t="n">
        <f aca="false">S171*H171</f>
        <v>0</v>
      </c>
      <c r="AR171" s="185" t="s">
        <v>681</v>
      </c>
      <c r="AT171" s="185" t="s">
        <v>282</v>
      </c>
      <c r="AU171" s="185" t="s">
        <v>90</v>
      </c>
      <c r="AY171" s="3" t="s">
        <v>163</v>
      </c>
      <c r="BE171" s="186" t="n">
        <f aca="false">IF(N171="základná",J171,0)</f>
        <v>0</v>
      </c>
      <c r="BF171" s="186" t="n">
        <f aca="false">IF(N171="znížená",J171,0)</f>
        <v>0</v>
      </c>
      <c r="BG171" s="186" t="n">
        <f aca="false">IF(N171="zákl. prenesená",J171,0)</f>
        <v>0</v>
      </c>
      <c r="BH171" s="186" t="n">
        <f aca="false">IF(N171="zníž. prenesená",J171,0)</f>
        <v>0</v>
      </c>
      <c r="BI171" s="186" t="n">
        <f aca="false">IF(N171="nulová",J171,0)</f>
        <v>0</v>
      </c>
      <c r="BJ171" s="3" t="s">
        <v>90</v>
      </c>
      <c r="BK171" s="187" t="n">
        <f aca="false">ROUND(I171*H171,3)</f>
        <v>0</v>
      </c>
      <c r="BL171" s="3" t="s">
        <v>495</v>
      </c>
      <c r="BM171" s="185" t="s">
        <v>641</v>
      </c>
    </row>
    <row r="172" s="22" customFormat="true" ht="16.5" hidden="false" customHeight="true" outlineLevel="0" collapsed="false">
      <c r="B172" s="173"/>
      <c r="C172" s="174" t="s">
        <v>397</v>
      </c>
      <c r="D172" s="174" t="s">
        <v>165</v>
      </c>
      <c r="E172" s="175" t="s">
        <v>766</v>
      </c>
      <c r="F172" s="176" t="s">
        <v>767</v>
      </c>
      <c r="G172" s="177" t="s">
        <v>323</v>
      </c>
      <c r="H172" s="178" t="n">
        <v>16</v>
      </c>
      <c r="I172" s="179"/>
      <c r="J172" s="178" t="n">
        <f aca="false">ROUND(I172*H172,3)</f>
        <v>0</v>
      </c>
      <c r="K172" s="180"/>
      <c r="L172" s="23"/>
      <c r="M172" s="181"/>
      <c r="N172" s="182" t="s">
        <v>42</v>
      </c>
      <c r="P172" s="183" t="n">
        <f aca="false">O172*H172</f>
        <v>0</v>
      </c>
      <c r="Q172" s="183" t="n">
        <v>0</v>
      </c>
      <c r="R172" s="183" t="n">
        <f aca="false">Q172*H172</f>
        <v>0</v>
      </c>
      <c r="S172" s="183" t="n">
        <v>0</v>
      </c>
      <c r="T172" s="184" t="n">
        <f aca="false">S172*H172</f>
        <v>0</v>
      </c>
      <c r="AR172" s="185" t="s">
        <v>495</v>
      </c>
      <c r="AT172" s="185" t="s">
        <v>165</v>
      </c>
      <c r="AU172" s="185" t="s">
        <v>90</v>
      </c>
      <c r="AY172" s="3" t="s">
        <v>163</v>
      </c>
      <c r="BE172" s="186" t="n">
        <f aca="false">IF(N172="základná",J172,0)</f>
        <v>0</v>
      </c>
      <c r="BF172" s="186" t="n">
        <f aca="false">IF(N172="znížená",J172,0)</f>
        <v>0</v>
      </c>
      <c r="BG172" s="186" t="n">
        <f aca="false">IF(N172="zákl. prenesená",J172,0)</f>
        <v>0</v>
      </c>
      <c r="BH172" s="186" t="n">
        <f aca="false">IF(N172="zníž. prenesená",J172,0)</f>
        <v>0</v>
      </c>
      <c r="BI172" s="186" t="n">
        <f aca="false">IF(N172="nulová",J172,0)</f>
        <v>0</v>
      </c>
      <c r="BJ172" s="3" t="s">
        <v>90</v>
      </c>
      <c r="BK172" s="187" t="n">
        <f aca="false">ROUND(I172*H172,3)</f>
        <v>0</v>
      </c>
      <c r="BL172" s="3" t="s">
        <v>495</v>
      </c>
      <c r="BM172" s="185" t="s">
        <v>654</v>
      </c>
    </row>
    <row r="173" s="22" customFormat="true" ht="16.5" hidden="false" customHeight="true" outlineLevel="0" collapsed="false">
      <c r="B173" s="173"/>
      <c r="C173" s="212" t="s">
        <v>401</v>
      </c>
      <c r="D173" s="212" t="s">
        <v>282</v>
      </c>
      <c r="E173" s="213" t="s">
        <v>768</v>
      </c>
      <c r="F173" s="214" t="s">
        <v>769</v>
      </c>
      <c r="G173" s="215" t="s">
        <v>323</v>
      </c>
      <c r="H173" s="216" t="n">
        <v>4</v>
      </c>
      <c r="I173" s="217"/>
      <c r="J173" s="216" t="n">
        <f aca="false">ROUND(I173*H173,3)</f>
        <v>0</v>
      </c>
      <c r="K173" s="218"/>
      <c r="L173" s="219"/>
      <c r="M173" s="220"/>
      <c r="N173" s="221" t="s">
        <v>42</v>
      </c>
      <c r="P173" s="183" t="n">
        <f aca="false">O173*H173</f>
        <v>0</v>
      </c>
      <c r="Q173" s="183" t="n">
        <v>0.00019</v>
      </c>
      <c r="R173" s="183" t="n">
        <f aca="false">Q173*H173</f>
        <v>0.00076</v>
      </c>
      <c r="S173" s="183" t="n">
        <v>0</v>
      </c>
      <c r="T173" s="184" t="n">
        <f aca="false">S173*H173</f>
        <v>0</v>
      </c>
      <c r="AR173" s="185" t="s">
        <v>681</v>
      </c>
      <c r="AT173" s="185" t="s">
        <v>282</v>
      </c>
      <c r="AU173" s="185" t="s">
        <v>90</v>
      </c>
      <c r="AY173" s="3" t="s">
        <v>163</v>
      </c>
      <c r="BE173" s="186" t="n">
        <f aca="false">IF(N173="základná",J173,0)</f>
        <v>0</v>
      </c>
      <c r="BF173" s="186" t="n">
        <f aca="false">IF(N173="znížená",J173,0)</f>
        <v>0</v>
      </c>
      <c r="BG173" s="186" t="n">
        <f aca="false">IF(N173="zákl. prenesená",J173,0)</f>
        <v>0</v>
      </c>
      <c r="BH173" s="186" t="n">
        <f aca="false">IF(N173="zníž. prenesená",J173,0)</f>
        <v>0</v>
      </c>
      <c r="BI173" s="186" t="n">
        <f aca="false">IF(N173="nulová",J173,0)</f>
        <v>0</v>
      </c>
      <c r="BJ173" s="3" t="s">
        <v>90</v>
      </c>
      <c r="BK173" s="187" t="n">
        <f aca="false">ROUND(I173*H173,3)</f>
        <v>0</v>
      </c>
      <c r="BL173" s="3" t="s">
        <v>495</v>
      </c>
      <c r="BM173" s="185" t="s">
        <v>770</v>
      </c>
    </row>
    <row r="174" s="22" customFormat="true" ht="16.5" hidden="false" customHeight="true" outlineLevel="0" collapsed="false">
      <c r="B174" s="173"/>
      <c r="C174" s="212" t="s">
        <v>407</v>
      </c>
      <c r="D174" s="212" t="s">
        <v>282</v>
      </c>
      <c r="E174" s="213" t="s">
        <v>771</v>
      </c>
      <c r="F174" s="214" t="s">
        <v>772</v>
      </c>
      <c r="G174" s="215" t="s">
        <v>323</v>
      </c>
      <c r="H174" s="216" t="n">
        <v>5</v>
      </c>
      <c r="I174" s="217"/>
      <c r="J174" s="216" t="n">
        <f aca="false">ROUND(I174*H174,3)</f>
        <v>0</v>
      </c>
      <c r="K174" s="218"/>
      <c r="L174" s="219"/>
      <c r="M174" s="220"/>
      <c r="N174" s="221" t="s">
        <v>42</v>
      </c>
      <c r="P174" s="183" t="n">
        <f aca="false">O174*H174</f>
        <v>0</v>
      </c>
      <c r="Q174" s="183" t="n">
        <v>0.00019</v>
      </c>
      <c r="R174" s="183" t="n">
        <f aca="false">Q174*H174</f>
        <v>0.00095</v>
      </c>
      <c r="S174" s="183" t="n">
        <v>0</v>
      </c>
      <c r="T174" s="184" t="n">
        <f aca="false">S174*H174</f>
        <v>0</v>
      </c>
      <c r="AR174" s="185" t="s">
        <v>681</v>
      </c>
      <c r="AT174" s="185" t="s">
        <v>282</v>
      </c>
      <c r="AU174" s="185" t="s">
        <v>90</v>
      </c>
      <c r="AY174" s="3" t="s">
        <v>163</v>
      </c>
      <c r="BE174" s="186" t="n">
        <f aca="false">IF(N174="základná",J174,0)</f>
        <v>0</v>
      </c>
      <c r="BF174" s="186" t="n">
        <f aca="false">IF(N174="znížená",J174,0)</f>
        <v>0</v>
      </c>
      <c r="BG174" s="186" t="n">
        <f aca="false">IF(N174="zákl. prenesená",J174,0)</f>
        <v>0</v>
      </c>
      <c r="BH174" s="186" t="n">
        <f aca="false">IF(N174="zníž. prenesená",J174,0)</f>
        <v>0</v>
      </c>
      <c r="BI174" s="186" t="n">
        <f aca="false">IF(N174="nulová",J174,0)</f>
        <v>0</v>
      </c>
      <c r="BJ174" s="3" t="s">
        <v>90</v>
      </c>
      <c r="BK174" s="187" t="n">
        <f aca="false">ROUND(I174*H174,3)</f>
        <v>0</v>
      </c>
      <c r="BL174" s="3" t="s">
        <v>495</v>
      </c>
      <c r="BM174" s="185" t="s">
        <v>773</v>
      </c>
    </row>
    <row r="175" s="22" customFormat="true" ht="16.5" hidden="false" customHeight="true" outlineLevel="0" collapsed="false">
      <c r="B175" s="173"/>
      <c r="C175" s="212" t="s">
        <v>412</v>
      </c>
      <c r="D175" s="212" t="s">
        <v>282</v>
      </c>
      <c r="E175" s="213" t="s">
        <v>774</v>
      </c>
      <c r="F175" s="214" t="s">
        <v>775</v>
      </c>
      <c r="G175" s="215" t="s">
        <v>323</v>
      </c>
      <c r="H175" s="216" t="n">
        <v>6</v>
      </c>
      <c r="I175" s="217"/>
      <c r="J175" s="216" t="n">
        <f aca="false">ROUND(I175*H175,3)</f>
        <v>0</v>
      </c>
      <c r="K175" s="218"/>
      <c r="L175" s="219"/>
      <c r="M175" s="220"/>
      <c r="N175" s="221" t="s">
        <v>42</v>
      </c>
      <c r="P175" s="183" t="n">
        <f aca="false">O175*H175</f>
        <v>0</v>
      </c>
      <c r="Q175" s="183" t="n">
        <v>0.00019</v>
      </c>
      <c r="R175" s="183" t="n">
        <f aca="false">Q175*H175</f>
        <v>0.00114</v>
      </c>
      <c r="S175" s="183" t="n">
        <v>0</v>
      </c>
      <c r="T175" s="184" t="n">
        <f aca="false">S175*H175</f>
        <v>0</v>
      </c>
      <c r="AR175" s="185" t="s">
        <v>681</v>
      </c>
      <c r="AT175" s="185" t="s">
        <v>282</v>
      </c>
      <c r="AU175" s="185" t="s">
        <v>90</v>
      </c>
      <c r="AY175" s="3" t="s">
        <v>163</v>
      </c>
      <c r="BE175" s="186" t="n">
        <f aca="false">IF(N175="základná",J175,0)</f>
        <v>0</v>
      </c>
      <c r="BF175" s="186" t="n">
        <f aca="false">IF(N175="znížená",J175,0)</f>
        <v>0</v>
      </c>
      <c r="BG175" s="186" t="n">
        <f aca="false">IF(N175="zákl. prenesená",J175,0)</f>
        <v>0</v>
      </c>
      <c r="BH175" s="186" t="n">
        <f aca="false">IF(N175="zníž. prenesená",J175,0)</f>
        <v>0</v>
      </c>
      <c r="BI175" s="186" t="n">
        <f aca="false">IF(N175="nulová",J175,0)</f>
        <v>0</v>
      </c>
      <c r="BJ175" s="3" t="s">
        <v>90</v>
      </c>
      <c r="BK175" s="187" t="n">
        <f aca="false">ROUND(I175*H175,3)</f>
        <v>0</v>
      </c>
      <c r="BL175" s="3" t="s">
        <v>495</v>
      </c>
      <c r="BM175" s="185" t="s">
        <v>776</v>
      </c>
    </row>
    <row r="176" s="22" customFormat="true" ht="16.5" hidden="false" customHeight="true" outlineLevel="0" collapsed="false">
      <c r="B176" s="173"/>
      <c r="C176" s="212" t="s">
        <v>419</v>
      </c>
      <c r="D176" s="212" t="s">
        <v>282</v>
      </c>
      <c r="E176" s="213" t="s">
        <v>777</v>
      </c>
      <c r="F176" s="214" t="s">
        <v>778</v>
      </c>
      <c r="G176" s="215" t="s">
        <v>323</v>
      </c>
      <c r="H176" s="216" t="n">
        <v>1</v>
      </c>
      <c r="I176" s="217"/>
      <c r="J176" s="216" t="n">
        <f aca="false">ROUND(I176*H176,3)</f>
        <v>0</v>
      </c>
      <c r="K176" s="218"/>
      <c r="L176" s="219"/>
      <c r="M176" s="220"/>
      <c r="N176" s="221" t="s">
        <v>42</v>
      </c>
      <c r="P176" s="183" t="n">
        <f aca="false">O176*H176</f>
        <v>0</v>
      </c>
      <c r="Q176" s="183" t="n">
        <v>0.00019</v>
      </c>
      <c r="R176" s="183" t="n">
        <f aca="false">Q176*H176</f>
        <v>0.00019</v>
      </c>
      <c r="S176" s="183" t="n">
        <v>0</v>
      </c>
      <c r="T176" s="184" t="n">
        <f aca="false">S176*H176</f>
        <v>0</v>
      </c>
      <c r="AR176" s="185" t="s">
        <v>681</v>
      </c>
      <c r="AT176" s="185" t="s">
        <v>282</v>
      </c>
      <c r="AU176" s="185" t="s">
        <v>90</v>
      </c>
      <c r="AY176" s="3" t="s">
        <v>163</v>
      </c>
      <c r="BE176" s="186" t="n">
        <f aca="false">IF(N176="základná",J176,0)</f>
        <v>0</v>
      </c>
      <c r="BF176" s="186" t="n">
        <f aca="false">IF(N176="znížená",J176,0)</f>
        <v>0</v>
      </c>
      <c r="BG176" s="186" t="n">
        <f aca="false">IF(N176="zákl. prenesená",J176,0)</f>
        <v>0</v>
      </c>
      <c r="BH176" s="186" t="n">
        <f aca="false">IF(N176="zníž. prenesená",J176,0)</f>
        <v>0</v>
      </c>
      <c r="BI176" s="186" t="n">
        <f aca="false">IF(N176="nulová",J176,0)</f>
        <v>0</v>
      </c>
      <c r="BJ176" s="3" t="s">
        <v>90</v>
      </c>
      <c r="BK176" s="187" t="n">
        <f aca="false">ROUND(I176*H176,3)</f>
        <v>0</v>
      </c>
      <c r="BL176" s="3" t="s">
        <v>495</v>
      </c>
      <c r="BM176" s="185" t="s">
        <v>779</v>
      </c>
    </row>
    <row r="177" s="22" customFormat="true" ht="24.2" hidden="false" customHeight="true" outlineLevel="0" collapsed="false">
      <c r="B177" s="173"/>
      <c r="C177" s="174" t="s">
        <v>425</v>
      </c>
      <c r="D177" s="174" t="s">
        <v>165</v>
      </c>
      <c r="E177" s="175" t="s">
        <v>780</v>
      </c>
      <c r="F177" s="176" t="s">
        <v>781</v>
      </c>
      <c r="G177" s="177" t="s">
        <v>182</v>
      </c>
      <c r="H177" s="178" t="n">
        <v>210</v>
      </c>
      <c r="I177" s="179"/>
      <c r="J177" s="178" t="n">
        <f aca="false">ROUND(I177*H177,3)</f>
        <v>0</v>
      </c>
      <c r="K177" s="180"/>
      <c r="L177" s="23"/>
      <c r="M177" s="181"/>
      <c r="N177" s="182" t="s">
        <v>42</v>
      </c>
      <c r="P177" s="183" t="n">
        <f aca="false">O177*H177</f>
        <v>0</v>
      </c>
      <c r="Q177" s="183" t="n">
        <v>0</v>
      </c>
      <c r="R177" s="183" t="n">
        <f aca="false">Q177*H177</f>
        <v>0</v>
      </c>
      <c r="S177" s="183" t="n">
        <v>0</v>
      </c>
      <c r="T177" s="184" t="n">
        <f aca="false">S177*H177</f>
        <v>0</v>
      </c>
      <c r="AR177" s="185" t="s">
        <v>495</v>
      </c>
      <c r="AT177" s="185" t="s">
        <v>165</v>
      </c>
      <c r="AU177" s="185" t="s">
        <v>90</v>
      </c>
      <c r="AY177" s="3" t="s">
        <v>163</v>
      </c>
      <c r="BE177" s="186" t="n">
        <f aca="false">IF(N177="základná",J177,0)</f>
        <v>0</v>
      </c>
      <c r="BF177" s="186" t="n">
        <f aca="false">IF(N177="znížená",J177,0)</f>
        <v>0</v>
      </c>
      <c r="BG177" s="186" t="n">
        <f aca="false">IF(N177="zákl. prenesená",J177,0)</f>
        <v>0</v>
      </c>
      <c r="BH177" s="186" t="n">
        <f aca="false">IF(N177="zníž. prenesená",J177,0)</f>
        <v>0</v>
      </c>
      <c r="BI177" s="186" t="n">
        <f aca="false">IF(N177="nulová",J177,0)</f>
        <v>0</v>
      </c>
      <c r="BJ177" s="3" t="s">
        <v>90</v>
      </c>
      <c r="BK177" s="187" t="n">
        <f aca="false">ROUND(I177*H177,3)</f>
        <v>0</v>
      </c>
      <c r="BL177" s="3" t="s">
        <v>495</v>
      </c>
      <c r="BM177" s="185" t="s">
        <v>782</v>
      </c>
    </row>
    <row r="178" s="22" customFormat="true" ht="16.5" hidden="false" customHeight="true" outlineLevel="0" collapsed="false">
      <c r="B178" s="173"/>
      <c r="C178" s="212" t="s">
        <v>429</v>
      </c>
      <c r="D178" s="212" t="s">
        <v>282</v>
      </c>
      <c r="E178" s="213" t="s">
        <v>783</v>
      </c>
      <c r="F178" s="214" t="s">
        <v>784</v>
      </c>
      <c r="G178" s="215" t="s">
        <v>182</v>
      </c>
      <c r="H178" s="216" t="n">
        <v>110</v>
      </c>
      <c r="I178" s="217"/>
      <c r="J178" s="216" t="n">
        <f aca="false">ROUND(I178*H178,3)</f>
        <v>0</v>
      </c>
      <c r="K178" s="218"/>
      <c r="L178" s="219"/>
      <c r="M178" s="220"/>
      <c r="N178" s="221" t="s">
        <v>42</v>
      </c>
      <c r="P178" s="183" t="n">
        <f aca="false">O178*H178</f>
        <v>0</v>
      </c>
      <c r="Q178" s="183" t="n">
        <v>5E-005</v>
      </c>
      <c r="R178" s="183" t="n">
        <f aca="false">Q178*H178</f>
        <v>0.0055</v>
      </c>
      <c r="S178" s="183" t="n">
        <v>0</v>
      </c>
      <c r="T178" s="184" t="n">
        <f aca="false">S178*H178</f>
        <v>0</v>
      </c>
      <c r="AR178" s="185" t="s">
        <v>681</v>
      </c>
      <c r="AT178" s="185" t="s">
        <v>282</v>
      </c>
      <c r="AU178" s="185" t="s">
        <v>90</v>
      </c>
      <c r="AY178" s="3" t="s">
        <v>163</v>
      </c>
      <c r="BE178" s="186" t="n">
        <f aca="false">IF(N178="základná",J178,0)</f>
        <v>0</v>
      </c>
      <c r="BF178" s="186" t="n">
        <f aca="false">IF(N178="znížená",J178,0)</f>
        <v>0</v>
      </c>
      <c r="BG178" s="186" t="n">
        <f aca="false">IF(N178="zákl. prenesená",J178,0)</f>
        <v>0</v>
      </c>
      <c r="BH178" s="186" t="n">
        <f aca="false">IF(N178="zníž. prenesená",J178,0)</f>
        <v>0</v>
      </c>
      <c r="BI178" s="186" t="n">
        <f aca="false">IF(N178="nulová",J178,0)</f>
        <v>0</v>
      </c>
      <c r="BJ178" s="3" t="s">
        <v>90</v>
      </c>
      <c r="BK178" s="187" t="n">
        <f aca="false">ROUND(I178*H178,3)</f>
        <v>0</v>
      </c>
      <c r="BL178" s="3" t="s">
        <v>495</v>
      </c>
      <c r="BM178" s="185" t="s">
        <v>785</v>
      </c>
    </row>
    <row r="179" s="22" customFormat="true" ht="16.5" hidden="false" customHeight="true" outlineLevel="0" collapsed="false">
      <c r="B179" s="173"/>
      <c r="C179" s="212" t="s">
        <v>434</v>
      </c>
      <c r="D179" s="212" t="s">
        <v>282</v>
      </c>
      <c r="E179" s="213" t="s">
        <v>786</v>
      </c>
      <c r="F179" s="214" t="s">
        <v>787</v>
      </c>
      <c r="G179" s="215" t="s">
        <v>182</v>
      </c>
      <c r="H179" s="216" t="n">
        <v>100</v>
      </c>
      <c r="I179" s="217"/>
      <c r="J179" s="216" t="n">
        <f aca="false">ROUND(I179*H179,3)</f>
        <v>0</v>
      </c>
      <c r="K179" s="218"/>
      <c r="L179" s="219"/>
      <c r="M179" s="220"/>
      <c r="N179" s="221" t="s">
        <v>42</v>
      </c>
      <c r="P179" s="183" t="n">
        <f aca="false">O179*H179</f>
        <v>0</v>
      </c>
      <c r="Q179" s="183" t="n">
        <v>0.00024</v>
      </c>
      <c r="R179" s="183" t="n">
        <f aca="false">Q179*H179</f>
        <v>0.024</v>
      </c>
      <c r="S179" s="183" t="n">
        <v>0</v>
      </c>
      <c r="T179" s="184" t="n">
        <f aca="false">S179*H179</f>
        <v>0</v>
      </c>
      <c r="AR179" s="185" t="s">
        <v>681</v>
      </c>
      <c r="AT179" s="185" t="s">
        <v>282</v>
      </c>
      <c r="AU179" s="185" t="s">
        <v>90</v>
      </c>
      <c r="AY179" s="3" t="s">
        <v>163</v>
      </c>
      <c r="BE179" s="186" t="n">
        <f aca="false">IF(N179="základná",J179,0)</f>
        <v>0</v>
      </c>
      <c r="BF179" s="186" t="n">
        <f aca="false">IF(N179="znížená",J179,0)</f>
        <v>0</v>
      </c>
      <c r="BG179" s="186" t="n">
        <f aca="false">IF(N179="zákl. prenesená",J179,0)</f>
        <v>0</v>
      </c>
      <c r="BH179" s="186" t="n">
        <f aca="false">IF(N179="zníž. prenesená",J179,0)</f>
        <v>0</v>
      </c>
      <c r="BI179" s="186" t="n">
        <f aca="false">IF(N179="nulová",J179,0)</f>
        <v>0</v>
      </c>
      <c r="BJ179" s="3" t="s">
        <v>90</v>
      </c>
      <c r="BK179" s="187" t="n">
        <f aca="false">ROUND(I179*H179,3)</f>
        <v>0</v>
      </c>
      <c r="BL179" s="3" t="s">
        <v>495</v>
      </c>
      <c r="BM179" s="185" t="s">
        <v>788</v>
      </c>
    </row>
    <row r="180" s="22" customFormat="true" ht="24.2" hidden="false" customHeight="true" outlineLevel="0" collapsed="false">
      <c r="B180" s="173"/>
      <c r="C180" s="174" t="s">
        <v>438</v>
      </c>
      <c r="D180" s="174" t="s">
        <v>165</v>
      </c>
      <c r="E180" s="175" t="s">
        <v>789</v>
      </c>
      <c r="F180" s="176" t="s">
        <v>790</v>
      </c>
      <c r="G180" s="177" t="s">
        <v>182</v>
      </c>
      <c r="H180" s="178" t="n">
        <v>20</v>
      </c>
      <c r="I180" s="179"/>
      <c r="J180" s="178" t="n">
        <f aca="false">ROUND(I180*H180,3)</f>
        <v>0</v>
      </c>
      <c r="K180" s="180"/>
      <c r="L180" s="23"/>
      <c r="M180" s="181"/>
      <c r="N180" s="182" t="s">
        <v>42</v>
      </c>
      <c r="P180" s="183" t="n">
        <f aca="false">O180*H180</f>
        <v>0</v>
      </c>
      <c r="Q180" s="183" t="n">
        <v>0</v>
      </c>
      <c r="R180" s="183" t="n">
        <f aca="false">Q180*H180</f>
        <v>0</v>
      </c>
      <c r="S180" s="183" t="n">
        <v>0</v>
      </c>
      <c r="T180" s="184" t="n">
        <f aca="false">S180*H180</f>
        <v>0</v>
      </c>
      <c r="AR180" s="185" t="s">
        <v>495</v>
      </c>
      <c r="AT180" s="185" t="s">
        <v>165</v>
      </c>
      <c r="AU180" s="185" t="s">
        <v>90</v>
      </c>
      <c r="AY180" s="3" t="s">
        <v>163</v>
      </c>
      <c r="BE180" s="186" t="n">
        <f aca="false">IF(N180="základná",J180,0)</f>
        <v>0</v>
      </c>
      <c r="BF180" s="186" t="n">
        <f aca="false">IF(N180="znížená",J180,0)</f>
        <v>0</v>
      </c>
      <c r="BG180" s="186" t="n">
        <f aca="false">IF(N180="zákl. prenesená",J180,0)</f>
        <v>0</v>
      </c>
      <c r="BH180" s="186" t="n">
        <f aca="false">IF(N180="zníž. prenesená",J180,0)</f>
        <v>0</v>
      </c>
      <c r="BI180" s="186" t="n">
        <f aca="false">IF(N180="nulová",J180,0)</f>
        <v>0</v>
      </c>
      <c r="BJ180" s="3" t="s">
        <v>90</v>
      </c>
      <c r="BK180" s="187" t="n">
        <f aca="false">ROUND(I180*H180,3)</f>
        <v>0</v>
      </c>
      <c r="BL180" s="3" t="s">
        <v>495</v>
      </c>
      <c r="BM180" s="185" t="s">
        <v>791</v>
      </c>
    </row>
    <row r="181" s="22" customFormat="true" ht="24.2" hidden="false" customHeight="true" outlineLevel="0" collapsed="false">
      <c r="B181" s="173"/>
      <c r="C181" s="212" t="s">
        <v>443</v>
      </c>
      <c r="D181" s="212" t="s">
        <v>282</v>
      </c>
      <c r="E181" s="213" t="s">
        <v>792</v>
      </c>
      <c r="F181" s="214" t="s">
        <v>793</v>
      </c>
      <c r="G181" s="215" t="s">
        <v>182</v>
      </c>
      <c r="H181" s="216" t="n">
        <v>20</v>
      </c>
      <c r="I181" s="217"/>
      <c r="J181" s="216" t="n">
        <f aca="false">ROUND(I181*H181,3)</f>
        <v>0</v>
      </c>
      <c r="K181" s="218"/>
      <c r="L181" s="219"/>
      <c r="M181" s="220"/>
      <c r="N181" s="221" t="s">
        <v>42</v>
      </c>
      <c r="P181" s="183" t="n">
        <f aca="false">O181*H181</f>
        <v>0</v>
      </c>
      <c r="Q181" s="183" t="n">
        <v>0.00157</v>
      </c>
      <c r="R181" s="183" t="n">
        <f aca="false">Q181*H181</f>
        <v>0.0314</v>
      </c>
      <c r="S181" s="183" t="n">
        <v>0</v>
      </c>
      <c r="T181" s="184" t="n">
        <f aca="false">S181*H181</f>
        <v>0</v>
      </c>
      <c r="AR181" s="185" t="s">
        <v>681</v>
      </c>
      <c r="AT181" s="185" t="s">
        <v>282</v>
      </c>
      <c r="AU181" s="185" t="s">
        <v>90</v>
      </c>
      <c r="AY181" s="3" t="s">
        <v>163</v>
      </c>
      <c r="BE181" s="186" t="n">
        <f aca="false">IF(N181="základná",J181,0)</f>
        <v>0</v>
      </c>
      <c r="BF181" s="186" t="n">
        <f aca="false">IF(N181="znížená",J181,0)</f>
        <v>0</v>
      </c>
      <c r="BG181" s="186" t="n">
        <f aca="false">IF(N181="zákl. prenesená",J181,0)</f>
        <v>0</v>
      </c>
      <c r="BH181" s="186" t="n">
        <f aca="false">IF(N181="zníž. prenesená",J181,0)</f>
        <v>0</v>
      </c>
      <c r="BI181" s="186" t="n">
        <f aca="false">IF(N181="nulová",J181,0)</f>
        <v>0</v>
      </c>
      <c r="BJ181" s="3" t="s">
        <v>90</v>
      </c>
      <c r="BK181" s="187" t="n">
        <f aca="false">ROUND(I181*H181,3)</f>
        <v>0</v>
      </c>
      <c r="BL181" s="3" t="s">
        <v>495</v>
      </c>
      <c r="BM181" s="185" t="s">
        <v>794</v>
      </c>
    </row>
    <row r="182" s="22" customFormat="true" ht="21.75" hidden="false" customHeight="true" outlineLevel="0" collapsed="false">
      <c r="B182" s="173"/>
      <c r="C182" s="174" t="s">
        <v>449</v>
      </c>
      <c r="D182" s="174" t="s">
        <v>165</v>
      </c>
      <c r="E182" s="175" t="s">
        <v>795</v>
      </c>
      <c r="F182" s="176" t="s">
        <v>796</v>
      </c>
      <c r="G182" s="177" t="s">
        <v>182</v>
      </c>
      <c r="H182" s="178" t="n">
        <v>100</v>
      </c>
      <c r="I182" s="179"/>
      <c r="J182" s="178" t="n">
        <f aca="false">ROUND(I182*H182,3)</f>
        <v>0</v>
      </c>
      <c r="K182" s="180"/>
      <c r="L182" s="23"/>
      <c r="M182" s="181"/>
      <c r="N182" s="182" t="s">
        <v>42</v>
      </c>
      <c r="P182" s="183" t="n">
        <f aca="false">O182*H182</f>
        <v>0</v>
      </c>
      <c r="Q182" s="183" t="n">
        <v>0</v>
      </c>
      <c r="R182" s="183" t="n">
        <f aca="false">Q182*H182</f>
        <v>0</v>
      </c>
      <c r="S182" s="183" t="n">
        <v>0</v>
      </c>
      <c r="T182" s="184" t="n">
        <f aca="false">S182*H182</f>
        <v>0</v>
      </c>
      <c r="AR182" s="185" t="s">
        <v>495</v>
      </c>
      <c r="AT182" s="185" t="s">
        <v>165</v>
      </c>
      <c r="AU182" s="185" t="s">
        <v>90</v>
      </c>
      <c r="AY182" s="3" t="s">
        <v>163</v>
      </c>
      <c r="BE182" s="186" t="n">
        <f aca="false">IF(N182="základná",J182,0)</f>
        <v>0</v>
      </c>
      <c r="BF182" s="186" t="n">
        <f aca="false">IF(N182="znížená",J182,0)</f>
        <v>0</v>
      </c>
      <c r="BG182" s="186" t="n">
        <f aca="false">IF(N182="zákl. prenesená",J182,0)</f>
        <v>0</v>
      </c>
      <c r="BH182" s="186" t="n">
        <f aca="false">IF(N182="zníž. prenesená",J182,0)</f>
        <v>0</v>
      </c>
      <c r="BI182" s="186" t="n">
        <f aca="false">IF(N182="nulová",J182,0)</f>
        <v>0</v>
      </c>
      <c r="BJ182" s="3" t="s">
        <v>90</v>
      </c>
      <c r="BK182" s="187" t="n">
        <f aca="false">ROUND(I182*H182,3)</f>
        <v>0</v>
      </c>
      <c r="BL182" s="3" t="s">
        <v>495</v>
      </c>
      <c r="BM182" s="185" t="s">
        <v>797</v>
      </c>
    </row>
    <row r="183" s="22" customFormat="true" ht="16.5" hidden="false" customHeight="true" outlineLevel="0" collapsed="false">
      <c r="B183" s="173"/>
      <c r="C183" s="212" t="s">
        <v>454</v>
      </c>
      <c r="D183" s="212" t="s">
        <v>282</v>
      </c>
      <c r="E183" s="213" t="s">
        <v>798</v>
      </c>
      <c r="F183" s="214" t="s">
        <v>799</v>
      </c>
      <c r="G183" s="215" t="s">
        <v>182</v>
      </c>
      <c r="H183" s="216" t="n">
        <v>100</v>
      </c>
      <c r="I183" s="217"/>
      <c r="J183" s="216" t="n">
        <f aca="false">ROUND(I183*H183,3)</f>
        <v>0</v>
      </c>
      <c r="K183" s="218"/>
      <c r="L183" s="219"/>
      <c r="M183" s="220"/>
      <c r="N183" s="221" t="s">
        <v>42</v>
      </c>
      <c r="P183" s="183" t="n">
        <f aca="false">O183*H183</f>
        <v>0</v>
      </c>
      <c r="Q183" s="183" t="n">
        <v>0.00036</v>
      </c>
      <c r="R183" s="183" t="n">
        <f aca="false">Q183*H183</f>
        <v>0.036</v>
      </c>
      <c r="S183" s="183" t="n">
        <v>0</v>
      </c>
      <c r="T183" s="184" t="n">
        <f aca="false">S183*H183</f>
        <v>0</v>
      </c>
      <c r="AR183" s="185" t="s">
        <v>681</v>
      </c>
      <c r="AT183" s="185" t="s">
        <v>282</v>
      </c>
      <c r="AU183" s="185" t="s">
        <v>90</v>
      </c>
      <c r="AY183" s="3" t="s">
        <v>163</v>
      </c>
      <c r="BE183" s="186" t="n">
        <f aca="false">IF(N183="základná",J183,0)</f>
        <v>0</v>
      </c>
      <c r="BF183" s="186" t="n">
        <f aca="false">IF(N183="znížená",J183,0)</f>
        <v>0</v>
      </c>
      <c r="BG183" s="186" t="n">
        <f aca="false">IF(N183="zákl. prenesená",J183,0)</f>
        <v>0</v>
      </c>
      <c r="BH183" s="186" t="n">
        <f aca="false">IF(N183="zníž. prenesená",J183,0)</f>
        <v>0</v>
      </c>
      <c r="BI183" s="186" t="n">
        <f aca="false">IF(N183="nulová",J183,0)</f>
        <v>0</v>
      </c>
      <c r="BJ183" s="3" t="s">
        <v>90</v>
      </c>
      <c r="BK183" s="187" t="n">
        <f aca="false">ROUND(I183*H183,3)</f>
        <v>0</v>
      </c>
      <c r="BL183" s="3" t="s">
        <v>495</v>
      </c>
      <c r="BM183" s="185" t="s">
        <v>800</v>
      </c>
    </row>
    <row r="184" s="22" customFormat="true" ht="21.75" hidden="false" customHeight="true" outlineLevel="0" collapsed="false">
      <c r="B184" s="173"/>
      <c r="C184" s="174" t="s">
        <v>458</v>
      </c>
      <c r="D184" s="174" t="s">
        <v>165</v>
      </c>
      <c r="E184" s="175" t="s">
        <v>801</v>
      </c>
      <c r="F184" s="176" t="s">
        <v>802</v>
      </c>
      <c r="G184" s="177" t="s">
        <v>182</v>
      </c>
      <c r="H184" s="178" t="n">
        <v>45</v>
      </c>
      <c r="I184" s="179"/>
      <c r="J184" s="178" t="n">
        <f aca="false">ROUND(I184*H184,3)</f>
        <v>0</v>
      </c>
      <c r="K184" s="180"/>
      <c r="L184" s="23"/>
      <c r="M184" s="181"/>
      <c r="N184" s="182" t="s">
        <v>42</v>
      </c>
      <c r="P184" s="183" t="n">
        <f aca="false">O184*H184</f>
        <v>0</v>
      </c>
      <c r="Q184" s="183" t="n">
        <v>0</v>
      </c>
      <c r="R184" s="183" t="n">
        <f aca="false">Q184*H184</f>
        <v>0</v>
      </c>
      <c r="S184" s="183" t="n">
        <v>0</v>
      </c>
      <c r="T184" s="184" t="n">
        <f aca="false">S184*H184</f>
        <v>0</v>
      </c>
      <c r="AR184" s="185" t="s">
        <v>495</v>
      </c>
      <c r="AT184" s="185" t="s">
        <v>165</v>
      </c>
      <c r="AU184" s="185" t="s">
        <v>90</v>
      </c>
      <c r="AY184" s="3" t="s">
        <v>163</v>
      </c>
      <c r="BE184" s="186" t="n">
        <f aca="false">IF(N184="základná",J184,0)</f>
        <v>0</v>
      </c>
      <c r="BF184" s="186" t="n">
        <f aca="false">IF(N184="znížená",J184,0)</f>
        <v>0</v>
      </c>
      <c r="BG184" s="186" t="n">
        <f aca="false">IF(N184="zákl. prenesená",J184,0)</f>
        <v>0</v>
      </c>
      <c r="BH184" s="186" t="n">
        <f aca="false">IF(N184="zníž. prenesená",J184,0)</f>
        <v>0</v>
      </c>
      <c r="BI184" s="186" t="n">
        <f aca="false">IF(N184="nulová",J184,0)</f>
        <v>0</v>
      </c>
      <c r="BJ184" s="3" t="s">
        <v>90</v>
      </c>
      <c r="BK184" s="187" t="n">
        <f aca="false">ROUND(I184*H184,3)</f>
        <v>0</v>
      </c>
      <c r="BL184" s="3" t="s">
        <v>495</v>
      </c>
      <c r="BM184" s="185" t="s">
        <v>803</v>
      </c>
    </row>
    <row r="185" s="22" customFormat="true" ht="16.5" hidden="false" customHeight="true" outlineLevel="0" collapsed="false">
      <c r="B185" s="173"/>
      <c r="C185" s="212" t="s">
        <v>462</v>
      </c>
      <c r="D185" s="212" t="s">
        <v>282</v>
      </c>
      <c r="E185" s="213" t="s">
        <v>804</v>
      </c>
      <c r="F185" s="214" t="s">
        <v>805</v>
      </c>
      <c r="G185" s="215" t="s">
        <v>182</v>
      </c>
      <c r="H185" s="216" t="n">
        <v>45</v>
      </c>
      <c r="I185" s="217"/>
      <c r="J185" s="216" t="n">
        <f aca="false">ROUND(I185*H185,3)</f>
        <v>0</v>
      </c>
      <c r="K185" s="218"/>
      <c r="L185" s="219"/>
      <c r="M185" s="220"/>
      <c r="N185" s="221" t="s">
        <v>42</v>
      </c>
      <c r="P185" s="183" t="n">
        <f aca="false">O185*H185</f>
        <v>0</v>
      </c>
      <c r="Q185" s="183" t="n">
        <v>0.00049</v>
      </c>
      <c r="R185" s="183" t="n">
        <f aca="false">Q185*H185</f>
        <v>0.02205</v>
      </c>
      <c r="S185" s="183" t="n">
        <v>0</v>
      </c>
      <c r="T185" s="184" t="n">
        <f aca="false">S185*H185</f>
        <v>0</v>
      </c>
      <c r="AR185" s="185" t="s">
        <v>681</v>
      </c>
      <c r="AT185" s="185" t="s">
        <v>282</v>
      </c>
      <c r="AU185" s="185" t="s">
        <v>90</v>
      </c>
      <c r="AY185" s="3" t="s">
        <v>163</v>
      </c>
      <c r="BE185" s="186" t="n">
        <f aca="false">IF(N185="základná",J185,0)</f>
        <v>0</v>
      </c>
      <c r="BF185" s="186" t="n">
        <f aca="false">IF(N185="znížená",J185,0)</f>
        <v>0</v>
      </c>
      <c r="BG185" s="186" t="n">
        <f aca="false">IF(N185="zákl. prenesená",J185,0)</f>
        <v>0</v>
      </c>
      <c r="BH185" s="186" t="n">
        <f aca="false">IF(N185="zníž. prenesená",J185,0)</f>
        <v>0</v>
      </c>
      <c r="BI185" s="186" t="n">
        <f aca="false">IF(N185="nulová",J185,0)</f>
        <v>0</v>
      </c>
      <c r="BJ185" s="3" t="s">
        <v>90</v>
      </c>
      <c r="BK185" s="187" t="n">
        <f aca="false">ROUND(I185*H185,3)</f>
        <v>0</v>
      </c>
      <c r="BL185" s="3" t="s">
        <v>495</v>
      </c>
      <c r="BM185" s="185" t="s">
        <v>806</v>
      </c>
    </row>
    <row r="186" s="22" customFormat="true" ht="21.75" hidden="false" customHeight="true" outlineLevel="0" collapsed="false">
      <c r="B186" s="173"/>
      <c r="C186" s="174" t="s">
        <v>468</v>
      </c>
      <c r="D186" s="174" t="s">
        <v>165</v>
      </c>
      <c r="E186" s="175" t="s">
        <v>807</v>
      </c>
      <c r="F186" s="176" t="s">
        <v>808</v>
      </c>
      <c r="G186" s="177" t="s">
        <v>182</v>
      </c>
      <c r="H186" s="178" t="n">
        <v>20</v>
      </c>
      <c r="I186" s="179"/>
      <c r="J186" s="178" t="n">
        <f aca="false">ROUND(I186*H186,3)</f>
        <v>0</v>
      </c>
      <c r="K186" s="180"/>
      <c r="L186" s="23"/>
      <c r="M186" s="181"/>
      <c r="N186" s="182" t="s">
        <v>42</v>
      </c>
      <c r="P186" s="183" t="n">
        <f aca="false">O186*H186</f>
        <v>0</v>
      </c>
      <c r="Q186" s="183" t="n">
        <v>0</v>
      </c>
      <c r="R186" s="183" t="n">
        <f aca="false">Q186*H186</f>
        <v>0</v>
      </c>
      <c r="S186" s="183" t="n">
        <v>0</v>
      </c>
      <c r="T186" s="184" t="n">
        <f aca="false">S186*H186</f>
        <v>0</v>
      </c>
      <c r="AR186" s="185" t="s">
        <v>495</v>
      </c>
      <c r="AT186" s="185" t="s">
        <v>165</v>
      </c>
      <c r="AU186" s="185" t="s">
        <v>90</v>
      </c>
      <c r="AY186" s="3" t="s">
        <v>163</v>
      </c>
      <c r="BE186" s="186" t="n">
        <f aca="false">IF(N186="základná",J186,0)</f>
        <v>0</v>
      </c>
      <c r="BF186" s="186" t="n">
        <f aca="false">IF(N186="znížená",J186,0)</f>
        <v>0</v>
      </c>
      <c r="BG186" s="186" t="n">
        <f aca="false">IF(N186="zákl. prenesená",J186,0)</f>
        <v>0</v>
      </c>
      <c r="BH186" s="186" t="n">
        <f aca="false">IF(N186="zníž. prenesená",J186,0)</f>
        <v>0</v>
      </c>
      <c r="BI186" s="186" t="n">
        <f aca="false">IF(N186="nulová",J186,0)</f>
        <v>0</v>
      </c>
      <c r="BJ186" s="3" t="s">
        <v>90</v>
      </c>
      <c r="BK186" s="187" t="n">
        <f aca="false">ROUND(I186*H186,3)</f>
        <v>0</v>
      </c>
      <c r="BL186" s="3" t="s">
        <v>495</v>
      </c>
      <c r="BM186" s="185" t="s">
        <v>809</v>
      </c>
    </row>
    <row r="187" s="22" customFormat="true" ht="16.5" hidden="false" customHeight="true" outlineLevel="0" collapsed="false">
      <c r="B187" s="173"/>
      <c r="C187" s="212" t="s">
        <v>472</v>
      </c>
      <c r="D187" s="212" t="s">
        <v>282</v>
      </c>
      <c r="E187" s="213" t="s">
        <v>810</v>
      </c>
      <c r="F187" s="214" t="s">
        <v>811</v>
      </c>
      <c r="G187" s="215" t="s">
        <v>182</v>
      </c>
      <c r="H187" s="216" t="n">
        <v>20</v>
      </c>
      <c r="I187" s="217"/>
      <c r="J187" s="216" t="n">
        <f aca="false">ROUND(I187*H187,3)</f>
        <v>0</v>
      </c>
      <c r="K187" s="218"/>
      <c r="L187" s="219"/>
      <c r="M187" s="220"/>
      <c r="N187" s="221" t="s">
        <v>42</v>
      </c>
      <c r="P187" s="183" t="n">
        <f aca="false">O187*H187</f>
        <v>0</v>
      </c>
      <c r="Q187" s="183" t="n">
        <v>0.0006</v>
      </c>
      <c r="R187" s="183" t="n">
        <f aca="false">Q187*H187</f>
        <v>0.012</v>
      </c>
      <c r="S187" s="183" t="n">
        <v>0</v>
      </c>
      <c r="T187" s="184" t="n">
        <f aca="false">S187*H187</f>
        <v>0</v>
      </c>
      <c r="AR187" s="185" t="s">
        <v>681</v>
      </c>
      <c r="AT187" s="185" t="s">
        <v>282</v>
      </c>
      <c r="AU187" s="185" t="s">
        <v>90</v>
      </c>
      <c r="AY187" s="3" t="s">
        <v>163</v>
      </c>
      <c r="BE187" s="186" t="n">
        <f aca="false">IF(N187="základná",J187,0)</f>
        <v>0</v>
      </c>
      <c r="BF187" s="186" t="n">
        <f aca="false">IF(N187="znížená",J187,0)</f>
        <v>0</v>
      </c>
      <c r="BG187" s="186" t="n">
        <f aca="false">IF(N187="zákl. prenesená",J187,0)</f>
        <v>0</v>
      </c>
      <c r="BH187" s="186" t="n">
        <f aca="false">IF(N187="zníž. prenesená",J187,0)</f>
        <v>0</v>
      </c>
      <c r="BI187" s="186" t="n">
        <f aca="false">IF(N187="nulová",J187,0)</f>
        <v>0</v>
      </c>
      <c r="BJ187" s="3" t="s">
        <v>90</v>
      </c>
      <c r="BK187" s="187" t="n">
        <f aca="false">ROUND(I187*H187,3)</f>
        <v>0</v>
      </c>
      <c r="BL187" s="3" t="s">
        <v>495</v>
      </c>
      <c r="BM187" s="185" t="s">
        <v>812</v>
      </c>
    </row>
    <row r="188" s="22" customFormat="true" ht="24.2" hidden="false" customHeight="true" outlineLevel="0" collapsed="false">
      <c r="B188" s="173"/>
      <c r="C188" s="174" t="s">
        <v>477</v>
      </c>
      <c r="D188" s="174" t="s">
        <v>165</v>
      </c>
      <c r="E188" s="175" t="s">
        <v>813</v>
      </c>
      <c r="F188" s="176" t="s">
        <v>814</v>
      </c>
      <c r="G188" s="177" t="s">
        <v>182</v>
      </c>
      <c r="H188" s="178" t="n">
        <v>245</v>
      </c>
      <c r="I188" s="179"/>
      <c r="J188" s="178" t="n">
        <f aca="false">ROUND(I188*H188,3)</f>
        <v>0</v>
      </c>
      <c r="K188" s="180"/>
      <c r="L188" s="23"/>
      <c r="M188" s="181"/>
      <c r="N188" s="182" t="s">
        <v>42</v>
      </c>
      <c r="P188" s="183" t="n">
        <f aca="false">O188*H188</f>
        <v>0</v>
      </c>
      <c r="Q188" s="183" t="n">
        <v>0</v>
      </c>
      <c r="R188" s="183" t="n">
        <f aca="false">Q188*H188</f>
        <v>0</v>
      </c>
      <c r="S188" s="183" t="n">
        <v>0</v>
      </c>
      <c r="T188" s="184" t="n">
        <f aca="false">S188*H188</f>
        <v>0</v>
      </c>
      <c r="AR188" s="185" t="s">
        <v>495</v>
      </c>
      <c r="AT188" s="185" t="s">
        <v>165</v>
      </c>
      <c r="AU188" s="185" t="s">
        <v>90</v>
      </c>
      <c r="AY188" s="3" t="s">
        <v>163</v>
      </c>
      <c r="BE188" s="186" t="n">
        <f aca="false">IF(N188="základná",J188,0)</f>
        <v>0</v>
      </c>
      <c r="BF188" s="186" t="n">
        <f aca="false">IF(N188="znížená",J188,0)</f>
        <v>0</v>
      </c>
      <c r="BG188" s="186" t="n">
        <f aca="false">IF(N188="zákl. prenesená",J188,0)</f>
        <v>0</v>
      </c>
      <c r="BH188" s="186" t="n">
        <f aca="false">IF(N188="zníž. prenesená",J188,0)</f>
        <v>0</v>
      </c>
      <c r="BI188" s="186" t="n">
        <f aca="false">IF(N188="nulová",J188,0)</f>
        <v>0</v>
      </c>
      <c r="BJ188" s="3" t="s">
        <v>90</v>
      </c>
      <c r="BK188" s="187" t="n">
        <f aca="false">ROUND(I188*H188,3)</f>
        <v>0</v>
      </c>
      <c r="BL188" s="3" t="s">
        <v>495</v>
      </c>
      <c r="BM188" s="185" t="s">
        <v>815</v>
      </c>
    </row>
    <row r="189" s="22" customFormat="true" ht="21.75" hidden="false" customHeight="true" outlineLevel="0" collapsed="false">
      <c r="B189" s="173"/>
      <c r="C189" s="212" t="s">
        <v>483</v>
      </c>
      <c r="D189" s="212" t="s">
        <v>282</v>
      </c>
      <c r="E189" s="213" t="s">
        <v>816</v>
      </c>
      <c r="F189" s="214" t="s">
        <v>817</v>
      </c>
      <c r="G189" s="215" t="s">
        <v>182</v>
      </c>
      <c r="H189" s="216" t="n">
        <v>245</v>
      </c>
      <c r="I189" s="217"/>
      <c r="J189" s="216" t="n">
        <f aca="false">ROUND(I189*H189,3)</f>
        <v>0</v>
      </c>
      <c r="K189" s="218"/>
      <c r="L189" s="219"/>
      <c r="M189" s="220"/>
      <c r="N189" s="221" t="s">
        <v>42</v>
      </c>
      <c r="P189" s="183" t="n">
        <f aca="false">O189*H189</f>
        <v>0</v>
      </c>
      <c r="Q189" s="183" t="n">
        <v>0.0003</v>
      </c>
      <c r="R189" s="183" t="n">
        <f aca="false">Q189*H189</f>
        <v>0.0735</v>
      </c>
      <c r="S189" s="183" t="n">
        <v>0</v>
      </c>
      <c r="T189" s="184" t="n">
        <f aca="false">S189*H189</f>
        <v>0</v>
      </c>
      <c r="AR189" s="185" t="s">
        <v>681</v>
      </c>
      <c r="AT189" s="185" t="s">
        <v>282</v>
      </c>
      <c r="AU189" s="185" t="s">
        <v>90</v>
      </c>
      <c r="AY189" s="3" t="s">
        <v>163</v>
      </c>
      <c r="BE189" s="186" t="n">
        <f aca="false">IF(N189="základná",J189,0)</f>
        <v>0</v>
      </c>
      <c r="BF189" s="186" t="n">
        <f aca="false">IF(N189="znížená",J189,0)</f>
        <v>0</v>
      </c>
      <c r="BG189" s="186" t="n">
        <f aca="false">IF(N189="zákl. prenesená",J189,0)</f>
        <v>0</v>
      </c>
      <c r="BH189" s="186" t="n">
        <f aca="false">IF(N189="zníž. prenesená",J189,0)</f>
        <v>0</v>
      </c>
      <c r="BI189" s="186" t="n">
        <f aca="false">IF(N189="nulová",J189,0)</f>
        <v>0</v>
      </c>
      <c r="BJ189" s="3" t="s">
        <v>90</v>
      </c>
      <c r="BK189" s="187" t="n">
        <f aca="false">ROUND(I189*H189,3)</f>
        <v>0</v>
      </c>
      <c r="BL189" s="3" t="s">
        <v>495</v>
      </c>
      <c r="BM189" s="185" t="s">
        <v>818</v>
      </c>
    </row>
    <row r="190" s="22" customFormat="true" ht="24.2" hidden="false" customHeight="true" outlineLevel="0" collapsed="false">
      <c r="B190" s="173"/>
      <c r="C190" s="174" t="s">
        <v>490</v>
      </c>
      <c r="D190" s="174" t="s">
        <v>165</v>
      </c>
      <c r="E190" s="175" t="s">
        <v>819</v>
      </c>
      <c r="F190" s="176" t="s">
        <v>820</v>
      </c>
      <c r="G190" s="177" t="s">
        <v>182</v>
      </c>
      <c r="H190" s="178" t="n">
        <v>300</v>
      </c>
      <c r="I190" s="179"/>
      <c r="J190" s="178" t="n">
        <f aca="false">ROUND(I190*H190,3)</f>
        <v>0</v>
      </c>
      <c r="K190" s="180"/>
      <c r="L190" s="23"/>
      <c r="M190" s="181"/>
      <c r="N190" s="182" t="s">
        <v>42</v>
      </c>
      <c r="P190" s="183" t="n">
        <f aca="false">O190*H190</f>
        <v>0</v>
      </c>
      <c r="Q190" s="183" t="n">
        <v>0</v>
      </c>
      <c r="R190" s="183" t="n">
        <f aca="false">Q190*H190</f>
        <v>0</v>
      </c>
      <c r="S190" s="183" t="n">
        <v>0</v>
      </c>
      <c r="T190" s="184" t="n">
        <f aca="false">S190*H190</f>
        <v>0</v>
      </c>
      <c r="AR190" s="185" t="s">
        <v>495</v>
      </c>
      <c r="AT190" s="185" t="s">
        <v>165</v>
      </c>
      <c r="AU190" s="185" t="s">
        <v>90</v>
      </c>
      <c r="AY190" s="3" t="s">
        <v>163</v>
      </c>
      <c r="BE190" s="186" t="n">
        <f aca="false">IF(N190="základná",J190,0)</f>
        <v>0</v>
      </c>
      <c r="BF190" s="186" t="n">
        <f aca="false">IF(N190="znížená",J190,0)</f>
        <v>0</v>
      </c>
      <c r="BG190" s="186" t="n">
        <f aca="false">IF(N190="zákl. prenesená",J190,0)</f>
        <v>0</v>
      </c>
      <c r="BH190" s="186" t="n">
        <f aca="false">IF(N190="zníž. prenesená",J190,0)</f>
        <v>0</v>
      </c>
      <c r="BI190" s="186" t="n">
        <f aca="false">IF(N190="nulová",J190,0)</f>
        <v>0</v>
      </c>
      <c r="BJ190" s="3" t="s">
        <v>90</v>
      </c>
      <c r="BK190" s="187" t="n">
        <f aca="false">ROUND(I190*H190,3)</f>
        <v>0</v>
      </c>
      <c r="BL190" s="3" t="s">
        <v>495</v>
      </c>
      <c r="BM190" s="185" t="s">
        <v>821</v>
      </c>
    </row>
    <row r="191" s="22" customFormat="true" ht="21.75" hidden="false" customHeight="true" outlineLevel="0" collapsed="false">
      <c r="B191" s="173"/>
      <c r="C191" s="212" t="s">
        <v>495</v>
      </c>
      <c r="D191" s="212" t="s">
        <v>282</v>
      </c>
      <c r="E191" s="213" t="s">
        <v>822</v>
      </c>
      <c r="F191" s="214" t="s">
        <v>823</v>
      </c>
      <c r="G191" s="215" t="s">
        <v>182</v>
      </c>
      <c r="H191" s="216" t="n">
        <v>300</v>
      </c>
      <c r="I191" s="217"/>
      <c r="J191" s="216" t="n">
        <f aca="false">ROUND(I191*H191,3)</f>
        <v>0</v>
      </c>
      <c r="K191" s="218"/>
      <c r="L191" s="219"/>
      <c r="M191" s="220"/>
      <c r="N191" s="221" t="s">
        <v>42</v>
      </c>
      <c r="P191" s="183" t="n">
        <f aca="false">O191*H191</f>
        <v>0</v>
      </c>
      <c r="Q191" s="183" t="n">
        <v>0.00035</v>
      </c>
      <c r="R191" s="183" t="n">
        <f aca="false">Q191*H191</f>
        <v>0.105</v>
      </c>
      <c r="S191" s="183" t="n">
        <v>0</v>
      </c>
      <c r="T191" s="184" t="n">
        <f aca="false">S191*H191</f>
        <v>0</v>
      </c>
      <c r="AR191" s="185" t="s">
        <v>681</v>
      </c>
      <c r="AT191" s="185" t="s">
        <v>282</v>
      </c>
      <c r="AU191" s="185" t="s">
        <v>90</v>
      </c>
      <c r="AY191" s="3" t="s">
        <v>163</v>
      </c>
      <c r="BE191" s="186" t="n">
        <f aca="false">IF(N191="základná",J191,0)</f>
        <v>0</v>
      </c>
      <c r="BF191" s="186" t="n">
        <f aca="false">IF(N191="znížená",J191,0)</f>
        <v>0</v>
      </c>
      <c r="BG191" s="186" t="n">
        <f aca="false">IF(N191="zákl. prenesená",J191,0)</f>
        <v>0</v>
      </c>
      <c r="BH191" s="186" t="n">
        <f aca="false">IF(N191="zníž. prenesená",J191,0)</f>
        <v>0</v>
      </c>
      <c r="BI191" s="186" t="n">
        <f aca="false">IF(N191="nulová",J191,0)</f>
        <v>0</v>
      </c>
      <c r="BJ191" s="3" t="s">
        <v>90</v>
      </c>
      <c r="BK191" s="187" t="n">
        <f aca="false">ROUND(I191*H191,3)</f>
        <v>0</v>
      </c>
      <c r="BL191" s="3" t="s">
        <v>495</v>
      </c>
      <c r="BM191" s="185" t="s">
        <v>824</v>
      </c>
    </row>
    <row r="192" s="22" customFormat="true" ht="24.2" hidden="false" customHeight="true" outlineLevel="0" collapsed="false">
      <c r="B192" s="173"/>
      <c r="C192" s="174" t="s">
        <v>500</v>
      </c>
      <c r="D192" s="174" t="s">
        <v>165</v>
      </c>
      <c r="E192" s="175" t="s">
        <v>825</v>
      </c>
      <c r="F192" s="176" t="s">
        <v>826</v>
      </c>
      <c r="G192" s="177" t="s">
        <v>323</v>
      </c>
      <c r="H192" s="178" t="n">
        <v>1</v>
      </c>
      <c r="I192" s="179"/>
      <c r="J192" s="178" t="n">
        <f aca="false">ROUND(I192*H192,3)</f>
        <v>0</v>
      </c>
      <c r="K192" s="180"/>
      <c r="L192" s="23"/>
      <c r="M192" s="181"/>
      <c r="N192" s="182" t="s">
        <v>42</v>
      </c>
      <c r="P192" s="183" t="n">
        <f aca="false">O192*H192</f>
        <v>0</v>
      </c>
      <c r="Q192" s="183" t="n">
        <v>0</v>
      </c>
      <c r="R192" s="183" t="n">
        <f aca="false">Q192*H192</f>
        <v>0</v>
      </c>
      <c r="S192" s="183" t="n">
        <v>0</v>
      </c>
      <c r="T192" s="184" t="n">
        <f aca="false">S192*H192</f>
        <v>0</v>
      </c>
      <c r="AR192" s="185" t="s">
        <v>495</v>
      </c>
      <c r="AT192" s="185" t="s">
        <v>165</v>
      </c>
      <c r="AU192" s="185" t="s">
        <v>90</v>
      </c>
      <c r="AY192" s="3" t="s">
        <v>163</v>
      </c>
      <c r="BE192" s="186" t="n">
        <f aca="false">IF(N192="základná",J192,0)</f>
        <v>0</v>
      </c>
      <c r="BF192" s="186" t="n">
        <f aca="false">IF(N192="znížená",J192,0)</f>
        <v>0</v>
      </c>
      <c r="BG192" s="186" t="n">
        <f aca="false">IF(N192="zákl. prenesená",J192,0)</f>
        <v>0</v>
      </c>
      <c r="BH192" s="186" t="n">
        <f aca="false">IF(N192="zníž. prenesená",J192,0)</f>
        <v>0</v>
      </c>
      <c r="BI192" s="186" t="n">
        <f aca="false">IF(N192="nulová",J192,0)</f>
        <v>0</v>
      </c>
      <c r="BJ192" s="3" t="s">
        <v>90</v>
      </c>
      <c r="BK192" s="187" t="n">
        <f aca="false">ROUND(I192*H192,3)</f>
        <v>0</v>
      </c>
      <c r="BL192" s="3" t="s">
        <v>495</v>
      </c>
      <c r="BM192" s="185" t="s">
        <v>827</v>
      </c>
    </row>
    <row r="193" s="22" customFormat="true" ht="24.2" hidden="false" customHeight="true" outlineLevel="0" collapsed="false">
      <c r="B193" s="173"/>
      <c r="C193" s="174" t="s">
        <v>504</v>
      </c>
      <c r="D193" s="174" t="s">
        <v>165</v>
      </c>
      <c r="E193" s="175" t="s">
        <v>828</v>
      </c>
      <c r="F193" s="176" t="s">
        <v>829</v>
      </c>
      <c r="G193" s="177" t="s">
        <v>323</v>
      </c>
      <c r="H193" s="178" t="n">
        <v>1</v>
      </c>
      <c r="I193" s="179"/>
      <c r="J193" s="178" t="n">
        <f aca="false">ROUND(I193*H193,3)</f>
        <v>0</v>
      </c>
      <c r="K193" s="180"/>
      <c r="L193" s="23"/>
      <c r="M193" s="181"/>
      <c r="N193" s="182" t="s">
        <v>42</v>
      </c>
      <c r="P193" s="183" t="n">
        <f aca="false">O193*H193</f>
        <v>0</v>
      </c>
      <c r="Q193" s="183" t="n">
        <v>0</v>
      </c>
      <c r="R193" s="183" t="n">
        <f aca="false">Q193*H193</f>
        <v>0</v>
      </c>
      <c r="S193" s="183" t="n">
        <v>0</v>
      </c>
      <c r="T193" s="184" t="n">
        <f aca="false">S193*H193</f>
        <v>0</v>
      </c>
      <c r="AR193" s="185" t="s">
        <v>495</v>
      </c>
      <c r="AT193" s="185" t="s">
        <v>165</v>
      </c>
      <c r="AU193" s="185" t="s">
        <v>90</v>
      </c>
      <c r="AY193" s="3" t="s">
        <v>163</v>
      </c>
      <c r="BE193" s="186" t="n">
        <f aca="false">IF(N193="základná",J193,0)</f>
        <v>0</v>
      </c>
      <c r="BF193" s="186" t="n">
        <f aca="false">IF(N193="znížená",J193,0)</f>
        <v>0</v>
      </c>
      <c r="BG193" s="186" t="n">
        <f aca="false">IF(N193="zákl. prenesená",J193,0)</f>
        <v>0</v>
      </c>
      <c r="BH193" s="186" t="n">
        <f aca="false">IF(N193="zníž. prenesená",J193,0)</f>
        <v>0</v>
      </c>
      <c r="BI193" s="186" t="n">
        <f aca="false">IF(N193="nulová",J193,0)</f>
        <v>0</v>
      </c>
      <c r="BJ193" s="3" t="s">
        <v>90</v>
      </c>
      <c r="BK193" s="187" t="n">
        <f aca="false">ROUND(I193*H193,3)</f>
        <v>0</v>
      </c>
      <c r="BL193" s="3" t="s">
        <v>495</v>
      </c>
      <c r="BM193" s="185" t="s">
        <v>830</v>
      </c>
    </row>
    <row r="194" s="22" customFormat="true" ht="16.5" hidden="false" customHeight="true" outlineLevel="0" collapsed="false">
      <c r="B194" s="173"/>
      <c r="C194" s="174" t="s">
        <v>508</v>
      </c>
      <c r="D194" s="174" t="s">
        <v>165</v>
      </c>
      <c r="E194" s="175" t="s">
        <v>831</v>
      </c>
      <c r="F194" s="176" t="s">
        <v>832</v>
      </c>
      <c r="G194" s="177" t="s">
        <v>415</v>
      </c>
      <c r="H194" s="179"/>
      <c r="I194" s="179"/>
      <c r="J194" s="178" t="n">
        <f aca="false">ROUND(I194*H194,3)</f>
        <v>0</v>
      </c>
      <c r="K194" s="180"/>
      <c r="L194" s="23"/>
      <c r="M194" s="181"/>
      <c r="N194" s="182" t="s">
        <v>42</v>
      </c>
      <c r="P194" s="183" t="n">
        <f aca="false">O194*H194</f>
        <v>0</v>
      </c>
      <c r="Q194" s="183" t="n">
        <v>0</v>
      </c>
      <c r="R194" s="183" t="n">
        <f aca="false">Q194*H194</f>
        <v>0</v>
      </c>
      <c r="S194" s="183" t="n">
        <v>0</v>
      </c>
      <c r="T194" s="184" t="n">
        <f aca="false">S194*H194</f>
        <v>0</v>
      </c>
      <c r="AR194" s="185" t="s">
        <v>495</v>
      </c>
      <c r="AT194" s="185" t="s">
        <v>165</v>
      </c>
      <c r="AU194" s="185" t="s">
        <v>90</v>
      </c>
      <c r="AY194" s="3" t="s">
        <v>163</v>
      </c>
      <c r="BE194" s="186" t="n">
        <f aca="false">IF(N194="základná",J194,0)</f>
        <v>0</v>
      </c>
      <c r="BF194" s="186" t="n">
        <f aca="false">IF(N194="znížená",J194,0)</f>
        <v>0</v>
      </c>
      <c r="BG194" s="186" t="n">
        <f aca="false">IF(N194="zákl. prenesená",J194,0)</f>
        <v>0</v>
      </c>
      <c r="BH194" s="186" t="n">
        <f aca="false">IF(N194="zníž. prenesená",J194,0)</f>
        <v>0</v>
      </c>
      <c r="BI194" s="186" t="n">
        <f aca="false">IF(N194="nulová",J194,0)</f>
        <v>0</v>
      </c>
      <c r="BJ194" s="3" t="s">
        <v>90</v>
      </c>
      <c r="BK194" s="187" t="n">
        <f aca="false">ROUND(I194*H194,3)</f>
        <v>0</v>
      </c>
      <c r="BL194" s="3" t="s">
        <v>495</v>
      </c>
      <c r="BM194" s="185" t="s">
        <v>833</v>
      </c>
    </row>
    <row r="195" s="22" customFormat="true" ht="16.5" hidden="false" customHeight="true" outlineLevel="0" collapsed="false">
      <c r="B195" s="173"/>
      <c r="C195" s="174" t="s">
        <v>515</v>
      </c>
      <c r="D195" s="174" t="s">
        <v>165</v>
      </c>
      <c r="E195" s="175" t="s">
        <v>834</v>
      </c>
      <c r="F195" s="176" t="s">
        <v>835</v>
      </c>
      <c r="G195" s="177" t="s">
        <v>415</v>
      </c>
      <c r="H195" s="179"/>
      <c r="I195" s="179"/>
      <c r="J195" s="178" t="n">
        <f aca="false">ROUND(I195*H195,3)</f>
        <v>0</v>
      </c>
      <c r="K195" s="180"/>
      <c r="L195" s="23"/>
      <c r="M195" s="181"/>
      <c r="N195" s="182" t="s">
        <v>42</v>
      </c>
      <c r="P195" s="183" t="n">
        <f aca="false">O195*H195</f>
        <v>0</v>
      </c>
      <c r="Q195" s="183" t="n">
        <v>0</v>
      </c>
      <c r="R195" s="183" t="n">
        <f aca="false">Q195*H195</f>
        <v>0</v>
      </c>
      <c r="S195" s="183" t="n">
        <v>0</v>
      </c>
      <c r="T195" s="184" t="n">
        <f aca="false">S195*H195</f>
        <v>0</v>
      </c>
      <c r="AR195" s="185" t="s">
        <v>495</v>
      </c>
      <c r="AT195" s="185" t="s">
        <v>165</v>
      </c>
      <c r="AU195" s="185" t="s">
        <v>90</v>
      </c>
      <c r="AY195" s="3" t="s">
        <v>163</v>
      </c>
      <c r="BE195" s="186" t="n">
        <f aca="false">IF(N195="základná",J195,0)</f>
        <v>0</v>
      </c>
      <c r="BF195" s="186" t="n">
        <f aca="false">IF(N195="znížená",J195,0)</f>
        <v>0</v>
      </c>
      <c r="BG195" s="186" t="n">
        <f aca="false">IF(N195="zákl. prenesená",J195,0)</f>
        <v>0</v>
      </c>
      <c r="BH195" s="186" t="n">
        <f aca="false">IF(N195="zníž. prenesená",J195,0)</f>
        <v>0</v>
      </c>
      <c r="BI195" s="186" t="n">
        <f aca="false">IF(N195="nulová",J195,0)</f>
        <v>0</v>
      </c>
      <c r="BJ195" s="3" t="s">
        <v>90</v>
      </c>
      <c r="BK195" s="187" t="n">
        <f aca="false">ROUND(I195*H195,3)</f>
        <v>0</v>
      </c>
      <c r="BL195" s="3" t="s">
        <v>495</v>
      </c>
      <c r="BM195" s="185" t="s">
        <v>836</v>
      </c>
    </row>
    <row r="196" s="22" customFormat="true" ht="16.5" hidden="false" customHeight="true" outlineLevel="0" collapsed="false">
      <c r="B196" s="173"/>
      <c r="C196" s="174" t="s">
        <v>524</v>
      </c>
      <c r="D196" s="174" t="s">
        <v>165</v>
      </c>
      <c r="E196" s="175" t="s">
        <v>837</v>
      </c>
      <c r="F196" s="176" t="s">
        <v>838</v>
      </c>
      <c r="G196" s="177" t="s">
        <v>415</v>
      </c>
      <c r="H196" s="179"/>
      <c r="I196" s="179"/>
      <c r="J196" s="178" t="n">
        <f aca="false">ROUND(I196*H196,3)</f>
        <v>0</v>
      </c>
      <c r="K196" s="180"/>
      <c r="L196" s="23"/>
      <c r="M196" s="181"/>
      <c r="N196" s="182" t="s">
        <v>42</v>
      </c>
      <c r="P196" s="183" t="n">
        <f aca="false">O196*H196</f>
        <v>0</v>
      </c>
      <c r="Q196" s="183" t="n">
        <v>0</v>
      </c>
      <c r="R196" s="183" t="n">
        <f aca="false">Q196*H196</f>
        <v>0</v>
      </c>
      <c r="S196" s="183" t="n">
        <v>0</v>
      </c>
      <c r="T196" s="184" t="n">
        <f aca="false">S196*H196</f>
        <v>0</v>
      </c>
      <c r="AR196" s="185" t="s">
        <v>495</v>
      </c>
      <c r="AT196" s="185" t="s">
        <v>165</v>
      </c>
      <c r="AU196" s="185" t="s">
        <v>90</v>
      </c>
      <c r="AY196" s="3" t="s">
        <v>163</v>
      </c>
      <c r="BE196" s="186" t="n">
        <f aca="false">IF(N196="základná",J196,0)</f>
        <v>0</v>
      </c>
      <c r="BF196" s="186" t="n">
        <f aca="false">IF(N196="znížená",J196,0)</f>
        <v>0</v>
      </c>
      <c r="BG196" s="186" t="n">
        <f aca="false">IF(N196="zákl. prenesená",J196,0)</f>
        <v>0</v>
      </c>
      <c r="BH196" s="186" t="n">
        <f aca="false">IF(N196="zníž. prenesená",J196,0)</f>
        <v>0</v>
      </c>
      <c r="BI196" s="186" t="n">
        <f aca="false">IF(N196="nulová",J196,0)</f>
        <v>0</v>
      </c>
      <c r="BJ196" s="3" t="s">
        <v>90</v>
      </c>
      <c r="BK196" s="187" t="n">
        <f aca="false">ROUND(I196*H196,3)</f>
        <v>0</v>
      </c>
      <c r="BL196" s="3" t="s">
        <v>495</v>
      </c>
      <c r="BM196" s="185" t="s">
        <v>839</v>
      </c>
    </row>
    <row r="197" s="160" customFormat="true" ht="22.9" hidden="false" customHeight="true" outlineLevel="0" collapsed="false">
      <c r="B197" s="161"/>
      <c r="D197" s="162" t="s">
        <v>76</v>
      </c>
      <c r="E197" s="171" t="s">
        <v>840</v>
      </c>
      <c r="F197" s="171" t="s">
        <v>841</v>
      </c>
      <c r="I197" s="164"/>
      <c r="J197" s="172" t="n">
        <f aca="false">BK197</f>
        <v>0</v>
      </c>
      <c r="L197" s="161"/>
      <c r="M197" s="166"/>
      <c r="P197" s="167" t="n">
        <f aca="false">SUM(P198:P199)</f>
        <v>0</v>
      </c>
      <c r="R197" s="167" t="n">
        <f aca="false">SUM(R198:R199)</f>
        <v>0</v>
      </c>
      <c r="T197" s="168" t="n">
        <f aca="false">SUM(T198:T199)</f>
        <v>0</v>
      </c>
      <c r="AR197" s="162" t="s">
        <v>178</v>
      </c>
      <c r="AT197" s="169" t="s">
        <v>76</v>
      </c>
      <c r="AU197" s="169" t="s">
        <v>84</v>
      </c>
      <c r="AY197" s="162" t="s">
        <v>163</v>
      </c>
      <c r="BK197" s="170" t="n">
        <f aca="false">SUM(BK198:BK199)</f>
        <v>0</v>
      </c>
    </row>
    <row r="198" s="22" customFormat="true" ht="16.5" hidden="false" customHeight="true" outlineLevel="0" collapsed="false">
      <c r="B198" s="173"/>
      <c r="C198" s="174" t="s">
        <v>530</v>
      </c>
      <c r="D198" s="174" t="s">
        <v>165</v>
      </c>
      <c r="E198" s="175" t="s">
        <v>842</v>
      </c>
      <c r="F198" s="176" t="s">
        <v>843</v>
      </c>
      <c r="G198" s="177" t="s">
        <v>323</v>
      </c>
      <c r="H198" s="178" t="n">
        <v>1</v>
      </c>
      <c r="I198" s="179"/>
      <c r="J198" s="178" t="n">
        <f aca="false">ROUND(I198*H198,3)</f>
        <v>0</v>
      </c>
      <c r="K198" s="180"/>
      <c r="L198" s="23"/>
      <c r="M198" s="181"/>
      <c r="N198" s="182" t="s">
        <v>42</v>
      </c>
      <c r="P198" s="183" t="n">
        <f aca="false">O198*H198</f>
        <v>0</v>
      </c>
      <c r="Q198" s="183" t="n">
        <v>0</v>
      </c>
      <c r="R198" s="183" t="n">
        <f aca="false">Q198*H198</f>
        <v>0</v>
      </c>
      <c r="S198" s="183" t="n">
        <v>0</v>
      </c>
      <c r="T198" s="184" t="n">
        <f aca="false">S198*H198</f>
        <v>0</v>
      </c>
      <c r="AR198" s="185" t="s">
        <v>495</v>
      </c>
      <c r="AT198" s="185" t="s">
        <v>165</v>
      </c>
      <c r="AU198" s="185" t="s">
        <v>90</v>
      </c>
      <c r="AY198" s="3" t="s">
        <v>163</v>
      </c>
      <c r="BE198" s="186" t="n">
        <f aca="false">IF(N198="základná",J198,0)</f>
        <v>0</v>
      </c>
      <c r="BF198" s="186" t="n">
        <f aca="false">IF(N198="znížená",J198,0)</f>
        <v>0</v>
      </c>
      <c r="BG198" s="186" t="n">
        <f aca="false">IF(N198="zákl. prenesená",J198,0)</f>
        <v>0</v>
      </c>
      <c r="BH198" s="186" t="n">
        <f aca="false">IF(N198="zníž. prenesená",J198,0)</f>
        <v>0</v>
      </c>
      <c r="BI198" s="186" t="n">
        <f aca="false">IF(N198="nulová",J198,0)</f>
        <v>0</v>
      </c>
      <c r="BJ198" s="3" t="s">
        <v>90</v>
      </c>
      <c r="BK198" s="187" t="n">
        <f aca="false">ROUND(I198*H198,3)</f>
        <v>0</v>
      </c>
      <c r="BL198" s="3" t="s">
        <v>495</v>
      </c>
      <c r="BM198" s="185" t="s">
        <v>844</v>
      </c>
    </row>
    <row r="199" s="22" customFormat="true" ht="16.5" hidden="false" customHeight="true" outlineLevel="0" collapsed="false">
      <c r="B199" s="173"/>
      <c r="C199" s="174" t="s">
        <v>534</v>
      </c>
      <c r="D199" s="174" t="s">
        <v>165</v>
      </c>
      <c r="E199" s="175" t="s">
        <v>831</v>
      </c>
      <c r="F199" s="176" t="s">
        <v>832</v>
      </c>
      <c r="G199" s="177" t="s">
        <v>415</v>
      </c>
      <c r="H199" s="179"/>
      <c r="I199" s="179"/>
      <c r="J199" s="178" t="n">
        <f aca="false">ROUND(I199*H199,3)</f>
        <v>0</v>
      </c>
      <c r="K199" s="180"/>
      <c r="L199" s="23"/>
      <c r="M199" s="181"/>
      <c r="N199" s="182" t="s">
        <v>42</v>
      </c>
      <c r="P199" s="183" t="n">
        <f aca="false">O199*H199</f>
        <v>0</v>
      </c>
      <c r="Q199" s="183" t="n">
        <v>0</v>
      </c>
      <c r="R199" s="183" t="n">
        <f aca="false">Q199*H199</f>
        <v>0</v>
      </c>
      <c r="S199" s="183" t="n">
        <v>0</v>
      </c>
      <c r="T199" s="184" t="n">
        <f aca="false">S199*H199</f>
        <v>0</v>
      </c>
      <c r="AR199" s="185" t="s">
        <v>495</v>
      </c>
      <c r="AT199" s="185" t="s">
        <v>165</v>
      </c>
      <c r="AU199" s="185" t="s">
        <v>90</v>
      </c>
      <c r="AY199" s="3" t="s">
        <v>163</v>
      </c>
      <c r="BE199" s="186" t="n">
        <f aca="false">IF(N199="základná",J199,0)</f>
        <v>0</v>
      </c>
      <c r="BF199" s="186" t="n">
        <f aca="false">IF(N199="znížená",J199,0)</f>
        <v>0</v>
      </c>
      <c r="BG199" s="186" t="n">
        <f aca="false">IF(N199="zákl. prenesená",J199,0)</f>
        <v>0</v>
      </c>
      <c r="BH199" s="186" t="n">
        <f aca="false">IF(N199="zníž. prenesená",J199,0)</f>
        <v>0</v>
      </c>
      <c r="BI199" s="186" t="n">
        <f aca="false">IF(N199="nulová",J199,0)</f>
        <v>0</v>
      </c>
      <c r="BJ199" s="3" t="s">
        <v>90</v>
      </c>
      <c r="BK199" s="187" t="n">
        <f aca="false">ROUND(I199*H199,3)</f>
        <v>0</v>
      </c>
      <c r="BL199" s="3" t="s">
        <v>495</v>
      </c>
      <c r="BM199" s="185" t="s">
        <v>845</v>
      </c>
    </row>
    <row r="200" s="160" customFormat="true" ht="25.9" hidden="false" customHeight="true" outlineLevel="0" collapsed="false">
      <c r="B200" s="161"/>
      <c r="D200" s="162" t="s">
        <v>76</v>
      </c>
      <c r="E200" s="163" t="s">
        <v>645</v>
      </c>
      <c r="F200" s="163" t="s">
        <v>846</v>
      </c>
      <c r="I200" s="164"/>
      <c r="J200" s="165" t="n">
        <f aca="false">BK200</f>
        <v>0</v>
      </c>
      <c r="L200" s="161"/>
      <c r="M200" s="166"/>
      <c r="P200" s="167" t="n">
        <f aca="false">P201</f>
        <v>0</v>
      </c>
      <c r="R200" s="167" t="n">
        <f aca="false">R201</f>
        <v>0</v>
      </c>
      <c r="T200" s="168" t="n">
        <f aca="false">T201</f>
        <v>0</v>
      </c>
      <c r="AR200" s="162" t="s">
        <v>169</v>
      </c>
      <c r="AT200" s="169" t="s">
        <v>76</v>
      </c>
      <c r="AU200" s="169" t="s">
        <v>77</v>
      </c>
      <c r="AY200" s="162" t="s">
        <v>163</v>
      </c>
      <c r="BK200" s="170" t="n">
        <f aca="false">BK201</f>
        <v>0</v>
      </c>
    </row>
    <row r="201" s="22" customFormat="true" ht="24.2" hidden="false" customHeight="true" outlineLevel="0" collapsed="false">
      <c r="B201" s="173"/>
      <c r="C201" s="174" t="s">
        <v>540</v>
      </c>
      <c r="D201" s="174" t="s">
        <v>165</v>
      </c>
      <c r="E201" s="175" t="s">
        <v>847</v>
      </c>
      <c r="F201" s="176" t="s">
        <v>848</v>
      </c>
      <c r="G201" s="177" t="s">
        <v>650</v>
      </c>
      <c r="H201" s="178" t="n">
        <v>80</v>
      </c>
      <c r="I201" s="179"/>
      <c r="J201" s="178" t="n">
        <f aca="false">ROUND(I201*H201,3)</f>
        <v>0</v>
      </c>
      <c r="K201" s="180"/>
      <c r="L201" s="23"/>
      <c r="M201" s="181"/>
      <c r="N201" s="182" t="s">
        <v>42</v>
      </c>
      <c r="P201" s="183" t="n">
        <f aca="false">O201*H201</f>
        <v>0</v>
      </c>
      <c r="Q201" s="183" t="n">
        <v>0</v>
      </c>
      <c r="R201" s="183" t="n">
        <f aca="false">Q201*H201</f>
        <v>0</v>
      </c>
      <c r="S201" s="183" t="n">
        <v>0</v>
      </c>
      <c r="T201" s="184" t="n">
        <f aca="false">S201*H201</f>
        <v>0</v>
      </c>
      <c r="AR201" s="185" t="s">
        <v>849</v>
      </c>
      <c r="AT201" s="185" t="s">
        <v>165</v>
      </c>
      <c r="AU201" s="185" t="s">
        <v>84</v>
      </c>
      <c r="AY201" s="3" t="s">
        <v>163</v>
      </c>
      <c r="BE201" s="186" t="n">
        <f aca="false">IF(N201="základná",J201,0)</f>
        <v>0</v>
      </c>
      <c r="BF201" s="186" t="n">
        <f aca="false">IF(N201="znížená",J201,0)</f>
        <v>0</v>
      </c>
      <c r="BG201" s="186" t="n">
        <f aca="false">IF(N201="zákl. prenesená",J201,0)</f>
        <v>0</v>
      </c>
      <c r="BH201" s="186" t="n">
        <f aca="false">IF(N201="zníž. prenesená",J201,0)</f>
        <v>0</v>
      </c>
      <c r="BI201" s="186" t="n">
        <f aca="false">IF(N201="nulová",J201,0)</f>
        <v>0</v>
      </c>
      <c r="BJ201" s="3" t="s">
        <v>90</v>
      </c>
      <c r="BK201" s="187" t="n">
        <f aca="false">ROUND(I201*H201,3)</f>
        <v>0</v>
      </c>
      <c r="BL201" s="3" t="s">
        <v>849</v>
      </c>
      <c r="BM201" s="185" t="s">
        <v>850</v>
      </c>
    </row>
    <row r="202" s="160" customFormat="true" ht="25.9" hidden="false" customHeight="true" outlineLevel="0" collapsed="false">
      <c r="B202" s="161"/>
      <c r="D202" s="162" t="s">
        <v>76</v>
      </c>
      <c r="E202" s="163" t="s">
        <v>659</v>
      </c>
      <c r="F202" s="163" t="s">
        <v>851</v>
      </c>
      <c r="I202" s="164"/>
      <c r="J202" s="165" t="n">
        <f aca="false">BK202</f>
        <v>0</v>
      </c>
      <c r="L202" s="161"/>
      <c r="M202" s="166"/>
      <c r="P202" s="167" t="n">
        <f aca="false">SUM(P203:P204)</f>
        <v>0</v>
      </c>
      <c r="R202" s="167" t="n">
        <f aca="false">SUM(R203:R204)</f>
        <v>0</v>
      </c>
      <c r="T202" s="168" t="n">
        <f aca="false">SUM(T203:T204)</f>
        <v>0</v>
      </c>
      <c r="AR202" s="162" t="s">
        <v>190</v>
      </c>
      <c r="AT202" s="169" t="s">
        <v>76</v>
      </c>
      <c r="AU202" s="169" t="s">
        <v>77</v>
      </c>
      <c r="AY202" s="162" t="s">
        <v>163</v>
      </c>
      <c r="BK202" s="170" t="n">
        <f aca="false">SUM(BK203:BK204)</f>
        <v>0</v>
      </c>
    </row>
    <row r="203" s="22" customFormat="true" ht="44.25" hidden="false" customHeight="true" outlineLevel="0" collapsed="false">
      <c r="B203" s="173"/>
      <c r="C203" s="174" t="s">
        <v>544</v>
      </c>
      <c r="D203" s="174" t="s">
        <v>165</v>
      </c>
      <c r="E203" s="175" t="s">
        <v>852</v>
      </c>
      <c r="F203" s="176" t="s">
        <v>853</v>
      </c>
      <c r="G203" s="177" t="s">
        <v>854</v>
      </c>
      <c r="H203" s="178" t="n">
        <v>1</v>
      </c>
      <c r="I203" s="179"/>
      <c r="J203" s="178" t="n">
        <f aca="false">ROUND(I203*H203,3)</f>
        <v>0</v>
      </c>
      <c r="K203" s="180"/>
      <c r="L203" s="23"/>
      <c r="M203" s="181"/>
      <c r="N203" s="182" t="s">
        <v>42</v>
      </c>
      <c r="P203" s="183" t="n">
        <f aca="false">O203*H203</f>
        <v>0</v>
      </c>
      <c r="Q203" s="183" t="n">
        <v>0</v>
      </c>
      <c r="R203" s="183" t="n">
        <f aca="false">Q203*H203</f>
        <v>0</v>
      </c>
      <c r="S203" s="183" t="n">
        <v>0</v>
      </c>
      <c r="T203" s="184" t="n">
        <f aca="false">S203*H203</f>
        <v>0</v>
      </c>
      <c r="AR203" s="185" t="s">
        <v>169</v>
      </c>
      <c r="AT203" s="185" t="s">
        <v>165</v>
      </c>
      <c r="AU203" s="185" t="s">
        <v>84</v>
      </c>
      <c r="AY203" s="3" t="s">
        <v>163</v>
      </c>
      <c r="BE203" s="186" t="n">
        <f aca="false">IF(N203="základná",J203,0)</f>
        <v>0</v>
      </c>
      <c r="BF203" s="186" t="n">
        <f aca="false">IF(N203="znížená",J203,0)</f>
        <v>0</v>
      </c>
      <c r="BG203" s="186" t="n">
        <f aca="false">IF(N203="zákl. prenesená",J203,0)</f>
        <v>0</v>
      </c>
      <c r="BH203" s="186" t="n">
        <f aca="false">IF(N203="zníž. prenesená",J203,0)</f>
        <v>0</v>
      </c>
      <c r="BI203" s="186" t="n">
        <f aca="false">IF(N203="nulová",J203,0)</f>
        <v>0</v>
      </c>
      <c r="BJ203" s="3" t="s">
        <v>90</v>
      </c>
      <c r="BK203" s="187" t="n">
        <f aca="false">ROUND(I203*H203,3)</f>
        <v>0</v>
      </c>
      <c r="BL203" s="3" t="s">
        <v>169</v>
      </c>
      <c r="BM203" s="185" t="s">
        <v>855</v>
      </c>
    </row>
    <row r="204" s="22" customFormat="true" ht="24.2" hidden="false" customHeight="true" outlineLevel="0" collapsed="false">
      <c r="B204" s="173"/>
      <c r="C204" s="174" t="s">
        <v>549</v>
      </c>
      <c r="D204" s="174" t="s">
        <v>165</v>
      </c>
      <c r="E204" s="175" t="s">
        <v>856</v>
      </c>
      <c r="F204" s="176" t="s">
        <v>857</v>
      </c>
      <c r="G204" s="177" t="s">
        <v>854</v>
      </c>
      <c r="H204" s="178" t="n">
        <v>1</v>
      </c>
      <c r="I204" s="179"/>
      <c r="J204" s="178" t="n">
        <f aca="false">ROUND(I204*H204,3)</f>
        <v>0</v>
      </c>
      <c r="K204" s="180"/>
      <c r="L204" s="23"/>
      <c r="M204" s="222"/>
      <c r="N204" s="223" t="s">
        <v>42</v>
      </c>
      <c r="O204" s="224"/>
      <c r="P204" s="225" t="n">
        <f aca="false">O204*H204</f>
        <v>0</v>
      </c>
      <c r="Q204" s="225" t="n">
        <v>0</v>
      </c>
      <c r="R204" s="225" t="n">
        <f aca="false">Q204*H204</f>
        <v>0</v>
      </c>
      <c r="S204" s="225" t="n">
        <v>0</v>
      </c>
      <c r="T204" s="226" t="n">
        <f aca="false">S204*H204</f>
        <v>0</v>
      </c>
      <c r="AR204" s="185" t="s">
        <v>169</v>
      </c>
      <c r="AT204" s="185" t="s">
        <v>165</v>
      </c>
      <c r="AU204" s="185" t="s">
        <v>84</v>
      </c>
      <c r="AY204" s="3" t="s">
        <v>163</v>
      </c>
      <c r="BE204" s="186" t="n">
        <f aca="false">IF(N204="základná",J204,0)</f>
        <v>0</v>
      </c>
      <c r="BF204" s="186" t="n">
        <f aca="false">IF(N204="znížená",J204,0)</f>
        <v>0</v>
      </c>
      <c r="BG204" s="186" t="n">
        <f aca="false">IF(N204="zákl. prenesená",J204,0)</f>
        <v>0</v>
      </c>
      <c r="BH204" s="186" t="n">
        <f aca="false">IF(N204="zníž. prenesená",J204,0)</f>
        <v>0</v>
      </c>
      <c r="BI204" s="186" t="n">
        <f aca="false">IF(N204="nulová",J204,0)</f>
        <v>0</v>
      </c>
      <c r="BJ204" s="3" t="s">
        <v>90</v>
      </c>
      <c r="BK204" s="187" t="n">
        <f aca="false">ROUND(I204*H204,3)</f>
        <v>0</v>
      </c>
      <c r="BL204" s="3" t="s">
        <v>169</v>
      </c>
      <c r="BM204" s="185" t="s">
        <v>858</v>
      </c>
    </row>
    <row r="205" s="22" customFormat="true" ht="6.95" hidden="false" customHeight="true" outlineLevel="0" collapsed="false">
      <c r="B205" s="47"/>
      <c r="C205" s="48"/>
      <c r="D205" s="48"/>
      <c r="E205" s="48"/>
      <c r="F205" s="48"/>
      <c r="G205" s="48"/>
      <c r="H205" s="48"/>
      <c r="I205" s="48"/>
      <c r="J205" s="48"/>
      <c r="K205" s="48"/>
      <c r="L205" s="23"/>
    </row>
  </sheetData>
  <autoFilter ref="C124:K204"/>
  <mergeCells count="12"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tToWidth="1" fitToHeight="100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2:BM171"/>
  <sheetViews>
    <sheetView showFormulas="false" showGridLines="fals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47" activeCellId="0" sqref="A47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7"/>
    <col collapsed="false" customWidth="true" hidden="false" outlineLevel="0" max="4" min="4" style="0" width="4.34"/>
    <col collapsed="false" customWidth="true" hidden="false" outlineLevel="0" max="5" min="5" style="0" width="17.17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7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97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77</v>
      </c>
    </row>
    <row r="4" customFormat="false" ht="24.95" hidden="false" customHeight="true" outlineLevel="0" collapsed="false">
      <c r="B4" s="6"/>
      <c r="D4" s="7" t="s">
        <v>105</v>
      </c>
      <c r="L4" s="6"/>
      <c r="M4" s="114" t="s">
        <v>8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5" t="s">
        <v>13</v>
      </c>
      <c r="L6" s="6"/>
    </row>
    <row r="7" customFormat="false" ht="16.5" hidden="false" customHeight="true" outlineLevel="0" collapsed="false">
      <c r="B7" s="6"/>
      <c r="E7" s="115" t="str">
        <f aca="false">'Rekapitulácia stavby'!K6</f>
        <v>Stavebné úpravy a rekonštrukcia priestorov kuchyne ZSS Čemerica</v>
      </c>
      <c r="F7" s="115"/>
      <c r="G7" s="115"/>
      <c r="H7" s="115"/>
      <c r="L7" s="6"/>
    </row>
    <row r="8" customFormat="false" ht="12" hidden="false" customHeight="true" outlineLevel="0" collapsed="false">
      <c r="B8" s="6"/>
      <c r="D8" s="15" t="s">
        <v>114</v>
      </c>
      <c r="L8" s="6"/>
    </row>
    <row r="9" s="22" customFormat="true" ht="16.5" hidden="false" customHeight="true" outlineLevel="0" collapsed="false">
      <c r="B9" s="23"/>
      <c r="E9" s="115" t="s">
        <v>117</v>
      </c>
      <c r="F9" s="115"/>
      <c r="G9" s="115"/>
      <c r="H9" s="115"/>
      <c r="L9" s="23"/>
    </row>
    <row r="10" s="22" customFormat="true" ht="12" hidden="false" customHeight="true" outlineLevel="0" collapsed="false">
      <c r="B10" s="23"/>
      <c r="D10" s="15" t="s">
        <v>118</v>
      </c>
      <c r="L10" s="23"/>
    </row>
    <row r="11" s="22" customFormat="true" ht="16.5" hidden="false" customHeight="true" outlineLevel="0" collapsed="false">
      <c r="B11" s="23"/>
      <c r="E11" s="116" t="s">
        <v>859</v>
      </c>
      <c r="F11" s="116"/>
      <c r="G11" s="116"/>
      <c r="H11" s="116"/>
      <c r="L11" s="23"/>
    </row>
    <row r="12" s="22" customFormat="true" ht="11.25" hidden="false" customHeight="false" outlineLevel="0" collapsed="false">
      <c r="B12" s="23"/>
      <c r="L12" s="23"/>
    </row>
    <row r="13" s="22" customFormat="true" ht="12" hidden="false" customHeight="true" outlineLevel="0" collapsed="false">
      <c r="B13" s="23"/>
      <c r="D13" s="15" t="s">
        <v>15</v>
      </c>
      <c r="F13" s="16"/>
      <c r="I13" s="15" t="s">
        <v>16</v>
      </c>
      <c r="J13" s="16"/>
      <c r="L13" s="23"/>
    </row>
    <row r="14" s="22" customFormat="true" ht="12" hidden="false" customHeight="true" outlineLevel="0" collapsed="false">
      <c r="B14" s="23"/>
      <c r="D14" s="15" t="s">
        <v>17</v>
      </c>
      <c r="F14" s="16" t="s">
        <v>667</v>
      </c>
      <c r="I14" s="15" t="s">
        <v>19</v>
      </c>
      <c r="J14" s="117" t="str">
        <f aca="false">'Rekapitulácia stavby'!AN8</f>
        <v>11. 7. 2024</v>
      </c>
      <c r="L14" s="23"/>
    </row>
    <row r="15" s="22" customFormat="true" ht="10.9" hidden="false" customHeight="true" outlineLevel="0" collapsed="false">
      <c r="B15" s="23"/>
      <c r="L15" s="23"/>
    </row>
    <row r="16" s="22" customFormat="true" ht="12" hidden="false" customHeight="true" outlineLevel="0" collapsed="false">
      <c r="B16" s="23"/>
      <c r="D16" s="15" t="s">
        <v>21</v>
      </c>
      <c r="I16" s="15" t="s">
        <v>22</v>
      </c>
      <c r="J16" s="16" t="n">
        <f aca="false">IF('Rekapitulácia stavby'!AN10="","",'Rekapitulácia stavby'!AN10)</f>
        <v>632325</v>
      </c>
      <c r="L16" s="23"/>
    </row>
    <row r="17" s="22" customFormat="true" ht="18" hidden="false" customHeight="true" outlineLevel="0" collapsed="false">
      <c r="B17" s="23"/>
      <c r="E17" s="16" t="str">
        <f aca="false">IF('Rekapitulácia stavby'!E11="","",'Rekapitulácia stavby'!E11)</f>
        <v>ZSS Čemerica</v>
      </c>
      <c r="I17" s="15" t="str">
        <f aca="false">'Rekapitulácia stavby'!AK11</f>
        <v>DIČ :</v>
      </c>
      <c r="J17" s="16" t="n">
        <f aca="false">IF('Rekapitulácia stavby'!AN11="","",'Rekapitulácia stavby'!AN11)</f>
        <v>2021156005</v>
      </c>
      <c r="L17" s="23"/>
    </row>
    <row r="18" s="22" customFormat="true" ht="6.95" hidden="false" customHeight="true" outlineLevel="0" collapsed="false">
      <c r="B18" s="23"/>
      <c r="L18" s="23"/>
    </row>
    <row r="19" s="22" customFormat="true" ht="12" hidden="false" customHeight="true" outlineLevel="0" collapsed="false">
      <c r="B19" s="23"/>
      <c r="D19" s="15" t="s">
        <v>25</v>
      </c>
      <c r="I19" s="15" t="s">
        <v>22</v>
      </c>
      <c r="J19" s="17" t="str">
        <f aca="false">'Rekapitulácia stavby'!AN13</f>
        <v>Vyplň údaj</v>
      </c>
      <c r="L19" s="23"/>
    </row>
    <row r="20" s="22" customFormat="true" ht="18" hidden="false" customHeight="true" outlineLevel="0" collapsed="false">
      <c r="B20" s="23"/>
      <c r="E20" s="118" t="str">
        <f aca="false">'Rekapitulácia stavby'!E14</f>
        <v>Vyplň údaj</v>
      </c>
      <c r="F20" s="118"/>
      <c r="G20" s="118"/>
      <c r="H20" s="118"/>
      <c r="I20" s="15" t="s">
        <v>27</v>
      </c>
      <c r="J20" s="17" t="str">
        <f aca="false">'Rekapitulácia stavby'!AN14</f>
        <v>Vyplň údaj</v>
      </c>
      <c r="L20" s="23"/>
    </row>
    <row r="21" s="22" customFormat="true" ht="6.95" hidden="false" customHeight="true" outlineLevel="0" collapsed="false">
      <c r="B21" s="23"/>
      <c r="L21" s="23"/>
    </row>
    <row r="22" s="22" customFormat="true" ht="12" hidden="false" customHeight="true" outlineLevel="0" collapsed="false">
      <c r="B22" s="23"/>
      <c r="D22" s="15" t="s">
        <v>28</v>
      </c>
      <c r="I22" s="15" t="s">
        <v>22</v>
      </c>
      <c r="J22" s="16" t="n">
        <f aca="false">IF('Rekapitulácia stavby'!AN16="","",'Rekapitulácia stavby'!AN16)</f>
        <v>47124814</v>
      </c>
      <c r="L22" s="23"/>
    </row>
    <row r="23" s="22" customFormat="true" ht="18" hidden="false" customHeight="true" outlineLevel="0" collapsed="false">
      <c r="B23" s="23"/>
      <c r="E23" s="16" t="str">
        <f aca="false">IF('Rekapitulácia stavby'!E17="","",'Rekapitulácia stavby'!E17)</f>
        <v>A+D PROJEKTA. s.r.o.</v>
      </c>
      <c r="I23" s="15" t="s">
        <v>27</v>
      </c>
      <c r="J23" s="16" t="str">
        <f aca="false">IF('Rekapitulácia stavby'!AN17="","",'Rekapitulácia stavby'!AN17)</f>
        <v>SK2023755833</v>
      </c>
      <c r="L23" s="23"/>
    </row>
    <row r="24" s="22" customFormat="true" ht="6.95" hidden="false" customHeight="true" outlineLevel="0" collapsed="false">
      <c r="B24" s="23"/>
      <c r="L24" s="23"/>
    </row>
    <row r="25" s="22" customFormat="true" ht="12" hidden="false" customHeight="true" outlineLevel="0" collapsed="false">
      <c r="B25" s="23"/>
      <c r="D25" s="15" t="s">
        <v>33</v>
      </c>
      <c r="I25" s="15" t="s">
        <v>22</v>
      </c>
      <c r="J25" s="16"/>
      <c r="L25" s="23"/>
    </row>
    <row r="26" s="22" customFormat="true" ht="18" hidden="false" customHeight="true" outlineLevel="0" collapsed="false">
      <c r="B26" s="23"/>
      <c r="E26" s="16" t="s">
        <v>860</v>
      </c>
      <c r="I26" s="15" t="s">
        <v>27</v>
      </c>
      <c r="J26" s="16"/>
      <c r="L26" s="23"/>
    </row>
    <row r="27" s="22" customFormat="true" ht="6.95" hidden="false" customHeight="true" outlineLevel="0" collapsed="false">
      <c r="B27" s="23"/>
      <c r="L27" s="23"/>
    </row>
    <row r="28" s="22" customFormat="true" ht="12" hidden="false" customHeight="true" outlineLevel="0" collapsed="false">
      <c r="B28" s="23"/>
      <c r="D28" s="15" t="s">
        <v>35</v>
      </c>
      <c r="L28" s="23"/>
    </row>
    <row r="29" s="119" customFormat="true" ht="16.5" hidden="false" customHeight="true" outlineLevel="0" collapsed="false">
      <c r="B29" s="120"/>
      <c r="E29" s="20"/>
      <c r="F29" s="20"/>
      <c r="G29" s="20"/>
      <c r="H29" s="20"/>
      <c r="L29" s="120"/>
    </row>
    <row r="30" s="22" customFormat="true" ht="6.95" hidden="false" customHeight="true" outlineLevel="0" collapsed="false">
      <c r="B30" s="23"/>
      <c r="L30" s="23"/>
    </row>
    <row r="31" s="22" customFormat="true" ht="6.95" hidden="false" customHeight="true" outlineLevel="0" collapsed="false">
      <c r="B31" s="23"/>
      <c r="D31" s="61"/>
      <c r="E31" s="61"/>
      <c r="F31" s="61"/>
      <c r="G31" s="61"/>
      <c r="H31" s="61"/>
      <c r="I31" s="61"/>
      <c r="J31" s="61"/>
      <c r="K31" s="61"/>
      <c r="L31" s="23"/>
    </row>
    <row r="32" s="22" customFormat="true" ht="25.35" hidden="false" customHeight="true" outlineLevel="0" collapsed="false">
      <c r="B32" s="23"/>
      <c r="D32" s="121" t="s">
        <v>36</v>
      </c>
      <c r="J32" s="122" t="n">
        <f aca="false">ROUND(J122, 2)</f>
        <v>0</v>
      </c>
      <c r="L32" s="23"/>
    </row>
    <row r="33" s="22" customFormat="true" ht="6.95" hidden="false" customHeight="true" outlineLevel="0" collapsed="false">
      <c r="B33" s="23"/>
      <c r="D33" s="61"/>
      <c r="E33" s="61"/>
      <c r="F33" s="61"/>
      <c r="G33" s="61"/>
      <c r="H33" s="61"/>
      <c r="I33" s="61"/>
      <c r="J33" s="61"/>
      <c r="K33" s="61"/>
      <c r="L33" s="23"/>
    </row>
    <row r="34" s="22" customFormat="true" ht="14.45" hidden="false" customHeight="true" outlineLevel="0" collapsed="false">
      <c r="B34" s="23"/>
      <c r="F34" s="123" t="s">
        <v>38</v>
      </c>
      <c r="I34" s="123" t="s">
        <v>37</v>
      </c>
      <c r="J34" s="123" t="s">
        <v>39</v>
      </c>
      <c r="L34" s="23"/>
    </row>
    <row r="35" s="22" customFormat="true" ht="14.45" hidden="false" customHeight="true" outlineLevel="0" collapsed="false">
      <c r="B35" s="23"/>
      <c r="D35" s="124" t="s">
        <v>40</v>
      </c>
      <c r="E35" s="30" t="s">
        <v>41</v>
      </c>
      <c r="F35" s="125" t="n">
        <f aca="false">ROUND((SUM(BE122:BE170)),  2)</f>
        <v>0</v>
      </c>
      <c r="G35" s="126"/>
      <c r="H35" s="126"/>
      <c r="I35" s="127" t="n">
        <v>0.2</v>
      </c>
      <c r="J35" s="125" t="n">
        <f aca="false">ROUND(((SUM(BE122:BE170))*I35),  2)</f>
        <v>0</v>
      </c>
      <c r="L35" s="23"/>
    </row>
    <row r="36" s="22" customFormat="true" ht="14.45" hidden="false" customHeight="true" outlineLevel="0" collapsed="false">
      <c r="B36" s="23"/>
      <c r="E36" s="30" t="s">
        <v>42</v>
      </c>
      <c r="F36" s="125" t="n">
        <f aca="false">ROUND((SUM(BF122:BF170)),  2)</f>
        <v>0</v>
      </c>
      <c r="G36" s="126"/>
      <c r="H36" s="126"/>
      <c r="I36" s="127" t="n">
        <v>0.2</v>
      </c>
      <c r="J36" s="125" t="n">
        <f aca="false">ROUND(((SUM(BF122:BF170))*I36),  2)</f>
        <v>0</v>
      </c>
      <c r="L36" s="23"/>
    </row>
    <row r="37" s="22" customFormat="true" ht="14.45" hidden="true" customHeight="true" outlineLevel="0" collapsed="false">
      <c r="B37" s="23"/>
      <c r="E37" s="15" t="s">
        <v>43</v>
      </c>
      <c r="F37" s="106" t="n">
        <f aca="false">ROUND((SUM(BG122:BG170)),  2)</f>
        <v>0</v>
      </c>
      <c r="I37" s="128" t="n">
        <v>0.2</v>
      </c>
      <c r="J37" s="106" t="n">
        <f aca="false">0</f>
        <v>0</v>
      </c>
      <c r="L37" s="23"/>
    </row>
    <row r="38" s="22" customFormat="true" ht="14.45" hidden="true" customHeight="true" outlineLevel="0" collapsed="false">
      <c r="B38" s="23"/>
      <c r="E38" s="15" t="s">
        <v>44</v>
      </c>
      <c r="F38" s="106" t="n">
        <f aca="false">ROUND((SUM(BH122:BH170)),  2)</f>
        <v>0</v>
      </c>
      <c r="I38" s="128" t="n">
        <v>0.2</v>
      </c>
      <c r="J38" s="106" t="n">
        <f aca="false">0</f>
        <v>0</v>
      </c>
      <c r="L38" s="23"/>
    </row>
    <row r="39" s="22" customFormat="true" ht="14.45" hidden="true" customHeight="true" outlineLevel="0" collapsed="false">
      <c r="B39" s="23"/>
      <c r="E39" s="30" t="s">
        <v>45</v>
      </c>
      <c r="F39" s="125" t="n">
        <f aca="false">ROUND((SUM(BI122:BI170)),  2)</f>
        <v>0</v>
      </c>
      <c r="G39" s="126"/>
      <c r="H39" s="126"/>
      <c r="I39" s="127" t="n">
        <v>0</v>
      </c>
      <c r="J39" s="125" t="n">
        <f aca="false">0</f>
        <v>0</v>
      </c>
      <c r="L39" s="23"/>
    </row>
    <row r="40" s="22" customFormat="true" ht="6.95" hidden="false" customHeight="true" outlineLevel="0" collapsed="false">
      <c r="B40" s="23"/>
      <c r="L40" s="23"/>
    </row>
    <row r="41" s="22" customFormat="true" ht="25.35" hidden="false" customHeight="true" outlineLevel="0" collapsed="false">
      <c r="B41" s="23"/>
      <c r="C41" s="129"/>
      <c r="D41" s="130" t="s">
        <v>46</v>
      </c>
      <c r="E41" s="65"/>
      <c r="F41" s="65"/>
      <c r="G41" s="131" t="s">
        <v>47</v>
      </c>
      <c r="H41" s="132" t="s">
        <v>48</v>
      </c>
      <c r="I41" s="65"/>
      <c r="J41" s="133" t="n">
        <f aca="false">SUM(J32:J39)</f>
        <v>0</v>
      </c>
      <c r="K41" s="134"/>
      <c r="L41" s="23"/>
    </row>
    <row r="42" s="22" customFormat="true" ht="14.45" hidden="false" customHeight="true" outlineLevel="0" collapsed="false">
      <c r="B42" s="23"/>
      <c r="L42" s="23"/>
    </row>
    <row r="43" customFormat="false" ht="14.45" hidden="true" customHeight="true" outlineLevel="0" collapsed="false">
      <c r="B43" s="6"/>
      <c r="L43" s="6"/>
    </row>
    <row r="44" customFormat="false" ht="14.45" hidden="true" customHeight="true" outlineLevel="0" collapsed="false">
      <c r="B44" s="6"/>
      <c r="L44" s="6"/>
    </row>
    <row r="45" customFormat="false" ht="14.45" hidden="true" customHeight="true" outlineLevel="0" collapsed="false">
      <c r="B45" s="6"/>
      <c r="L45" s="6"/>
    </row>
    <row r="46" customFormat="false" ht="14.45" hidden="true" customHeight="true" outlineLevel="0" collapsed="false">
      <c r="B46" s="6"/>
      <c r="L46" s="6"/>
    </row>
    <row r="47" customFormat="false" ht="14.45" hidden="false" customHeight="true" outlineLevel="0" collapsed="false">
      <c r="B47" s="6"/>
      <c r="L47" s="6"/>
    </row>
    <row r="48" customFormat="false" ht="14.45" hidden="false" customHeight="true" outlineLevel="0" collapsed="false">
      <c r="B48" s="6"/>
      <c r="L48" s="6"/>
    </row>
    <row r="49" customFormat="false" ht="14.45" hidden="false" customHeight="true" outlineLevel="0" collapsed="false">
      <c r="B49" s="6"/>
      <c r="L49" s="6"/>
    </row>
    <row r="50" s="22" customFormat="true" ht="14.45" hidden="false" customHeight="true" outlineLevel="0" collapsed="false">
      <c r="B50" s="23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23"/>
    </row>
    <row r="51" customFormat="false" ht="11.25" hidden="false" customHeight="false" outlineLevel="0" collapsed="false">
      <c r="B51" s="6"/>
      <c r="L51" s="6"/>
    </row>
    <row r="52" customFormat="false" ht="11.25" hidden="false" customHeight="false" outlineLevel="0" collapsed="false">
      <c r="B52" s="6"/>
      <c r="L52" s="6"/>
    </row>
    <row r="53" customFormat="false" ht="11.25" hidden="false" customHeight="false" outlineLevel="0" collapsed="false">
      <c r="B53" s="6"/>
      <c r="L53" s="6"/>
    </row>
    <row r="54" customFormat="false" ht="11.25" hidden="false" customHeight="false" outlineLevel="0" collapsed="false">
      <c r="B54" s="6"/>
      <c r="L54" s="6"/>
    </row>
    <row r="55" customFormat="false" ht="11.25" hidden="false" customHeight="false" outlineLevel="0" collapsed="false">
      <c r="B55" s="6"/>
      <c r="L55" s="6"/>
    </row>
    <row r="56" customFormat="false" ht="11.25" hidden="false" customHeight="false" outlineLevel="0" collapsed="false">
      <c r="B56" s="6"/>
      <c r="L56" s="6"/>
    </row>
    <row r="57" customFormat="false" ht="11.25" hidden="false" customHeight="false" outlineLevel="0" collapsed="false">
      <c r="B57" s="6"/>
      <c r="L57" s="6"/>
    </row>
    <row r="58" customFormat="false" ht="11.25" hidden="false" customHeight="false" outlineLevel="0" collapsed="false">
      <c r="B58" s="6"/>
      <c r="L58" s="6"/>
    </row>
    <row r="59" customFormat="false" ht="11.25" hidden="false" customHeight="false" outlineLevel="0" collapsed="false">
      <c r="B59" s="6"/>
      <c r="L59" s="6"/>
    </row>
    <row r="60" customFormat="false" ht="13.2" hidden="false" customHeight="false" outlineLevel="0" collapsed="false">
      <c r="B60" s="6"/>
      <c r="E60" s="45" t="str">
        <f aca="false">'Rekapitulácia stavby'!G59</f>
        <v>07.2024</v>
      </c>
      <c r="L60" s="6"/>
    </row>
    <row r="61" s="22" customFormat="true" ht="12.75" hidden="false" customHeight="false" outlineLevel="0" collapsed="false">
      <c r="B61" s="23"/>
      <c r="D61" s="46" t="s">
        <v>52</v>
      </c>
      <c r="E61" s="25"/>
      <c r="F61" s="135" t="s">
        <v>53</v>
      </c>
      <c r="G61" s="46" t="s">
        <v>52</v>
      </c>
      <c r="H61" s="25"/>
      <c r="I61" s="25"/>
      <c r="J61" s="136" t="s">
        <v>53</v>
      </c>
      <c r="K61" s="25"/>
      <c r="L61" s="23"/>
    </row>
    <row r="62" customFormat="false" ht="11.25" hidden="false" customHeight="false" outlineLevel="0" collapsed="false">
      <c r="B62" s="6"/>
      <c r="L62" s="6"/>
    </row>
    <row r="63" customFormat="false" ht="11.25" hidden="false" customHeight="false" outlineLevel="0" collapsed="false">
      <c r="B63" s="6"/>
      <c r="L63" s="6"/>
    </row>
    <row r="64" customFormat="false" ht="11.25" hidden="false" customHeight="false" outlineLevel="0" collapsed="false">
      <c r="B64" s="6"/>
      <c r="L64" s="6"/>
    </row>
    <row r="65" s="22" customFormat="true" ht="12.75" hidden="false" customHeight="false" outlineLevel="0" collapsed="false">
      <c r="B65" s="23"/>
      <c r="D65" s="43" t="s">
        <v>54</v>
      </c>
      <c r="E65" s="44"/>
      <c r="F65" s="44"/>
      <c r="G65" s="43" t="s">
        <v>55</v>
      </c>
      <c r="H65" s="44"/>
      <c r="I65" s="44"/>
      <c r="J65" s="44"/>
      <c r="K65" s="44"/>
      <c r="L65" s="23"/>
    </row>
    <row r="66" customFormat="false" ht="11.25" hidden="false" customHeight="false" outlineLevel="0" collapsed="false">
      <c r="B66" s="6"/>
      <c r="L66" s="6"/>
    </row>
    <row r="67" customFormat="false" ht="11.25" hidden="false" customHeight="false" outlineLevel="0" collapsed="false">
      <c r="B67" s="6"/>
      <c r="L67" s="6"/>
    </row>
    <row r="68" customFormat="false" ht="11.25" hidden="false" customHeight="false" outlineLevel="0" collapsed="false">
      <c r="B68" s="6"/>
      <c r="L68" s="6"/>
    </row>
    <row r="69" customFormat="false" ht="11.25" hidden="false" customHeight="false" outlineLevel="0" collapsed="false">
      <c r="B69" s="6"/>
      <c r="L69" s="6"/>
    </row>
    <row r="70" customFormat="false" ht="11.25" hidden="false" customHeight="false" outlineLevel="0" collapsed="false">
      <c r="B70" s="6"/>
      <c r="L70" s="6"/>
    </row>
    <row r="71" customFormat="false" ht="11.25" hidden="false" customHeight="false" outlineLevel="0" collapsed="false">
      <c r="B71" s="6"/>
      <c r="L71" s="6"/>
    </row>
    <row r="72" customFormat="false" ht="11.25" hidden="false" customHeight="false" outlineLevel="0" collapsed="false">
      <c r="B72" s="6"/>
      <c r="L72" s="6"/>
    </row>
    <row r="73" customFormat="false" ht="11.25" hidden="false" customHeight="false" outlineLevel="0" collapsed="false">
      <c r="B73" s="6"/>
      <c r="L73" s="6"/>
    </row>
    <row r="74" customFormat="false" ht="11.25" hidden="false" customHeight="false" outlineLevel="0" collapsed="false">
      <c r="B74" s="6"/>
      <c r="L74" s="6"/>
    </row>
    <row r="75" customFormat="false" ht="11.25" hidden="false" customHeight="false" outlineLevel="0" collapsed="false">
      <c r="B75" s="6"/>
      <c r="L75" s="6"/>
    </row>
    <row r="76" s="22" customFormat="true" ht="12.75" hidden="false" customHeight="false" outlineLevel="0" collapsed="false">
      <c r="B76" s="23"/>
      <c r="D76" s="46" t="s">
        <v>52</v>
      </c>
      <c r="E76" s="25"/>
      <c r="F76" s="135" t="s">
        <v>53</v>
      </c>
      <c r="G76" s="46" t="s">
        <v>52</v>
      </c>
      <c r="H76" s="25"/>
      <c r="I76" s="25"/>
      <c r="J76" s="136" t="s">
        <v>53</v>
      </c>
      <c r="K76" s="25"/>
      <c r="L76" s="23"/>
    </row>
    <row r="77" s="22" customFormat="true" ht="14.45" hidden="false" customHeight="true" outlineLevel="0" collapsed="false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23"/>
    </row>
    <row r="81" s="22" customFormat="true" ht="6.95" hidden="false" customHeight="true" outlineLevel="0" collapsed="false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23"/>
    </row>
    <row r="82" s="22" customFormat="true" ht="24.95" hidden="false" customHeight="true" outlineLevel="0" collapsed="false">
      <c r="B82" s="23"/>
      <c r="C82" s="7" t="s">
        <v>120</v>
      </c>
      <c r="L82" s="23"/>
    </row>
    <row r="83" s="22" customFormat="true" ht="6.95" hidden="false" customHeight="true" outlineLevel="0" collapsed="false">
      <c r="B83" s="23"/>
      <c r="L83" s="23"/>
    </row>
    <row r="84" s="22" customFormat="true" ht="12" hidden="false" customHeight="true" outlineLevel="0" collapsed="false">
      <c r="B84" s="23"/>
      <c r="C84" s="15" t="s">
        <v>13</v>
      </c>
      <c r="L84" s="23"/>
    </row>
    <row r="85" s="22" customFormat="true" ht="16.5" hidden="false" customHeight="true" outlineLevel="0" collapsed="false">
      <c r="B85" s="23"/>
      <c r="E85" s="115" t="str">
        <f aca="false">E7</f>
        <v>Stavebné úpravy a rekonštrukcia priestorov kuchyne ZSS Čemerica</v>
      </c>
      <c r="F85" s="115"/>
      <c r="G85" s="115"/>
      <c r="H85" s="115"/>
      <c r="L85" s="23"/>
    </row>
    <row r="86" customFormat="false" ht="12" hidden="false" customHeight="true" outlineLevel="0" collapsed="false">
      <c r="B86" s="6"/>
      <c r="C86" s="15" t="s">
        <v>114</v>
      </c>
      <c r="L86" s="6"/>
    </row>
    <row r="87" s="22" customFormat="true" ht="16.5" hidden="false" customHeight="true" outlineLevel="0" collapsed="false">
      <c r="B87" s="23"/>
      <c r="E87" s="115" t="s">
        <v>117</v>
      </c>
      <c r="F87" s="115"/>
      <c r="G87" s="115"/>
      <c r="H87" s="115"/>
      <c r="L87" s="23"/>
    </row>
    <row r="88" s="22" customFormat="true" ht="12" hidden="false" customHeight="true" outlineLevel="0" collapsed="false">
      <c r="B88" s="23"/>
      <c r="C88" s="15" t="s">
        <v>118</v>
      </c>
      <c r="L88" s="23"/>
    </row>
    <row r="89" s="22" customFormat="true" ht="16.5" hidden="false" customHeight="true" outlineLevel="0" collapsed="false">
      <c r="B89" s="23"/>
      <c r="E89" s="116" t="str">
        <f aca="false">E11</f>
        <v>001.3 - Vzduchotechnika</v>
      </c>
      <c r="F89" s="116"/>
      <c r="G89" s="116"/>
      <c r="H89" s="116"/>
      <c r="L89" s="23"/>
    </row>
    <row r="90" s="22" customFormat="true" ht="6.95" hidden="false" customHeight="true" outlineLevel="0" collapsed="false">
      <c r="B90" s="23"/>
      <c r="L90" s="23"/>
    </row>
    <row r="91" s="22" customFormat="true" ht="12" hidden="false" customHeight="true" outlineLevel="0" collapsed="false">
      <c r="B91" s="23"/>
      <c r="C91" s="15" t="s">
        <v>17</v>
      </c>
      <c r="F91" s="16" t="str">
        <f aca="false">F14</f>
        <v> </v>
      </c>
      <c r="I91" s="15" t="s">
        <v>19</v>
      </c>
      <c r="J91" s="117" t="str">
        <f aca="false">IF(J14="","",J14)</f>
        <v>11. 7. 2024</v>
      </c>
      <c r="L91" s="23"/>
    </row>
    <row r="92" s="22" customFormat="true" ht="6.95" hidden="false" customHeight="true" outlineLevel="0" collapsed="false">
      <c r="B92" s="23"/>
      <c r="L92" s="23"/>
    </row>
    <row r="93" s="22" customFormat="true" ht="25.7" hidden="false" customHeight="true" outlineLevel="0" collapsed="false">
      <c r="B93" s="23"/>
      <c r="C93" s="15" t="s">
        <v>21</v>
      </c>
      <c r="F93" s="16" t="str">
        <f aca="false">E17</f>
        <v>ZSS Čemerica</v>
      </c>
      <c r="I93" s="15" t="s">
        <v>28</v>
      </c>
      <c r="J93" s="137" t="str">
        <f aca="false">E23</f>
        <v>A+D PROJEKTA. s.r.o.</v>
      </c>
      <c r="L93" s="23"/>
    </row>
    <row r="94" s="22" customFormat="true" ht="15.2" hidden="false" customHeight="true" outlineLevel="0" collapsed="false">
      <c r="B94" s="23"/>
      <c r="C94" s="15" t="s">
        <v>25</v>
      </c>
      <c r="F94" s="16" t="str">
        <f aca="false">IF(E20="","",E20)</f>
        <v>Vyplň údaj</v>
      </c>
      <c r="I94" s="15" t="s">
        <v>33</v>
      </c>
      <c r="J94" s="137" t="str">
        <f aca="false">E26</f>
        <v>Ing. Šranko</v>
      </c>
      <c r="L94" s="23"/>
    </row>
    <row r="95" s="22" customFormat="true" ht="10.35" hidden="false" customHeight="true" outlineLevel="0" collapsed="false">
      <c r="B95" s="23"/>
      <c r="L95" s="23"/>
    </row>
    <row r="96" s="22" customFormat="true" ht="29.25" hidden="false" customHeight="true" outlineLevel="0" collapsed="false">
      <c r="B96" s="23"/>
      <c r="C96" s="138" t="s">
        <v>121</v>
      </c>
      <c r="D96" s="129"/>
      <c r="E96" s="129"/>
      <c r="F96" s="129"/>
      <c r="G96" s="129"/>
      <c r="H96" s="129"/>
      <c r="I96" s="129"/>
      <c r="J96" s="139" t="s">
        <v>122</v>
      </c>
      <c r="K96" s="129"/>
      <c r="L96" s="23"/>
    </row>
    <row r="97" s="22" customFormat="true" ht="10.35" hidden="false" customHeight="true" outlineLevel="0" collapsed="false">
      <c r="B97" s="23"/>
      <c r="L97" s="23"/>
    </row>
    <row r="98" s="22" customFormat="true" ht="22.9" hidden="false" customHeight="true" outlineLevel="0" collapsed="false">
      <c r="B98" s="23"/>
      <c r="C98" s="140" t="s">
        <v>123</v>
      </c>
      <c r="J98" s="122" t="n">
        <f aca="false">J122</f>
        <v>0</v>
      </c>
      <c r="L98" s="23"/>
      <c r="AU98" s="3" t="s">
        <v>124</v>
      </c>
    </row>
    <row r="99" s="141" customFormat="true" ht="24.95" hidden="false" customHeight="true" outlineLevel="0" collapsed="false">
      <c r="B99" s="142"/>
      <c r="D99" s="143" t="s">
        <v>131</v>
      </c>
      <c r="E99" s="144"/>
      <c r="F99" s="144"/>
      <c r="G99" s="144"/>
      <c r="H99" s="144"/>
      <c r="I99" s="144"/>
      <c r="J99" s="145" t="n">
        <f aca="false">J123</f>
        <v>0</v>
      </c>
      <c r="L99" s="142"/>
    </row>
    <row r="100" s="101" customFormat="true" ht="19.9" hidden="false" customHeight="true" outlineLevel="0" collapsed="false">
      <c r="B100" s="146"/>
      <c r="D100" s="147" t="s">
        <v>861</v>
      </c>
      <c r="E100" s="148"/>
      <c r="F100" s="148"/>
      <c r="G100" s="148"/>
      <c r="H100" s="148"/>
      <c r="I100" s="148"/>
      <c r="J100" s="149" t="n">
        <f aca="false">J124</f>
        <v>0</v>
      </c>
      <c r="L100" s="146"/>
    </row>
    <row r="101" s="22" customFormat="true" ht="21.75" hidden="false" customHeight="true" outlineLevel="0" collapsed="false">
      <c r="B101" s="23"/>
      <c r="L101" s="23"/>
    </row>
    <row r="102" s="22" customFormat="true" ht="6.95" hidden="false" customHeight="true" outlineLevel="0" collapsed="false"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23"/>
    </row>
    <row r="106" s="22" customFormat="true" ht="6.95" hidden="false" customHeight="true" outlineLevel="0" collapsed="false"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23"/>
    </row>
    <row r="107" s="22" customFormat="true" ht="24.95" hidden="false" customHeight="true" outlineLevel="0" collapsed="false">
      <c r="B107" s="23"/>
      <c r="C107" s="7" t="s">
        <v>149</v>
      </c>
      <c r="L107" s="23"/>
    </row>
    <row r="108" s="22" customFormat="true" ht="6.95" hidden="false" customHeight="true" outlineLevel="0" collapsed="false">
      <c r="B108" s="23"/>
      <c r="L108" s="23"/>
    </row>
    <row r="109" s="22" customFormat="true" ht="12" hidden="false" customHeight="true" outlineLevel="0" collapsed="false">
      <c r="B109" s="23"/>
      <c r="C109" s="15" t="s">
        <v>13</v>
      </c>
      <c r="L109" s="23"/>
    </row>
    <row r="110" s="22" customFormat="true" ht="16.5" hidden="false" customHeight="true" outlineLevel="0" collapsed="false">
      <c r="B110" s="23"/>
      <c r="E110" s="115" t="str">
        <f aca="false">E7</f>
        <v>Stavebné úpravy a rekonštrukcia priestorov kuchyne ZSS Čemerica</v>
      </c>
      <c r="F110" s="115"/>
      <c r="G110" s="115"/>
      <c r="H110" s="115"/>
      <c r="L110" s="23"/>
    </row>
    <row r="111" customFormat="false" ht="12" hidden="false" customHeight="true" outlineLevel="0" collapsed="false">
      <c r="B111" s="6"/>
      <c r="C111" s="15" t="s">
        <v>114</v>
      </c>
      <c r="L111" s="6"/>
    </row>
    <row r="112" s="22" customFormat="true" ht="16.5" hidden="false" customHeight="true" outlineLevel="0" collapsed="false">
      <c r="B112" s="23"/>
      <c r="E112" s="115" t="s">
        <v>117</v>
      </c>
      <c r="F112" s="115"/>
      <c r="G112" s="115"/>
      <c r="H112" s="115"/>
      <c r="L112" s="23"/>
    </row>
    <row r="113" s="22" customFormat="true" ht="12" hidden="false" customHeight="true" outlineLevel="0" collapsed="false">
      <c r="B113" s="23"/>
      <c r="C113" s="15" t="s">
        <v>118</v>
      </c>
      <c r="L113" s="23"/>
    </row>
    <row r="114" s="22" customFormat="true" ht="16.5" hidden="false" customHeight="true" outlineLevel="0" collapsed="false">
      <c r="B114" s="23"/>
      <c r="E114" s="116" t="str">
        <f aca="false">E11</f>
        <v>001.3 - Vzduchotechnika</v>
      </c>
      <c r="F114" s="116"/>
      <c r="G114" s="116"/>
      <c r="H114" s="116"/>
      <c r="L114" s="23"/>
    </row>
    <row r="115" s="22" customFormat="true" ht="6.95" hidden="false" customHeight="true" outlineLevel="0" collapsed="false">
      <c r="B115" s="23"/>
      <c r="L115" s="23"/>
    </row>
    <row r="116" s="22" customFormat="true" ht="12" hidden="false" customHeight="true" outlineLevel="0" collapsed="false">
      <c r="B116" s="23"/>
      <c r="C116" s="15" t="s">
        <v>17</v>
      </c>
      <c r="F116" s="16" t="str">
        <f aca="false">F14</f>
        <v> </v>
      </c>
      <c r="I116" s="15" t="s">
        <v>19</v>
      </c>
      <c r="J116" s="117" t="str">
        <f aca="false">IF(J14="","",J14)</f>
        <v>11. 7. 2024</v>
      </c>
      <c r="L116" s="23"/>
    </row>
    <row r="117" s="22" customFormat="true" ht="6.95" hidden="false" customHeight="true" outlineLevel="0" collapsed="false">
      <c r="B117" s="23"/>
      <c r="L117" s="23"/>
    </row>
    <row r="118" s="22" customFormat="true" ht="25.7" hidden="false" customHeight="true" outlineLevel="0" collapsed="false">
      <c r="B118" s="23"/>
      <c r="C118" s="15" t="s">
        <v>21</v>
      </c>
      <c r="F118" s="16" t="str">
        <f aca="false">E17</f>
        <v>ZSS Čemerica</v>
      </c>
      <c r="I118" s="15" t="s">
        <v>28</v>
      </c>
      <c r="J118" s="137" t="str">
        <f aca="false">E23</f>
        <v>A+D PROJEKTA. s.r.o.</v>
      </c>
      <c r="L118" s="23"/>
    </row>
    <row r="119" s="22" customFormat="true" ht="15.2" hidden="false" customHeight="true" outlineLevel="0" collapsed="false">
      <c r="B119" s="23"/>
      <c r="C119" s="15" t="s">
        <v>25</v>
      </c>
      <c r="F119" s="16" t="str">
        <f aca="false">IF(E20="","",E20)</f>
        <v>Vyplň údaj</v>
      </c>
      <c r="I119" s="15" t="s">
        <v>33</v>
      </c>
      <c r="J119" s="137" t="str">
        <f aca="false">E26</f>
        <v>Ing. Šranko</v>
      </c>
      <c r="L119" s="23"/>
    </row>
    <row r="120" s="22" customFormat="true" ht="10.35" hidden="false" customHeight="true" outlineLevel="0" collapsed="false">
      <c r="B120" s="23"/>
      <c r="L120" s="23"/>
    </row>
    <row r="121" s="150" customFormat="true" ht="29.25" hidden="false" customHeight="true" outlineLevel="0" collapsed="false">
      <c r="B121" s="151"/>
      <c r="C121" s="152" t="s">
        <v>150</v>
      </c>
      <c r="D121" s="153" t="s">
        <v>62</v>
      </c>
      <c r="E121" s="153" t="s">
        <v>58</v>
      </c>
      <c r="F121" s="153" t="s">
        <v>59</v>
      </c>
      <c r="G121" s="153" t="s">
        <v>151</v>
      </c>
      <c r="H121" s="153" t="s">
        <v>152</v>
      </c>
      <c r="I121" s="153" t="s">
        <v>153</v>
      </c>
      <c r="J121" s="154" t="s">
        <v>122</v>
      </c>
      <c r="K121" s="155" t="s">
        <v>154</v>
      </c>
      <c r="L121" s="151"/>
      <c r="M121" s="70"/>
      <c r="N121" s="71" t="s">
        <v>40</v>
      </c>
      <c r="O121" s="71" t="s">
        <v>155</v>
      </c>
      <c r="P121" s="71" t="s">
        <v>156</v>
      </c>
      <c r="Q121" s="71" t="s">
        <v>157</v>
      </c>
      <c r="R121" s="71" t="s">
        <v>158</v>
      </c>
      <c r="S121" s="71" t="s">
        <v>159</v>
      </c>
      <c r="T121" s="72" t="s">
        <v>160</v>
      </c>
    </row>
    <row r="122" s="22" customFormat="true" ht="22.9" hidden="false" customHeight="true" outlineLevel="0" collapsed="false">
      <c r="B122" s="23"/>
      <c r="C122" s="76" t="s">
        <v>123</v>
      </c>
      <c r="J122" s="156" t="n">
        <f aca="false">BK122</f>
        <v>0</v>
      </c>
      <c r="L122" s="23"/>
      <c r="M122" s="73"/>
      <c r="N122" s="61"/>
      <c r="O122" s="61"/>
      <c r="P122" s="157" t="n">
        <f aca="false">P123</f>
        <v>0</v>
      </c>
      <c r="Q122" s="61"/>
      <c r="R122" s="157" t="n">
        <f aca="false">R123</f>
        <v>0</v>
      </c>
      <c r="S122" s="61"/>
      <c r="T122" s="158" t="n">
        <f aca="false">T123</f>
        <v>0</v>
      </c>
      <c r="AT122" s="3" t="s">
        <v>76</v>
      </c>
      <c r="AU122" s="3" t="s">
        <v>124</v>
      </c>
      <c r="BK122" s="159" t="n">
        <f aca="false">BK123</f>
        <v>0</v>
      </c>
    </row>
    <row r="123" s="160" customFormat="true" ht="25.9" hidden="false" customHeight="true" outlineLevel="0" collapsed="false">
      <c r="B123" s="161"/>
      <c r="D123" s="162" t="s">
        <v>76</v>
      </c>
      <c r="E123" s="163" t="s">
        <v>393</v>
      </c>
      <c r="F123" s="163" t="s">
        <v>394</v>
      </c>
      <c r="I123" s="164"/>
      <c r="J123" s="165" t="n">
        <f aca="false">BK123</f>
        <v>0</v>
      </c>
      <c r="L123" s="161"/>
      <c r="M123" s="166"/>
      <c r="P123" s="167" t="n">
        <f aca="false">P124</f>
        <v>0</v>
      </c>
      <c r="R123" s="167" t="n">
        <f aca="false">R124</f>
        <v>0</v>
      </c>
      <c r="T123" s="168" t="n">
        <f aca="false">T124</f>
        <v>0</v>
      </c>
      <c r="AR123" s="162" t="s">
        <v>90</v>
      </c>
      <c r="AT123" s="169" t="s">
        <v>76</v>
      </c>
      <c r="AU123" s="169" t="s">
        <v>77</v>
      </c>
      <c r="AY123" s="162" t="s">
        <v>163</v>
      </c>
      <c r="BK123" s="170" t="n">
        <f aca="false">BK124</f>
        <v>0</v>
      </c>
    </row>
    <row r="124" s="160" customFormat="true" ht="22.9" hidden="false" customHeight="true" outlineLevel="0" collapsed="false">
      <c r="B124" s="161"/>
      <c r="D124" s="162" t="s">
        <v>76</v>
      </c>
      <c r="E124" s="171" t="s">
        <v>862</v>
      </c>
      <c r="F124" s="171" t="s">
        <v>863</v>
      </c>
      <c r="I124" s="164"/>
      <c r="J124" s="172" t="n">
        <f aca="false">BK124</f>
        <v>0</v>
      </c>
      <c r="L124" s="161"/>
      <c r="M124" s="166"/>
      <c r="P124" s="167" t="n">
        <f aca="false">SUM(P125:P170)</f>
        <v>0</v>
      </c>
      <c r="R124" s="167" t="n">
        <f aca="false">SUM(R125:R170)</f>
        <v>0</v>
      </c>
      <c r="T124" s="168" t="n">
        <f aca="false">SUM(T125:T170)</f>
        <v>0</v>
      </c>
      <c r="AR124" s="162" t="s">
        <v>90</v>
      </c>
      <c r="AT124" s="169" t="s">
        <v>76</v>
      </c>
      <c r="AU124" s="169" t="s">
        <v>84</v>
      </c>
      <c r="AY124" s="162" t="s">
        <v>163</v>
      </c>
      <c r="BK124" s="170" t="n">
        <f aca="false">SUM(BK125:BK170)</f>
        <v>0</v>
      </c>
    </row>
    <row r="125" s="22" customFormat="true" ht="21.75" hidden="false" customHeight="true" outlineLevel="0" collapsed="false">
      <c r="B125" s="173"/>
      <c r="C125" s="212" t="s">
        <v>84</v>
      </c>
      <c r="D125" s="212" t="s">
        <v>282</v>
      </c>
      <c r="E125" s="213" t="s">
        <v>864</v>
      </c>
      <c r="F125" s="214" t="s">
        <v>865</v>
      </c>
      <c r="G125" s="215" t="s">
        <v>323</v>
      </c>
      <c r="H125" s="216" t="n">
        <v>1</v>
      </c>
      <c r="I125" s="217"/>
      <c r="J125" s="216" t="n">
        <f aca="false">ROUND(I125*H125,3)</f>
        <v>0</v>
      </c>
      <c r="K125" s="218"/>
      <c r="L125" s="219"/>
      <c r="M125" s="220"/>
      <c r="N125" s="221" t="s">
        <v>42</v>
      </c>
      <c r="P125" s="183" t="n">
        <f aca="false">O125*H125</f>
        <v>0</v>
      </c>
      <c r="Q125" s="183" t="n">
        <v>0</v>
      </c>
      <c r="R125" s="183" t="n">
        <f aca="false">Q125*H125</f>
        <v>0</v>
      </c>
      <c r="S125" s="183" t="n">
        <v>0</v>
      </c>
      <c r="T125" s="184" t="n">
        <f aca="false">S125*H125</f>
        <v>0</v>
      </c>
      <c r="AR125" s="185" t="s">
        <v>331</v>
      </c>
      <c r="AT125" s="185" t="s">
        <v>282</v>
      </c>
      <c r="AU125" s="185" t="s">
        <v>90</v>
      </c>
      <c r="AY125" s="3" t="s">
        <v>163</v>
      </c>
      <c r="BE125" s="186" t="n">
        <f aca="false">IF(N125="základná",J125,0)</f>
        <v>0</v>
      </c>
      <c r="BF125" s="186" t="n">
        <f aca="false">IF(N125="znížená",J125,0)</f>
        <v>0</v>
      </c>
      <c r="BG125" s="186" t="n">
        <f aca="false">IF(N125="zákl. prenesená",J125,0)</f>
        <v>0</v>
      </c>
      <c r="BH125" s="186" t="n">
        <f aca="false">IF(N125="zníž. prenesená",J125,0)</f>
        <v>0</v>
      </c>
      <c r="BI125" s="186" t="n">
        <f aca="false">IF(N125="nulová",J125,0)</f>
        <v>0</v>
      </c>
      <c r="BJ125" s="3" t="s">
        <v>90</v>
      </c>
      <c r="BK125" s="187" t="n">
        <f aca="false">ROUND(I125*H125,3)</f>
        <v>0</v>
      </c>
      <c r="BL125" s="3" t="s">
        <v>252</v>
      </c>
      <c r="BM125" s="185" t="s">
        <v>90</v>
      </c>
    </row>
    <row r="126" s="22" customFormat="true" ht="24.2" hidden="false" customHeight="true" outlineLevel="0" collapsed="false">
      <c r="B126" s="173"/>
      <c r="C126" s="212" t="s">
        <v>90</v>
      </c>
      <c r="D126" s="212" t="s">
        <v>282</v>
      </c>
      <c r="E126" s="213" t="s">
        <v>866</v>
      </c>
      <c r="F126" s="214" t="s">
        <v>867</v>
      </c>
      <c r="G126" s="215" t="s">
        <v>323</v>
      </c>
      <c r="H126" s="216" t="n">
        <v>1</v>
      </c>
      <c r="I126" s="217"/>
      <c r="J126" s="216" t="n">
        <f aca="false">ROUND(I126*H126,3)</f>
        <v>0</v>
      </c>
      <c r="K126" s="218"/>
      <c r="L126" s="219"/>
      <c r="M126" s="220"/>
      <c r="N126" s="221" t="s">
        <v>42</v>
      </c>
      <c r="P126" s="183" t="n">
        <f aca="false">O126*H126</f>
        <v>0</v>
      </c>
      <c r="Q126" s="183" t="n">
        <v>0</v>
      </c>
      <c r="R126" s="183" t="n">
        <f aca="false">Q126*H126</f>
        <v>0</v>
      </c>
      <c r="S126" s="183" t="n">
        <v>0</v>
      </c>
      <c r="T126" s="184" t="n">
        <f aca="false">S126*H126</f>
        <v>0</v>
      </c>
      <c r="AR126" s="185" t="s">
        <v>331</v>
      </c>
      <c r="AT126" s="185" t="s">
        <v>282</v>
      </c>
      <c r="AU126" s="185" t="s">
        <v>90</v>
      </c>
      <c r="AY126" s="3" t="s">
        <v>163</v>
      </c>
      <c r="BE126" s="186" t="n">
        <f aca="false">IF(N126="základná",J126,0)</f>
        <v>0</v>
      </c>
      <c r="BF126" s="186" t="n">
        <f aca="false">IF(N126="znížená",J126,0)</f>
        <v>0</v>
      </c>
      <c r="BG126" s="186" t="n">
        <f aca="false">IF(N126="zákl. prenesená",J126,0)</f>
        <v>0</v>
      </c>
      <c r="BH126" s="186" t="n">
        <f aca="false">IF(N126="zníž. prenesená",J126,0)</f>
        <v>0</v>
      </c>
      <c r="BI126" s="186" t="n">
        <f aca="false">IF(N126="nulová",J126,0)</f>
        <v>0</v>
      </c>
      <c r="BJ126" s="3" t="s">
        <v>90</v>
      </c>
      <c r="BK126" s="187" t="n">
        <f aca="false">ROUND(I126*H126,3)</f>
        <v>0</v>
      </c>
      <c r="BL126" s="3" t="s">
        <v>252</v>
      </c>
      <c r="BM126" s="185" t="s">
        <v>169</v>
      </c>
    </row>
    <row r="127" s="22" customFormat="true" ht="16.5" hidden="false" customHeight="true" outlineLevel="0" collapsed="false">
      <c r="B127" s="173"/>
      <c r="C127" s="212" t="s">
        <v>178</v>
      </c>
      <c r="D127" s="212" t="s">
        <v>282</v>
      </c>
      <c r="E127" s="213" t="s">
        <v>868</v>
      </c>
      <c r="F127" s="214" t="s">
        <v>869</v>
      </c>
      <c r="G127" s="215" t="s">
        <v>323</v>
      </c>
      <c r="H127" s="216" t="n">
        <v>2</v>
      </c>
      <c r="I127" s="217"/>
      <c r="J127" s="216" t="n">
        <f aca="false">ROUND(I127*H127,3)</f>
        <v>0</v>
      </c>
      <c r="K127" s="218"/>
      <c r="L127" s="219"/>
      <c r="M127" s="220"/>
      <c r="N127" s="221" t="s">
        <v>42</v>
      </c>
      <c r="P127" s="183" t="n">
        <f aca="false">O127*H127</f>
        <v>0</v>
      </c>
      <c r="Q127" s="183" t="n">
        <v>0</v>
      </c>
      <c r="R127" s="183" t="n">
        <f aca="false">Q127*H127</f>
        <v>0</v>
      </c>
      <c r="S127" s="183" t="n">
        <v>0</v>
      </c>
      <c r="T127" s="184" t="n">
        <f aca="false">S127*H127</f>
        <v>0</v>
      </c>
      <c r="AR127" s="185" t="s">
        <v>331</v>
      </c>
      <c r="AT127" s="185" t="s">
        <v>282</v>
      </c>
      <c r="AU127" s="185" t="s">
        <v>90</v>
      </c>
      <c r="AY127" s="3" t="s">
        <v>163</v>
      </c>
      <c r="BE127" s="186" t="n">
        <f aca="false">IF(N127="základná",J127,0)</f>
        <v>0</v>
      </c>
      <c r="BF127" s="186" t="n">
        <f aca="false">IF(N127="znížená",J127,0)</f>
        <v>0</v>
      </c>
      <c r="BG127" s="186" t="n">
        <f aca="false">IF(N127="zákl. prenesená",J127,0)</f>
        <v>0</v>
      </c>
      <c r="BH127" s="186" t="n">
        <f aca="false">IF(N127="zníž. prenesená",J127,0)</f>
        <v>0</v>
      </c>
      <c r="BI127" s="186" t="n">
        <f aca="false">IF(N127="nulová",J127,0)</f>
        <v>0</v>
      </c>
      <c r="BJ127" s="3" t="s">
        <v>90</v>
      </c>
      <c r="BK127" s="187" t="n">
        <f aca="false">ROUND(I127*H127,3)</f>
        <v>0</v>
      </c>
      <c r="BL127" s="3" t="s">
        <v>252</v>
      </c>
      <c r="BM127" s="185" t="s">
        <v>198</v>
      </c>
    </row>
    <row r="128" s="22" customFormat="true" ht="16.5" hidden="false" customHeight="true" outlineLevel="0" collapsed="false">
      <c r="B128" s="173"/>
      <c r="C128" s="212" t="s">
        <v>169</v>
      </c>
      <c r="D128" s="212" t="s">
        <v>282</v>
      </c>
      <c r="E128" s="213" t="s">
        <v>870</v>
      </c>
      <c r="F128" s="214" t="s">
        <v>871</v>
      </c>
      <c r="G128" s="215" t="s">
        <v>323</v>
      </c>
      <c r="H128" s="216" t="n">
        <v>2</v>
      </c>
      <c r="I128" s="217"/>
      <c r="J128" s="216" t="n">
        <f aca="false">ROUND(I128*H128,3)</f>
        <v>0</v>
      </c>
      <c r="K128" s="218"/>
      <c r="L128" s="219"/>
      <c r="M128" s="220"/>
      <c r="N128" s="221" t="s">
        <v>42</v>
      </c>
      <c r="P128" s="183" t="n">
        <f aca="false">O128*H128</f>
        <v>0</v>
      </c>
      <c r="Q128" s="183" t="n">
        <v>0</v>
      </c>
      <c r="R128" s="183" t="n">
        <f aca="false">Q128*H128</f>
        <v>0</v>
      </c>
      <c r="S128" s="183" t="n">
        <v>0</v>
      </c>
      <c r="T128" s="184" t="n">
        <f aca="false">S128*H128</f>
        <v>0</v>
      </c>
      <c r="AR128" s="185" t="s">
        <v>331</v>
      </c>
      <c r="AT128" s="185" t="s">
        <v>282</v>
      </c>
      <c r="AU128" s="185" t="s">
        <v>90</v>
      </c>
      <c r="AY128" s="3" t="s">
        <v>163</v>
      </c>
      <c r="BE128" s="186" t="n">
        <f aca="false">IF(N128="základná",J128,0)</f>
        <v>0</v>
      </c>
      <c r="BF128" s="186" t="n">
        <f aca="false">IF(N128="znížená",J128,0)</f>
        <v>0</v>
      </c>
      <c r="BG128" s="186" t="n">
        <f aca="false">IF(N128="zákl. prenesená",J128,0)</f>
        <v>0</v>
      </c>
      <c r="BH128" s="186" t="n">
        <f aca="false">IF(N128="zníž. prenesená",J128,0)</f>
        <v>0</v>
      </c>
      <c r="BI128" s="186" t="n">
        <f aca="false">IF(N128="nulová",J128,0)</f>
        <v>0</v>
      </c>
      <c r="BJ128" s="3" t="s">
        <v>90</v>
      </c>
      <c r="BK128" s="187" t="n">
        <f aca="false">ROUND(I128*H128,3)</f>
        <v>0</v>
      </c>
      <c r="BL128" s="3" t="s">
        <v>252</v>
      </c>
      <c r="BM128" s="185" t="s">
        <v>213</v>
      </c>
    </row>
    <row r="129" s="22" customFormat="true" ht="16.5" hidden="false" customHeight="true" outlineLevel="0" collapsed="false">
      <c r="B129" s="173"/>
      <c r="C129" s="212" t="s">
        <v>190</v>
      </c>
      <c r="D129" s="212" t="s">
        <v>282</v>
      </c>
      <c r="E129" s="213" t="s">
        <v>872</v>
      </c>
      <c r="F129" s="214" t="s">
        <v>873</v>
      </c>
      <c r="G129" s="215" t="s">
        <v>323</v>
      </c>
      <c r="H129" s="216" t="n">
        <v>1</v>
      </c>
      <c r="I129" s="217"/>
      <c r="J129" s="216" t="n">
        <f aca="false">ROUND(I129*H129,3)</f>
        <v>0</v>
      </c>
      <c r="K129" s="218"/>
      <c r="L129" s="219"/>
      <c r="M129" s="220"/>
      <c r="N129" s="221" t="s">
        <v>42</v>
      </c>
      <c r="P129" s="183" t="n">
        <f aca="false">O129*H129</f>
        <v>0</v>
      </c>
      <c r="Q129" s="183" t="n">
        <v>0</v>
      </c>
      <c r="R129" s="183" t="n">
        <f aca="false">Q129*H129</f>
        <v>0</v>
      </c>
      <c r="S129" s="183" t="n">
        <v>0</v>
      </c>
      <c r="T129" s="184" t="n">
        <f aca="false">S129*H129</f>
        <v>0</v>
      </c>
      <c r="AR129" s="185" t="s">
        <v>331</v>
      </c>
      <c r="AT129" s="185" t="s">
        <v>282</v>
      </c>
      <c r="AU129" s="185" t="s">
        <v>90</v>
      </c>
      <c r="AY129" s="3" t="s">
        <v>163</v>
      </c>
      <c r="BE129" s="186" t="n">
        <f aca="false">IF(N129="základná",J129,0)</f>
        <v>0</v>
      </c>
      <c r="BF129" s="186" t="n">
        <f aca="false">IF(N129="znížená",J129,0)</f>
        <v>0</v>
      </c>
      <c r="BG129" s="186" t="n">
        <f aca="false">IF(N129="zákl. prenesená",J129,0)</f>
        <v>0</v>
      </c>
      <c r="BH129" s="186" t="n">
        <f aca="false">IF(N129="zníž. prenesená",J129,0)</f>
        <v>0</v>
      </c>
      <c r="BI129" s="186" t="n">
        <f aca="false">IF(N129="nulová",J129,0)</f>
        <v>0</v>
      </c>
      <c r="BJ129" s="3" t="s">
        <v>90</v>
      </c>
      <c r="BK129" s="187" t="n">
        <f aca="false">ROUND(I129*H129,3)</f>
        <v>0</v>
      </c>
      <c r="BL129" s="3" t="s">
        <v>252</v>
      </c>
      <c r="BM129" s="185" t="s">
        <v>222</v>
      </c>
    </row>
    <row r="130" s="22" customFormat="true" ht="16.5" hidden="false" customHeight="true" outlineLevel="0" collapsed="false">
      <c r="B130" s="173"/>
      <c r="C130" s="212" t="s">
        <v>198</v>
      </c>
      <c r="D130" s="212" t="s">
        <v>282</v>
      </c>
      <c r="E130" s="213" t="s">
        <v>874</v>
      </c>
      <c r="F130" s="214" t="s">
        <v>875</v>
      </c>
      <c r="G130" s="215" t="s">
        <v>323</v>
      </c>
      <c r="H130" s="216" t="n">
        <v>1</v>
      </c>
      <c r="I130" s="217"/>
      <c r="J130" s="216" t="n">
        <f aca="false">ROUND(I130*H130,3)</f>
        <v>0</v>
      </c>
      <c r="K130" s="218"/>
      <c r="L130" s="219"/>
      <c r="M130" s="220"/>
      <c r="N130" s="221" t="s">
        <v>42</v>
      </c>
      <c r="P130" s="183" t="n">
        <f aca="false">O130*H130</f>
        <v>0</v>
      </c>
      <c r="Q130" s="183" t="n">
        <v>0</v>
      </c>
      <c r="R130" s="183" t="n">
        <f aca="false">Q130*H130</f>
        <v>0</v>
      </c>
      <c r="S130" s="183" t="n">
        <v>0</v>
      </c>
      <c r="T130" s="184" t="n">
        <f aca="false">S130*H130</f>
        <v>0</v>
      </c>
      <c r="AR130" s="185" t="s">
        <v>331</v>
      </c>
      <c r="AT130" s="185" t="s">
        <v>282</v>
      </c>
      <c r="AU130" s="185" t="s">
        <v>90</v>
      </c>
      <c r="AY130" s="3" t="s">
        <v>163</v>
      </c>
      <c r="BE130" s="186" t="n">
        <f aca="false">IF(N130="základná",J130,0)</f>
        <v>0</v>
      </c>
      <c r="BF130" s="186" t="n">
        <f aca="false">IF(N130="znížená",J130,0)</f>
        <v>0</v>
      </c>
      <c r="BG130" s="186" t="n">
        <f aca="false">IF(N130="zákl. prenesená",J130,0)</f>
        <v>0</v>
      </c>
      <c r="BH130" s="186" t="n">
        <f aca="false">IF(N130="zníž. prenesená",J130,0)</f>
        <v>0</v>
      </c>
      <c r="BI130" s="186" t="n">
        <f aca="false">IF(N130="nulová",J130,0)</f>
        <v>0</v>
      </c>
      <c r="BJ130" s="3" t="s">
        <v>90</v>
      </c>
      <c r="BK130" s="187" t="n">
        <f aca="false">ROUND(I130*H130,3)</f>
        <v>0</v>
      </c>
      <c r="BL130" s="3" t="s">
        <v>252</v>
      </c>
      <c r="BM130" s="185" t="s">
        <v>233</v>
      </c>
    </row>
    <row r="131" s="22" customFormat="true" ht="16.5" hidden="false" customHeight="true" outlineLevel="0" collapsed="false">
      <c r="B131" s="173"/>
      <c r="C131" s="212" t="s">
        <v>207</v>
      </c>
      <c r="D131" s="212" t="s">
        <v>282</v>
      </c>
      <c r="E131" s="213" t="s">
        <v>876</v>
      </c>
      <c r="F131" s="214" t="s">
        <v>877</v>
      </c>
      <c r="G131" s="215" t="s">
        <v>323</v>
      </c>
      <c r="H131" s="216" t="n">
        <v>1</v>
      </c>
      <c r="I131" s="217"/>
      <c r="J131" s="216" t="n">
        <f aca="false">ROUND(I131*H131,3)</f>
        <v>0</v>
      </c>
      <c r="K131" s="218"/>
      <c r="L131" s="219"/>
      <c r="M131" s="220"/>
      <c r="N131" s="221" t="s">
        <v>42</v>
      </c>
      <c r="P131" s="183" t="n">
        <f aca="false">O131*H131</f>
        <v>0</v>
      </c>
      <c r="Q131" s="183" t="n">
        <v>0</v>
      </c>
      <c r="R131" s="183" t="n">
        <f aca="false">Q131*H131</f>
        <v>0</v>
      </c>
      <c r="S131" s="183" t="n">
        <v>0</v>
      </c>
      <c r="T131" s="184" t="n">
        <f aca="false">S131*H131</f>
        <v>0</v>
      </c>
      <c r="AR131" s="185" t="s">
        <v>331</v>
      </c>
      <c r="AT131" s="185" t="s">
        <v>282</v>
      </c>
      <c r="AU131" s="185" t="s">
        <v>90</v>
      </c>
      <c r="AY131" s="3" t="s">
        <v>163</v>
      </c>
      <c r="BE131" s="186" t="n">
        <f aca="false">IF(N131="základná",J131,0)</f>
        <v>0</v>
      </c>
      <c r="BF131" s="186" t="n">
        <f aca="false">IF(N131="znížená",J131,0)</f>
        <v>0</v>
      </c>
      <c r="BG131" s="186" t="n">
        <f aca="false">IF(N131="zákl. prenesená",J131,0)</f>
        <v>0</v>
      </c>
      <c r="BH131" s="186" t="n">
        <f aca="false">IF(N131="zníž. prenesená",J131,0)</f>
        <v>0</v>
      </c>
      <c r="BI131" s="186" t="n">
        <f aca="false">IF(N131="nulová",J131,0)</f>
        <v>0</v>
      </c>
      <c r="BJ131" s="3" t="s">
        <v>90</v>
      </c>
      <c r="BK131" s="187" t="n">
        <f aca="false">ROUND(I131*H131,3)</f>
        <v>0</v>
      </c>
      <c r="BL131" s="3" t="s">
        <v>252</v>
      </c>
      <c r="BM131" s="185" t="s">
        <v>243</v>
      </c>
    </row>
    <row r="132" s="22" customFormat="true" ht="16.5" hidden="false" customHeight="true" outlineLevel="0" collapsed="false">
      <c r="B132" s="173"/>
      <c r="C132" s="212" t="s">
        <v>213</v>
      </c>
      <c r="D132" s="212" t="s">
        <v>282</v>
      </c>
      <c r="E132" s="213" t="s">
        <v>878</v>
      </c>
      <c r="F132" s="214" t="s">
        <v>879</v>
      </c>
      <c r="G132" s="215" t="s">
        <v>323</v>
      </c>
      <c r="H132" s="216" t="n">
        <v>1</v>
      </c>
      <c r="I132" s="217"/>
      <c r="J132" s="216" t="n">
        <f aca="false">ROUND(I132*H132,3)</f>
        <v>0</v>
      </c>
      <c r="K132" s="218"/>
      <c r="L132" s="219"/>
      <c r="M132" s="220"/>
      <c r="N132" s="221" t="s">
        <v>42</v>
      </c>
      <c r="P132" s="183" t="n">
        <f aca="false">O132*H132</f>
        <v>0</v>
      </c>
      <c r="Q132" s="183" t="n">
        <v>0</v>
      </c>
      <c r="R132" s="183" t="n">
        <f aca="false">Q132*H132</f>
        <v>0</v>
      </c>
      <c r="S132" s="183" t="n">
        <v>0</v>
      </c>
      <c r="T132" s="184" t="n">
        <f aca="false">S132*H132</f>
        <v>0</v>
      </c>
      <c r="AR132" s="185" t="s">
        <v>331</v>
      </c>
      <c r="AT132" s="185" t="s">
        <v>282</v>
      </c>
      <c r="AU132" s="185" t="s">
        <v>90</v>
      </c>
      <c r="AY132" s="3" t="s">
        <v>163</v>
      </c>
      <c r="BE132" s="186" t="n">
        <f aca="false">IF(N132="základná",J132,0)</f>
        <v>0</v>
      </c>
      <c r="BF132" s="186" t="n">
        <f aca="false">IF(N132="znížená",J132,0)</f>
        <v>0</v>
      </c>
      <c r="BG132" s="186" t="n">
        <f aca="false">IF(N132="zákl. prenesená",J132,0)</f>
        <v>0</v>
      </c>
      <c r="BH132" s="186" t="n">
        <f aca="false">IF(N132="zníž. prenesená",J132,0)</f>
        <v>0</v>
      </c>
      <c r="BI132" s="186" t="n">
        <f aca="false">IF(N132="nulová",J132,0)</f>
        <v>0</v>
      </c>
      <c r="BJ132" s="3" t="s">
        <v>90</v>
      </c>
      <c r="BK132" s="187" t="n">
        <f aca="false">ROUND(I132*H132,3)</f>
        <v>0</v>
      </c>
      <c r="BL132" s="3" t="s">
        <v>252</v>
      </c>
      <c r="BM132" s="185" t="s">
        <v>252</v>
      </c>
    </row>
    <row r="133" s="22" customFormat="true" ht="21.75" hidden="false" customHeight="true" outlineLevel="0" collapsed="false">
      <c r="B133" s="173"/>
      <c r="C133" s="212" t="s">
        <v>217</v>
      </c>
      <c r="D133" s="212" t="s">
        <v>282</v>
      </c>
      <c r="E133" s="213" t="s">
        <v>880</v>
      </c>
      <c r="F133" s="214" t="s">
        <v>865</v>
      </c>
      <c r="G133" s="215" t="s">
        <v>323</v>
      </c>
      <c r="H133" s="216" t="n">
        <v>1</v>
      </c>
      <c r="I133" s="217"/>
      <c r="J133" s="216" t="n">
        <f aca="false">ROUND(I133*H133,3)</f>
        <v>0</v>
      </c>
      <c r="K133" s="218"/>
      <c r="L133" s="219"/>
      <c r="M133" s="220"/>
      <c r="N133" s="221" t="s">
        <v>42</v>
      </c>
      <c r="P133" s="183" t="n">
        <f aca="false">O133*H133</f>
        <v>0</v>
      </c>
      <c r="Q133" s="183" t="n">
        <v>0</v>
      </c>
      <c r="R133" s="183" t="n">
        <f aca="false">Q133*H133</f>
        <v>0</v>
      </c>
      <c r="S133" s="183" t="n">
        <v>0</v>
      </c>
      <c r="T133" s="184" t="n">
        <f aca="false">S133*H133</f>
        <v>0</v>
      </c>
      <c r="AR133" s="185" t="s">
        <v>331</v>
      </c>
      <c r="AT133" s="185" t="s">
        <v>282</v>
      </c>
      <c r="AU133" s="185" t="s">
        <v>90</v>
      </c>
      <c r="AY133" s="3" t="s">
        <v>163</v>
      </c>
      <c r="BE133" s="186" t="n">
        <f aca="false">IF(N133="základná",J133,0)</f>
        <v>0</v>
      </c>
      <c r="BF133" s="186" t="n">
        <f aca="false">IF(N133="znížená",J133,0)</f>
        <v>0</v>
      </c>
      <c r="BG133" s="186" t="n">
        <f aca="false">IF(N133="zákl. prenesená",J133,0)</f>
        <v>0</v>
      </c>
      <c r="BH133" s="186" t="n">
        <f aca="false">IF(N133="zníž. prenesená",J133,0)</f>
        <v>0</v>
      </c>
      <c r="BI133" s="186" t="n">
        <f aca="false">IF(N133="nulová",J133,0)</f>
        <v>0</v>
      </c>
      <c r="BJ133" s="3" t="s">
        <v>90</v>
      </c>
      <c r="BK133" s="187" t="n">
        <f aca="false">ROUND(I133*H133,3)</f>
        <v>0</v>
      </c>
      <c r="BL133" s="3" t="s">
        <v>252</v>
      </c>
      <c r="BM133" s="185" t="s">
        <v>263</v>
      </c>
    </row>
    <row r="134" s="22" customFormat="true" ht="24.2" hidden="false" customHeight="true" outlineLevel="0" collapsed="false">
      <c r="B134" s="173"/>
      <c r="C134" s="212" t="s">
        <v>222</v>
      </c>
      <c r="D134" s="212" t="s">
        <v>282</v>
      </c>
      <c r="E134" s="213" t="s">
        <v>866</v>
      </c>
      <c r="F134" s="214" t="s">
        <v>867</v>
      </c>
      <c r="G134" s="215" t="s">
        <v>323</v>
      </c>
      <c r="H134" s="216" t="n">
        <v>1</v>
      </c>
      <c r="I134" s="217"/>
      <c r="J134" s="216" t="n">
        <f aca="false">ROUND(I134*H134,3)</f>
        <v>0</v>
      </c>
      <c r="K134" s="218"/>
      <c r="L134" s="219"/>
      <c r="M134" s="220"/>
      <c r="N134" s="221" t="s">
        <v>42</v>
      </c>
      <c r="P134" s="183" t="n">
        <f aca="false">O134*H134</f>
        <v>0</v>
      </c>
      <c r="Q134" s="183" t="n">
        <v>0</v>
      </c>
      <c r="R134" s="183" t="n">
        <f aca="false">Q134*H134</f>
        <v>0</v>
      </c>
      <c r="S134" s="183" t="n">
        <v>0</v>
      </c>
      <c r="T134" s="184" t="n">
        <f aca="false">S134*H134</f>
        <v>0</v>
      </c>
      <c r="AR134" s="185" t="s">
        <v>331</v>
      </c>
      <c r="AT134" s="185" t="s">
        <v>282</v>
      </c>
      <c r="AU134" s="185" t="s">
        <v>90</v>
      </c>
      <c r="AY134" s="3" t="s">
        <v>163</v>
      </c>
      <c r="BE134" s="186" t="n">
        <f aca="false">IF(N134="základná",J134,0)</f>
        <v>0</v>
      </c>
      <c r="BF134" s="186" t="n">
        <f aca="false">IF(N134="znížená",J134,0)</f>
        <v>0</v>
      </c>
      <c r="BG134" s="186" t="n">
        <f aca="false">IF(N134="zákl. prenesená",J134,0)</f>
        <v>0</v>
      </c>
      <c r="BH134" s="186" t="n">
        <f aca="false">IF(N134="zníž. prenesená",J134,0)</f>
        <v>0</v>
      </c>
      <c r="BI134" s="186" t="n">
        <f aca="false">IF(N134="nulová",J134,0)</f>
        <v>0</v>
      </c>
      <c r="BJ134" s="3" t="s">
        <v>90</v>
      </c>
      <c r="BK134" s="187" t="n">
        <f aca="false">ROUND(I134*H134,3)</f>
        <v>0</v>
      </c>
      <c r="BL134" s="3" t="s">
        <v>252</v>
      </c>
      <c r="BM134" s="185" t="s">
        <v>6</v>
      </c>
    </row>
    <row r="135" s="22" customFormat="true" ht="16.5" hidden="false" customHeight="true" outlineLevel="0" collapsed="false">
      <c r="B135" s="173"/>
      <c r="C135" s="212" t="s">
        <v>227</v>
      </c>
      <c r="D135" s="212" t="s">
        <v>282</v>
      </c>
      <c r="E135" s="213" t="s">
        <v>868</v>
      </c>
      <c r="F135" s="214" t="s">
        <v>869</v>
      </c>
      <c r="G135" s="215" t="s">
        <v>323</v>
      </c>
      <c r="H135" s="216" t="n">
        <v>2</v>
      </c>
      <c r="I135" s="217"/>
      <c r="J135" s="216" t="n">
        <f aca="false">ROUND(I135*H135,3)</f>
        <v>0</v>
      </c>
      <c r="K135" s="218"/>
      <c r="L135" s="219"/>
      <c r="M135" s="220"/>
      <c r="N135" s="221" t="s">
        <v>42</v>
      </c>
      <c r="P135" s="183" t="n">
        <f aca="false">O135*H135</f>
        <v>0</v>
      </c>
      <c r="Q135" s="183" t="n">
        <v>0</v>
      </c>
      <c r="R135" s="183" t="n">
        <f aca="false">Q135*H135</f>
        <v>0</v>
      </c>
      <c r="S135" s="183" t="n">
        <v>0</v>
      </c>
      <c r="T135" s="184" t="n">
        <f aca="false">S135*H135</f>
        <v>0</v>
      </c>
      <c r="AR135" s="185" t="s">
        <v>331</v>
      </c>
      <c r="AT135" s="185" t="s">
        <v>282</v>
      </c>
      <c r="AU135" s="185" t="s">
        <v>90</v>
      </c>
      <c r="AY135" s="3" t="s">
        <v>163</v>
      </c>
      <c r="BE135" s="186" t="n">
        <f aca="false">IF(N135="základná",J135,0)</f>
        <v>0</v>
      </c>
      <c r="BF135" s="186" t="n">
        <f aca="false">IF(N135="znížená",J135,0)</f>
        <v>0</v>
      </c>
      <c r="BG135" s="186" t="n">
        <f aca="false">IF(N135="zákl. prenesená",J135,0)</f>
        <v>0</v>
      </c>
      <c r="BH135" s="186" t="n">
        <f aca="false">IF(N135="zníž. prenesená",J135,0)</f>
        <v>0</v>
      </c>
      <c r="BI135" s="186" t="n">
        <f aca="false">IF(N135="nulová",J135,0)</f>
        <v>0</v>
      </c>
      <c r="BJ135" s="3" t="s">
        <v>90</v>
      </c>
      <c r="BK135" s="187" t="n">
        <f aca="false">ROUND(I135*H135,3)</f>
        <v>0</v>
      </c>
      <c r="BL135" s="3" t="s">
        <v>252</v>
      </c>
      <c r="BM135" s="185" t="s">
        <v>281</v>
      </c>
    </row>
    <row r="136" s="22" customFormat="true" ht="16.5" hidden="false" customHeight="true" outlineLevel="0" collapsed="false">
      <c r="B136" s="173"/>
      <c r="C136" s="212" t="s">
        <v>233</v>
      </c>
      <c r="D136" s="212" t="s">
        <v>282</v>
      </c>
      <c r="E136" s="213" t="s">
        <v>870</v>
      </c>
      <c r="F136" s="214" t="s">
        <v>871</v>
      </c>
      <c r="G136" s="215" t="s">
        <v>323</v>
      </c>
      <c r="H136" s="216" t="n">
        <v>2</v>
      </c>
      <c r="I136" s="217"/>
      <c r="J136" s="216" t="n">
        <f aca="false">ROUND(I136*H136,3)</f>
        <v>0</v>
      </c>
      <c r="K136" s="218"/>
      <c r="L136" s="219"/>
      <c r="M136" s="220"/>
      <c r="N136" s="221" t="s">
        <v>42</v>
      </c>
      <c r="P136" s="183" t="n">
        <f aca="false">O136*H136</f>
        <v>0</v>
      </c>
      <c r="Q136" s="183" t="n">
        <v>0</v>
      </c>
      <c r="R136" s="183" t="n">
        <f aca="false">Q136*H136</f>
        <v>0</v>
      </c>
      <c r="S136" s="183" t="n">
        <v>0</v>
      </c>
      <c r="T136" s="184" t="n">
        <f aca="false">S136*H136</f>
        <v>0</v>
      </c>
      <c r="AR136" s="185" t="s">
        <v>331</v>
      </c>
      <c r="AT136" s="185" t="s">
        <v>282</v>
      </c>
      <c r="AU136" s="185" t="s">
        <v>90</v>
      </c>
      <c r="AY136" s="3" t="s">
        <v>163</v>
      </c>
      <c r="BE136" s="186" t="n">
        <f aca="false">IF(N136="základná",J136,0)</f>
        <v>0</v>
      </c>
      <c r="BF136" s="186" t="n">
        <f aca="false">IF(N136="znížená",J136,0)</f>
        <v>0</v>
      </c>
      <c r="BG136" s="186" t="n">
        <f aca="false">IF(N136="zákl. prenesená",J136,0)</f>
        <v>0</v>
      </c>
      <c r="BH136" s="186" t="n">
        <f aca="false">IF(N136="zníž. prenesená",J136,0)</f>
        <v>0</v>
      </c>
      <c r="BI136" s="186" t="n">
        <f aca="false">IF(N136="nulová",J136,0)</f>
        <v>0</v>
      </c>
      <c r="BJ136" s="3" t="s">
        <v>90</v>
      </c>
      <c r="BK136" s="187" t="n">
        <f aca="false">ROUND(I136*H136,3)</f>
        <v>0</v>
      </c>
      <c r="BL136" s="3" t="s">
        <v>252</v>
      </c>
      <c r="BM136" s="185" t="s">
        <v>291</v>
      </c>
    </row>
    <row r="137" s="22" customFormat="true" ht="16.5" hidden="false" customHeight="true" outlineLevel="0" collapsed="false">
      <c r="B137" s="173"/>
      <c r="C137" s="212" t="s">
        <v>238</v>
      </c>
      <c r="D137" s="212" t="s">
        <v>282</v>
      </c>
      <c r="E137" s="213" t="s">
        <v>872</v>
      </c>
      <c r="F137" s="214" t="s">
        <v>873</v>
      </c>
      <c r="G137" s="215" t="s">
        <v>323</v>
      </c>
      <c r="H137" s="216" t="n">
        <v>1</v>
      </c>
      <c r="I137" s="217"/>
      <c r="J137" s="216" t="n">
        <f aca="false">ROUND(I137*H137,3)</f>
        <v>0</v>
      </c>
      <c r="K137" s="218"/>
      <c r="L137" s="219"/>
      <c r="M137" s="220"/>
      <c r="N137" s="221" t="s">
        <v>42</v>
      </c>
      <c r="P137" s="183" t="n">
        <f aca="false">O137*H137</f>
        <v>0</v>
      </c>
      <c r="Q137" s="183" t="n">
        <v>0</v>
      </c>
      <c r="R137" s="183" t="n">
        <f aca="false">Q137*H137</f>
        <v>0</v>
      </c>
      <c r="S137" s="183" t="n">
        <v>0</v>
      </c>
      <c r="T137" s="184" t="n">
        <f aca="false">S137*H137</f>
        <v>0</v>
      </c>
      <c r="AR137" s="185" t="s">
        <v>331</v>
      </c>
      <c r="AT137" s="185" t="s">
        <v>282</v>
      </c>
      <c r="AU137" s="185" t="s">
        <v>90</v>
      </c>
      <c r="AY137" s="3" t="s">
        <v>163</v>
      </c>
      <c r="BE137" s="186" t="n">
        <f aca="false">IF(N137="základná",J137,0)</f>
        <v>0</v>
      </c>
      <c r="BF137" s="186" t="n">
        <f aca="false">IF(N137="znížená",J137,0)</f>
        <v>0</v>
      </c>
      <c r="BG137" s="186" t="n">
        <f aca="false">IF(N137="zákl. prenesená",J137,0)</f>
        <v>0</v>
      </c>
      <c r="BH137" s="186" t="n">
        <f aca="false">IF(N137="zníž. prenesená",J137,0)</f>
        <v>0</v>
      </c>
      <c r="BI137" s="186" t="n">
        <f aca="false">IF(N137="nulová",J137,0)</f>
        <v>0</v>
      </c>
      <c r="BJ137" s="3" t="s">
        <v>90</v>
      </c>
      <c r="BK137" s="187" t="n">
        <f aca="false">ROUND(I137*H137,3)</f>
        <v>0</v>
      </c>
      <c r="BL137" s="3" t="s">
        <v>252</v>
      </c>
      <c r="BM137" s="185" t="s">
        <v>300</v>
      </c>
    </row>
    <row r="138" s="22" customFormat="true" ht="16.5" hidden="false" customHeight="true" outlineLevel="0" collapsed="false">
      <c r="B138" s="173"/>
      <c r="C138" s="212" t="s">
        <v>243</v>
      </c>
      <c r="D138" s="212" t="s">
        <v>282</v>
      </c>
      <c r="E138" s="213" t="s">
        <v>874</v>
      </c>
      <c r="F138" s="214" t="s">
        <v>875</v>
      </c>
      <c r="G138" s="215" t="s">
        <v>323</v>
      </c>
      <c r="H138" s="216" t="n">
        <v>1</v>
      </c>
      <c r="I138" s="217"/>
      <c r="J138" s="216" t="n">
        <f aca="false">ROUND(I138*H138,3)</f>
        <v>0</v>
      </c>
      <c r="K138" s="218"/>
      <c r="L138" s="219"/>
      <c r="M138" s="220"/>
      <c r="N138" s="221" t="s">
        <v>42</v>
      </c>
      <c r="P138" s="183" t="n">
        <f aca="false">O138*H138</f>
        <v>0</v>
      </c>
      <c r="Q138" s="183" t="n">
        <v>0</v>
      </c>
      <c r="R138" s="183" t="n">
        <f aca="false">Q138*H138</f>
        <v>0</v>
      </c>
      <c r="S138" s="183" t="n">
        <v>0</v>
      </c>
      <c r="T138" s="184" t="n">
        <f aca="false">S138*H138</f>
        <v>0</v>
      </c>
      <c r="AR138" s="185" t="s">
        <v>331</v>
      </c>
      <c r="AT138" s="185" t="s">
        <v>282</v>
      </c>
      <c r="AU138" s="185" t="s">
        <v>90</v>
      </c>
      <c r="AY138" s="3" t="s">
        <v>163</v>
      </c>
      <c r="BE138" s="186" t="n">
        <f aca="false">IF(N138="základná",J138,0)</f>
        <v>0</v>
      </c>
      <c r="BF138" s="186" t="n">
        <f aca="false">IF(N138="znížená",J138,0)</f>
        <v>0</v>
      </c>
      <c r="BG138" s="186" t="n">
        <f aca="false">IF(N138="zákl. prenesená",J138,0)</f>
        <v>0</v>
      </c>
      <c r="BH138" s="186" t="n">
        <f aca="false">IF(N138="zníž. prenesená",J138,0)</f>
        <v>0</v>
      </c>
      <c r="BI138" s="186" t="n">
        <f aca="false">IF(N138="nulová",J138,0)</f>
        <v>0</v>
      </c>
      <c r="BJ138" s="3" t="s">
        <v>90</v>
      </c>
      <c r="BK138" s="187" t="n">
        <f aca="false">ROUND(I138*H138,3)</f>
        <v>0</v>
      </c>
      <c r="BL138" s="3" t="s">
        <v>252</v>
      </c>
      <c r="BM138" s="185" t="s">
        <v>308</v>
      </c>
    </row>
    <row r="139" s="22" customFormat="true" ht="16.5" hidden="false" customHeight="true" outlineLevel="0" collapsed="false">
      <c r="B139" s="173"/>
      <c r="C139" s="212" t="s">
        <v>248</v>
      </c>
      <c r="D139" s="212" t="s">
        <v>282</v>
      </c>
      <c r="E139" s="213" t="s">
        <v>876</v>
      </c>
      <c r="F139" s="214" t="s">
        <v>877</v>
      </c>
      <c r="G139" s="215" t="s">
        <v>323</v>
      </c>
      <c r="H139" s="216" t="n">
        <v>1</v>
      </c>
      <c r="I139" s="217"/>
      <c r="J139" s="216" t="n">
        <f aca="false">ROUND(I139*H139,3)</f>
        <v>0</v>
      </c>
      <c r="K139" s="218"/>
      <c r="L139" s="219"/>
      <c r="M139" s="220"/>
      <c r="N139" s="221" t="s">
        <v>42</v>
      </c>
      <c r="P139" s="183" t="n">
        <f aca="false">O139*H139</f>
        <v>0</v>
      </c>
      <c r="Q139" s="183" t="n">
        <v>0</v>
      </c>
      <c r="R139" s="183" t="n">
        <f aca="false">Q139*H139</f>
        <v>0</v>
      </c>
      <c r="S139" s="183" t="n">
        <v>0</v>
      </c>
      <c r="T139" s="184" t="n">
        <f aca="false">S139*H139</f>
        <v>0</v>
      </c>
      <c r="AR139" s="185" t="s">
        <v>331</v>
      </c>
      <c r="AT139" s="185" t="s">
        <v>282</v>
      </c>
      <c r="AU139" s="185" t="s">
        <v>90</v>
      </c>
      <c r="AY139" s="3" t="s">
        <v>163</v>
      </c>
      <c r="BE139" s="186" t="n">
        <f aca="false">IF(N139="základná",J139,0)</f>
        <v>0</v>
      </c>
      <c r="BF139" s="186" t="n">
        <f aca="false">IF(N139="znížená",J139,0)</f>
        <v>0</v>
      </c>
      <c r="BG139" s="186" t="n">
        <f aca="false">IF(N139="zákl. prenesená",J139,0)</f>
        <v>0</v>
      </c>
      <c r="BH139" s="186" t="n">
        <f aca="false">IF(N139="zníž. prenesená",J139,0)</f>
        <v>0</v>
      </c>
      <c r="BI139" s="186" t="n">
        <f aca="false">IF(N139="nulová",J139,0)</f>
        <v>0</v>
      </c>
      <c r="BJ139" s="3" t="s">
        <v>90</v>
      </c>
      <c r="BK139" s="187" t="n">
        <f aca="false">ROUND(I139*H139,3)</f>
        <v>0</v>
      </c>
      <c r="BL139" s="3" t="s">
        <v>252</v>
      </c>
      <c r="BM139" s="185" t="s">
        <v>320</v>
      </c>
    </row>
    <row r="140" s="22" customFormat="true" ht="16.5" hidden="false" customHeight="true" outlineLevel="0" collapsed="false">
      <c r="B140" s="173"/>
      <c r="C140" s="212" t="s">
        <v>252</v>
      </c>
      <c r="D140" s="212" t="s">
        <v>282</v>
      </c>
      <c r="E140" s="213" t="s">
        <v>878</v>
      </c>
      <c r="F140" s="214" t="s">
        <v>879</v>
      </c>
      <c r="G140" s="215" t="s">
        <v>323</v>
      </c>
      <c r="H140" s="216" t="n">
        <v>1</v>
      </c>
      <c r="I140" s="217"/>
      <c r="J140" s="216" t="n">
        <f aca="false">ROUND(I140*H140,3)</f>
        <v>0</v>
      </c>
      <c r="K140" s="218"/>
      <c r="L140" s="219"/>
      <c r="M140" s="220"/>
      <c r="N140" s="221" t="s">
        <v>42</v>
      </c>
      <c r="P140" s="183" t="n">
        <f aca="false">O140*H140</f>
        <v>0</v>
      </c>
      <c r="Q140" s="183" t="n">
        <v>0</v>
      </c>
      <c r="R140" s="183" t="n">
        <f aca="false">Q140*H140</f>
        <v>0</v>
      </c>
      <c r="S140" s="183" t="n">
        <v>0</v>
      </c>
      <c r="T140" s="184" t="n">
        <f aca="false">S140*H140</f>
        <v>0</v>
      </c>
      <c r="AR140" s="185" t="s">
        <v>331</v>
      </c>
      <c r="AT140" s="185" t="s">
        <v>282</v>
      </c>
      <c r="AU140" s="185" t="s">
        <v>90</v>
      </c>
      <c r="AY140" s="3" t="s">
        <v>163</v>
      </c>
      <c r="BE140" s="186" t="n">
        <f aca="false">IF(N140="základná",J140,0)</f>
        <v>0</v>
      </c>
      <c r="BF140" s="186" t="n">
        <f aca="false">IF(N140="znížená",J140,0)</f>
        <v>0</v>
      </c>
      <c r="BG140" s="186" t="n">
        <f aca="false">IF(N140="zákl. prenesená",J140,0)</f>
        <v>0</v>
      </c>
      <c r="BH140" s="186" t="n">
        <f aca="false">IF(N140="zníž. prenesená",J140,0)</f>
        <v>0</v>
      </c>
      <c r="BI140" s="186" t="n">
        <f aca="false">IF(N140="nulová",J140,0)</f>
        <v>0</v>
      </c>
      <c r="BJ140" s="3" t="s">
        <v>90</v>
      </c>
      <c r="BK140" s="187" t="n">
        <f aca="false">ROUND(I140*H140,3)</f>
        <v>0</v>
      </c>
      <c r="BL140" s="3" t="s">
        <v>252</v>
      </c>
      <c r="BM140" s="185" t="s">
        <v>331</v>
      </c>
    </row>
    <row r="141" s="22" customFormat="true" ht="16.5" hidden="false" customHeight="true" outlineLevel="0" collapsed="false">
      <c r="B141" s="173"/>
      <c r="C141" s="212" t="s">
        <v>258</v>
      </c>
      <c r="D141" s="212" t="s">
        <v>282</v>
      </c>
      <c r="E141" s="213" t="s">
        <v>881</v>
      </c>
      <c r="F141" s="214" t="s">
        <v>882</v>
      </c>
      <c r="G141" s="215" t="s">
        <v>323</v>
      </c>
      <c r="H141" s="216" t="n">
        <v>1</v>
      </c>
      <c r="I141" s="217"/>
      <c r="J141" s="216" t="n">
        <f aca="false">ROUND(I141*H141,3)</f>
        <v>0</v>
      </c>
      <c r="K141" s="218"/>
      <c r="L141" s="219"/>
      <c r="M141" s="220"/>
      <c r="N141" s="221" t="s">
        <v>42</v>
      </c>
      <c r="P141" s="183" t="n">
        <f aca="false">O141*H141</f>
        <v>0</v>
      </c>
      <c r="Q141" s="183" t="n">
        <v>0</v>
      </c>
      <c r="R141" s="183" t="n">
        <f aca="false">Q141*H141</f>
        <v>0</v>
      </c>
      <c r="S141" s="183" t="n">
        <v>0</v>
      </c>
      <c r="T141" s="184" t="n">
        <f aca="false">S141*H141</f>
        <v>0</v>
      </c>
      <c r="AR141" s="185" t="s">
        <v>331</v>
      </c>
      <c r="AT141" s="185" t="s">
        <v>282</v>
      </c>
      <c r="AU141" s="185" t="s">
        <v>90</v>
      </c>
      <c r="AY141" s="3" t="s">
        <v>163</v>
      </c>
      <c r="BE141" s="186" t="n">
        <f aca="false">IF(N141="základná",J141,0)</f>
        <v>0</v>
      </c>
      <c r="BF141" s="186" t="n">
        <f aca="false">IF(N141="znížená",J141,0)</f>
        <v>0</v>
      </c>
      <c r="BG141" s="186" t="n">
        <f aca="false">IF(N141="zákl. prenesená",J141,0)</f>
        <v>0</v>
      </c>
      <c r="BH141" s="186" t="n">
        <f aca="false">IF(N141="zníž. prenesená",J141,0)</f>
        <v>0</v>
      </c>
      <c r="BI141" s="186" t="n">
        <f aca="false">IF(N141="nulová",J141,0)</f>
        <v>0</v>
      </c>
      <c r="BJ141" s="3" t="s">
        <v>90</v>
      </c>
      <c r="BK141" s="187" t="n">
        <f aca="false">ROUND(I141*H141,3)</f>
        <v>0</v>
      </c>
      <c r="BL141" s="3" t="s">
        <v>252</v>
      </c>
      <c r="BM141" s="185" t="s">
        <v>342</v>
      </c>
    </row>
    <row r="142" s="22" customFormat="true" ht="16.5" hidden="false" customHeight="true" outlineLevel="0" collapsed="false">
      <c r="B142" s="173"/>
      <c r="C142" s="212" t="s">
        <v>263</v>
      </c>
      <c r="D142" s="212" t="s">
        <v>282</v>
      </c>
      <c r="E142" s="213" t="s">
        <v>883</v>
      </c>
      <c r="F142" s="214" t="s">
        <v>884</v>
      </c>
      <c r="G142" s="215" t="s">
        <v>323</v>
      </c>
      <c r="H142" s="216" t="n">
        <v>4</v>
      </c>
      <c r="I142" s="217"/>
      <c r="J142" s="216" t="n">
        <f aca="false">ROUND(I142*H142,3)</f>
        <v>0</v>
      </c>
      <c r="K142" s="218"/>
      <c r="L142" s="219"/>
      <c r="M142" s="220"/>
      <c r="N142" s="221" t="s">
        <v>42</v>
      </c>
      <c r="P142" s="183" t="n">
        <f aca="false">O142*H142</f>
        <v>0</v>
      </c>
      <c r="Q142" s="183" t="n">
        <v>0</v>
      </c>
      <c r="R142" s="183" t="n">
        <f aca="false">Q142*H142</f>
        <v>0</v>
      </c>
      <c r="S142" s="183" t="n">
        <v>0</v>
      </c>
      <c r="T142" s="184" t="n">
        <f aca="false">S142*H142</f>
        <v>0</v>
      </c>
      <c r="AR142" s="185" t="s">
        <v>331</v>
      </c>
      <c r="AT142" s="185" t="s">
        <v>282</v>
      </c>
      <c r="AU142" s="185" t="s">
        <v>90</v>
      </c>
      <c r="AY142" s="3" t="s">
        <v>163</v>
      </c>
      <c r="BE142" s="186" t="n">
        <f aca="false">IF(N142="základná",J142,0)</f>
        <v>0</v>
      </c>
      <c r="BF142" s="186" t="n">
        <f aca="false">IF(N142="znížená",J142,0)</f>
        <v>0</v>
      </c>
      <c r="BG142" s="186" t="n">
        <f aca="false">IF(N142="zákl. prenesená",J142,0)</f>
        <v>0</v>
      </c>
      <c r="BH142" s="186" t="n">
        <f aca="false">IF(N142="zníž. prenesená",J142,0)</f>
        <v>0</v>
      </c>
      <c r="BI142" s="186" t="n">
        <f aca="false">IF(N142="nulová",J142,0)</f>
        <v>0</v>
      </c>
      <c r="BJ142" s="3" t="s">
        <v>90</v>
      </c>
      <c r="BK142" s="187" t="n">
        <f aca="false">ROUND(I142*H142,3)</f>
        <v>0</v>
      </c>
      <c r="BL142" s="3" t="s">
        <v>252</v>
      </c>
      <c r="BM142" s="185" t="s">
        <v>351</v>
      </c>
    </row>
    <row r="143" s="22" customFormat="true" ht="16.5" hidden="false" customHeight="true" outlineLevel="0" collapsed="false">
      <c r="B143" s="173"/>
      <c r="C143" s="212" t="s">
        <v>267</v>
      </c>
      <c r="D143" s="212" t="s">
        <v>282</v>
      </c>
      <c r="E143" s="213" t="s">
        <v>885</v>
      </c>
      <c r="F143" s="214" t="s">
        <v>886</v>
      </c>
      <c r="G143" s="215" t="s">
        <v>323</v>
      </c>
      <c r="H143" s="216" t="n">
        <v>1</v>
      </c>
      <c r="I143" s="217"/>
      <c r="J143" s="216" t="n">
        <f aca="false">ROUND(I143*H143,3)</f>
        <v>0</v>
      </c>
      <c r="K143" s="218"/>
      <c r="L143" s="219"/>
      <c r="M143" s="220"/>
      <c r="N143" s="221" t="s">
        <v>42</v>
      </c>
      <c r="P143" s="183" t="n">
        <f aca="false">O143*H143</f>
        <v>0</v>
      </c>
      <c r="Q143" s="183" t="n">
        <v>0</v>
      </c>
      <c r="R143" s="183" t="n">
        <f aca="false">Q143*H143</f>
        <v>0</v>
      </c>
      <c r="S143" s="183" t="n">
        <v>0</v>
      </c>
      <c r="T143" s="184" t="n">
        <f aca="false">S143*H143</f>
        <v>0</v>
      </c>
      <c r="AR143" s="185" t="s">
        <v>331</v>
      </c>
      <c r="AT143" s="185" t="s">
        <v>282</v>
      </c>
      <c r="AU143" s="185" t="s">
        <v>90</v>
      </c>
      <c r="AY143" s="3" t="s">
        <v>163</v>
      </c>
      <c r="BE143" s="186" t="n">
        <f aca="false">IF(N143="základná",J143,0)</f>
        <v>0</v>
      </c>
      <c r="BF143" s="186" t="n">
        <f aca="false">IF(N143="znížená",J143,0)</f>
        <v>0</v>
      </c>
      <c r="BG143" s="186" t="n">
        <f aca="false">IF(N143="zákl. prenesená",J143,0)</f>
        <v>0</v>
      </c>
      <c r="BH143" s="186" t="n">
        <f aca="false">IF(N143="zníž. prenesená",J143,0)</f>
        <v>0</v>
      </c>
      <c r="BI143" s="186" t="n">
        <f aca="false">IF(N143="nulová",J143,0)</f>
        <v>0</v>
      </c>
      <c r="BJ143" s="3" t="s">
        <v>90</v>
      </c>
      <c r="BK143" s="187" t="n">
        <f aca="false">ROUND(I143*H143,3)</f>
        <v>0</v>
      </c>
      <c r="BL143" s="3" t="s">
        <v>252</v>
      </c>
      <c r="BM143" s="185" t="s">
        <v>361</v>
      </c>
    </row>
    <row r="144" s="22" customFormat="true" ht="16.5" hidden="false" customHeight="true" outlineLevel="0" collapsed="false">
      <c r="B144" s="173"/>
      <c r="C144" s="212" t="s">
        <v>6</v>
      </c>
      <c r="D144" s="212" t="s">
        <v>282</v>
      </c>
      <c r="E144" s="213" t="s">
        <v>883</v>
      </c>
      <c r="F144" s="214" t="s">
        <v>884</v>
      </c>
      <c r="G144" s="215" t="s">
        <v>323</v>
      </c>
      <c r="H144" s="216" t="n">
        <v>1</v>
      </c>
      <c r="I144" s="217"/>
      <c r="J144" s="216" t="n">
        <f aca="false">ROUND(I144*H144,3)</f>
        <v>0</v>
      </c>
      <c r="K144" s="218"/>
      <c r="L144" s="219"/>
      <c r="M144" s="220"/>
      <c r="N144" s="221" t="s">
        <v>42</v>
      </c>
      <c r="P144" s="183" t="n">
        <f aca="false">O144*H144</f>
        <v>0</v>
      </c>
      <c r="Q144" s="183" t="n">
        <v>0</v>
      </c>
      <c r="R144" s="183" t="n">
        <f aca="false">Q144*H144</f>
        <v>0</v>
      </c>
      <c r="S144" s="183" t="n">
        <v>0</v>
      </c>
      <c r="T144" s="184" t="n">
        <f aca="false">S144*H144</f>
        <v>0</v>
      </c>
      <c r="AR144" s="185" t="s">
        <v>331</v>
      </c>
      <c r="AT144" s="185" t="s">
        <v>282</v>
      </c>
      <c r="AU144" s="185" t="s">
        <v>90</v>
      </c>
      <c r="AY144" s="3" t="s">
        <v>163</v>
      </c>
      <c r="BE144" s="186" t="n">
        <f aca="false">IF(N144="základná",J144,0)</f>
        <v>0</v>
      </c>
      <c r="BF144" s="186" t="n">
        <f aca="false">IF(N144="znížená",J144,0)</f>
        <v>0</v>
      </c>
      <c r="BG144" s="186" t="n">
        <f aca="false">IF(N144="zákl. prenesená",J144,0)</f>
        <v>0</v>
      </c>
      <c r="BH144" s="186" t="n">
        <f aca="false">IF(N144="zníž. prenesená",J144,0)</f>
        <v>0</v>
      </c>
      <c r="BI144" s="186" t="n">
        <f aca="false">IF(N144="nulová",J144,0)</f>
        <v>0</v>
      </c>
      <c r="BJ144" s="3" t="s">
        <v>90</v>
      </c>
      <c r="BK144" s="187" t="n">
        <f aca="false">ROUND(I144*H144,3)</f>
        <v>0</v>
      </c>
      <c r="BL144" s="3" t="s">
        <v>252</v>
      </c>
      <c r="BM144" s="185" t="s">
        <v>369</v>
      </c>
    </row>
    <row r="145" s="22" customFormat="true" ht="16.5" hidden="false" customHeight="true" outlineLevel="0" collapsed="false">
      <c r="B145" s="173"/>
      <c r="C145" s="212" t="s">
        <v>275</v>
      </c>
      <c r="D145" s="212" t="s">
        <v>282</v>
      </c>
      <c r="E145" s="213" t="s">
        <v>887</v>
      </c>
      <c r="F145" s="214" t="s">
        <v>888</v>
      </c>
      <c r="G145" s="215" t="s">
        <v>323</v>
      </c>
      <c r="H145" s="216" t="n">
        <v>1</v>
      </c>
      <c r="I145" s="217"/>
      <c r="J145" s="216" t="n">
        <f aca="false">ROUND(I145*H145,3)</f>
        <v>0</v>
      </c>
      <c r="K145" s="218"/>
      <c r="L145" s="219"/>
      <c r="M145" s="220"/>
      <c r="N145" s="221" t="s">
        <v>42</v>
      </c>
      <c r="P145" s="183" t="n">
        <f aca="false">O145*H145</f>
        <v>0</v>
      </c>
      <c r="Q145" s="183" t="n">
        <v>0</v>
      </c>
      <c r="R145" s="183" t="n">
        <f aca="false">Q145*H145</f>
        <v>0</v>
      </c>
      <c r="S145" s="183" t="n">
        <v>0</v>
      </c>
      <c r="T145" s="184" t="n">
        <f aca="false">S145*H145</f>
        <v>0</v>
      </c>
      <c r="AR145" s="185" t="s">
        <v>331</v>
      </c>
      <c r="AT145" s="185" t="s">
        <v>282</v>
      </c>
      <c r="AU145" s="185" t="s">
        <v>90</v>
      </c>
      <c r="AY145" s="3" t="s">
        <v>163</v>
      </c>
      <c r="BE145" s="186" t="n">
        <f aca="false">IF(N145="základná",J145,0)</f>
        <v>0</v>
      </c>
      <c r="BF145" s="186" t="n">
        <f aca="false">IF(N145="znížená",J145,0)</f>
        <v>0</v>
      </c>
      <c r="BG145" s="186" t="n">
        <f aca="false">IF(N145="zákl. prenesená",J145,0)</f>
        <v>0</v>
      </c>
      <c r="BH145" s="186" t="n">
        <f aca="false">IF(N145="zníž. prenesená",J145,0)</f>
        <v>0</v>
      </c>
      <c r="BI145" s="186" t="n">
        <f aca="false">IF(N145="nulová",J145,0)</f>
        <v>0</v>
      </c>
      <c r="BJ145" s="3" t="s">
        <v>90</v>
      </c>
      <c r="BK145" s="187" t="n">
        <f aca="false">ROUND(I145*H145,3)</f>
        <v>0</v>
      </c>
      <c r="BL145" s="3" t="s">
        <v>252</v>
      </c>
      <c r="BM145" s="185" t="s">
        <v>378</v>
      </c>
    </row>
    <row r="146" s="22" customFormat="true" ht="16.5" hidden="false" customHeight="true" outlineLevel="0" collapsed="false">
      <c r="B146" s="173"/>
      <c r="C146" s="212" t="s">
        <v>281</v>
      </c>
      <c r="D146" s="212" t="s">
        <v>282</v>
      </c>
      <c r="E146" s="213" t="s">
        <v>883</v>
      </c>
      <c r="F146" s="214" t="s">
        <v>884</v>
      </c>
      <c r="G146" s="215" t="s">
        <v>323</v>
      </c>
      <c r="H146" s="216" t="n">
        <v>2</v>
      </c>
      <c r="I146" s="217"/>
      <c r="J146" s="216" t="n">
        <f aca="false">ROUND(I146*H146,3)</f>
        <v>0</v>
      </c>
      <c r="K146" s="218"/>
      <c r="L146" s="219"/>
      <c r="M146" s="220"/>
      <c r="N146" s="221" t="s">
        <v>42</v>
      </c>
      <c r="P146" s="183" t="n">
        <f aca="false">O146*H146</f>
        <v>0</v>
      </c>
      <c r="Q146" s="183" t="n">
        <v>0</v>
      </c>
      <c r="R146" s="183" t="n">
        <f aca="false">Q146*H146</f>
        <v>0</v>
      </c>
      <c r="S146" s="183" t="n">
        <v>0</v>
      </c>
      <c r="T146" s="184" t="n">
        <f aca="false">S146*H146</f>
        <v>0</v>
      </c>
      <c r="AR146" s="185" t="s">
        <v>331</v>
      </c>
      <c r="AT146" s="185" t="s">
        <v>282</v>
      </c>
      <c r="AU146" s="185" t="s">
        <v>90</v>
      </c>
      <c r="AY146" s="3" t="s">
        <v>163</v>
      </c>
      <c r="BE146" s="186" t="n">
        <f aca="false">IF(N146="základná",J146,0)</f>
        <v>0</v>
      </c>
      <c r="BF146" s="186" t="n">
        <f aca="false">IF(N146="znížená",J146,0)</f>
        <v>0</v>
      </c>
      <c r="BG146" s="186" t="n">
        <f aca="false">IF(N146="zákl. prenesená",J146,0)</f>
        <v>0</v>
      </c>
      <c r="BH146" s="186" t="n">
        <f aca="false">IF(N146="zníž. prenesená",J146,0)</f>
        <v>0</v>
      </c>
      <c r="BI146" s="186" t="n">
        <f aca="false">IF(N146="nulová",J146,0)</f>
        <v>0</v>
      </c>
      <c r="BJ146" s="3" t="s">
        <v>90</v>
      </c>
      <c r="BK146" s="187" t="n">
        <f aca="false">ROUND(I146*H146,3)</f>
        <v>0</v>
      </c>
      <c r="BL146" s="3" t="s">
        <v>252</v>
      </c>
      <c r="BM146" s="185" t="s">
        <v>389</v>
      </c>
    </row>
    <row r="147" s="22" customFormat="true" ht="16.5" hidden="false" customHeight="true" outlineLevel="0" collapsed="false">
      <c r="B147" s="173"/>
      <c r="C147" s="212" t="s">
        <v>286</v>
      </c>
      <c r="D147" s="212" t="s">
        <v>282</v>
      </c>
      <c r="E147" s="213" t="s">
        <v>889</v>
      </c>
      <c r="F147" s="214" t="s">
        <v>890</v>
      </c>
      <c r="G147" s="215" t="s">
        <v>323</v>
      </c>
      <c r="H147" s="216" t="n">
        <v>1</v>
      </c>
      <c r="I147" s="217"/>
      <c r="J147" s="216" t="n">
        <f aca="false">ROUND(I147*H147,3)</f>
        <v>0</v>
      </c>
      <c r="K147" s="218"/>
      <c r="L147" s="219"/>
      <c r="M147" s="220"/>
      <c r="N147" s="221" t="s">
        <v>42</v>
      </c>
      <c r="P147" s="183" t="n">
        <f aca="false">O147*H147</f>
        <v>0</v>
      </c>
      <c r="Q147" s="183" t="n">
        <v>0</v>
      </c>
      <c r="R147" s="183" t="n">
        <f aca="false">Q147*H147</f>
        <v>0</v>
      </c>
      <c r="S147" s="183" t="n">
        <v>0</v>
      </c>
      <c r="T147" s="184" t="n">
        <f aca="false">S147*H147</f>
        <v>0</v>
      </c>
      <c r="AR147" s="185" t="s">
        <v>331</v>
      </c>
      <c r="AT147" s="185" t="s">
        <v>282</v>
      </c>
      <c r="AU147" s="185" t="s">
        <v>90</v>
      </c>
      <c r="AY147" s="3" t="s">
        <v>163</v>
      </c>
      <c r="BE147" s="186" t="n">
        <f aca="false">IF(N147="základná",J147,0)</f>
        <v>0</v>
      </c>
      <c r="BF147" s="186" t="n">
        <f aca="false">IF(N147="znížená",J147,0)</f>
        <v>0</v>
      </c>
      <c r="BG147" s="186" t="n">
        <f aca="false">IF(N147="zákl. prenesená",J147,0)</f>
        <v>0</v>
      </c>
      <c r="BH147" s="186" t="n">
        <f aca="false">IF(N147="zníž. prenesená",J147,0)</f>
        <v>0</v>
      </c>
      <c r="BI147" s="186" t="n">
        <f aca="false">IF(N147="nulová",J147,0)</f>
        <v>0</v>
      </c>
      <c r="BJ147" s="3" t="s">
        <v>90</v>
      </c>
      <c r="BK147" s="187" t="n">
        <f aca="false">ROUND(I147*H147,3)</f>
        <v>0</v>
      </c>
      <c r="BL147" s="3" t="s">
        <v>252</v>
      </c>
      <c r="BM147" s="185" t="s">
        <v>401</v>
      </c>
    </row>
    <row r="148" s="22" customFormat="true" ht="16.5" hidden="false" customHeight="true" outlineLevel="0" collapsed="false">
      <c r="B148" s="173"/>
      <c r="C148" s="212" t="s">
        <v>291</v>
      </c>
      <c r="D148" s="212" t="s">
        <v>282</v>
      </c>
      <c r="E148" s="213" t="s">
        <v>883</v>
      </c>
      <c r="F148" s="214" t="s">
        <v>884</v>
      </c>
      <c r="G148" s="215" t="s">
        <v>323</v>
      </c>
      <c r="H148" s="216" t="n">
        <v>2</v>
      </c>
      <c r="I148" s="217"/>
      <c r="J148" s="216" t="n">
        <f aca="false">ROUND(I148*H148,3)</f>
        <v>0</v>
      </c>
      <c r="K148" s="218"/>
      <c r="L148" s="219"/>
      <c r="M148" s="220"/>
      <c r="N148" s="221" t="s">
        <v>42</v>
      </c>
      <c r="P148" s="183" t="n">
        <f aca="false">O148*H148</f>
        <v>0</v>
      </c>
      <c r="Q148" s="183" t="n">
        <v>0</v>
      </c>
      <c r="R148" s="183" t="n">
        <f aca="false">Q148*H148</f>
        <v>0</v>
      </c>
      <c r="S148" s="183" t="n">
        <v>0</v>
      </c>
      <c r="T148" s="184" t="n">
        <f aca="false">S148*H148</f>
        <v>0</v>
      </c>
      <c r="AR148" s="185" t="s">
        <v>331</v>
      </c>
      <c r="AT148" s="185" t="s">
        <v>282</v>
      </c>
      <c r="AU148" s="185" t="s">
        <v>90</v>
      </c>
      <c r="AY148" s="3" t="s">
        <v>163</v>
      </c>
      <c r="BE148" s="186" t="n">
        <f aca="false">IF(N148="základná",J148,0)</f>
        <v>0</v>
      </c>
      <c r="BF148" s="186" t="n">
        <f aca="false">IF(N148="znížená",J148,0)</f>
        <v>0</v>
      </c>
      <c r="BG148" s="186" t="n">
        <f aca="false">IF(N148="zákl. prenesená",J148,0)</f>
        <v>0</v>
      </c>
      <c r="BH148" s="186" t="n">
        <f aca="false">IF(N148="zníž. prenesená",J148,0)</f>
        <v>0</v>
      </c>
      <c r="BI148" s="186" t="n">
        <f aca="false">IF(N148="nulová",J148,0)</f>
        <v>0</v>
      </c>
      <c r="BJ148" s="3" t="s">
        <v>90</v>
      </c>
      <c r="BK148" s="187" t="n">
        <f aca="false">ROUND(I148*H148,3)</f>
        <v>0</v>
      </c>
      <c r="BL148" s="3" t="s">
        <v>252</v>
      </c>
      <c r="BM148" s="185" t="s">
        <v>412</v>
      </c>
    </row>
    <row r="149" s="22" customFormat="true" ht="16.5" hidden="false" customHeight="true" outlineLevel="0" collapsed="false">
      <c r="B149" s="173"/>
      <c r="C149" s="212" t="s">
        <v>296</v>
      </c>
      <c r="D149" s="212" t="s">
        <v>282</v>
      </c>
      <c r="E149" s="213" t="s">
        <v>891</v>
      </c>
      <c r="F149" s="214" t="s">
        <v>892</v>
      </c>
      <c r="G149" s="215" t="s">
        <v>323</v>
      </c>
      <c r="H149" s="216" t="n">
        <v>1</v>
      </c>
      <c r="I149" s="217"/>
      <c r="J149" s="216" t="n">
        <f aca="false">ROUND(I149*H149,3)</f>
        <v>0</v>
      </c>
      <c r="K149" s="218"/>
      <c r="L149" s="219"/>
      <c r="M149" s="220"/>
      <c r="N149" s="221" t="s">
        <v>42</v>
      </c>
      <c r="P149" s="183" t="n">
        <f aca="false">O149*H149</f>
        <v>0</v>
      </c>
      <c r="Q149" s="183" t="n">
        <v>0</v>
      </c>
      <c r="R149" s="183" t="n">
        <f aca="false">Q149*H149</f>
        <v>0</v>
      </c>
      <c r="S149" s="183" t="n">
        <v>0</v>
      </c>
      <c r="T149" s="184" t="n">
        <f aca="false">S149*H149</f>
        <v>0</v>
      </c>
      <c r="AR149" s="185" t="s">
        <v>331</v>
      </c>
      <c r="AT149" s="185" t="s">
        <v>282</v>
      </c>
      <c r="AU149" s="185" t="s">
        <v>90</v>
      </c>
      <c r="AY149" s="3" t="s">
        <v>163</v>
      </c>
      <c r="BE149" s="186" t="n">
        <f aca="false">IF(N149="základná",J149,0)</f>
        <v>0</v>
      </c>
      <c r="BF149" s="186" t="n">
        <f aca="false">IF(N149="znížená",J149,0)</f>
        <v>0</v>
      </c>
      <c r="BG149" s="186" t="n">
        <f aca="false">IF(N149="zákl. prenesená",J149,0)</f>
        <v>0</v>
      </c>
      <c r="BH149" s="186" t="n">
        <f aca="false">IF(N149="zníž. prenesená",J149,0)</f>
        <v>0</v>
      </c>
      <c r="BI149" s="186" t="n">
        <f aca="false">IF(N149="nulová",J149,0)</f>
        <v>0</v>
      </c>
      <c r="BJ149" s="3" t="s">
        <v>90</v>
      </c>
      <c r="BK149" s="187" t="n">
        <f aca="false">ROUND(I149*H149,3)</f>
        <v>0</v>
      </c>
      <c r="BL149" s="3" t="s">
        <v>252</v>
      </c>
      <c r="BM149" s="185" t="s">
        <v>425</v>
      </c>
    </row>
    <row r="150" s="22" customFormat="true" ht="16.5" hidden="false" customHeight="true" outlineLevel="0" collapsed="false">
      <c r="B150" s="173"/>
      <c r="C150" s="212" t="s">
        <v>300</v>
      </c>
      <c r="D150" s="212" t="s">
        <v>282</v>
      </c>
      <c r="E150" s="213" t="s">
        <v>893</v>
      </c>
      <c r="F150" s="214" t="s">
        <v>894</v>
      </c>
      <c r="G150" s="215" t="s">
        <v>323</v>
      </c>
      <c r="H150" s="216" t="n">
        <v>2</v>
      </c>
      <c r="I150" s="217"/>
      <c r="J150" s="216" t="n">
        <f aca="false">ROUND(I150*H150,3)</f>
        <v>0</v>
      </c>
      <c r="K150" s="218"/>
      <c r="L150" s="219"/>
      <c r="M150" s="220"/>
      <c r="N150" s="221" t="s">
        <v>42</v>
      </c>
      <c r="P150" s="183" t="n">
        <f aca="false">O150*H150</f>
        <v>0</v>
      </c>
      <c r="Q150" s="183" t="n">
        <v>0</v>
      </c>
      <c r="R150" s="183" t="n">
        <f aca="false">Q150*H150</f>
        <v>0</v>
      </c>
      <c r="S150" s="183" t="n">
        <v>0</v>
      </c>
      <c r="T150" s="184" t="n">
        <f aca="false">S150*H150</f>
        <v>0</v>
      </c>
      <c r="AR150" s="185" t="s">
        <v>331</v>
      </c>
      <c r="AT150" s="185" t="s">
        <v>282</v>
      </c>
      <c r="AU150" s="185" t="s">
        <v>90</v>
      </c>
      <c r="AY150" s="3" t="s">
        <v>163</v>
      </c>
      <c r="BE150" s="186" t="n">
        <f aca="false">IF(N150="základná",J150,0)</f>
        <v>0</v>
      </c>
      <c r="BF150" s="186" t="n">
        <f aca="false">IF(N150="znížená",J150,0)</f>
        <v>0</v>
      </c>
      <c r="BG150" s="186" t="n">
        <f aca="false">IF(N150="zákl. prenesená",J150,0)</f>
        <v>0</v>
      </c>
      <c r="BH150" s="186" t="n">
        <f aca="false">IF(N150="zníž. prenesená",J150,0)</f>
        <v>0</v>
      </c>
      <c r="BI150" s="186" t="n">
        <f aca="false">IF(N150="nulová",J150,0)</f>
        <v>0</v>
      </c>
      <c r="BJ150" s="3" t="s">
        <v>90</v>
      </c>
      <c r="BK150" s="187" t="n">
        <f aca="false">ROUND(I150*H150,3)</f>
        <v>0</v>
      </c>
      <c r="BL150" s="3" t="s">
        <v>252</v>
      </c>
      <c r="BM150" s="185" t="s">
        <v>434</v>
      </c>
    </row>
    <row r="151" s="22" customFormat="true" ht="16.5" hidden="false" customHeight="true" outlineLevel="0" collapsed="false">
      <c r="B151" s="173"/>
      <c r="C151" s="212" t="s">
        <v>304</v>
      </c>
      <c r="D151" s="212" t="s">
        <v>282</v>
      </c>
      <c r="E151" s="213" t="s">
        <v>895</v>
      </c>
      <c r="F151" s="214" t="s">
        <v>896</v>
      </c>
      <c r="G151" s="215" t="s">
        <v>323</v>
      </c>
      <c r="H151" s="216" t="n">
        <v>1</v>
      </c>
      <c r="I151" s="217"/>
      <c r="J151" s="216" t="n">
        <f aca="false">ROUND(I151*H151,3)</f>
        <v>0</v>
      </c>
      <c r="K151" s="218"/>
      <c r="L151" s="219"/>
      <c r="M151" s="220"/>
      <c r="N151" s="221" t="s">
        <v>42</v>
      </c>
      <c r="P151" s="183" t="n">
        <f aca="false">O151*H151</f>
        <v>0</v>
      </c>
      <c r="Q151" s="183" t="n">
        <v>0</v>
      </c>
      <c r="R151" s="183" t="n">
        <f aca="false">Q151*H151</f>
        <v>0</v>
      </c>
      <c r="S151" s="183" t="n">
        <v>0</v>
      </c>
      <c r="T151" s="184" t="n">
        <f aca="false">S151*H151</f>
        <v>0</v>
      </c>
      <c r="AR151" s="185" t="s">
        <v>331</v>
      </c>
      <c r="AT151" s="185" t="s">
        <v>282</v>
      </c>
      <c r="AU151" s="185" t="s">
        <v>90</v>
      </c>
      <c r="AY151" s="3" t="s">
        <v>163</v>
      </c>
      <c r="BE151" s="186" t="n">
        <f aca="false">IF(N151="základná",J151,0)</f>
        <v>0</v>
      </c>
      <c r="BF151" s="186" t="n">
        <f aca="false">IF(N151="znížená",J151,0)</f>
        <v>0</v>
      </c>
      <c r="BG151" s="186" t="n">
        <f aca="false">IF(N151="zákl. prenesená",J151,0)</f>
        <v>0</v>
      </c>
      <c r="BH151" s="186" t="n">
        <f aca="false">IF(N151="zníž. prenesená",J151,0)</f>
        <v>0</v>
      </c>
      <c r="BI151" s="186" t="n">
        <f aca="false">IF(N151="nulová",J151,0)</f>
        <v>0</v>
      </c>
      <c r="BJ151" s="3" t="s">
        <v>90</v>
      </c>
      <c r="BK151" s="187" t="n">
        <f aca="false">ROUND(I151*H151,3)</f>
        <v>0</v>
      </c>
      <c r="BL151" s="3" t="s">
        <v>252</v>
      </c>
      <c r="BM151" s="185" t="s">
        <v>443</v>
      </c>
    </row>
    <row r="152" s="22" customFormat="true" ht="16.5" hidden="false" customHeight="true" outlineLevel="0" collapsed="false">
      <c r="B152" s="173"/>
      <c r="C152" s="212" t="s">
        <v>308</v>
      </c>
      <c r="D152" s="212" t="s">
        <v>282</v>
      </c>
      <c r="E152" s="213" t="s">
        <v>897</v>
      </c>
      <c r="F152" s="214" t="s">
        <v>898</v>
      </c>
      <c r="G152" s="215" t="s">
        <v>323</v>
      </c>
      <c r="H152" s="216" t="n">
        <v>1</v>
      </c>
      <c r="I152" s="217"/>
      <c r="J152" s="216" t="n">
        <f aca="false">ROUND(I152*H152,3)</f>
        <v>0</v>
      </c>
      <c r="K152" s="218"/>
      <c r="L152" s="219"/>
      <c r="M152" s="220"/>
      <c r="N152" s="221" t="s">
        <v>42</v>
      </c>
      <c r="P152" s="183" t="n">
        <f aca="false">O152*H152</f>
        <v>0</v>
      </c>
      <c r="Q152" s="183" t="n">
        <v>0</v>
      </c>
      <c r="R152" s="183" t="n">
        <f aca="false">Q152*H152</f>
        <v>0</v>
      </c>
      <c r="S152" s="183" t="n">
        <v>0</v>
      </c>
      <c r="T152" s="184" t="n">
        <f aca="false">S152*H152</f>
        <v>0</v>
      </c>
      <c r="AR152" s="185" t="s">
        <v>331</v>
      </c>
      <c r="AT152" s="185" t="s">
        <v>282</v>
      </c>
      <c r="AU152" s="185" t="s">
        <v>90</v>
      </c>
      <c r="AY152" s="3" t="s">
        <v>163</v>
      </c>
      <c r="BE152" s="186" t="n">
        <f aca="false">IF(N152="základná",J152,0)</f>
        <v>0</v>
      </c>
      <c r="BF152" s="186" t="n">
        <f aca="false">IF(N152="znížená",J152,0)</f>
        <v>0</v>
      </c>
      <c r="BG152" s="186" t="n">
        <f aca="false">IF(N152="zákl. prenesená",J152,0)</f>
        <v>0</v>
      </c>
      <c r="BH152" s="186" t="n">
        <f aca="false">IF(N152="zníž. prenesená",J152,0)</f>
        <v>0</v>
      </c>
      <c r="BI152" s="186" t="n">
        <f aca="false">IF(N152="nulová",J152,0)</f>
        <v>0</v>
      </c>
      <c r="BJ152" s="3" t="s">
        <v>90</v>
      </c>
      <c r="BK152" s="187" t="n">
        <f aca="false">ROUND(I152*H152,3)</f>
        <v>0</v>
      </c>
      <c r="BL152" s="3" t="s">
        <v>252</v>
      </c>
      <c r="BM152" s="185" t="s">
        <v>454</v>
      </c>
    </row>
    <row r="153" s="22" customFormat="true" ht="16.5" hidden="false" customHeight="true" outlineLevel="0" collapsed="false">
      <c r="B153" s="173"/>
      <c r="C153" s="212" t="s">
        <v>316</v>
      </c>
      <c r="D153" s="212" t="s">
        <v>282</v>
      </c>
      <c r="E153" s="213" t="s">
        <v>899</v>
      </c>
      <c r="F153" s="214" t="s">
        <v>900</v>
      </c>
      <c r="G153" s="215" t="s">
        <v>323</v>
      </c>
      <c r="H153" s="216" t="n">
        <v>1</v>
      </c>
      <c r="I153" s="217"/>
      <c r="J153" s="216" t="n">
        <f aca="false">ROUND(I153*H153,3)</f>
        <v>0</v>
      </c>
      <c r="K153" s="218"/>
      <c r="L153" s="219"/>
      <c r="M153" s="220"/>
      <c r="N153" s="221" t="s">
        <v>42</v>
      </c>
      <c r="P153" s="183" t="n">
        <f aca="false">O153*H153</f>
        <v>0</v>
      </c>
      <c r="Q153" s="183" t="n">
        <v>0</v>
      </c>
      <c r="R153" s="183" t="n">
        <f aca="false">Q153*H153</f>
        <v>0</v>
      </c>
      <c r="S153" s="183" t="n">
        <v>0</v>
      </c>
      <c r="T153" s="184" t="n">
        <f aca="false">S153*H153</f>
        <v>0</v>
      </c>
      <c r="AR153" s="185" t="s">
        <v>331</v>
      </c>
      <c r="AT153" s="185" t="s">
        <v>282</v>
      </c>
      <c r="AU153" s="185" t="s">
        <v>90</v>
      </c>
      <c r="AY153" s="3" t="s">
        <v>163</v>
      </c>
      <c r="BE153" s="186" t="n">
        <f aca="false">IF(N153="základná",J153,0)</f>
        <v>0</v>
      </c>
      <c r="BF153" s="186" t="n">
        <f aca="false">IF(N153="znížená",J153,0)</f>
        <v>0</v>
      </c>
      <c r="BG153" s="186" t="n">
        <f aca="false">IF(N153="zákl. prenesená",J153,0)</f>
        <v>0</v>
      </c>
      <c r="BH153" s="186" t="n">
        <f aca="false">IF(N153="zníž. prenesená",J153,0)</f>
        <v>0</v>
      </c>
      <c r="BI153" s="186" t="n">
        <f aca="false">IF(N153="nulová",J153,0)</f>
        <v>0</v>
      </c>
      <c r="BJ153" s="3" t="s">
        <v>90</v>
      </c>
      <c r="BK153" s="187" t="n">
        <f aca="false">ROUND(I153*H153,3)</f>
        <v>0</v>
      </c>
      <c r="BL153" s="3" t="s">
        <v>252</v>
      </c>
      <c r="BM153" s="185" t="s">
        <v>462</v>
      </c>
    </row>
    <row r="154" s="22" customFormat="true" ht="16.5" hidden="false" customHeight="true" outlineLevel="0" collapsed="false">
      <c r="B154" s="173"/>
      <c r="C154" s="212" t="s">
        <v>320</v>
      </c>
      <c r="D154" s="212" t="s">
        <v>282</v>
      </c>
      <c r="E154" s="213" t="s">
        <v>901</v>
      </c>
      <c r="F154" s="214" t="s">
        <v>902</v>
      </c>
      <c r="G154" s="215" t="s">
        <v>903</v>
      </c>
      <c r="H154" s="216" t="n">
        <v>1</v>
      </c>
      <c r="I154" s="217"/>
      <c r="J154" s="216" t="n">
        <f aca="false">ROUND(I154*H154,3)</f>
        <v>0</v>
      </c>
      <c r="K154" s="218"/>
      <c r="L154" s="219"/>
      <c r="M154" s="220"/>
      <c r="N154" s="221" t="s">
        <v>42</v>
      </c>
      <c r="P154" s="183" t="n">
        <f aca="false">O154*H154</f>
        <v>0</v>
      </c>
      <c r="Q154" s="183" t="n">
        <v>0</v>
      </c>
      <c r="R154" s="183" t="n">
        <f aca="false">Q154*H154</f>
        <v>0</v>
      </c>
      <c r="S154" s="183" t="n">
        <v>0</v>
      </c>
      <c r="T154" s="184" t="n">
        <f aca="false">S154*H154</f>
        <v>0</v>
      </c>
      <c r="AR154" s="185" t="s">
        <v>331</v>
      </c>
      <c r="AT154" s="185" t="s">
        <v>282</v>
      </c>
      <c r="AU154" s="185" t="s">
        <v>90</v>
      </c>
      <c r="AY154" s="3" t="s">
        <v>163</v>
      </c>
      <c r="BE154" s="186" t="n">
        <f aca="false">IF(N154="základná",J154,0)</f>
        <v>0</v>
      </c>
      <c r="BF154" s="186" t="n">
        <f aca="false">IF(N154="znížená",J154,0)</f>
        <v>0</v>
      </c>
      <c r="BG154" s="186" t="n">
        <f aca="false">IF(N154="zákl. prenesená",J154,0)</f>
        <v>0</v>
      </c>
      <c r="BH154" s="186" t="n">
        <f aca="false">IF(N154="zníž. prenesená",J154,0)</f>
        <v>0</v>
      </c>
      <c r="BI154" s="186" t="n">
        <f aca="false">IF(N154="nulová",J154,0)</f>
        <v>0</v>
      </c>
      <c r="BJ154" s="3" t="s">
        <v>90</v>
      </c>
      <c r="BK154" s="187" t="n">
        <f aca="false">ROUND(I154*H154,3)</f>
        <v>0</v>
      </c>
      <c r="BL154" s="3" t="s">
        <v>252</v>
      </c>
      <c r="BM154" s="185" t="s">
        <v>472</v>
      </c>
    </row>
    <row r="155" s="22" customFormat="true" ht="16.5" hidden="false" customHeight="true" outlineLevel="0" collapsed="false">
      <c r="B155" s="173"/>
      <c r="C155" s="212" t="s">
        <v>326</v>
      </c>
      <c r="D155" s="212" t="s">
        <v>282</v>
      </c>
      <c r="E155" s="213" t="s">
        <v>904</v>
      </c>
      <c r="F155" s="214" t="s">
        <v>905</v>
      </c>
      <c r="G155" s="215" t="s">
        <v>903</v>
      </c>
      <c r="H155" s="216" t="n">
        <v>1</v>
      </c>
      <c r="I155" s="217"/>
      <c r="J155" s="216" t="n">
        <f aca="false">ROUND(I155*H155,3)</f>
        <v>0</v>
      </c>
      <c r="K155" s="218"/>
      <c r="L155" s="219"/>
      <c r="M155" s="220"/>
      <c r="N155" s="221" t="s">
        <v>42</v>
      </c>
      <c r="P155" s="183" t="n">
        <f aca="false">O155*H155</f>
        <v>0</v>
      </c>
      <c r="Q155" s="183" t="n">
        <v>0</v>
      </c>
      <c r="R155" s="183" t="n">
        <f aca="false">Q155*H155</f>
        <v>0</v>
      </c>
      <c r="S155" s="183" t="n">
        <v>0</v>
      </c>
      <c r="T155" s="184" t="n">
        <f aca="false">S155*H155</f>
        <v>0</v>
      </c>
      <c r="AR155" s="185" t="s">
        <v>331</v>
      </c>
      <c r="AT155" s="185" t="s">
        <v>282</v>
      </c>
      <c r="AU155" s="185" t="s">
        <v>90</v>
      </c>
      <c r="AY155" s="3" t="s">
        <v>163</v>
      </c>
      <c r="BE155" s="186" t="n">
        <f aca="false">IF(N155="základná",J155,0)</f>
        <v>0</v>
      </c>
      <c r="BF155" s="186" t="n">
        <f aca="false">IF(N155="znížená",J155,0)</f>
        <v>0</v>
      </c>
      <c r="BG155" s="186" t="n">
        <f aca="false">IF(N155="zákl. prenesená",J155,0)</f>
        <v>0</v>
      </c>
      <c r="BH155" s="186" t="n">
        <f aca="false">IF(N155="zníž. prenesená",J155,0)</f>
        <v>0</v>
      </c>
      <c r="BI155" s="186" t="n">
        <f aca="false">IF(N155="nulová",J155,0)</f>
        <v>0</v>
      </c>
      <c r="BJ155" s="3" t="s">
        <v>90</v>
      </c>
      <c r="BK155" s="187" t="n">
        <f aca="false">ROUND(I155*H155,3)</f>
        <v>0</v>
      </c>
      <c r="BL155" s="3" t="s">
        <v>252</v>
      </c>
      <c r="BM155" s="185" t="s">
        <v>483</v>
      </c>
    </row>
    <row r="156" s="22" customFormat="true" ht="16.5" hidden="false" customHeight="true" outlineLevel="0" collapsed="false">
      <c r="B156" s="173"/>
      <c r="C156" s="212" t="s">
        <v>331</v>
      </c>
      <c r="D156" s="212" t="s">
        <v>282</v>
      </c>
      <c r="E156" s="213" t="s">
        <v>906</v>
      </c>
      <c r="F156" s="214" t="s">
        <v>907</v>
      </c>
      <c r="G156" s="215" t="s">
        <v>903</v>
      </c>
      <c r="H156" s="216" t="n">
        <v>1</v>
      </c>
      <c r="I156" s="217"/>
      <c r="J156" s="216" t="n">
        <f aca="false">ROUND(I156*H156,3)</f>
        <v>0</v>
      </c>
      <c r="K156" s="218"/>
      <c r="L156" s="219"/>
      <c r="M156" s="220"/>
      <c r="N156" s="221" t="s">
        <v>42</v>
      </c>
      <c r="P156" s="183" t="n">
        <f aca="false">O156*H156</f>
        <v>0</v>
      </c>
      <c r="Q156" s="183" t="n">
        <v>0</v>
      </c>
      <c r="R156" s="183" t="n">
        <f aca="false">Q156*H156</f>
        <v>0</v>
      </c>
      <c r="S156" s="183" t="n">
        <v>0</v>
      </c>
      <c r="T156" s="184" t="n">
        <f aca="false">S156*H156</f>
        <v>0</v>
      </c>
      <c r="AR156" s="185" t="s">
        <v>331</v>
      </c>
      <c r="AT156" s="185" t="s">
        <v>282</v>
      </c>
      <c r="AU156" s="185" t="s">
        <v>90</v>
      </c>
      <c r="AY156" s="3" t="s">
        <v>163</v>
      </c>
      <c r="BE156" s="186" t="n">
        <f aca="false">IF(N156="základná",J156,0)</f>
        <v>0</v>
      </c>
      <c r="BF156" s="186" t="n">
        <f aca="false">IF(N156="znížená",J156,0)</f>
        <v>0</v>
      </c>
      <c r="BG156" s="186" t="n">
        <f aca="false">IF(N156="zákl. prenesená",J156,0)</f>
        <v>0</v>
      </c>
      <c r="BH156" s="186" t="n">
        <f aca="false">IF(N156="zníž. prenesená",J156,0)</f>
        <v>0</v>
      </c>
      <c r="BI156" s="186" t="n">
        <f aca="false">IF(N156="nulová",J156,0)</f>
        <v>0</v>
      </c>
      <c r="BJ156" s="3" t="s">
        <v>90</v>
      </c>
      <c r="BK156" s="187" t="n">
        <f aca="false">ROUND(I156*H156,3)</f>
        <v>0</v>
      </c>
      <c r="BL156" s="3" t="s">
        <v>252</v>
      </c>
      <c r="BM156" s="185" t="s">
        <v>495</v>
      </c>
    </row>
    <row r="157" s="22" customFormat="true" ht="21.75" hidden="false" customHeight="true" outlineLevel="0" collapsed="false">
      <c r="B157" s="173"/>
      <c r="C157" s="212" t="s">
        <v>337</v>
      </c>
      <c r="D157" s="212" t="s">
        <v>282</v>
      </c>
      <c r="E157" s="213" t="s">
        <v>908</v>
      </c>
      <c r="F157" s="214" t="s">
        <v>909</v>
      </c>
      <c r="G157" s="215" t="s">
        <v>903</v>
      </c>
      <c r="H157" s="216" t="n">
        <v>1</v>
      </c>
      <c r="I157" s="217"/>
      <c r="J157" s="216" t="n">
        <f aca="false">ROUND(I157*H157,3)</f>
        <v>0</v>
      </c>
      <c r="K157" s="218"/>
      <c r="L157" s="219"/>
      <c r="M157" s="220"/>
      <c r="N157" s="221" t="s">
        <v>42</v>
      </c>
      <c r="P157" s="183" t="n">
        <f aca="false">O157*H157</f>
        <v>0</v>
      </c>
      <c r="Q157" s="183" t="n">
        <v>0</v>
      </c>
      <c r="R157" s="183" t="n">
        <f aca="false">Q157*H157</f>
        <v>0</v>
      </c>
      <c r="S157" s="183" t="n">
        <v>0</v>
      </c>
      <c r="T157" s="184" t="n">
        <f aca="false">S157*H157</f>
        <v>0</v>
      </c>
      <c r="AR157" s="185" t="s">
        <v>331</v>
      </c>
      <c r="AT157" s="185" t="s">
        <v>282</v>
      </c>
      <c r="AU157" s="185" t="s">
        <v>90</v>
      </c>
      <c r="AY157" s="3" t="s">
        <v>163</v>
      </c>
      <c r="BE157" s="186" t="n">
        <f aca="false">IF(N157="základná",J157,0)</f>
        <v>0</v>
      </c>
      <c r="BF157" s="186" t="n">
        <f aca="false">IF(N157="znížená",J157,0)</f>
        <v>0</v>
      </c>
      <c r="BG157" s="186" t="n">
        <f aca="false">IF(N157="zákl. prenesená",J157,0)</f>
        <v>0</v>
      </c>
      <c r="BH157" s="186" t="n">
        <f aca="false">IF(N157="zníž. prenesená",J157,0)</f>
        <v>0</v>
      </c>
      <c r="BI157" s="186" t="n">
        <f aca="false">IF(N157="nulová",J157,0)</f>
        <v>0</v>
      </c>
      <c r="BJ157" s="3" t="s">
        <v>90</v>
      </c>
      <c r="BK157" s="187" t="n">
        <f aca="false">ROUND(I157*H157,3)</f>
        <v>0</v>
      </c>
      <c r="BL157" s="3" t="s">
        <v>252</v>
      </c>
      <c r="BM157" s="185" t="s">
        <v>504</v>
      </c>
    </row>
    <row r="158" s="22" customFormat="true" ht="21.75" hidden="false" customHeight="true" outlineLevel="0" collapsed="false">
      <c r="B158" s="173"/>
      <c r="C158" s="212" t="s">
        <v>342</v>
      </c>
      <c r="D158" s="212" t="s">
        <v>282</v>
      </c>
      <c r="E158" s="213" t="s">
        <v>910</v>
      </c>
      <c r="F158" s="214" t="s">
        <v>911</v>
      </c>
      <c r="G158" s="215" t="s">
        <v>903</v>
      </c>
      <c r="H158" s="216" t="n">
        <v>1</v>
      </c>
      <c r="I158" s="217"/>
      <c r="J158" s="216" t="n">
        <f aca="false">ROUND(I158*H158,3)</f>
        <v>0</v>
      </c>
      <c r="K158" s="218"/>
      <c r="L158" s="219"/>
      <c r="M158" s="220"/>
      <c r="N158" s="221" t="s">
        <v>42</v>
      </c>
      <c r="P158" s="183" t="n">
        <f aca="false">O158*H158</f>
        <v>0</v>
      </c>
      <c r="Q158" s="183" t="n">
        <v>0</v>
      </c>
      <c r="R158" s="183" t="n">
        <f aca="false">Q158*H158</f>
        <v>0</v>
      </c>
      <c r="S158" s="183" t="n">
        <v>0</v>
      </c>
      <c r="T158" s="184" t="n">
        <f aca="false">S158*H158</f>
        <v>0</v>
      </c>
      <c r="AR158" s="185" t="s">
        <v>331</v>
      </c>
      <c r="AT158" s="185" t="s">
        <v>282</v>
      </c>
      <c r="AU158" s="185" t="s">
        <v>90</v>
      </c>
      <c r="AY158" s="3" t="s">
        <v>163</v>
      </c>
      <c r="BE158" s="186" t="n">
        <f aca="false">IF(N158="základná",J158,0)</f>
        <v>0</v>
      </c>
      <c r="BF158" s="186" t="n">
        <f aca="false">IF(N158="znížená",J158,0)</f>
        <v>0</v>
      </c>
      <c r="BG158" s="186" t="n">
        <f aca="false">IF(N158="zákl. prenesená",J158,0)</f>
        <v>0</v>
      </c>
      <c r="BH158" s="186" t="n">
        <f aca="false">IF(N158="zníž. prenesená",J158,0)</f>
        <v>0</v>
      </c>
      <c r="BI158" s="186" t="n">
        <f aca="false">IF(N158="nulová",J158,0)</f>
        <v>0</v>
      </c>
      <c r="BJ158" s="3" t="s">
        <v>90</v>
      </c>
      <c r="BK158" s="187" t="n">
        <f aca="false">ROUND(I158*H158,3)</f>
        <v>0</v>
      </c>
      <c r="BL158" s="3" t="s">
        <v>252</v>
      </c>
      <c r="BM158" s="185" t="s">
        <v>515</v>
      </c>
    </row>
    <row r="159" s="22" customFormat="true" ht="24.2" hidden="false" customHeight="true" outlineLevel="0" collapsed="false">
      <c r="B159" s="173"/>
      <c r="C159" s="212" t="s">
        <v>346</v>
      </c>
      <c r="D159" s="212" t="s">
        <v>282</v>
      </c>
      <c r="E159" s="213" t="s">
        <v>912</v>
      </c>
      <c r="F159" s="214" t="s">
        <v>913</v>
      </c>
      <c r="G159" s="215" t="s">
        <v>903</v>
      </c>
      <c r="H159" s="216" t="n">
        <v>10</v>
      </c>
      <c r="I159" s="217"/>
      <c r="J159" s="216" t="n">
        <f aca="false">ROUND(I159*H159,3)</f>
        <v>0</v>
      </c>
      <c r="K159" s="218"/>
      <c r="L159" s="219"/>
      <c r="M159" s="220"/>
      <c r="N159" s="221" t="s">
        <v>42</v>
      </c>
      <c r="P159" s="183" t="n">
        <f aca="false">O159*H159</f>
        <v>0</v>
      </c>
      <c r="Q159" s="183" t="n">
        <v>0</v>
      </c>
      <c r="R159" s="183" t="n">
        <f aca="false">Q159*H159</f>
        <v>0</v>
      </c>
      <c r="S159" s="183" t="n">
        <v>0</v>
      </c>
      <c r="T159" s="184" t="n">
        <f aca="false">S159*H159</f>
        <v>0</v>
      </c>
      <c r="AR159" s="185" t="s">
        <v>331</v>
      </c>
      <c r="AT159" s="185" t="s">
        <v>282</v>
      </c>
      <c r="AU159" s="185" t="s">
        <v>90</v>
      </c>
      <c r="AY159" s="3" t="s">
        <v>163</v>
      </c>
      <c r="BE159" s="186" t="n">
        <f aca="false">IF(N159="základná",J159,0)</f>
        <v>0</v>
      </c>
      <c r="BF159" s="186" t="n">
        <f aca="false">IF(N159="znížená",J159,0)</f>
        <v>0</v>
      </c>
      <c r="BG159" s="186" t="n">
        <f aca="false">IF(N159="zákl. prenesená",J159,0)</f>
        <v>0</v>
      </c>
      <c r="BH159" s="186" t="n">
        <f aca="false">IF(N159="zníž. prenesená",J159,0)</f>
        <v>0</v>
      </c>
      <c r="BI159" s="186" t="n">
        <f aca="false">IF(N159="nulová",J159,0)</f>
        <v>0</v>
      </c>
      <c r="BJ159" s="3" t="s">
        <v>90</v>
      </c>
      <c r="BK159" s="187" t="n">
        <f aca="false">ROUND(I159*H159,3)</f>
        <v>0</v>
      </c>
      <c r="BL159" s="3" t="s">
        <v>252</v>
      </c>
      <c r="BM159" s="185" t="s">
        <v>530</v>
      </c>
    </row>
    <row r="160" s="22" customFormat="true" ht="24.2" hidden="false" customHeight="true" outlineLevel="0" collapsed="false">
      <c r="B160" s="173"/>
      <c r="C160" s="212" t="s">
        <v>351</v>
      </c>
      <c r="D160" s="212" t="s">
        <v>282</v>
      </c>
      <c r="E160" s="213" t="s">
        <v>914</v>
      </c>
      <c r="F160" s="214" t="s">
        <v>915</v>
      </c>
      <c r="G160" s="215" t="s">
        <v>903</v>
      </c>
      <c r="H160" s="216" t="n">
        <v>4</v>
      </c>
      <c r="I160" s="217"/>
      <c r="J160" s="216" t="n">
        <f aca="false">ROUND(I160*H160,3)</f>
        <v>0</v>
      </c>
      <c r="K160" s="218"/>
      <c r="L160" s="219"/>
      <c r="M160" s="220"/>
      <c r="N160" s="221" t="s">
        <v>42</v>
      </c>
      <c r="P160" s="183" t="n">
        <f aca="false">O160*H160</f>
        <v>0</v>
      </c>
      <c r="Q160" s="183" t="n">
        <v>0</v>
      </c>
      <c r="R160" s="183" t="n">
        <f aca="false">Q160*H160</f>
        <v>0</v>
      </c>
      <c r="S160" s="183" t="n">
        <v>0</v>
      </c>
      <c r="T160" s="184" t="n">
        <f aca="false">S160*H160</f>
        <v>0</v>
      </c>
      <c r="AR160" s="185" t="s">
        <v>331</v>
      </c>
      <c r="AT160" s="185" t="s">
        <v>282</v>
      </c>
      <c r="AU160" s="185" t="s">
        <v>90</v>
      </c>
      <c r="AY160" s="3" t="s">
        <v>163</v>
      </c>
      <c r="BE160" s="186" t="n">
        <f aca="false">IF(N160="základná",J160,0)</f>
        <v>0</v>
      </c>
      <c r="BF160" s="186" t="n">
        <f aca="false">IF(N160="znížená",J160,0)</f>
        <v>0</v>
      </c>
      <c r="BG160" s="186" t="n">
        <f aca="false">IF(N160="zákl. prenesená",J160,0)</f>
        <v>0</v>
      </c>
      <c r="BH160" s="186" t="n">
        <f aca="false">IF(N160="zníž. prenesená",J160,0)</f>
        <v>0</v>
      </c>
      <c r="BI160" s="186" t="n">
        <f aca="false">IF(N160="nulová",J160,0)</f>
        <v>0</v>
      </c>
      <c r="BJ160" s="3" t="s">
        <v>90</v>
      </c>
      <c r="BK160" s="187" t="n">
        <f aca="false">ROUND(I160*H160,3)</f>
        <v>0</v>
      </c>
      <c r="BL160" s="3" t="s">
        <v>252</v>
      </c>
      <c r="BM160" s="185" t="s">
        <v>540</v>
      </c>
    </row>
    <row r="161" s="22" customFormat="true" ht="16.5" hidden="false" customHeight="true" outlineLevel="0" collapsed="false">
      <c r="B161" s="173"/>
      <c r="C161" s="212" t="s">
        <v>356</v>
      </c>
      <c r="D161" s="212" t="s">
        <v>282</v>
      </c>
      <c r="E161" s="213" t="s">
        <v>916</v>
      </c>
      <c r="F161" s="214" t="s">
        <v>917</v>
      </c>
      <c r="G161" s="215" t="s">
        <v>903</v>
      </c>
      <c r="H161" s="216" t="n">
        <v>1</v>
      </c>
      <c r="I161" s="217"/>
      <c r="J161" s="216" t="n">
        <f aca="false">ROUND(I161*H161,3)</f>
        <v>0</v>
      </c>
      <c r="K161" s="218"/>
      <c r="L161" s="219"/>
      <c r="M161" s="220"/>
      <c r="N161" s="221" t="s">
        <v>42</v>
      </c>
      <c r="P161" s="183" t="n">
        <f aca="false">O161*H161</f>
        <v>0</v>
      </c>
      <c r="Q161" s="183" t="n">
        <v>0</v>
      </c>
      <c r="R161" s="183" t="n">
        <f aca="false">Q161*H161</f>
        <v>0</v>
      </c>
      <c r="S161" s="183" t="n">
        <v>0</v>
      </c>
      <c r="T161" s="184" t="n">
        <f aca="false">S161*H161</f>
        <v>0</v>
      </c>
      <c r="AR161" s="185" t="s">
        <v>331</v>
      </c>
      <c r="AT161" s="185" t="s">
        <v>282</v>
      </c>
      <c r="AU161" s="185" t="s">
        <v>90</v>
      </c>
      <c r="AY161" s="3" t="s">
        <v>163</v>
      </c>
      <c r="BE161" s="186" t="n">
        <f aca="false">IF(N161="základná",J161,0)</f>
        <v>0</v>
      </c>
      <c r="BF161" s="186" t="n">
        <f aca="false">IF(N161="znížená",J161,0)</f>
        <v>0</v>
      </c>
      <c r="BG161" s="186" t="n">
        <f aca="false">IF(N161="zákl. prenesená",J161,0)</f>
        <v>0</v>
      </c>
      <c r="BH161" s="186" t="n">
        <f aca="false">IF(N161="zníž. prenesená",J161,0)</f>
        <v>0</v>
      </c>
      <c r="BI161" s="186" t="n">
        <f aca="false">IF(N161="nulová",J161,0)</f>
        <v>0</v>
      </c>
      <c r="BJ161" s="3" t="s">
        <v>90</v>
      </c>
      <c r="BK161" s="187" t="n">
        <f aca="false">ROUND(I161*H161,3)</f>
        <v>0</v>
      </c>
      <c r="BL161" s="3" t="s">
        <v>252</v>
      </c>
      <c r="BM161" s="185" t="s">
        <v>549</v>
      </c>
    </row>
    <row r="162" s="22" customFormat="true" ht="16.5" hidden="false" customHeight="true" outlineLevel="0" collapsed="false">
      <c r="B162" s="173"/>
      <c r="C162" s="212" t="s">
        <v>361</v>
      </c>
      <c r="D162" s="212" t="s">
        <v>282</v>
      </c>
      <c r="E162" s="213" t="s">
        <v>918</v>
      </c>
      <c r="F162" s="214" t="s">
        <v>919</v>
      </c>
      <c r="G162" s="215" t="s">
        <v>903</v>
      </c>
      <c r="H162" s="216" t="n">
        <v>2</v>
      </c>
      <c r="I162" s="217"/>
      <c r="J162" s="216" t="n">
        <f aca="false">ROUND(I162*H162,3)</f>
        <v>0</v>
      </c>
      <c r="K162" s="218"/>
      <c r="L162" s="219"/>
      <c r="M162" s="220"/>
      <c r="N162" s="221" t="s">
        <v>42</v>
      </c>
      <c r="P162" s="183" t="n">
        <f aca="false">O162*H162</f>
        <v>0</v>
      </c>
      <c r="Q162" s="183" t="n">
        <v>0</v>
      </c>
      <c r="R162" s="183" t="n">
        <f aca="false">Q162*H162</f>
        <v>0</v>
      </c>
      <c r="S162" s="183" t="n">
        <v>0</v>
      </c>
      <c r="T162" s="184" t="n">
        <f aca="false">S162*H162</f>
        <v>0</v>
      </c>
      <c r="AR162" s="185" t="s">
        <v>331</v>
      </c>
      <c r="AT162" s="185" t="s">
        <v>282</v>
      </c>
      <c r="AU162" s="185" t="s">
        <v>90</v>
      </c>
      <c r="AY162" s="3" t="s">
        <v>163</v>
      </c>
      <c r="BE162" s="186" t="n">
        <f aca="false">IF(N162="základná",J162,0)</f>
        <v>0</v>
      </c>
      <c r="BF162" s="186" t="n">
        <f aca="false">IF(N162="znížená",J162,0)</f>
        <v>0</v>
      </c>
      <c r="BG162" s="186" t="n">
        <f aca="false">IF(N162="zákl. prenesená",J162,0)</f>
        <v>0</v>
      </c>
      <c r="BH162" s="186" t="n">
        <f aca="false">IF(N162="zníž. prenesená",J162,0)</f>
        <v>0</v>
      </c>
      <c r="BI162" s="186" t="n">
        <f aca="false">IF(N162="nulová",J162,0)</f>
        <v>0</v>
      </c>
      <c r="BJ162" s="3" t="s">
        <v>90</v>
      </c>
      <c r="BK162" s="187" t="n">
        <f aca="false">ROUND(I162*H162,3)</f>
        <v>0</v>
      </c>
      <c r="BL162" s="3" t="s">
        <v>252</v>
      </c>
      <c r="BM162" s="185" t="s">
        <v>560</v>
      </c>
    </row>
    <row r="163" s="22" customFormat="true" ht="16.5" hidden="false" customHeight="true" outlineLevel="0" collapsed="false">
      <c r="B163" s="173"/>
      <c r="C163" s="212" t="s">
        <v>365</v>
      </c>
      <c r="D163" s="212" t="s">
        <v>282</v>
      </c>
      <c r="E163" s="213" t="s">
        <v>920</v>
      </c>
      <c r="F163" s="214" t="s">
        <v>921</v>
      </c>
      <c r="G163" s="215" t="s">
        <v>903</v>
      </c>
      <c r="H163" s="216" t="n">
        <v>1</v>
      </c>
      <c r="I163" s="217"/>
      <c r="J163" s="216" t="n">
        <f aca="false">ROUND(I163*H163,3)</f>
        <v>0</v>
      </c>
      <c r="K163" s="218"/>
      <c r="L163" s="219"/>
      <c r="M163" s="220"/>
      <c r="N163" s="221" t="s">
        <v>42</v>
      </c>
      <c r="P163" s="183" t="n">
        <f aca="false">O163*H163</f>
        <v>0</v>
      </c>
      <c r="Q163" s="183" t="n">
        <v>0</v>
      </c>
      <c r="R163" s="183" t="n">
        <f aca="false">Q163*H163</f>
        <v>0</v>
      </c>
      <c r="S163" s="183" t="n">
        <v>0</v>
      </c>
      <c r="T163" s="184" t="n">
        <f aca="false">S163*H163</f>
        <v>0</v>
      </c>
      <c r="AR163" s="185" t="s">
        <v>331</v>
      </c>
      <c r="AT163" s="185" t="s">
        <v>282</v>
      </c>
      <c r="AU163" s="185" t="s">
        <v>90</v>
      </c>
      <c r="AY163" s="3" t="s">
        <v>163</v>
      </c>
      <c r="BE163" s="186" t="n">
        <f aca="false">IF(N163="základná",J163,0)</f>
        <v>0</v>
      </c>
      <c r="BF163" s="186" t="n">
        <f aca="false">IF(N163="znížená",J163,0)</f>
        <v>0</v>
      </c>
      <c r="BG163" s="186" t="n">
        <f aca="false">IF(N163="zákl. prenesená",J163,0)</f>
        <v>0</v>
      </c>
      <c r="BH163" s="186" t="n">
        <f aca="false">IF(N163="zníž. prenesená",J163,0)</f>
        <v>0</v>
      </c>
      <c r="BI163" s="186" t="n">
        <f aca="false">IF(N163="nulová",J163,0)</f>
        <v>0</v>
      </c>
      <c r="BJ163" s="3" t="s">
        <v>90</v>
      </c>
      <c r="BK163" s="187" t="n">
        <f aca="false">ROUND(I163*H163,3)</f>
        <v>0</v>
      </c>
      <c r="BL163" s="3" t="s">
        <v>252</v>
      </c>
      <c r="BM163" s="185" t="s">
        <v>571</v>
      </c>
    </row>
    <row r="164" s="22" customFormat="true" ht="16.5" hidden="false" customHeight="true" outlineLevel="0" collapsed="false">
      <c r="B164" s="173"/>
      <c r="C164" s="212" t="s">
        <v>369</v>
      </c>
      <c r="D164" s="212" t="s">
        <v>282</v>
      </c>
      <c r="E164" s="213" t="s">
        <v>922</v>
      </c>
      <c r="F164" s="214" t="s">
        <v>923</v>
      </c>
      <c r="G164" s="215" t="s">
        <v>903</v>
      </c>
      <c r="H164" s="216" t="n">
        <v>2</v>
      </c>
      <c r="I164" s="217"/>
      <c r="J164" s="216" t="n">
        <f aca="false">ROUND(I164*H164,3)</f>
        <v>0</v>
      </c>
      <c r="K164" s="218"/>
      <c r="L164" s="219"/>
      <c r="M164" s="220"/>
      <c r="N164" s="221" t="s">
        <v>42</v>
      </c>
      <c r="P164" s="183" t="n">
        <f aca="false">O164*H164</f>
        <v>0</v>
      </c>
      <c r="Q164" s="183" t="n">
        <v>0</v>
      </c>
      <c r="R164" s="183" t="n">
        <f aca="false">Q164*H164</f>
        <v>0</v>
      </c>
      <c r="S164" s="183" t="n">
        <v>0</v>
      </c>
      <c r="T164" s="184" t="n">
        <f aca="false">S164*H164</f>
        <v>0</v>
      </c>
      <c r="AR164" s="185" t="s">
        <v>331</v>
      </c>
      <c r="AT164" s="185" t="s">
        <v>282</v>
      </c>
      <c r="AU164" s="185" t="s">
        <v>90</v>
      </c>
      <c r="AY164" s="3" t="s">
        <v>163</v>
      </c>
      <c r="BE164" s="186" t="n">
        <f aca="false">IF(N164="základná",J164,0)</f>
        <v>0</v>
      </c>
      <c r="BF164" s="186" t="n">
        <f aca="false">IF(N164="znížená",J164,0)</f>
        <v>0</v>
      </c>
      <c r="BG164" s="186" t="n">
        <f aca="false">IF(N164="zákl. prenesená",J164,0)</f>
        <v>0</v>
      </c>
      <c r="BH164" s="186" t="n">
        <f aca="false">IF(N164="zníž. prenesená",J164,0)</f>
        <v>0</v>
      </c>
      <c r="BI164" s="186" t="n">
        <f aca="false">IF(N164="nulová",J164,0)</f>
        <v>0</v>
      </c>
      <c r="BJ164" s="3" t="s">
        <v>90</v>
      </c>
      <c r="BK164" s="187" t="n">
        <f aca="false">ROUND(I164*H164,3)</f>
        <v>0</v>
      </c>
      <c r="BL164" s="3" t="s">
        <v>252</v>
      </c>
      <c r="BM164" s="185" t="s">
        <v>580</v>
      </c>
    </row>
    <row r="165" s="22" customFormat="true" ht="44.25" hidden="false" customHeight="true" outlineLevel="0" collapsed="false">
      <c r="B165" s="173"/>
      <c r="C165" s="212" t="s">
        <v>374</v>
      </c>
      <c r="D165" s="212" t="s">
        <v>282</v>
      </c>
      <c r="E165" s="213" t="s">
        <v>924</v>
      </c>
      <c r="F165" s="214" t="s">
        <v>925</v>
      </c>
      <c r="G165" s="215" t="s">
        <v>202</v>
      </c>
      <c r="H165" s="216" t="n">
        <v>4</v>
      </c>
      <c r="I165" s="217"/>
      <c r="J165" s="216" t="n">
        <f aca="false">ROUND(I165*H165,3)</f>
        <v>0</v>
      </c>
      <c r="K165" s="218"/>
      <c r="L165" s="219"/>
      <c r="M165" s="220"/>
      <c r="N165" s="221" t="s">
        <v>42</v>
      </c>
      <c r="P165" s="183" t="n">
        <f aca="false">O165*H165</f>
        <v>0</v>
      </c>
      <c r="Q165" s="183" t="n">
        <v>0</v>
      </c>
      <c r="R165" s="183" t="n">
        <f aca="false">Q165*H165</f>
        <v>0</v>
      </c>
      <c r="S165" s="183" t="n">
        <v>0</v>
      </c>
      <c r="T165" s="184" t="n">
        <f aca="false">S165*H165</f>
        <v>0</v>
      </c>
      <c r="AR165" s="185" t="s">
        <v>331</v>
      </c>
      <c r="AT165" s="185" t="s">
        <v>282</v>
      </c>
      <c r="AU165" s="185" t="s">
        <v>90</v>
      </c>
      <c r="AY165" s="3" t="s">
        <v>163</v>
      </c>
      <c r="BE165" s="186" t="n">
        <f aca="false">IF(N165="základná",J165,0)</f>
        <v>0</v>
      </c>
      <c r="BF165" s="186" t="n">
        <f aca="false">IF(N165="znížená",J165,0)</f>
        <v>0</v>
      </c>
      <c r="BG165" s="186" t="n">
        <f aca="false">IF(N165="zákl. prenesená",J165,0)</f>
        <v>0</v>
      </c>
      <c r="BH165" s="186" t="n">
        <f aca="false">IF(N165="zníž. prenesená",J165,0)</f>
        <v>0</v>
      </c>
      <c r="BI165" s="186" t="n">
        <f aca="false">IF(N165="nulová",J165,0)</f>
        <v>0</v>
      </c>
      <c r="BJ165" s="3" t="s">
        <v>90</v>
      </c>
      <c r="BK165" s="187" t="n">
        <f aca="false">ROUND(I165*H165,3)</f>
        <v>0</v>
      </c>
      <c r="BL165" s="3" t="s">
        <v>252</v>
      </c>
      <c r="BM165" s="185" t="s">
        <v>590</v>
      </c>
    </row>
    <row r="166" s="22" customFormat="true" ht="24.2" hidden="false" customHeight="true" outlineLevel="0" collapsed="false">
      <c r="B166" s="173"/>
      <c r="C166" s="212" t="s">
        <v>378</v>
      </c>
      <c r="D166" s="212" t="s">
        <v>282</v>
      </c>
      <c r="E166" s="213" t="s">
        <v>926</v>
      </c>
      <c r="F166" s="214" t="s">
        <v>927</v>
      </c>
      <c r="G166" s="215" t="s">
        <v>928</v>
      </c>
      <c r="H166" s="216" t="n">
        <v>1</v>
      </c>
      <c r="I166" s="217"/>
      <c r="J166" s="216" t="n">
        <f aca="false">ROUND(I166*H166,3)</f>
        <v>0</v>
      </c>
      <c r="K166" s="218"/>
      <c r="L166" s="219"/>
      <c r="M166" s="220"/>
      <c r="N166" s="221" t="s">
        <v>42</v>
      </c>
      <c r="P166" s="183" t="n">
        <f aca="false">O166*H166</f>
        <v>0</v>
      </c>
      <c r="Q166" s="183" t="n">
        <v>0</v>
      </c>
      <c r="R166" s="183" t="n">
        <f aca="false">Q166*H166</f>
        <v>0</v>
      </c>
      <c r="S166" s="183" t="n">
        <v>0</v>
      </c>
      <c r="T166" s="184" t="n">
        <f aca="false">S166*H166</f>
        <v>0</v>
      </c>
      <c r="AR166" s="185" t="s">
        <v>331</v>
      </c>
      <c r="AT166" s="185" t="s">
        <v>282</v>
      </c>
      <c r="AU166" s="185" t="s">
        <v>90</v>
      </c>
      <c r="AY166" s="3" t="s">
        <v>163</v>
      </c>
      <c r="BE166" s="186" t="n">
        <f aca="false">IF(N166="základná",J166,0)</f>
        <v>0</v>
      </c>
      <c r="BF166" s="186" t="n">
        <f aca="false">IF(N166="znížená",J166,0)</f>
        <v>0</v>
      </c>
      <c r="BG166" s="186" t="n">
        <f aca="false">IF(N166="zákl. prenesená",J166,0)</f>
        <v>0</v>
      </c>
      <c r="BH166" s="186" t="n">
        <f aca="false">IF(N166="zníž. prenesená",J166,0)</f>
        <v>0</v>
      </c>
      <c r="BI166" s="186" t="n">
        <f aca="false">IF(N166="nulová",J166,0)</f>
        <v>0</v>
      </c>
      <c r="BJ166" s="3" t="s">
        <v>90</v>
      </c>
      <c r="BK166" s="187" t="n">
        <f aca="false">ROUND(I166*H166,3)</f>
        <v>0</v>
      </c>
      <c r="BL166" s="3" t="s">
        <v>252</v>
      </c>
      <c r="BM166" s="185" t="s">
        <v>602</v>
      </c>
    </row>
    <row r="167" s="22" customFormat="true" ht="66.75" hidden="false" customHeight="true" outlineLevel="0" collapsed="false">
      <c r="B167" s="173"/>
      <c r="C167" s="174" t="s">
        <v>383</v>
      </c>
      <c r="D167" s="174" t="s">
        <v>165</v>
      </c>
      <c r="E167" s="175" t="s">
        <v>929</v>
      </c>
      <c r="F167" s="176" t="s">
        <v>930</v>
      </c>
      <c r="G167" s="177" t="s">
        <v>928</v>
      </c>
      <c r="H167" s="178" t="n">
        <v>1</v>
      </c>
      <c r="I167" s="179"/>
      <c r="J167" s="178" t="n">
        <f aca="false">ROUND(I167*H167,3)</f>
        <v>0</v>
      </c>
      <c r="K167" s="180"/>
      <c r="L167" s="23"/>
      <c r="M167" s="181"/>
      <c r="N167" s="182" t="s">
        <v>42</v>
      </c>
      <c r="P167" s="183" t="n">
        <f aca="false">O167*H167</f>
        <v>0</v>
      </c>
      <c r="Q167" s="183" t="n">
        <v>0</v>
      </c>
      <c r="R167" s="183" t="n">
        <f aca="false">Q167*H167</f>
        <v>0</v>
      </c>
      <c r="S167" s="183" t="n">
        <v>0</v>
      </c>
      <c r="T167" s="184" t="n">
        <f aca="false">S167*H167</f>
        <v>0</v>
      </c>
      <c r="AR167" s="185" t="s">
        <v>252</v>
      </c>
      <c r="AT167" s="185" t="s">
        <v>165</v>
      </c>
      <c r="AU167" s="185" t="s">
        <v>90</v>
      </c>
      <c r="AY167" s="3" t="s">
        <v>163</v>
      </c>
      <c r="BE167" s="186" t="n">
        <f aca="false">IF(N167="základná",J167,0)</f>
        <v>0</v>
      </c>
      <c r="BF167" s="186" t="n">
        <f aca="false">IF(N167="znížená",J167,0)</f>
        <v>0</v>
      </c>
      <c r="BG167" s="186" t="n">
        <f aca="false">IF(N167="zákl. prenesená",J167,0)</f>
        <v>0</v>
      </c>
      <c r="BH167" s="186" t="n">
        <f aca="false">IF(N167="zníž. prenesená",J167,0)</f>
        <v>0</v>
      </c>
      <c r="BI167" s="186" t="n">
        <f aca="false">IF(N167="nulová",J167,0)</f>
        <v>0</v>
      </c>
      <c r="BJ167" s="3" t="s">
        <v>90</v>
      </c>
      <c r="BK167" s="187" t="n">
        <f aca="false">ROUND(I167*H167,3)</f>
        <v>0</v>
      </c>
      <c r="BL167" s="3" t="s">
        <v>252</v>
      </c>
      <c r="BM167" s="185" t="s">
        <v>612</v>
      </c>
    </row>
    <row r="168" s="22" customFormat="true" ht="21.75" hidden="false" customHeight="true" outlineLevel="0" collapsed="false">
      <c r="B168" s="173"/>
      <c r="C168" s="174" t="s">
        <v>389</v>
      </c>
      <c r="D168" s="174" t="s">
        <v>165</v>
      </c>
      <c r="E168" s="175" t="s">
        <v>931</v>
      </c>
      <c r="F168" s="176" t="s">
        <v>932</v>
      </c>
      <c r="G168" s="177" t="s">
        <v>928</v>
      </c>
      <c r="H168" s="178" t="n">
        <v>1</v>
      </c>
      <c r="I168" s="179"/>
      <c r="J168" s="178" t="n">
        <f aca="false">ROUND(I168*H168,3)</f>
        <v>0</v>
      </c>
      <c r="K168" s="180"/>
      <c r="L168" s="23"/>
      <c r="M168" s="181"/>
      <c r="N168" s="182" t="s">
        <v>42</v>
      </c>
      <c r="P168" s="183" t="n">
        <f aca="false">O168*H168</f>
        <v>0</v>
      </c>
      <c r="Q168" s="183" t="n">
        <v>0</v>
      </c>
      <c r="R168" s="183" t="n">
        <f aca="false">Q168*H168</f>
        <v>0</v>
      </c>
      <c r="S168" s="183" t="n">
        <v>0</v>
      </c>
      <c r="T168" s="184" t="n">
        <f aca="false">S168*H168</f>
        <v>0</v>
      </c>
      <c r="AR168" s="185" t="s">
        <v>252</v>
      </c>
      <c r="AT168" s="185" t="s">
        <v>165</v>
      </c>
      <c r="AU168" s="185" t="s">
        <v>90</v>
      </c>
      <c r="AY168" s="3" t="s">
        <v>163</v>
      </c>
      <c r="BE168" s="186" t="n">
        <f aca="false">IF(N168="základná",J168,0)</f>
        <v>0</v>
      </c>
      <c r="BF168" s="186" t="n">
        <f aca="false">IF(N168="znížená",J168,0)</f>
        <v>0</v>
      </c>
      <c r="BG168" s="186" t="n">
        <f aca="false">IF(N168="zákl. prenesená",J168,0)</f>
        <v>0</v>
      </c>
      <c r="BH168" s="186" t="n">
        <f aca="false">IF(N168="zníž. prenesená",J168,0)</f>
        <v>0</v>
      </c>
      <c r="BI168" s="186" t="n">
        <f aca="false">IF(N168="nulová",J168,0)</f>
        <v>0</v>
      </c>
      <c r="BJ168" s="3" t="s">
        <v>90</v>
      </c>
      <c r="BK168" s="187" t="n">
        <f aca="false">ROUND(I168*H168,3)</f>
        <v>0</v>
      </c>
      <c r="BL168" s="3" t="s">
        <v>252</v>
      </c>
      <c r="BM168" s="185" t="s">
        <v>933</v>
      </c>
    </row>
    <row r="169" s="22" customFormat="true" ht="16.5" hidden="false" customHeight="true" outlineLevel="0" collapsed="false">
      <c r="B169" s="173"/>
      <c r="C169" s="174" t="s">
        <v>397</v>
      </c>
      <c r="D169" s="174" t="s">
        <v>165</v>
      </c>
      <c r="E169" s="175" t="s">
        <v>904</v>
      </c>
      <c r="F169" s="176" t="s">
        <v>934</v>
      </c>
      <c r="G169" s="177" t="s">
        <v>928</v>
      </c>
      <c r="H169" s="178" t="n">
        <v>1</v>
      </c>
      <c r="I169" s="179"/>
      <c r="J169" s="178" t="n">
        <f aca="false">ROUND(I169*H169,3)</f>
        <v>0</v>
      </c>
      <c r="K169" s="180"/>
      <c r="L169" s="23"/>
      <c r="M169" s="181"/>
      <c r="N169" s="182" t="s">
        <v>42</v>
      </c>
      <c r="P169" s="183" t="n">
        <f aca="false">O169*H169</f>
        <v>0</v>
      </c>
      <c r="Q169" s="183" t="n">
        <v>0</v>
      </c>
      <c r="R169" s="183" t="n">
        <f aca="false">Q169*H169</f>
        <v>0</v>
      </c>
      <c r="S169" s="183" t="n">
        <v>0</v>
      </c>
      <c r="T169" s="184" t="n">
        <f aca="false">S169*H169</f>
        <v>0</v>
      </c>
      <c r="AR169" s="185" t="s">
        <v>252</v>
      </c>
      <c r="AT169" s="185" t="s">
        <v>165</v>
      </c>
      <c r="AU169" s="185" t="s">
        <v>90</v>
      </c>
      <c r="AY169" s="3" t="s">
        <v>163</v>
      </c>
      <c r="BE169" s="186" t="n">
        <f aca="false">IF(N169="základná",J169,0)</f>
        <v>0</v>
      </c>
      <c r="BF169" s="186" t="n">
        <f aca="false">IF(N169="znížená",J169,0)</f>
        <v>0</v>
      </c>
      <c r="BG169" s="186" t="n">
        <f aca="false">IF(N169="zákl. prenesená",J169,0)</f>
        <v>0</v>
      </c>
      <c r="BH169" s="186" t="n">
        <f aca="false">IF(N169="zníž. prenesená",J169,0)</f>
        <v>0</v>
      </c>
      <c r="BI169" s="186" t="n">
        <f aca="false">IF(N169="nulová",J169,0)</f>
        <v>0</v>
      </c>
      <c r="BJ169" s="3" t="s">
        <v>90</v>
      </c>
      <c r="BK169" s="187" t="n">
        <f aca="false">ROUND(I169*H169,3)</f>
        <v>0</v>
      </c>
      <c r="BL169" s="3" t="s">
        <v>252</v>
      </c>
      <c r="BM169" s="185" t="s">
        <v>654</v>
      </c>
    </row>
    <row r="170" s="22" customFormat="true" ht="24.2" hidden="false" customHeight="true" outlineLevel="0" collapsed="false">
      <c r="B170" s="173"/>
      <c r="C170" s="174" t="s">
        <v>401</v>
      </c>
      <c r="D170" s="174" t="s">
        <v>165</v>
      </c>
      <c r="E170" s="175" t="s">
        <v>906</v>
      </c>
      <c r="F170" s="176" t="s">
        <v>935</v>
      </c>
      <c r="G170" s="177" t="s">
        <v>928</v>
      </c>
      <c r="H170" s="178" t="n">
        <v>1</v>
      </c>
      <c r="I170" s="179"/>
      <c r="J170" s="178" t="n">
        <f aca="false">ROUND(I170*H170,3)</f>
        <v>0</v>
      </c>
      <c r="K170" s="180"/>
      <c r="L170" s="23"/>
      <c r="M170" s="222"/>
      <c r="N170" s="223" t="s">
        <v>42</v>
      </c>
      <c r="O170" s="224"/>
      <c r="P170" s="225" t="n">
        <f aca="false">O170*H170</f>
        <v>0</v>
      </c>
      <c r="Q170" s="225" t="n">
        <v>0</v>
      </c>
      <c r="R170" s="225" t="n">
        <f aca="false">Q170*H170</f>
        <v>0</v>
      </c>
      <c r="S170" s="225" t="n">
        <v>0</v>
      </c>
      <c r="T170" s="226" t="n">
        <f aca="false">S170*H170</f>
        <v>0</v>
      </c>
      <c r="AR170" s="185" t="s">
        <v>252</v>
      </c>
      <c r="AT170" s="185" t="s">
        <v>165</v>
      </c>
      <c r="AU170" s="185" t="s">
        <v>90</v>
      </c>
      <c r="AY170" s="3" t="s">
        <v>163</v>
      </c>
      <c r="BE170" s="186" t="n">
        <f aca="false">IF(N170="základná",J170,0)</f>
        <v>0</v>
      </c>
      <c r="BF170" s="186" t="n">
        <f aca="false">IF(N170="znížená",J170,0)</f>
        <v>0</v>
      </c>
      <c r="BG170" s="186" t="n">
        <f aca="false">IF(N170="zákl. prenesená",J170,0)</f>
        <v>0</v>
      </c>
      <c r="BH170" s="186" t="n">
        <f aca="false">IF(N170="zníž. prenesená",J170,0)</f>
        <v>0</v>
      </c>
      <c r="BI170" s="186" t="n">
        <f aca="false">IF(N170="nulová",J170,0)</f>
        <v>0</v>
      </c>
      <c r="BJ170" s="3" t="s">
        <v>90</v>
      </c>
      <c r="BK170" s="187" t="n">
        <f aca="false">ROUND(I170*H170,3)</f>
        <v>0</v>
      </c>
      <c r="BL170" s="3" t="s">
        <v>252</v>
      </c>
      <c r="BM170" s="185" t="s">
        <v>770</v>
      </c>
    </row>
    <row r="171" s="22" customFormat="true" ht="6.95" hidden="false" customHeight="true" outlineLevel="0" collapsed="false">
      <c r="B171" s="47"/>
      <c r="C171" s="48"/>
      <c r="D171" s="48"/>
      <c r="E171" s="48"/>
      <c r="F171" s="48"/>
      <c r="G171" s="48"/>
      <c r="H171" s="48"/>
      <c r="I171" s="48"/>
      <c r="J171" s="48"/>
      <c r="K171" s="48"/>
      <c r="L171" s="23"/>
    </row>
  </sheetData>
  <autoFilter ref="C121:K170"/>
  <mergeCells count="12"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tToWidth="1" fitToHeight="100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2:BM137"/>
  <sheetViews>
    <sheetView showFormulas="false" showGridLines="fals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47" activeCellId="0" sqref="A47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7"/>
    <col collapsed="false" customWidth="true" hidden="false" outlineLevel="0" max="4" min="4" style="0" width="4.34"/>
    <col collapsed="false" customWidth="true" hidden="false" outlineLevel="0" max="5" min="5" style="0" width="17.17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7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100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77</v>
      </c>
    </row>
    <row r="4" customFormat="false" ht="24.95" hidden="false" customHeight="true" outlineLevel="0" collapsed="false">
      <c r="B4" s="6"/>
      <c r="D4" s="7" t="s">
        <v>105</v>
      </c>
      <c r="L4" s="6"/>
      <c r="M4" s="114" t="s">
        <v>8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5" t="s">
        <v>13</v>
      </c>
      <c r="L6" s="6"/>
    </row>
    <row r="7" customFormat="false" ht="16.5" hidden="false" customHeight="true" outlineLevel="0" collapsed="false">
      <c r="B7" s="6"/>
      <c r="E7" s="115" t="str">
        <f aca="false">'Rekapitulácia stavby'!K6</f>
        <v>Stavebné úpravy a rekonštrukcia priestorov kuchyne ZSS Čemerica</v>
      </c>
      <c r="F7" s="115"/>
      <c r="G7" s="115"/>
      <c r="H7" s="115"/>
      <c r="L7" s="6"/>
    </row>
    <row r="8" customFormat="false" ht="12" hidden="false" customHeight="true" outlineLevel="0" collapsed="false">
      <c r="B8" s="6"/>
      <c r="D8" s="15" t="s">
        <v>114</v>
      </c>
      <c r="L8" s="6"/>
    </row>
    <row r="9" s="22" customFormat="true" ht="16.5" hidden="false" customHeight="true" outlineLevel="0" collapsed="false">
      <c r="B9" s="23"/>
      <c r="E9" s="115" t="s">
        <v>117</v>
      </c>
      <c r="F9" s="115"/>
      <c r="G9" s="115"/>
      <c r="H9" s="115"/>
      <c r="L9" s="23"/>
    </row>
    <row r="10" s="22" customFormat="true" ht="12" hidden="false" customHeight="true" outlineLevel="0" collapsed="false">
      <c r="B10" s="23"/>
      <c r="D10" s="15" t="s">
        <v>118</v>
      </c>
      <c r="L10" s="23"/>
    </row>
    <row r="11" s="22" customFormat="true" ht="16.5" hidden="false" customHeight="true" outlineLevel="0" collapsed="false">
      <c r="B11" s="23"/>
      <c r="E11" s="116" t="s">
        <v>936</v>
      </c>
      <c r="F11" s="116"/>
      <c r="G11" s="116"/>
      <c r="H11" s="116"/>
      <c r="L11" s="23"/>
    </row>
    <row r="12" s="22" customFormat="true" ht="11.25" hidden="false" customHeight="false" outlineLevel="0" collapsed="false">
      <c r="B12" s="23"/>
      <c r="L12" s="23"/>
    </row>
    <row r="13" s="22" customFormat="true" ht="12" hidden="false" customHeight="true" outlineLevel="0" collapsed="false">
      <c r="B13" s="23"/>
      <c r="D13" s="15" t="s">
        <v>15</v>
      </c>
      <c r="F13" s="16"/>
      <c r="I13" s="15" t="s">
        <v>16</v>
      </c>
      <c r="J13" s="16"/>
      <c r="L13" s="23"/>
    </row>
    <row r="14" s="22" customFormat="true" ht="12" hidden="false" customHeight="true" outlineLevel="0" collapsed="false">
      <c r="B14" s="23"/>
      <c r="D14" s="15" t="s">
        <v>17</v>
      </c>
      <c r="F14" s="16" t="s">
        <v>667</v>
      </c>
      <c r="I14" s="15" t="s">
        <v>19</v>
      </c>
      <c r="J14" s="117" t="str">
        <f aca="false">'Rekapitulácia stavby'!AN8</f>
        <v>11. 7. 2024</v>
      </c>
      <c r="L14" s="23"/>
    </row>
    <row r="15" s="22" customFormat="true" ht="10.9" hidden="false" customHeight="true" outlineLevel="0" collapsed="false">
      <c r="B15" s="23"/>
      <c r="L15" s="23"/>
    </row>
    <row r="16" s="22" customFormat="true" ht="12" hidden="false" customHeight="true" outlineLevel="0" collapsed="false">
      <c r="B16" s="23"/>
      <c r="D16" s="15" t="s">
        <v>21</v>
      </c>
      <c r="I16" s="15" t="s">
        <v>22</v>
      </c>
      <c r="J16" s="16" t="n">
        <f aca="false">IF('Rekapitulácia stavby'!AN10="","",'Rekapitulácia stavby'!AN10)</f>
        <v>632325</v>
      </c>
      <c r="L16" s="23"/>
    </row>
    <row r="17" s="22" customFormat="true" ht="18" hidden="false" customHeight="true" outlineLevel="0" collapsed="false">
      <c r="B17" s="23"/>
      <c r="E17" s="16" t="str">
        <f aca="false">IF('Rekapitulácia stavby'!E11="","",'Rekapitulácia stavby'!E11)</f>
        <v>ZSS Čemerica</v>
      </c>
      <c r="I17" s="15" t="str">
        <f aca="false">'Rekapitulácia stavby'!AK11</f>
        <v>DIČ :</v>
      </c>
      <c r="J17" s="16" t="n">
        <f aca="false">IF('Rekapitulácia stavby'!AN11="","",'Rekapitulácia stavby'!AN11)</f>
        <v>2021156005</v>
      </c>
      <c r="L17" s="23"/>
    </row>
    <row r="18" s="22" customFormat="true" ht="6.95" hidden="false" customHeight="true" outlineLevel="0" collapsed="false">
      <c r="B18" s="23"/>
      <c r="L18" s="23"/>
    </row>
    <row r="19" s="22" customFormat="true" ht="12" hidden="false" customHeight="true" outlineLevel="0" collapsed="false">
      <c r="B19" s="23"/>
      <c r="D19" s="15" t="s">
        <v>25</v>
      </c>
      <c r="I19" s="15" t="s">
        <v>22</v>
      </c>
      <c r="J19" s="17" t="str">
        <f aca="false">'Rekapitulácia stavby'!AN13</f>
        <v>Vyplň údaj</v>
      </c>
      <c r="L19" s="23"/>
    </row>
    <row r="20" s="22" customFormat="true" ht="18" hidden="false" customHeight="true" outlineLevel="0" collapsed="false">
      <c r="B20" s="23"/>
      <c r="E20" s="118" t="str">
        <f aca="false">'Rekapitulácia stavby'!E14</f>
        <v>Vyplň údaj</v>
      </c>
      <c r="F20" s="118"/>
      <c r="G20" s="118"/>
      <c r="H20" s="118"/>
      <c r="I20" s="15" t="s">
        <v>27</v>
      </c>
      <c r="J20" s="17" t="str">
        <f aca="false">'Rekapitulácia stavby'!AN14</f>
        <v>Vyplň údaj</v>
      </c>
      <c r="L20" s="23"/>
    </row>
    <row r="21" s="22" customFormat="true" ht="6.95" hidden="false" customHeight="true" outlineLevel="0" collapsed="false">
      <c r="B21" s="23"/>
      <c r="L21" s="23"/>
    </row>
    <row r="22" s="22" customFormat="true" ht="12" hidden="false" customHeight="true" outlineLevel="0" collapsed="false">
      <c r="B22" s="23"/>
      <c r="D22" s="15" t="s">
        <v>28</v>
      </c>
      <c r="I22" s="15" t="s">
        <v>22</v>
      </c>
      <c r="J22" s="16" t="n">
        <f aca="false">IF('Rekapitulácia stavby'!AN16="","",'Rekapitulácia stavby'!AN16)</f>
        <v>47124814</v>
      </c>
      <c r="L22" s="23"/>
    </row>
    <row r="23" s="22" customFormat="true" ht="18" hidden="false" customHeight="true" outlineLevel="0" collapsed="false">
      <c r="B23" s="23"/>
      <c r="E23" s="16" t="str">
        <f aca="false">IF('Rekapitulácia stavby'!E17="","",'Rekapitulácia stavby'!E17)</f>
        <v>A+D PROJEKTA. s.r.o.</v>
      </c>
      <c r="I23" s="15" t="s">
        <v>27</v>
      </c>
      <c r="J23" s="16" t="str">
        <f aca="false">IF('Rekapitulácia stavby'!AN17="","",'Rekapitulácia stavby'!AN17)</f>
        <v>SK2023755833</v>
      </c>
      <c r="L23" s="23"/>
    </row>
    <row r="24" s="22" customFormat="true" ht="6.95" hidden="false" customHeight="true" outlineLevel="0" collapsed="false">
      <c r="B24" s="23"/>
      <c r="L24" s="23"/>
    </row>
    <row r="25" s="22" customFormat="true" ht="12" hidden="false" customHeight="true" outlineLevel="0" collapsed="false">
      <c r="B25" s="23"/>
      <c r="D25" s="15" t="s">
        <v>33</v>
      </c>
      <c r="I25" s="15" t="s">
        <v>22</v>
      </c>
      <c r="J25" s="16"/>
      <c r="L25" s="23"/>
    </row>
    <row r="26" s="22" customFormat="true" ht="18" hidden="false" customHeight="true" outlineLevel="0" collapsed="false">
      <c r="B26" s="23"/>
      <c r="E26" s="16" t="s">
        <v>937</v>
      </c>
      <c r="I26" s="15" t="s">
        <v>27</v>
      </c>
      <c r="J26" s="16"/>
      <c r="L26" s="23"/>
    </row>
    <row r="27" s="22" customFormat="true" ht="6.95" hidden="false" customHeight="true" outlineLevel="0" collapsed="false">
      <c r="B27" s="23"/>
      <c r="L27" s="23"/>
    </row>
    <row r="28" s="22" customFormat="true" ht="12" hidden="false" customHeight="true" outlineLevel="0" collapsed="false">
      <c r="B28" s="23"/>
      <c r="D28" s="15" t="s">
        <v>35</v>
      </c>
      <c r="L28" s="23"/>
    </row>
    <row r="29" s="119" customFormat="true" ht="16.5" hidden="false" customHeight="true" outlineLevel="0" collapsed="false">
      <c r="B29" s="120"/>
      <c r="E29" s="20"/>
      <c r="F29" s="20"/>
      <c r="G29" s="20"/>
      <c r="H29" s="20"/>
      <c r="L29" s="120"/>
    </row>
    <row r="30" s="22" customFormat="true" ht="6.95" hidden="false" customHeight="true" outlineLevel="0" collapsed="false">
      <c r="B30" s="23"/>
      <c r="L30" s="23"/>
    </row>
    <row r="31" s="22" customFormat="true" ht="6.95" hidden="false" customHeight="true" outlineLevel="0" collapsed="false">
      <c r="B31" s="23"/>
      <c r="D31" s="61"/>
      <c r="E31" s="61"/>
      <c r="F31" s="61"/>
      <c r="G31" s="61"/>
      <c r="H31" s="61"/>
      <c r="I31" s="61"/>
      <c r="J31" s="61"/>
      <c r="K31" s="61"/>
      <c r="L31" s="23"/>
    </row>
    <row r="32" s="22" customFormat="true" ht="25.35" hidden="false" customHeight="true" outlineLevel="0" collapsed="false">
      <c r="B32" s="23"/>
      <c r="D32" s="121" t="s">
        <v>36</v>
      </c>
      <c r="J32" s="122" t="n">
        <f aca="false">ROUND(J124, 2)</f>
        <v>0</v>
      </c>
      <c r="L32" s="23"/>
    </row>
    <row r="33" s="22" customFormat="true" ht="6.95" hidden="false" customHeight="true" outlineLevel="0" collapsed="false">
      <c r="B33" s="23"/>
      <c r="D33" s="61"/>
      <c r="E33" s="61"/>
      <c r="F33" s="61"/>
      <c r="G33" s="61"/>
      <c r="H33" s="61"/>
      <c r="I33" s="61"/>
      <c r="J33" s="61"/>
      <c r="K33" s="61"/>
      <c r="L33" s="23"/>
    </row>
    <row r="34" s="22" customFormat="true" ht="14.45" hidden="false" customHeight="true" outlineLevel="0" collapsed="false">
      <c r="B34" s="23"/>
      <c r="F34" s="123" t="s">
        <v>38</v>
      </c>
      <c r="I34" s="123" t="s">
        <v>37</v>
      </c>
      <c r="J34" s="123" t="s">
        <v>39</v>
      </c>
      <c r="L34" s="23"/>
    </row>
    <row r="35" s="22" customFormat="true" ht="14.45" hidden="false" customHeight="true" outlineLevel="0" collapsed="false">
      <c r="B35" s="23"/>
      <c r="D35" s="124" t="s">
        <v>40</v>
      </c>
      <c r="E35" s="30" t="s">
        <v>41</v>
      </c>
      <c r="F35" s="125" t="n">
        <f aca="false">ROUND((SUM(BE124:BE136)),  2)</f>
        <v>0</v>
      </c>
      <c r="G35" s="126"/>
      <c r="H35" s="126"/>
      <c r="I35" s="127" t="n">
        <v>0.2</v>
      </c>
      <c r="J35" s="125" t="n">
        <f aca="false">ROUND(((SUM(BE124:BE136))*I35),  2)</f>
        <v>0</v>
      </c>
      <c r="L35" s="23"/>
    </row>
    <row r="36" s="22" customFormat="true" ht="14.45" hidden="false" customHeight="true" outlineLevel="0" collapsed="false">
      <c r="B36" s="23"/>
      <c r="E36" s="30" t="s">
        <v>42</v>
      </c>
      <c r="F36" s="125" t="n">
        <f aca="false">ROUND((SUM(BF124:BF136)),  2)</f>
        <v>0</v>
      </c>
      <c r="G36" s="126"/>
      <c r="H36" s="126"/>
      <c r="I36" s="127" t="n">
        <v>0.2</v>
      </c>
      <c r="J36" s="125" t="n">
        <f aca="false">ROUND(((SUM(BF124:BF136))*I36),  2)</f>
        <v>0</v>
      </c>
      <c r="L36" s="23"/>
    </row>
    <row r="37" s="22" customFormat="true" ht="14.45" hidden="true" customHeight="true" outlineLevel="0" collapsed="false">
      <c r="B37" s="23"/>
      <c r="E37" s="15" t="s">
        <v>43</v>
      </c>
      <c r="F37" s="106" t="n">
        <f aca="false">ROUND((SUM(BG124:BG136)),  2)</f>
        <v>0</v>
      </c>
      <c r="I37" s="128" t="n">
        <v>0.2</v>
      </c>
      <c r="J37" s="106" t="n">
        <f aca="false">0</f>
        <v>0</v>
      </c>
      <c r="L37" s="23"/>
    </row>
    <row r="38" s="22" customFormat="true" ht="14.45" hidden="true" customHeight="true" outlineLevel="0" collapsed="false">
      <c r="B38" s="23"/>
      <c r="E38" s="15" t="s">
        <v>44</v>
      </c>
      <c r="F38" s="106" t="n">
        <f aca="false">ROUND((SUM(BH124:BH136)),  2)</f>
        <v>0</v>
      </c>
      <c r="I38" s="128" t="n">
        <v>0.2</v>
      </c>
      <c r="J38" s="106" t="n">
        <f aca="false">0</f>
        <v>0</v>
      </c>
      <c r="L38" s="23"/>
    </row>
    <row r="39" s="22" customFormat="true" ht="14.45" hidden="true" customHeight="true" outlineLevel="0" collapsed="false">
      <c r="B39" s="23"/>
      <c r="E39" s="30" t="s">
        <v>45</v>
      </c>
      <c r="F39" s="125" t="n">
        <f aca="false">ROUND((SUM(BI124:BI136)),  2)</f>
        <v>0</v>
      </c>
      <c r="G39" s="126"/>
      <c r="H39" s="126"/>
      <c r="I39" s="127" t="n">
        <v>0</v>
      </c>
      <c r="J39" s="125" t="n">
        <f aca="false">0</f>
        <v>0</v>
      </c>
      <c r="L39" s="23"/>
    </row>
    <row r="40" s="22" customFormat="true" ht="6.95" hidden="false" customHeight="true" outlineLevel="0" collapsed="false">
      <c r="B40" s="23"/>
      <c r="L40" s="23"/>
    </row>
    <row r="41" s="22" customFormat="true" ht="25.35" hidden="false" customHeight="true" outlineLevel="0" collapsed="false">
      <c r="B41" s="23"/>
      <c r="C41" s="129"/>
      <c r="D41" s="130" t="s">
        <v>46</v>
      </c>
      <c r="E41" s="65"/>
      <c r="F41" s="65"/>
      <c r="G41" s="131" t="s">
        <v>47</v>
      </c>
      <c r="H41" s="132" t="s">
        <v>48</v>
      </c>
      <c r="I41" s="65"/>
      <c r="J41" s="133" t="n">
        <f aca="false">SUM(J32:J39)</f>
        <v>0</v>
      </c>
      <c r="K41" s="134"/>
      <c r="L41" s="23"/>
    </row>
    <row r="42" s="22" customFormat="true" ht="14.45" hidden="false" customHeight="true" outlineLevel="0" collapsed="false">
      <c r="B42" s="23"/>
      <c r="L42" s="23"/>
    </row>
    <row r="43" customFormat="false" ht="14.45" hidden="true" customHeight="true" outlineLevel="0" collapsed="false">
      <c r="B43" s="6"/>
      <c r="L43" s="6"/>
    </row>
    <row r="44" customFormat="false" ht="14.45" hidden="true" customHeight="true" outlineLevel="0" collapsed="false">
      <c r="B44" s="6"/>
      <c r="L44" s="6"/>
    </row>
    <row r="45" customFormat="false" ht="14.45" hidden="true" customHeight="true" outlineLevel="0" collapsed="false">
      <c r="B45" s="6"/>
      <c r="L45" s="6"/>
    </row>
    <row r="46" customFormat="false" ht="14.45" hidden="true" customHeight="true" outlineLevel="0" collapsed="false">
      <c r="B46" s="6"/>
      <c r="L46" s="6"/>
    </row>
    <row r="47" customFormat="false" ht="14.45" hidden="false" customHeight="true" outlineLevel="0" collapsed="false">
      <c r="B47" s="6"/>
      <c r="L47" s="6"/>
    </row>
    <row r="48" customFormat="false" ht="14.45" hidden="false" customHeight="true" outlineLevel="0" collapsed="false">
      <c r="B48" s="6"/>
      <c r="L48" s="6"/>
    </row>
    <row r="49" customFormat="false" ht="14.45" hidden="false" customHeight="true" outlineLevel="0" collapsed="false">
      <c r="B49" s="6"/>
      <c r="L49" s="6"/>
    </row>
    <row r="50" s="22" customFormat="true" ht="14.45" hidden="false" customHeight="true" outlineLevel="0" collapsed="false">
      <c r="B50" s="23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23"/>
    </row>
    <row r="51" customFormat="false" ht="11.25" hidden="false" customHeight="false" outlineLevel="0" collapsed="false">
      <c r="B51" s="6"/>
      <c r="L51" s="6"/>
    </row>
    <row r="52" customFormat="false" ht="11.25" hidden="false" customHeight="false" outlineLevel="0" collapsed="false">
      <c r="B52" s="6"/>
      <c r="L52" s="6"/>
    </row>
    <row r="53" customFormat="false" ht="11.25" hidden="false" customHeight="false" outlineLevel="0" collapsed="false">
      <c r="B53" s="6"/>
      <c r="L53" s="6"/>
    </row>
    <row r="54" customFormat="false" ht="11.25" hidden="false" customHeight="false" outlineLevel="0" collapsed="false">
      <c r="B54" s="6"/>
      <c r="L54" s="6"/>
    </row>
    <row r="55" customFormat="false" ht="11.25" hidden="false" customHeight="false" outlineLevel="0" collapsed="false">
      <c r="B55" s="6"/>
      <c r="L55" s="6"/>
    </row>
    <row r="56" customFormat="false" ht="11.25" hidden="false" customHeight="false" outlineLevel="0" collapsed="false">
      <c r="B56" s="6"/>
      <c r="L56" s="6"/>
    </row>
    <row r="57" customFormat="false" ht="11.25" hidden="false" customHeight="false" outlineLevel="0" collapsed="false">
      <c r="B57" s="6"/>
      <c r="L57" s="6"/>
    </row>
    <row r="58" customFormat="false" ht="11.25" hidden="false" customHeight="false" outlineLevel="0" collapsed="false">
      <c r="B58" s="6"/>
      <c r="L58" s="6"/>
    </row>
    <row r="59" customFormat="false" ht="11.25" hidden="false" customHeight="false" outlineLevel="0" collapsed="false">
      <c r="B59" s="6"/>
      <c r="L59" s="6"/>
    </row>
    <row r="60" customFormat="false" ht="13.2" hidden="false" customHeight="false" outlineLevel="0" collapsed="false">
      <c r="B60" s="6"/>
      <c r="E60" s="45" t="str">
        <f aca="false">'Rekapitulácia stavby'!G59</f>
        <v>07.2024</v>
      </c>
      <c r="L60" s="6"/>
    </row>
    <row r="61" s="22" customFormat="true" ht="12.75" hidden="false" customHeight="false" outlineLevel="0" collapsed="false">
      <c r="B61" s="23"/>
      <c r="D61" s="46" t="s">
        <v>52</v>
      </c>
      <c r="E61" s="25"/>
      <c r="F61" s="135" t="s">
        <v>53</v>
      </c>
      <c r="G61" s="46" t="s">
        <v>52</v>
      </c>
      <c r="H61" s="25"/>
      <c r="I61" s="25"/>
      <c r="J61" s="136" t="s">
        <v>53</v>
      </c>
      <c r="K61" s="25"/>
      <c r="L61" s="23"/>
    </row>
    <row r="62" customFormat="false" ht="11.25" hidden="false" customHeight="false" outlineLevel="0" collapsed="false">
      <c r="B62" s="6"/>
      <c r="L62" s="6"/>
    </row>
    <row r="63" customFormat="false" ht="11.25" hidden="false" customHeight="false" outlineLevel="0" collapsed="false">
      <c r="B63" s="6"/>
      <c r="L63" s="6"/>
    </row>
    <row r="64" customFormat="false" ht="11.25" hidden="false" customHeight="false" outlineLevel="0" collapsed="false">
      <c r="B64" s="6"/>
      <c r="L64" s="6"/>
    </row>
    <row r="65" s="22" customFormat="true" ht="12.75" hidden="false" customHeight="false" outlineLevel="0" collapsed="false">
      <c r="B65" s="23"/>
      <c r="D65" s="43" t="s">
        <v>54</v>
      </c>
      <c r="E65" s="44"/>
      <c r="F65" s="44"/>
      <c r="G65" s="43" t="s">
        <v>55</v>
      </c>
      <c r="H65" s="44"/>
      <c r="I65" s="44"/>
      <c r="J65" s="44"/>
      <c r="K65" s="44"/>
      <c r="L65" s="23"/>
    </row>
    <row r="66" customFormat="false" ht="11.25" hidden="false" customHeight="false" outlineLevel="0" collapsed="false">
      <c r="B66" s="6"/>
      <c r="L66" s="6"/>
    </row>
    <row r="67" customFormat="false" ht="11.25" hidden="false" customHeight="false" outlineLevel="0" collapsed="false">
      <c r="B67" s="6"/>
      <c r="L67" s="6"/>
    </row>
    <row r="68" customFormat="false" ht="11.25" hidden="false" customHeight="false" outlineLevel="0" collapsed="false">
      <c r="B68" s="6"/>
      <c r="L68" s="6"/>
    </row>
    <row r="69" customFormat="false" ht="11.25" hidden="false" customHeight="false" outlineLevel="0" collapsed="false">
      <c r="B69" s="6"/>
      <c r="L69" s="6"/>
    </row>
    <row r="70" customFormat="false" ht="11.25" hidden="false" customHeight="false" outlineLevel="0" collapsed="false">
      <c r="B70" s="6"/>
      <c r="L70" s="6"/>
    </row>
    <row r="71" customFormat="false" ht="11.25" hidden="false" customHeight="false" outlineLevel="0" collapsed="false">
      <c r="B71" s="6"/>
      <c r="L71" s="6"/>
    </row>
    <row r="72" customFormat="false" ht="11.25" hidden="false" customHeight="false" outlineLevel="0" collapsed="false">
      <c r="B72" s="6"/>
      <c r="L72" s="6"/>
    </row>
    <row r="73" customFormat="false" ht="11.25" hidden="false" customHeight="false" outlineLevel="0" collapsed="false">
      <c r="B73" s="6"/>
      <c r="L73" s="6"/>
    </row>
    <row r="74" customFormat="false" ht="11.25" hidden="false" customHeight="false" outlineLevel="0" collapsed="false">
      <c r="B74" s="6"/>
      <c r="L74" s="6"/>
    </row>
    <row r="75" customFormat="false" ht="11.25" hidden="false" customHeight="false" outlineLevel="0" collapsed="false">
      <c r="B75" s="6"/>
      <c r="L75" s="6"/>
    </row>
    <row r="76" s="22" customFormat="true" ht="12.75" hidden="false" customHeight="false" outlineLevel="0" collapsed="false">
      <c r="B76" s="23"/>
      <c r="D76" s="46" t="s">
        <v>52</v>
      </c>
      <c r="E76" s="25"/>
      <c r="F76" s="135" t="s">
        <v>53</v>
      </c>
      <c r="G76" s="46" t="s">
        <v>52</v>
      </c>
      <c r="H76" s="25"/>
      <c r="I76" s="25"/>
      <c r="J76" s="136" t="s">
        <v>53</v>
      </c>
      <c r="K76" s="25"/>
      <c r="L76" s="23"/>
    </row>
    <row r="77" s="22" customFormat="true" ht="14.45" hidden="false" customHeight="true" outlineLevel="0" collapsed="false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23"/>
    </row>
    <row r="81" s="22" customFormat="true" ht="6.95" hidden="false" customHeight="true" outlineLevel="0" collapsed="false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23"/>
    </row>
    <row r="82" s="22" customFormat="true" ht="24.95" hidden="false" customHeight="true" outlineLevel="0" collapsed="false">
      <c r="B82" s="23"/>
      <c r="C82" s="7" t="s">
        <v>120</v>
      </c>
      <c r="L82" s="23"/>
    </row>
    <row r="83" s="22" customFormat="true" ht="6.95" hidden="false" customHeight="true" outlineLevel="0" collapsed="false">
      <c r="B83" s="23"/>
      <c r="L83" s="23"/>
    </row>
    <row r="84" s="22" customFormat="true" ht="12" hidden="false" customHeight="true" outlineLevel="0" collapsed="false">
      <c r="B84" s="23"/>
      <c r="C84" s="15" t="s">
        <v>13</v>
      </c>
      <c r="L84" s="23"/>
    </row>
    <row r="85" s="22" customFormat="true" ht="16.5" hidden="false" customHeight="true" outlineLevel="0" collapsed="false">
      <c r="B85" s="23"/>
      <c r="E85" s="115" t="str">
        <f aca="false">E7</f>
        <v>Stavebné úpravy a rekonštrukcia priestorov kuchyne ZSS Čemerica</v>
      </c>
      <c r="F85" s="115"/>
      <c r="G85" s="115"/>
      <c r="H85" s="115"/>
      <c r="L85" s="23"/>
    </row>
    <row r="86" customFormat="false" ht="12" hidden="false" customHeight="true" outlineLevel="0" collapsed="false">
      <c r="B86" s="6"/>
      <c r="C86" s="15" t="s">
        <v>114</v>
      </c>
      <c r="L86" s="6"/>
    </row>
    <row r="87" s="22" customFormat="true" ht="16.5" hidden="false" customHeight="true" outlineLevel="0" collapsed="false">
      <c r="B87" s="23"/>
      <c r="E87" s="115" t="s">
        <v>117</v>
      </c>
      <c r="F87" s="115"/>
      <c r="G87" s="115"/>
      <c r="H87" s="115"/>
      <c r="L87" s="23"/>
    </row>
    <row r="88" s="22" customFormat="true" ht="12" hidden="false" customHeight="true" outlineLevel="0" collapsed="false">
      <c r="B88" s="23"/>
      <c r="C88" s="15" t="s">
        <v>118</v>
      </c>
      <c r="L88" s="23"/>
    </row>
    <row r="89" s="22" customFormat="true" ht="16.5" hidden="false" customHeight="true" outlineLevel="0" collapsed="false">
      <c r="B89" s="23"/>
      <c r="E89" s="116" t="str">
        <f aca="false">E11</f>
        <v>001.4 - Zdravotechnika</v>
      </c>
      <c r="F89" s="116"/>
      <c r="G89" s="116"/>
      <c r="H89" s="116"/>
      <c r="L89" s="23"/>
    </row>
    <row r="90" s="22" customFormat="true" ht="6.95" hidden="false" customHeight="true" outlineLevel="0" collapsed="false">
      <c r="B90" s="23"/>
      <c r="L90" s="23"/>
    </row>
    <row r="91" s="22" customFormat="true" ht="12" hidden="false" customHeight="true" outlineLevel="0" collapsed="false">
      <c r="B91" s="23"/>
      <c r="C91" s="15" t="s">
        <v>17</v>
      </c>
      <c r="F91" s="16" t="str">
        <f aca="false">F14</f>
        <v> </v>
      </c>
      <c r="I91" s="15" t="s">
        <v>19</v>
      </c>
      <c r="J91" s="117" t="str">
        <f aca="false">IF(J14="","",J14)</f>
        <v>11. 7. 2024</v>
      </c>
      <c r="L91" s="23"/>
    </row>
    <row r="92" s="22" customFormat="true" ht="6.95" hidden="false" customHeight="true" outlineLevel="0" collapsed="false">
      <c r="B92" s="23"/>
      <c r="L92" s="23"/>
    </row>
    <row r="93" s="22" customFormat="true" ht="25.7" hidden="false" customHeight="true" outlineLevel="0" collapsed="false">
      <c r="B93" s="23"/>
      <c r="C93" s="15" t="s">
        <v>21</v>
      </c>
      <c r="F93" s="16" t="str">
        <f aca="false">E17</f>
        <v>ZSS Čemerica</v>
      </c>
      <c r="I93" s="15" t="s">
        <v>28</v>
      </c>
      <c r="J93" s="137" t="str">
        <f aca="false">E23</f>
        <v>A+D PROJEKTA. s.r.o.</v>
      </c>
      <c r="L93" s="23"/>
    </row>
    <row r="94" s="22" customFormat="true" ht="15.2" hidden="false" customHeight="true" outlineLevel="0" collapsed="false">
      <c r="B94" s="23"/>
      <c r="C94" s="15" t="s">
        <v>25</v>
      </c>
      <c r="F94" s="16" t="str">
        <f aca="false">IF(E20="","",E20)</f>
        <v>Vyplň údaj</v>
      </c>
      <c r="I94" s="15" t="s">
        <v>33</v>
      </c>
      <c r="J94" s="137" t="str">
        <f aca="false">E26</f>
        <v>Ing.Timotej Čápek</v>
      </c>
      <c r="L94" s="23"/>
    </row>
    <row r="95" s="22" customFormat="true" ht="10.35" hidden="false" customHeight="true" outlineLevel="0" collapsed="false">
      <c r="B95" s="23"/>
      <c r="L95" s="23"/>
    </row>
    <row r="96" s="22" customFormat="true" ht="29.25" hidden="false" customHeight="true" outlineLevel="0" collapsed="false">
      <c r="B96" s="23"/>
      <c r="C96" s="138" t="s">
        <v>121</v>
      </c>
      <c r="D96" s="129"/>
      <c r="E96" s="129"/>
      <c r="F96" s="129"/>
      <c r="G96" s="129"/>
      <c r="H96" s="129"/>
      <c r="I96" s="129"/>
      <c r="J96" s="139" t="s">
        <v>122</v>
      </c>
      <c r="K96" s="129"/>
      <c r="L96" s="23"/>
    </row>
    <row r="97" s="22" customFormat="true" ht="10.35" hidden="false" customHeight="true" outlineLevel="0" collapsed="false">
      <c r="B97" s="23"/>
      <c r="L97" s="23"/>
    </row>
    <row r="98" s="22" customFormat="true" ht="22.9" hidden="false" customHeight="true" outlineLevel="0" collapsed="false">
      <c r="B98" s="23"/>
      <c r="C98" s="140" t="s">
        <v>123</v>
      </c>
      <c r="J98" s="122" t="n">
        <f aca="false">J124</f>
        <v>0</v>
      </c>
      <c r="L98" s="23"/>
      <c r="AU98" s="3" t="s">
        <v>124</v>
      </c>
    </row>
    <row r="99" s="141" customFormat="true" ht="24.95" hidden="false" customHeight="true" outlineLevel="0" collapsed="false">
      <c r="B99" s="142"/>
      <c r="D99" s="143" t="s">
        <v>125</v>
      </c>
      <c r="E99" s="144"/>
      <c r="F99" s="144"/>
      <c r="G99" s="144"/>
      <c r="H99" s="144"/>
      <c r="I99" s="144"/>
      <c r="J99" s="145" t="n">
        <f aca="false">J125</f>
        <v>0</v>
      </c>
      <c r="L99" s="142"/>
    </row>
    <row r="100" s="101" customFormat="true" ht="19.9" hidden="false" customHeight="true" outlineLevel="0" collapsed="false">
      <c r="B100" s="146"/>
      <c r="D100" s="147" t="s">
        <v>129</v>
      </c>
      <c r="E100" s="148"/>
      <c r="F100" s="148"/>
      <c r="G100" s="148"/>
      <c r="H100" s="148"/>
      <c r="I100" s="148"/>
      <c r="J100" s="149" t="n">
        <f aca="false">J126</f>
        <v>0</v>
      </c>
      <c r="L100" s="146"/>
    </row>
    <row r="101" s="141" customFormat="true" ht="24.95" hidden="false" customHeight="true" outlineLevel="0" collapsed="false">
      <c r="B101" s="142"/>
      <c r="D101" s="143" t="s">
        <v>131</v>
      </c>
      <c r="E101" s="144"/>
      <c r="F101" s="144"/>
      <c r="G101" s="144"/>
      <c r="H101" s="144"/>
      <c r="I101" s="144"/>
      <c r="J101" s="145" t="n">
        <f aca="false">J131</f>
        <v>0</v>
      </c>
      <c r="L101" s="142"/>
    </row>
    <row r="102" s="101" customFormat="true" ht="19.9" hidden="false" customHeight="true" outlineLevel="0" collapsed="false">
      <c r="B102" s="146"/>
      <c r="D102" s="147" t="s">
        <v>938</v>
      </c>
      <c r="E102" s="148"/>
      <c r="F102" s="148"/>
      <c r="G102" s="148"/>
      <c r="H102" s="148"/>
      <c r="I102" s="148"/>
      <c r="J102" s="149" t="n">
        <f aca="false">J132</f>
        <v>0</v>
      </c>
      <c r="L102" s="146"/>
    </row>
    <row r="103" s="22" customFormat="true" ht="21.75" hidden="false" customHeight="true" outlineLevel="0" collapsed="false">
      <c r="B103" s="23"/>
      <c r="L103" s="23"/>
    </row>
    <row r="104" s="22" customFormat="true" ht="6.95" hidden="false" customHeight="true" outlineLevel="0" collapsed="false"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23"/>
    </row>
    <row r="108" s="22" customFormat="true" ht="6.95" hidden="false" customHeight="true" outlineLevel="0" collapsed="false"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23"/>
    </row>
    <row r="109" s="22" customFormat="true" ht="24.95" hidden="false" customHeight="true" outlineLevel="0" collapsed="false">
      <c r="B109" s="23"/>
      <c r="C109" s="7" t="s">
        <v>149</v>
      </c>
      <c r="L109" s="23"/>
    </row>
    <row r="110" s="22" customFormat="true" ht="6.95" hidden="false" customHeight="true" outlineLevel="0" collapsed="false">
      <c r="B110" s="23"/>
      <c r="L110" s="23"/>
    </row>
    <row r="111" s="22" customFormat="true" ht="12" hidden="false" customHeight="true" outlineLevel="0" collapsed="false">
      <c r="B111" s="23"/>
      <c r="C111" s="15" t="s">
        <v>13</v>
      </c>
      <c r="L111" s="23"/>
    </row>
    <row r="112" s="22" customFormat="true" ht="16.5" hidden="false" customHeight="true" outlineLevel="0" collapsed="false">
      <c r="B112" s="23"/>
      <c r="E112" s="115" t="str">
        <f aca="false">E7</f>
        <v>Stavebné úpravy a rekonštrukcia priestorov kuchyne ZSS Čemerica</v>
      </c>
      <c r="F112" s="115"/>
      <c r="G112" s="115"/>
      <c r="H112" s="115"/>
      <c r="L112" s="23"/>
    </row>
    <row r="113" customFormat="false" ht="12" hidden="false" customHeight="true" outlineLevel="0" collapsed="false">
      <c r="B113" s="6"/>
      <c r="C113" s="15" t="s">
        <v>114</v>
      </c>
      <c r="L113" s="6"/>
    </row>
    <row r="114" s="22" customFormat="true" ht="16.5" hidden="false" customHeight="true" outlineLevel="0" collapsed="false">
      <c r="B114" s="23"/>
      <c r="E114" s="115" t="s">
        <v>117</v>
      </c>
      <c r="F114" s="115"/>
      <c r="G114" s="115"/>
      <c r="H114" s="115"/>
      <c r="L114" s="23"/>
    </row>
    <row r="115" s="22" customFormat="true" ht="12" hidden="false" customHeight="true" outlineLevel="0" collapsed="false">
      <c r="B115" s="23"/>
      <c r="C115" s="15" t="s">
        <v>118</v>
      </c>
      <c r="L115" s="23"/>
    </row>
    <row r="116" s="22" customFormat="true" ht="16.5" hidden="false" customHeight="true" outlineLevel="0" collapsed="false">
      <c r="B116" s="23"/>
      <c r="E116" s="116" t="str">
        <f aca="false">E11</f>
        <v>001.4 - Zdravotechnika</v>
      </c>
      <c r="F116" s="116"/>
      <c r="G116" s="116"/>
      <c r="H116" s="116"/>
      <c r="L116" s="23"/>
    </row>
    <row r="117" s="22" customFormat="true" ht="6.95" hidden="false" customHeight="true" outlineLevel="0" collapsed="false">
      <c r="B117" s="23"/>
      <c r="L117" s="23"/>
    </row>
    <row r="118" s="22" customFormat="true" ht="12" hidden="false" customHeight="true" outlineLevel="0" collapsed="false">
      <c r="B118" s="23"/>
      <c r="C118" s="15" t="s">
        <v>17</v>
      </c>
      <c r="F118" s="16" t="str">
        <f aca="false">F14</f>
        <v> </v>
      </c>
      <c r="I118" s="15" t="s">
        <v>19</v>
      </c>
      <c r="J118" s="117" t="str">
        <f aca="false">IF(J14="","",J14)</f>
        <v>11. 7. 2024</v>
      </c>
      <c r="L118" s="23"/>
    </row>
    <row r="119" s="22" customFormat="true" ht="6.95" hidden="false" customHeight="true" outlineLevel="0" collapsed="false">
      <c r="B119" s="23"/>
      <c r="L119" s="23"/>
    </row>
    <row r="120" s="22" customFormat="true" ht="25.7" hidden="false" customHeight="true" outlineLevel="0" collapsed="false">
      <c r="B120" s="23"/>
      <c r="C120" s="15" t="s">
        <v>21</v>
      </c>
      <c r="F120" s="16" t="str">
        <f aca="false">E17</f>
        <v>ZSS Čemerica</v>
      </c>
      <c r="I120" s="15" t="s">
        <v>28</v>
      </c>
      <c r="J120" s="137" t="str">
        <f aca="false">E23</f>
        <v>A+D PROJEKTA. s.r.o.</v>
      </c>
      <c r="L120" s="23"/>
    </row>
    <row r="121" s="22" customFormat="true" ht="15.2" hidden="false" customHeight="true" outlineLevel="0" collapsed="false">
      <c r="B121" s="23"/>
      <c r="C121" s="15" t="s">
        <v>25</v>
      </c>
      <c r="F121" s="16" t="str">
        <f aca="false">IF(E20="","",E20)</f>
        <v>Vyplň údaj</v>
      </c>
      <c r="I121" s="15" t="s">
        <v>33</v>
      </c>
      <c r="J121" s="137" t="str">
        <f aca="false">E26</f>
        <v>Ing.Timotej Čápek</v>
      </c>
      <c r="L121" s="23"/>
    </row>
    <row r="122" s="22" customFormat="true" ht="10.35" hidden="false" customHeight="true" outlineLevel="0" collapsed="false">
      <c r="B122" s="23"/>
      <c r="L122" s="23"/>
    </row>
    <row r="123" s="150" customFormat="true" ht="29.25" hidden="false" customHeight="true" outlineLevel="0" collapsed="false">
      <c r="B123" s="151"/>
      <c r="C123" s="152" t="s">
        <v>150</v>
      </c>
      <c r="D123" s="153" t="s">
        <v>62</v>
      </c>
      <c r="E123" s="153" t="s">
        <v>58</v>
      </c>
      <c r="F123" s="153" t="s">
        <v>59</v>
      </c>
      <c r="G123" s="153" t="s">
        <v>151</v>
      </c>
      <c r="H123" s="153" t="s">
        <v>152</v>
      </c>
      <c r="I123" s="153" t="s">
        <v>153</v>
      </c>
      <c r="J123" s="154" t="s">
        <v>122</v>
      </c>
      <c r="K123" s="155" t="s">
        <v>154</v>
      </c>
      <c r="L123" s="151"/>
      <c r="M123" s="70"/>
      <c r="N123" s="71" t="s">
        <v>40</v>
      </c>
      <c r="O123" s="71" t="s">
        <v>155</v>
      </c>
      <c r="P123" s="71" t="s">
        <v>156</v>
      </c>
      <c r="Q123" s="71" t="s">
        <v>157</v>
      </c>
      <c r="R123" s="71" t="s">
        <v>158</v>
      </c>
      <c r="S123" s="71" t="s">
        <v>159</v>
      </c>
      <c r="T123" s="72" t="s">
        <v>160</v>
      </c>
    </row>
    <row r="124" s="22" customFormat="true" ht="22.9" hidden="false" customHeight="true" outlineLevel="0" collapsed="false">
      <c r="B124" s="23"/>
      <c r="C124" s="76" t="s">
        <v>123</v>
      </c>
      <c r="J124" s="156" t="n">
        <f aca="false">BK124</f>
        <v>0</v>
      </c>
      <c r="L124" s="23"/>
      <c r="M124" s="73"/>
      <c r="N124" s="61"/>
      <c r="O124" s="61"/>
      <c r="P124" s="157" t="n">
        <f aca="false">P125+P131</f>
        <v>0</v>
      </c>
      <c r="Q124" s="61"/>
      <c r="R124" s="157" t="n">
        <f aca="false">R125+R131</f>
        <v>0</v>
      </c>
      <c r="S124" s="61"/>
      <c r="T124" s="158" t="n">
        <f aca="false">T125+T131</f>
        <v>0</v>
      </c>
      <c r="AT124" s="3" t="s">
        <v>76</v>
      </c>
      <c r="AU124" s="3" t="s">
        <v>124</v>
      </c>
      <c r="BK124" s="159" t="n">
        <f aca="false">BK125+BK131</f>
        <v>0</v>
      </c>
    </row>
    <row r="125" s="160" customFormat="true" ht="25.9" hidden="false" customHeight="true" outlineLevel="0" collapsed="false">
      <c r="B125" s="161"/>
      <c r="D125" s="162" t="s">
        <v>76</v>
      </c>
      <c r="E125" s="163" t="s">
        <v>161</v>
      </c>
      <c r="F125" s="163" t="s">
        <v>162</v>
      </c>
      <c r="I125" s="164"/>
      <c r="J125" s="165" t="n">
        <f aca="false">BK125</f>
        <v>0</v>
      </c>
      <c r="L125" s="161"/>
      <c r="M125" s="166"/>
      <c r="P125" s="167" t="n">
        <f aca="false">P126</f>
        <v>0</v>
      </c>
      <c r="R125" s="167" t="n">
        <f aca="false">R126</f>
        <v>0</v>
      </c>
      <c r="T125" s="168" t="n">
        <f aca="false">T126</f>
        <v>0</v>
      </c>
      <c r="AR125" s="162" t="s">
        <v>84</v>
      </c>
      <c r="AT125" s="169" t="s">
        <v>76</v>
      </c>
      <c r="AU125" s="169" t="s">
        <v>77</v>
      </c>
      <c r="AY125" s="162" t="s">
        <v>163</v>
      </c>
      <c r="BK125" s="170" t="n">
        <f aca="false">BK126</f>
        <v>0</v>
      </c>
    </row>
    <row r="126" s="160" customFormat="true" ht="22.9" hidden="false" customHeight="true" outlineLevel="0" collapsed="false">
      <c r="B126" s="161"/>
      <c r="D126" s="162" t="s">
        <v>76</v>
      </c>
      <c r="E126" s="171" t="s">
        <v>217</v>
      </c>
      <c r="F126" s="171" t="s">
        <v>315</v>
      </c>
      <c r="I126" s="164"/>
      <c r="J126" s="172" t="n">
        <f aca="false">BK126</f>
        <v>0</v>
      </c>
      <c r="L126" s="161"/>
      <c r="M126" s="166"/>
      <c r="P126" s="167" t="n">
        <f aca="false">SUM(P127:P130)</f>
        <v>0</v>
      </c>
      <c r="R126" s="167" t="n">
        <f aca="false">SUM(R127:R130)</f>
        <v>0</v>
      </c>
      <c r="T126" s="168" t="n">
        <f aca="false">SUM(T127:T130)</f>
        <v>0</v>
      </c>
      <c r="AR126" s="162" t="s">
        <v>84</v>
      </c>
      <c r="AT126" s="169" t="s">
        <v>76</v>
      </c>
      <c r="AU126" s="169" t="s">
        <v>84</v>
      </c>
      <c r="AY126" s="162" t="s">
        <v>163</v>
      </c>
      <c r="BK126" s="170" t="n">
        <f aca="false">SUM(BK127:BK130)</f>
        <v>0</v>
      </c>
    </row>
    <row r="127" s="22" customFormat="true" ht="24.2" hidden="false" customHeight="true" outlineLevel="0" collapsed="false">
      <c r="B127" s="173"/>
      <c r="C127" s="174" t="s">
        <v>84</v>
      </c>
      <c r="D127" s="174" t="s">
        <v>165</v>
      </c>
      <c r="E127" s="175" t="s">
        <v>939</v>
      </c>
      <c r="F127" s="176" t="s">
        <v>940</v>
      </c>
      <c r="G127" s="177" t="s">
        <v>941</v>
      </c>
      <c r="H127" s="178" t="n">
        <v>120</v>
      </c>
      <c r="I127" s="179"/>
      <c r="J127" s="178" t="n">
        <f aca="false">ROUND(I127*H127,3)</f>
        <v>0</v>
      </c>
      <c r="K127" s="180"/>
      <c r="L127" s="23"/>
      <c r="M127" s="181"/>
      <c r="N127" s="182" t="s">
        <v>42</v>
      </c>
      <c r="P127" s="183" t="n">
        <f aca="false">O127*H127</f>
        <v>0</v>
      </c>
      <c r="Q127" s="183" t="n">
        <v>0</v>
      </c>
      <c r="R127" s="183" t="n">
        <f aca="false">Q127*H127</f>
        <v>0</v>
      </c>
      <c r="S127" s="183" t="n">
        <v>0</v>
      </c>
      <c r="T127" s="184" t="n">
        <f aca="false">S127*H127</f>
        <v>0</v>
      </c>
      <c r="AR127" s="185" t="s">
        <v>169</v>
      </c>
      <c r="AT127" s="185" t="s">
        <v>165</v>
      </c>
      <c r="AU127" s="185" t="s">
        <v>90</v>
      </c>
      <c r="AY127" s="3" t="s">
        <v>163</v>
      </c>
      <c r="BE127" s="186" t="n">
        <f aca="false">IF(N127="základná",J127,0)</f>
        <v>0</v>
      </c>
      <c r="BF127" s="186" t="n">
        <f aca="false">IF(N127="znížená",J127,0)</f>
        <v>0</v>
      </c>
      <c r="BG127" s="186" t="n">
        <f aca="false">IF(N127="zákl. prenesená",J127,0)</f>
        <v>0</v>
      </c>
      <c r="BH127" s="186" t="n">
        <f aca="false">IF(N127="zníž. prenesená",J127,0)</f>
        <v>0</v>
      </c>
      <c r="BI127" s="186" t="n">
        <f aca="false">IF(N127="nulová",J127,0)</f>
        <v>0</v>
      </c>
      <c r="BJ127" s="3" t="s">
        <v>90</v>
      </c>
      <c r="BK127" s="187" t="n">
        <f aca="false">ROUND(I127*H127,3)</f>
        <v>0</v>
      </c>
      <c r="BL127" s="3" t="s">
        <v>169</v>
      </c>
      <c r="BM127" s="185" t="s">
        <v>90</v>
      </c>
    </row>
    <row r="128" s="22" customFormat="true" ht="24.2" hidden="false" customHeight="true" outlineLevel="0" collapsed="false">
      <c r="B128" s="173"/>
      <c r="C128" s="174" t="s">
        <v>90</v>
      </c>
      <c r="D128" s="174" t="s">
        <v>165</v>
      </c>
      <c r="E128" s="175" t="s">
        <v>942</v>
      </c>
      <c r="F128" s="176" t="s">
        <v>943</v>
      </c>
      <c r="G128" s="177" t="s">
        <v>168</v>
      </c>
      <c r="H128" s="178" t="n">
        <v>0.016</v>
      </c>
      <c r="I128" s="179"/>
      <c r="J128" s="178" t="n">
        <f aca="false">ROUND(I128*H128,3)</f>
        <v>0</v>
      </c>
      <c r="K128" s="180"/>
      <c r="L128" s="23"/>
      <c r="M128" s="181"/>
      <c r="N128" s="182" t="s">
        <v>42</v>
      </c>
      <c r="P128" s="183" t="n">
        <f aca="false">O128*H128</f>
        <v>0</v>
      </c>
      <c r="Q128" s="183" t="n">
        <v>0</v>
      </c>
      <c r="R128" s="183" t="n">
        <f aca="false">Q128*H128</f>
        <v>0</v>
      </c>
      <c r="S128" s="183" t="n">
        <v>0</v>
      </c>
      <c r="T128" s="184" t="n">
        <f aca="false">S128*H128</f>
        <v>0</v>
      </c>
      <c r="AR128" s="185" t="s">
        <v>169</v>
      </c>
      <c r="AT128" s="185" t="s">
        <v>165</v>
      </c>
      <c r="AU128" s="185" t="s">
        <v>90</v>
      </c>
      <c r="AY128" s="3" t="s">
        <v>163</v>
      </c>
      <c r="BE128" s="186" t="n">
        <f aca="false">IF(N128="základná",J128,0)</f>
        <v>0</v>
      </c>
      <c r="BF128" s="186" t="n">
        <f aca="false">IF(N128="znížená",J128,0)</f>
        <v>0</v>
      </c>
      <c r="BG128" s="186" t="n">
        <f aca="false">IF(N128="zákl. prenesená",J128,0)</f>
        <v>0</v>
      </c>
      <c r="BH128" s="186" t="n">
        <f aca="false">IF(N128="zníž. prenesená",J128,0)</f>
        <v>0</v>
      </c>
      <c r="BI128" s="186" t="n">
        <f aca="false">IF(N128="nulová",J128,0)</f>
        <v>0</v>
      </c>
      <c r="BJ128" s="3" t="s">
        <v>90</v>
      </c>
      <c r="BK128" s="187" t="n">
        <f aca="false">ROUND(I128*H128,3)</f>
        <v>0</v>
      </c>
      <c r="BL128" s="3" t="s">
        <v>169</v>
      </c>
      <c r="BM128" s="185" t="s">
        <v>169</v>
      </c>
    </row>
    <row r="129" s="22" customFormat="true" ht="24.2" hidden="false" customHeight="true" outlineLevel="0" collapsed="false">
      <c r="B129" s="173"/>
      <c r="C129" s="174" t="s">
        <v>178</v>
      </c>
      <c r="D129" s="174" t="s">
        <v>165</v>
      </c>
      <c r="E129" s="175" t="s">
        <v>375</v>
      </c>
      <c r="F129" s="176" t="s">
        <v>376</v>
      </c>
      <c r="G129" s="177" t="s">
        <v>168</v>
      </c>
      <c r="H129" s="178" t="n">
        <v>0.016</v>
      </c>
      <c r="I129" s="179"/>
      <c r="J129" s="178" t="n">
        <f aca="false">ROUND(I129*H129,3)</f>
        <v>0</v>
      </c>
      <c r="K129" s="180"/>
      <c r="L129" s="23"/>
      <c r="M129" s="181"/>
      <c r="N129" s="182" t="s">
        <v>42</v>
      </c>
      <c r="P129" s="183" t="n">
        <f aca="false">O129*H129</f>
        <v>0</v>
      </c>
      <c r="Q129" s="183" t="n">
        <v>0</v>
      </c>
      <c r="R129" s="183" t="n">
        <f aca="false">Q129*H129</f>
        <v>0</v>
      </c>
      <c r="S129" s="183" t="n">
        <v>0</v>
      </c>
      <c r="T129" s="184" t="n">
        <f aca="false">S129*H129</f>
        <v>0</v>
      </c>
      <c r="AR129" s="185" t="s">
        <v>169</v>
      </c>
      <c r="AT129" s="185" t="s">
        <v>165</v>
      </c>
      <c r="AU129" s="185" t="s">
        <v>90</v>
      </c>
      <c r="AY129" s="3" t="s">
        <v>163</v>
      </c>
      <c r="BE129" s="186" t="n">
        <f aca="false">IF(N129="základná",J129,0)</f>
        <v>0</v>
      </c>
      <c r="BF129" s="186" t="n">
        <f aca="false">IF(N129="znížená",J129,0)</f>
        <v>0</v>
      </c>
      <c r="BG129" s="186" t="n">
        <f aca="false">IF(N129="zákl. prenesená",J129,0)</f>
        <v>0</v>
      </c>
      <c r="BH129" s="186" t="n">
        <f aca="false">IF(N129="zníž. prenesená",J129,0)</f>
        <v>0</v>
      </c>
      <c r="BI129" s="186" t="n">
        <f aca="false">IF(N129="nulová",J129,0)</f>
        <v>0</v>
      </c>
      <c r="BJ129" s="3" t="s">
        <v>90</v>
      </c>
      <c r="BK129" s="187" t="n">
        <f aca="false">ROUND(I129*H129,3)</f>
        <v>0</v>
      </c>
      <c r="BL129" s="3" t="s">
        <v>169</v>
      </c>
      <c r="BM129" s="185" t="s">
        <v>198</v>
      </c>
    </row>
    <row r="130" s="22" customFormat="true" ht="24.2" hidden="false" customHeight="true" outlineLevel="0" collapsed="false">
      <c r="B130" s="173"/>
      <c r="C130" s="174" t="s">
        <v>169</v>
      </c>
      <c r="D130" s="174" t="s">
        <v>165</v>
      </c>
      <c r="E130" s="175" t="s">
        <v>379</v>
      </c>
      <c r="F130" s="176" t="s">
        <v>944</v>
      </c>
      <c r="G130" s="177" t="s">
        <v>168</v>
      </c>
      <c r="H130" s="178" t="n">
        <v>0.016</v>
      </c>
      <c r="I130" s="179"/>
      <c r="J130" s="178" t="n">
        <f aca="false">ROUND(I130*H130,3)</f>
        <v>0</v>
      </c>
      <c r="K130" s="180"/>
      <c r="L130" s="23"/>
      <c r="M130" s="181"/>
      <c r="N130" s="182" t="s">
        <v>42</v>
      </c>
      <c r="P130" s="183" t="n">
        <f aca="false">O130*H130</f>
        <v>0</v>
      </c>
      <c r="Q130" s="183" t="n">
        <v>0</v>
      </c>
      <c r="R130" s="183" t="n">
        <f aca="false">Q130*H130</f>
        <v>0</v>
      </c>
      <c r="S130" s="183" t="n">
        <v>0</v>
      </c>
      <c r="T130" s="184" t="n">
        <f aca="false">S130*H130</f>
        <v>0</v>
      </c>
      <c r="AR130" s="185" t="s">
        <v>169</v>
      </c>
      <c r="AT130" s="185" t="s">
        <v>165</v>
      </c>
      <c r="AU130" s="185" t="s">
        <v>90</v>
      </c>
      <c r="AY130" s="3" t="s">
        <v>163</v>
      </c>
      <c r="BE130" s="186" t="n">
        <f aca="false">IF(N130="základná",J130,0)</f>
        <v>0</v>
      </c>
      <c r="BF130" s="186" t="n">
        <f aca="false">IF(N130="znížená",J130,0)</f>
        <v>0</v>
      </c>
      <c r="BG130" s="186" t="n">
        <f aca="false">IF(N130="zákl. prenesená",J130,0)</f>
        <v>0</v>
      </c>
      <c r="BH130" s="186" t="n">
        <f aca="false">IF(N130="zníž. prenesená",J130,0)</f>
        <v>0</v>
      </c>
      <c r="BI130" s="186" t="n">
        <f aca="false">IF(N130="nulová",J130,0)</f>
        <v>0</v>
      </c>
      <c r="BJ130" s="3" t="s">
        <v>90</v>
      </c>
      <c r="BK130" s="187" t="n">
        <f aca="false">ROUND(I130*H130,3)</f>
        <v>0</v>
      </c>
      <c r="BL130" s="3" t="s">
        <v>169</v>
      </c>
      <c r="BM130" s="185" t="s">
        <v>213</v>
      </c>
    </row>
    <row r="131" s="160" customFormat="true" ht="25.9" hidden="false" customHeight="true" outlineLevel="0" collapsed="false">
      <c r="B131" s="161"/>
      <c r="D131" s="162" t="s">
        <v>76</v>
      </c>
      <c r="E131" s="163" t="s">
        <v>393</v>
      </c>
      <c r="F131" s="163" t="s">
        <v>394</v>
      </c>
      <c r="I131" s="164"/>
      <c r="J131" s="165" t="n">
        <f aca="false">BK131</f>
        <v>0</v>
      </c>
      <c r="L131" s="161"/>
      <c r="M131" s="166"/>
      <c r="P131" s="167" t="n">
        <f aca="false">P132</f>
        <v>0</v>
      </c>
      <c r="R131" s="167" t="n">
        <f aca="false">R132</f>
        <v>0</v>
      </c>
      <c r="T131" s="168" t="n">
        <f aca="false">T132</f>
        <v>0</v>
      </c>
      <c r="AR131" s="162" t="s">
        <v>90</v>
      </c>
      <c r="AT131" s="169" t="s">
        <v>76</v>
      </c>
      <c r="AU131" s="169" t="s">
        <v>77</v>
      </c>
      <c r="AY131" s="162" t="s">
        <v>163</v>
      </c>
      <c r="BK131" s="170" t="n">
        <f aca="false">BK132</f>
        <v>0</v>
      </c>
    </row>
    <row r="132" s="160" customFormat="true" ht="22.9" hidden="false" customHeight="true" outlineLevel="0" collapsed="false">
      <c r="B132" s="161"/>
      <c r="D132" s="162" t="s">
        <v>76</v>
      </c>
      <c r="E132" s="171" t="s">
        <v>447</v>
      </c>
      <c r="F132" s="171" t="s">
        <v>945</v>
      </c>
      <c r="I132" s="164"/>
      <c r="J132" s="172" t="n">
        <f aca="false">BK132</f>
        <v>0</v>
      </c>
      <c r="L132" s="161"/>
      <c r="M132" s="166"/>
      <c r="P132" s="167" t="n">
        <f aca="false">SUM(P133:P136)</f>
        <v>0</v>
      </c>
      <c r="R132" s="167" t="n">
        <f aca="false">SUM(R133:R136)</f>
        <v>0</v>
      </c>
      <c r="T132" s="168" t="n">
        <f aca="false">SUM(T133:T136)</f>
        <v>0</v>
      </c>
      <c r="AR132" s="162" t="s">
        <v>90</v>
      </c>
      <c r="AT132" s="169" t="s">
        <v>76</v>
      </c>
      <c r="AU132" s="169" t="s">
        <v>84</v>
      </c>
      <c r="AY132" s="162" t="s">
        <v>163</v>
      </c>
      <c r="BK132" s="170" t="n">
        <f aca="false">SUM(BK133:BK136)</f>
        <v>0</v>
      </c>
    </row>
    <row r="133" s="22" customFormat="true" ht="24.2" hidden="false" customHeight="true" outlineLevel="0" collapsed="false">
      <c r="B133" s="173"/>
      <c r="C133" s="174" t="s">
        <v>190</v>
      </c>
      <c r="D133" s="174" t="s">
        <v>165</v>
      </c>
      <c r="E133" s="175" t="s">
        <v>946</v>
      </c>
      <c r="F133" s="176" t="s">
        <v>947</v>
      </c>
      <c r="G133" s="177" t="s">
        <v>323</v>
      </c>
      <c r="H133" s="178" t="n">
        <v>2</v>
      </c>
      <c r="I133" s="179"/>
      <c r="J133" s="178" t="n">
        <f aca="false">ROUND(I133*H133,3)</f>
        <v>0</v>
      </c>
      <c r="K133" s="180"/>
      <c r="L133" s="23"/>
      <c r="M133" s="181"/>
      <c r="N133" s="182" t="s">
        <v>42</v>
      </c>
      <c r="P133" s="183" t="n">
        <f aca="false">O133*H133</f>
        <v>0</v>
      </c>
      <c r="Q133" s="183" t="n">
        <v>0</v>
      </c>
      <c r="R133" s="183" t="n">
        <f aca="false">Q133*H133</f>
        <v>0</v>
      </c>
      <c r="S133" s="183" t="n">
        <v>0</v>
      </c>
      <c r="T133" s="184" t="n">
        <f aca="false">S133*H133</f>
        <v>0</v>
      </c>
      <c r="AR133" s="185" t="s">
        <v>252</v>
      </c>
      <c r="AT133" s="185" t="s">
        <v>165</v>
      </c>
      <c r="AU133" s="185" t="s">
        <v>90</v>
      </c>
      <c r="AY133" s="3" t="s">
        <v>163</v>
      </c>
      <c r="BE133" s="186" t="n">
        <f aca="false">IF(N133="základná",J133,0)</f>
        <v>0</v>
      </c>
      <c r="BF133" s="186" t="n">
        <f aca="false">IF(N133="znížená",J133,0)</f>
        <v>0</v>
      </c>
      <c r="BG133" s="186" t="n">
        <f aca="false">IF(N133="zákl. prenesená",J133,0)</f>
        <v>0</v>
      </c>
      <c r="BH133" s="186" t="n">
        <f aca="false">IF(N133="zníž. prenesená",J133,0)</f>
        <v>0</v>
      </c>
      <c r="BI133" s="186" t="n">
        <f aca="false">IF(N133="nulová",J133,0)</f>
        <v>0</v>
      </c>
      <c r="BJ133" s="3" t="s">
        <v>90</v>
      </c>
      <c r="BK133" s="187" t="n">
        <f aca="false">ROUND(I133*H133,3)</f>
        <v>0</v>
      </c>
      <c r="BL133" s="3" t="s">
        <v>252</v>
      </c>
      <c r="BM133" s="185" t="s">
        <v>222</v>
      </c>
    </row>
    <row r="134" s="22" customFormat="true" ht="24.2" hidden="false" customHeight="true" outlineLevel="0" collapsed="false">
      <c r="B134" s="173"/>
      <c r="C134" s="174" t="s">
        <v>198</v>
      </c>
      <c r="D134" s="174" t="s">
        <v>165</v>
      </c>
      <c r="E134" s="175" t="s">
        <v>948</v>
      </c>
      <c r="F134" s="176" t="s">
        <v>949</v>
      </c>
      <c r="G134" s="177" t="s">
        <v>323</v>
      </c>
      <c r="H134" s="178" t="n">
        <v>4</v>
      </c>
      <c r="I134" s="179"/>
      <c r="J134" s="178" t="n">
        <f aca="false">ROUND(I134*H134,3)</f>
        <v>0</v>
      </c>
      <c r="K134" s="180"/>
      <c r="L134" s="23"/>
      <c r="M134" s="181"/>
      <c r="N134" s="182" t="s">
        <v>42</v>
      </c>
      <c r="P134" s="183" t="n">
        <f aca="false">O134*H134</f>
        <v>0</v>
      </c>
      <c r="Q134" s="183" t="n">
        <v>0</v>
      </c>
      <c r="R134" s="183" t="n">
        <f aca="false">Q134*H134</f>
        <v>0</v>
      </c>
      <c r="S134" s="183" t="n">
        <v>0</v>
      </c>
      <c r="T134" s="184" t="n">
        <f aca="false">S134*H134</f>
        <v>0</v>
      </c>
      <c r="AR134" s="185" t="s">
        <v>252</v>
      </c>
      <c r="AT134" s="185" t="s">
        <v>165</v>
      </c>
      <c r="AU134" s="185" t="s">
        <v>90</v>
      </c>
      <c r="AY134" s="3" t="s">
        <v>163</v>
      </c>
      <c r="BE134" s="186" t="n">
        <f aca="false">IF(N134="základná",J134,0)</f>
        <v>0</v>
      </c>
      <c r="BF134" s="186" t="n">
        <f aca="false">IF(N134="znížená",J134,0)</f>
        <v>0</v>
      </c>
      <c r="BG134" s="186" t="n">
        <f aca="false">IF(N134="zákl. prenesená",J134,0)</f>
        <v>0</v>
      </c>
      <c r="BH134" s="186" t="n">
        <f aca="false">IF(N134="zníž. prenesená",J134,0)</f>
        <v>0</v>
      </c>
      <c r="BI134" s="186" t="n">
        <f aca="false">IF(N134="nulová",J134,0)</f>
        <v>0</v>
      </c>
      <c r="BJ134" s="3" t="s">
        <v>90</v>
      </c>
      <c r="BK134" s="187" t="n">
        <f aca="false">ROUND(I134*H134,3)</f>
        <v>0</v>
      </c>
      <c r="BL134" s="3" t="s">
        <v>252</v>
      </c>
      <c r="BM134" s="185" t="s">
        <v>233</v>
      </c>
    </row>
    <row r="135" s="22" customFormat="true" ht="21.75" hidden="false" customHeight="true" outlineLevel="0" collapsed="false">
      <c r="B135" s="173"/>
      <c r="C135" s="174" t="s">
        <v>207</v>
      </c>
      <c r="D135" s="174" t="s">
        <v>165</v>
      </c>
      <c r="E135" s="175" t="s">
        <v>950</v>
      </c>
      <c r="F135" s="176" t="s">
        <v>951</v>
      </c>
      <c r="G135" s="177" t="s">
        <v>182</v>
      </c>
      <c r="H135" s="178" t="n">
        <v>2</v>
      </c>
      <c r="I135" s="179"/>
      <c r="J135" s="178" t="n">
        <f aca="false">ROUND(I135*H135,3)</f>
        <v>0</v>
      </c>
      <c r="K135" s="180"/>
      <c r="L135" s="23"/>
      <c r="M135" s="181"/>
      <c r="N135" s="182" t="s">
        <v>42</v>
      </c>
      <c r="P135" s="183" t="n">
        <f aca="false">O135*H135</f>
        <v>0</v>
      </c>
      <c r="Q135" s="183" t="n">
        <v>0</v>
      </c>
      <c r="R135" s="183" t="n">
        <f aca="false">Q135*H135</f>
        <v>0</v>
      </c>
      <c r="S135" s="183" t="n">
        <v>0</v>
      </c>
      <c r="T135" s="184" t="n">
        <f aca="false">S135*H135</f>
        <v>0</v>
      </c>
      <c r="AR135" s="185" t="s">
        <v>252</v>
      </c>
      <c r="AT135" s="185" t="s">
        <v>165</v>
      </c>
      <c r="AU135" s="185" t="s">
        <v>90</v>
      </c>
      <c r="AY135" s="3" t="s">
        <v>163</v>
      </c>
      <c r="BE135" s="186" t="n">
        <f aca="false">IF(N135="základná",J135,0)</f>
        <v>0</v>
      </c>
      <c r="BF135" s="186" t="n">
        <f aca="false">IF(N135="znížená",J135,0)</f>
        <v>0</v>
      </c>
      <c r="BG135" s="186" t="n">
        <f aca="false">IF(N135="zákl. prenesená",J135,0)</f>
        <v>0</v>
      </c>
      <c r="BH135" s="186" t="n">
        <f aca="false">IF(N135="zníž. prenesená",J135,0)</f>
        <v>0</v>
      </c>
      <c r="BI135" s="186" t="n">
        <f aca="false">IF(N135="nulová",J135,0)</f>
        <v>0</v>
      </c>
      <c r="BJ135" s="3" t="s">
        <v>90</v>
      </c>
      <c r="BK135" s="187" t="n">
        <f aca="false">ROUND(I135*H135,3)</f>
        <v>0</v>
      </c>
      <c r="BL135" s="3" t="s">
        <v>252</v>
      </c>
      <c r="BM135" s="185" t="s">
        <v>243</v>
      </c>
    </row>
    <row r="136" s="22" customFormat="true" ht="33" hidden="false" customHeight="true" outlineLevel="0" collapsed="false">
      <c r="B136" s="173"/>
      <c r="C136" s="174" t="s">
        <v>213</v>
      </c>
      <c r="D136" s="174" t="s">
        <v>165</v>
      </c>
      <c r="E136" s="175" t="s">
        <v>952</v>
      </c>
      <c r="F136" s="176" t="s">
        <v>953</v>
      </c>
      <c r="G136" s="177" t="s">
        <v>182</v>
      </c>
      <c r="H136" s="178" t="n">
        <v>4</v>
      </c>
      <c r="I136" s="179"/>
      <c r="J136" s="178" t="n">
        <f aca="false">ROUND(I136*H136,3)</f>
        <v>0</v>
      </c>
      <c r="K136" s="180"/>
      <c r="L136" s="23"/>
      <c r="M136" s="222"/>
      <c r="N136" s="223" t="s">
        <v>42</v>
      </c>
      <c r="O136" s="224"/>
      <c r="P136" s="225" t="n">
        <f aca="false">O136*H136</f>
        <v>0</v>
      </c>
      <c r="Q136" s="225" t="n">
        <v>0</v>
      </c>
      <c r="R136" s="225" t="n">
        <f aca="false">Q136*H136</f>
        <v>0</v>
      </c>
      <c r="S136" s="225" t="n">
        <v>0</v>
      </c>
      <c r="T136" s="226" t="n">
        <f aca="false">S136*H136</f>
        <v>0</v>
      </c>
      <c r="AR136" s="185" t="s">
        <v>252</v>
      </c>
      <c r="AT136" s="185" t="s">
        <v>165</v>
      </c>
      <c r="AU136" s="185" t="s">
        <v>90</v>
      </c>
      <c r="AY136" s="3" t="s">
        <v>163</v>
      </c>
      <c r="BE136" s="186" t="n">
        <f aca="false">IF(N136="základná",J136,0)</f>
        <v>0</v>
      </c>
      <c r="BF136" s="186" t="n">
        <f aca="false">IF(N136="znížená",J136,0)</f>
        <v>0</v>
      </c>
      <c r="BG136" s="186" t="n">
        <f aca="false">IF(N136="zákl. prenesená",J136,0)</f>
        <v>0</v>
      </c>
      <c r="BH136" s="186" t="n">
        <f aca="false">IF(N136="zníž. prenesená",J136,0)</f>
        <v>0</v>
      </c>
      <c r="BI136" s="186" t="n">
        <f aca="false">IF(N136="nulová",J136,0)</f>
        <v>0</v>
      </c>
      <c r="BJ136" s="3" t="s">
        <v>90</v>
      </c>
      <c r="BK136" s="187" t="n">
        <f aca="false">ROUND(I136*H136,3)</f>
        <v>0</v>
      </c>
      <c r="BL136" s="3" t="s">
        <v>252</v>
      </c>
      <c r="BM136" s="185" t="s">
        <v>252</v>
      </c>
    </row>
    <row r="137" s="22" customFormat="true" ht="6.95" hidden="false" customHeight="true" outlineLevel="0" collapsed="false">
      <c r="B137" s="47"/>
      <c r="C137" s="48"/>
      <c r="D137" s="48"/>
      <c r="E137" s="48"/>
      <c r="F137" s="48"/>
      <c r="G137" s="48"/>
      <c r="H137" s="48"/>
      <c r="I137" s="48"/>
      <c r="J137" s="48"/>
      <c r="K137" s="48"/>
      <c r="L137" s="23"/>
    </row>
  </sheetData>
  <autoFilter ref="C123:K136"/>
  <mergeCells count="12"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tToWidth="1" fitToHeight="100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LibreOffice/7.1.1.2$Windows_x86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2024-07-23T11:56:48Z</dcterms:created>
  <dc:creator>Igor Janecka</dc:creator>
  <dc:description/>
  <dc:language>sk-SK</dc:language>
  <cp:lastModifiedBy/>
  <dcterms:modified xsi:type="dcterms:W3CDTF">2024-07-25T10:55:52Z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