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artina_vesela_bratislava_sk/Documents/Veselá ZZZ – new/OVS paravány/"/>
    </mc:Choice>
  </mc:AlternateContent>
  <xr:revisionPtr revIDLastSave="51" documentId="8_{63DDB679-6010-4DF5-A774-B70F9BC26E47}" xr6:coauthVersionLast="47" xr6:coauthVersionMax="47" xr10:uidLastSave="{5E102B45-E677-4AEB-A0F0-0F3BBC9BAB9C}"/>
  <bookViews>
    <workbookView xWindow="57480" yWindow="-120" windowWidth="29040" windowHeight="15840" firstSheet="1" activeTab="1" xr2:uid="{89D3062A-3E8C-407B-A16C-9D1AA0F43D56}"/>
  </bookViews>
  <sheets>
    <sheet name="Zákl. nastavenie" sheetId="7" state="hidden" r:id="rId1"/>
    <sheet name="Ponuka" sheetId="10" r:id="rId2"/>
    <sheet name="Osobné postavenie" sheetId="11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  <definedName name="_xlnm.Print_Area" localSheetId="1">Ponuka!$A$2:$G$27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0" l="1"/>
  <c r="F23" i="10" s="1"/>
  <c r="E24" i="10"/>
  <c r="F24" i="10" s="1"/>
  <c r="B21" i="10"/>
  <c r="C19" i="10"/>
  <c r="E35" i="7"/>
  <c r="E36" i="7"/>
  <c r="E50" i="7"/>
  <c r="E49" i="7"/>
  <c r="E37" i="7"/>
  <c r="G34" i="7"/>
  <c r="H34" i="7" s="1"/>
  <c r="E21" i="10"/>
  <c r="E25" i="10"/>
  <c r="F25" i="10" s="1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H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F26" i="10" l="1"/>
  <c r="J49" i="7"/>
  <c r="F34" i="7"/>
  <c r="F49" i="7"/>
  <c r="H14" i="7" l="1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I4" i="7"/>
  <c r="C27" i="10" s="1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<sst xmlns="http://schemas.openxmlformats.org/spreadsheetml/2006/main" count="157" uniqueCount="105">
  <si>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</si>
  <si>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</si>
  <si>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</si>
  <si>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</si>
  <si>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</si>
  <si>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</si>
  <si>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</si>
  <si>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</si>
  <si>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</si>
  <si>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</si>
  <si>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</si>
  <si>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</si>
  <si>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</si>
  <si>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</si>
  <si>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</si>
  <si>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</si>
  <si>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</si>
  <si>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</si>
  <si>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</si>
  <si>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</si>
  <si>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</si>
  <si>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</si>
  <si>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</si>
  <si>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</si>
  <si>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</si>
  <si>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</si>
  <si>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</si>
  <si>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</si>
  <si>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</si>
  <si>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</si>
  <si>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</si>
  <si>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</si>
  <si>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</si>
  <si>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</si>
  <si>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</si>
  <si>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</si>
  <si>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</si>
  <si>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</si>
  <si>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</si>
  <si>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</si>
  <si>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</si>
  <si>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</si>
  <si>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kusov</t>
  </si>
  <si>
    <t>Výška DPH</t>
  </si>
  <si>
    <t>Suma v EUR s DPH na všetky kusy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</si>
  <si>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</si>
  <si>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</si>
  <si>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</si>
  <si>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</si>
  <si>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</si>
  <si>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</si>
  <si>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</si>
  <si>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</si>
  <si>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</si>
  <si>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</si>
  <si>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</si>
  <si>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</si>
  <si>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</si>
  <si>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</si>
  <si>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</si>
  <si>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</si>
  <si>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</si>
  <si>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</si>
  <si>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</si>
  <si>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</si>
  <si>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</si>
  <si>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</si>
  <si>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</si>
  <si>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</si>
  <si>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</si>
  <si>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</si>
  <si>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</si>
  <si>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</si>
  <si>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</si>
  <si>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</si>
  <si>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</si>
  <si>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</si>
  <si>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</si>
  <si>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Kritérium č. 1:</t>
  </si>
  <si>
    <t>žiadna</t>
  </si>
  <si>
    <t>Záruka navyše</t>
  </si>
  <si>
    <t>mesiace</t>
  </si>
  <si>
    <t>čím viac, tým lepšie</t>
  </si>
  <si>
    <t>Cena celkom</t>
  </si>
  <si>
    <t>Som platcom DPH</t>
  </si>
  <si>
    <t>Lehota dodania</t>
  </si>
  <si>
    <t>kalendárne dni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</si>
  <si>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</si>
  <si>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</si>
  <si>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</si>
  <si>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</si>
  <si>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</si>
  <si>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</si>
  <si>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</si>
  <si>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V prípade, že vyššie nie sú uvedené žiadne osoby, čestne prehlasujem, že žiadne takéto osoby v našej spoločnosti nepôsobia.</t>
  </si>
  <si>
    <t>Príloha č. 2 - Ponuka v zákazke „Výzva č. 67 - Akustické paravány“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</si>
  <si>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</si>
  <si>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</si>
  <si>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Cena za Paraván akustický typ I.</t>
  </si>
  <si>
    <t>Cena za Paraván akustický typ II.</t>
  </si>
  <si>
    <t>Akustický panel na stenu</t>
  </si>
  <si>
    <t>Pomocné kritérium na hodnotenie ponúk v prípade rovnosti ponúk</t>
  </si>
  <si>
    <t>Lehota dodania (v kalendárnych dňoch)*</t>
  </si>
  <si>
    <t>*Max. lehota dodania je 30 kalendárnych dní a preto pomocné kritérium môže byť rovné alebo nižšie ako táto max. hodnota.</t>
  </si>
  <si>
    <t>Suma v EUR bez DPH za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</si>
</sst>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4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57" xfId="0" applyFont="1" applyBorder="1" applyAlignment="1">
      <alignment horizontal="center" vertical="center"/>
    </xf>
    <xf numFmtId="0" fontId="7" fillId="0" borderId="38" xfId="0" applyFont="1" applyBorder="1" applyAlignment="1">
      <alignment horizontal="justify" vertical="center"/>
    </xf>
    <xf numFmtId="0" fontId="0" fillId="0" borderId="38" xfId="0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2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left" wrapText="1" indent="1"/>
    </xf>
    <xf numFmtId="0" fontId="7" fillId="0" borderId="39" xfId="0" applyFont="1" applyBorder="1" applyAlignment="1">
      <alignment vertical="center"/>
    </xf>
    <xf numFmtId="0" fontId="0" fillId="0" borderId="38" xfId="0" applyBorder="1" applyAlignment="1">
      <alignment horizontal="left" vertical="center" indent="1"/>
    </xf>
    <xf numFmtId="0" fontId="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justify" vertical="center"/>
    </xf>
    <xf numFmtId="0" fontId="0" fillId="0" borderId="39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3" xfId="0" applyFill="1" applyBorder="1" applyAlignment="1" applyProtection="1">
      <alignment horizontal="center" wrapText="1"/>
      <protection hidden="1"/>
    </xf>
    <xf numFmtId="0" fontId="2" fillId="5" borderId="44" xfId="0" applyFont="1" applyFill="1" applyBorder="1" applyAlignment="1" applyProtection="1">
      <alignment wrapText="1"/>
      <protection hidden="1"/>
    </xf>
    <xf numFmtId="0" fontId="2" fillId="5" borderId="45" xfId="0" applyFont="1" applyFill="1" applyBorder="1" applyAlignment="1" applyProtection="1">
      <alignment wrapText="1"/>
      <protection hidden="1"/>
    </xf>
    <xf numFmtId="0" fontId="2" fillId="5" borderId="46" xfId="0" applyFont="1" applyFill="1" applyBorder="1" applyAlignment="1" applyProtection="1">
      <alignment wrapText="1"/>
      <protection hidden="1"/>
    </xf>
    <xf numFmtId="0" fontId="2" fillId="5" borderId="41" xfId="0" applyFont="1" applyFill="1" applyBorder="1" applyAlignment="1" applyProtection="1">
      <alignment wrapText="1"/>
      <protection hidden="1"/>
    </xf>
    <xf numFmtId="0" fontId="2" fillId="5" borderId="43" xfId="0" applyFont="1" applyFill="1" applyBorder="1" applyAlignment="1" applyProtection="1">
      <alignment wrapText="1"/>
      <protection hidden="1"/>
    </xf>
    <xf numFmtId="0" fontId="0" fillId="5" borderId="38" xfId="0" applyFill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wrapText="1"/>
      <protection locked="0" hidden="1"/>
    </xf>
    <xf numFmtId="0" fontId="0" fillId="0" borderId="32" xfId="0" applyBorder="1" applyAlignment="1" applyProtection="1">
      <alignment wrapText="1"/>
      <protection locked="0" hidden="1"/>
    </xf>
    <xf numFmtId="2" fontId="0" fillId="0" borderId="32" xfId="4" applyNumberFormat="1" applyFont="1" applyFill="1" applyBorder="1" applyAlignment="1" applyProtection="1">
      <alignment wrapText="1"/>
      <protection locked="0" hidden="1"/>
    </xf>
    <xf numFmtId="0" fontId="1" fillId="0" borderId="32" xfId="2" applyFont="1" applyFill="1" applyBorder="1" applyProtection="1">
      <protection locked="0" hidden="1"/>
    </xf>
    <xf numFmtId="2" fontId="0" fillId="0" borderId="48" xfId="4" applyNumberFormat="1" applyFont="1" applyFill="1" applyBorder="1" applyAlignment="1" applyProtection="1">
      <alignment wrapText="1"/>
      <protection locked="0" hidden="1"/>
    </xf>
    <xf numFmtId="2" fontId="0" fillId="5" borderId="48" xfId="0" applyNumberFormat="1" applyFill="1" applyBorder="1" applyProtection="1">
      <protection hidden="1"/>
    </xf>
    <xf numFmtId="2" fontId="0" fillId="5" borderId="21" xfId="0" applyNumberFormat="1" applyFill="1" applyBorder="1" applyProtection="1">
      <protection hidden="1"/>
    </xf>
    <xf numFmtId="2" fontId="0" fillId="5" borderId="55" xfId="0" applyNumberFormat="1" applyFill="1" applyBorder="1" applyProtection="1">
      <protection hidden="1"/>
    </xf>
    <xf numFmtId="0" fontId="0" fillId="0" borderId="22" xfId="0" applyBorder="1" applyAlignment="1" applyProtection="1">
      <alignment wrapText="1"/>
      <protection locked="0" hidden="1"/>
    </xf>
    <xf numFmtId="0" fontId="0" fillId="0" borderId="21" xfId="0" applyBorder="1" applyAlignment="1" applyProtection="1">
      <alignment wrapText="1"/>
      <protection locked="0" hidden="1"/>
    </xf>
    <xf numFmtId="2" fontId="0" fillId="0" borderId="21" xfId="4" applyNumberFormat="1" applyFont="1" applyFill="1" applyBorder="1" applyAlignment="1" applyProtection="1">
      <alignment wrapText="1"/>
      <protection locked="0" hidden="1"/>
    </xf>
    <xf numFmtId="2" fontId="0" fillId="0" borderId="35" xfId="4" applyNumberFormat="1" applyFont="1" applyFill="1" applyBorder="1" applyAlignment="1" applyProtection="1">
      <alignment wrapText="1"/>
      <protection locked="0" hidden="1"/>
    </xf>
    <xf numFmtId="2" fontId="0" fillId="5" borderId="35" xfId="0" applyNumberFormat="1" applyFill="1" applyBorder="1" applyProtection="1">
      <protection hidden="1"/>
    </xf>
    <xf numFmtId="0" fontId="0" fillId="0" borderId="29" xfId="0" applyBorder="1" applyAlignment="1" applyProtection="1">
      <alignment wrapText="1"/>
      <protection locked="0" hidden="1"/>
    </xf>
    <xf numFmtId="0" fontId="0" fillId="0" borderId="30" xfId="0" applyBorder="1" applyAlignment="1" applyProtection="1">
      <alignment wrapText="1"/>
      <protection locked="0" hidden="1"/>
    </xf>
    <xf numFmtId="2" fontId="0" fillId="0" borderId="30" xfId="4" applyNumberFormat="1" applyFont="1" applyFill="1" applyBorder="1" applyAlignment="1" applyProtection="1">
      <alignment wrapText="1"/>
      <protection locked="0" hidden="1"/>
    </xf>
    <xf numFmtId="2" fontId="0" fillId="0" borderId="47" xfId="4" applyNumberFormat="1" applyFont="1" applyFill="1" applyBorder="1" applyAlignment="1" applyProtection="1">
      <alignment wrapText="1"/>
      <protection locked="0" hidden="1"/>
    </xf>
    <xf numFmtId="0" fontId="0" fillId="5" borderId="39" xfId="0" applyFill="1" applyBorder="1" applyProtection="1">
      <protection hidden="1"/>
    </xf>
    <xf numFmtId="0" fontId="0" fillId="5" borderId="24" xfId="0" applyFill="1" applyBorder="1" applyAlignment="1" applyProtection="1">
      <alignment wrapText="1"/>
      <protection hidden="1"/>
    </xf>
    <xf numFmtId="0" fontId="0" fillId="5" borderId="25" xfId="0" applyFill="1" applyBorder="1" applyAlignment="1" applyProtection="1">
      <alignment wrapText="1"/>
      <protection hidden="1"/>
    </xf>
    <xf numFmtId="2" fontId="0" fillId="5" borderId="49" xfId="0" applyNumberFormat="1" applyFill="1" applyBorder="1" applyAlignment="1" applyProtection="1">
      <alignment wrapText="1"/>
      <protection hidden="1"/>
    </xf>
    <xf numFmtId="2" fontId="0" fillId="5" borderId="49" xfId="0" applyNumberFormat="1" applyFill="1" applyBorder="1" applyProtection="1">
      <protection hidden="1"/>
    </xf>
    <xf numFmtId="2" fontId="0" fillId="5" borderId="25" xfId="0" applyNumberFormat="1" applyFill="1" applyBorder="1" applyProtection="1">
      <protection hidden="1"/>
    </xf>
    <xf numFmtId="0" fontId="0" fillId="5" borderId="56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3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6" borderId="34" xfId="0" applyFill="1" applyBorder="1" applyProtection="1">
      <protection hidden="1"/>
    </xf>
    <xf numFmtId="0" fontId="0" fillId="5" borderId="21" xfId="0" applyFill="1" applyBorder="1" applyProtection="1">
      <protection hidden="1"/>
    </xf>
    <xf numFmtId="0" fontId="0" fillId="5" borderId="35" xfId="0" applyFill="1" applyBorder="1" applyAlignment="1" applyProtection="1">
      <alignment horizontal="center"/>
      <protection hidden="1"/>
    </xf>
    <xf numFmtId="2" fontId="0" fillId="0" borderId="22" xfId="0" applyNumberFormat="1" applyBorder="1" applyProtection="1">
      <protection locked="0" hidden="1"/>
    </xf>
    <xf numFmtId="2" fontId="0" fillId="6" borderId="23" xfId="0" applyNumberFormat="1" applyFill="1" applyBorder="1" applyProtection="1">
      <protection hidden="1"/>
    </xf>
    <xf numFmtId="2" fontId="0" fillId="5" borderId="23" xfId="0" applyNumberFormat="1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5" borderId="49" xfId="0" applyFill="1" applyBorder="1" applyAlignment="1" applyProtection="1">
      <alignment horizontal="center"/>
      <protection hidden="1"/>
    </xf>
    <xf numFmtId="0" fontId="0" fillId="6" borderId="44" xfId="0" applyFill="1" applyBorder="1" applyProtection="1">
      <protection hidden="1"/>
    </xf>
    <xf numFmtId="0" fontId="0" fillId="6" borderId="45" xfId="0" applyFill="1" applyBorder="1" applyAlignment="1" applyProtection="1">
      <alignment wrapText="1"/>
      <protection hidden="1"/>
    </xf>
    <xf numFmtId="0" fontId="0" fillId="6" borderId="45" xfId="0" applyFill="1" applyBorder="1" applyAlignment="1" applyProtection="1">
      <alignment horizontal="center" wrapText="1"/>
      <protection hidden="1"/>
    </xf>
    <xf numFmtId="164" fontId="2" fillId="6" borderId="45" xfId="0" applyNumberFormat="1" applyFont="1" applyFill="1" applyBorder="1" applyAlignment="1" applyProtection="1">
      <alignment wrapText="1"/>
      <protection hidden="1"/>
    </xf>
    <xf numFmtId="2" fontId="2" fillId="6" borderId="45" xfId="0" applyNumberFormat="1" applyFont="1" applyFill="1" applyBorder="1" applyAlignment="1" applyProtection="1">
      <alignment wrapText="1"/>
      <protection hidden="1"/>
    </xf>
    <xf numFmtId="164" fontId="2" fillId="6" borderId="46" xfId="0" applyNumberFormat="1" applyFont="1" applyFill="1" applyBorder="1" applyAlignment="1" applyProtection="1">
      <alignment wrapText="1"/>
      <protection hidden="1"/>
    </xf>
    <xf numFmtId="0" fontId="0" fillId="9" borderId="22" xfId="0" applyFill="1" applyBorder="1" applyAlignment="1" applyProtection="1">
      <alignment wrapText="1"/>
      <protection hidden="1"/>
    </xf>
    <xf numFmtId="0" fontId="0" fillId="9" borderId="23" xfId="0" applyFill="1" applyBorder="1" applyAlignment="1" applyProtection="1">
      <alignment wrapText="1"/>
      <protection hidden="1"/>
    </xf>
    <xf numFmtId="0" fontId="0" fillId="8" borderId="22" xfId="0" applyFill="1" applyBorder="1" applyAlignment="1" applyProtection="1">
      <alignment wrapText="1"/>
      <protection hidden="1"/>
    </xf>
    <xf numFmtId="0" fontId="0" fillId="8" borderId="23" xfId="0" applyFill="1" applyBorder="1" applyAlignment="1" applyProtection="1">
      <alignment wrapText="1"/>
      <protection hidden="1"/>
    </xf>
    <xf numFmtId="0" fontId="0" fillId="9" borderId="34" xfId="0" applyFill="1" applyBorder="1" applyProtection="1">
      <protection hidden="1"/>
    </xf>
    <xf numFmtId="0" fontId="0" fillId="9" borderId="23" xfId="0" applyFill="1" applyBorder="1" applyProtection="1">
      <protection hidden="1"/>
    </xf>
    <xf numFmtId="0" fontId="0" fillId="9" borderId="22" xfId="0" applyFill="1" applyBorder="1" applyProtection="1">
      <protection hidden="1"/>
    </xf>
    <xf numFmtId="0" fontId="0" fillId="8" borderId="21" xfId="0" applyFill="1" applyBorder="1" applyProtection="1">
      <protection hidden="1"/>
    </xf>
    <xf numFmtId="0" fontId="0" fillId="8" borderId="35" xfId="0" applyFill="1" applyBorder="1" applyAlignment="1" applyProtection="1">
      <alignment wrapText="1"/>
      <protection hidden="1"/>
    </xf>
    <xf numFmtId="2" fontId="0" fillId="7" borderId="22" xfId="0" applyNumberFormat="1" applyFill="1" applyBorder="1" applyProtection="1">
      <protection hidden="1"/>
    </xf>
    <xf numFmtId="2" fontId="0" fillId="9" borderId="23" xfId="0" applyNumberFormat="1" applyFill="1" applyBorder="1" applyAlignment="1" applyProtection="1">
      <alignment wrapText="1"/>
      <protection hidden="1"/>
    </xf>
    <xf numFmtId="2" fontId="0" fillId="8" borderId="23" xfId="0" applyNumberFormat="1" applyFill="1" applyBorder="1" applyAlignment="1" applyProtection="1">
      <alignment wrapText="1"/>
      <protection hidden="1"/>
    </xf>
    <xf numFmtId="2" fontId="0" fillId="9" borderId="23" xfId="0" applyNumberFormat="1" applyFill="1" applyBorder="1" applyProtection="1">
      <protection hidden="1"/>
    </xf>
    <xf numFmtId="0" fontId="0" fillId="9" borderId="29" xfId="0" applyFill="1" applyBorder="1" applyProtection="1">
      <protection hidden="1"/>
    </xf>
    <xf numFmtId="0" fontId="0" fillId="8" borderId="30" xfId="0" applyFill="1" applyBorder="1" applyProtection="1">
      <protection hidden="1"/>
    </xf>
    <xf numFmtId="0" fontId="0" fillId="8" borderId="47" xfId="0" applyFill="1" applyBorder="1" applyAlignment="1" applyProtection="1">
      <alignment wrapText="1"/>
      <protection hidden="1"/>
    </xf>
    <xf numFmtId="0" fontId="0" fillId="9" borderId="44" xfId="0" applyFill="1" applyBorder="1" applyProtection="1">
      <protection hidden="1"/>
    </xf>
    <xf numFmtId="0" fontId="0" fillId="9" borderId="45" xfId="0" applyFill="1" applyBorder="1" applyAlignment="1" applyProtection="1">
      <alignment wrapText="1"/>
      <protection hidden="1"/>
    </xf>
    <xf numFmtId="2" fontId="0" fillId="9" borderId="45" xfId="0" applyNumberFormat="1" applyFill="1" applyBorder="1" applyAlignment="1" applyProtection="1">
      <alignment wrapText="1"/>
      <protection hidden="1"/>
    </xf>
    <xf numFmtId="2" fontId="0" fillId="9" borderId="46" xfId="0" applyNumberFormat="1" applyFill="1" applyBorder="1" applyAlignment="1" applyProtection="1">
      <alignment wrapText="1"/>
      <protection hidden="1"/>
    </xf>
    <xf numFmtId="0" fontId="0" fillId="10" borderId="22" xfId="0" applyFill="1" applyBorder="1" applyAlignment="1" applyProtection="1">
      <alignment wrapText="1"/>
      <protection hidden="1"/>
    </xf>
    <xf numFmtId="0" fontId="0" fillId="10" borderId="23" xfId="0" applyFill="1" applyBorder="1" applyAlignment="1" applyProtection="1">
      <alignment wrapText="1"/>
      <protection hidden="1"/>
    </xf>
    <xf numFmtId="0" fontId="0" fillId="11" borderId="22" xfId="0" applyFill="1" applyBorder="1" applyAlignment="1" applyProtection="1">
      <alignment wrapText="1"/>
      <protection hidden="1"/>
    </xf>
    <xf numFmtId="0" fontId="0" fillId="11" borderId="23" xfId="0" applyFill="1" applyBorder="1" applyAlignment="1" applyProtection="1">
      <alignment wrapText="1"/>
      <protection hidden="1"/>
    </xf>
    <xf numFmtId="0" fontId="0" fillId="10" borderId="34" xfId="0" applyFill="1" applyBorder="1" applyProtection="1">
      <protection hidden="1"/>
    </xf>
    <xf numFmtId="0" fontId="0" fillId="10" borderId="23" xfId="0" applyFill="1" applyBorder="1" applyProtection="1">
      <protection hidden="1"/>
    </xf>
    <xf numFmtId="0" fontId="0" fillId="10" borderId="22" xfId="0" applyFill="1" applyBorder="1" applyProtection="1">
      <protection hidden="1"/>
    </xf>
    <xf numFmtId="0" fontId="0" fillId="11" borderId="21" xfId="0" applyFill="1" applyBorder="1" applyProtection="1">
      <protection hidden="1"/>
    </xf>
    <xf numFmtId="0" fontId="0" fillId="11" borderId="35" xfId="0" applyFill="1" applyBorder="1" applyAlignment="1" applyProtection="1">
      <alignment wrapText="1"/>
      <protection hidden="1"/>
    </xf>
    <xf numFmtId="2" fontId="0" fillId="10" borderId="23" xfId="0" applyNumberFormat="1" applyFill="1" applyBorder="1" applyAlignment="1" applyProtection="1">
      <alignment wrapText="1"/>
      <protection hidden="1"/>
    </xf>
    <xf numFmtId="2" fontId="0" fillId="11" borderId="23" xfId="0" applyNumberFormat="1" applyFill="1" applyBorder="1" applyAlignment="1" applyProtection="1">
      <alignment wrapText="1"/>
      <protection hidden="1"/>
    </xf>
    <xf numFmtId="2" fontId="0" fillId="10" borderId="23" xfId="0" applyNumberFormat="1" applyFill="1" applyBorder="1" applyProtection="1">
      <protection hidden="1"/>
    </xf>
    <xf numFmtId="0" fontId="0" fillId="10" borderId="24" xfId="0" applyFill="1" applyBorder="1" applyProtection="1">
      <protection hidden="1"/>
    </xf>
    <xf numFmtId="0" fontId="0" fillId="11" borderId="25" xfId="0" applyFill="1" applyBorder="1" applyProtection="1">
      <protection hidden="1"/>
    </xf>
    <xf numFmtId="0" fontId="0" fillId="11" borderId="49" xfId="0" applyFill="1" applyBorder="1" applyAlignment="1" applyProtection="1">
      <alignment wrapText="1"/>
      <protection hidden="1"/>
    </xf>
    <xf numFmtId="0" fontId="0" fillId="10" borderId="44" xfId="0" applyFill="1" applyBorder="1" applyProtection="1">
      <protection hidden="1"/>
    </xf>
    <xf numFmtId="0" fontId="0" fillId="10" borderId="45" xfId="0" applyFill="1" applyBorder="1" applyAlignment="1" applyProtection="1">
      <alignment wrapText="1"/>
      <protection hidden="1"/>
    </xf>
    <xf numFmtId="2" fontId="0" fillId="10" borderId="45" xfId="0" applyNumberFormat="1" applyFill="1" applyBorder="1" applyAlignment="1" applyProtection="1">
      <alignment wrapText="1"/>
      <protection hidden="1"/>
    </xf>
    <xf numFmtId="2" fontId="0" fillId="10" borderId="46" xfId="0" applyNumberFormat="1" applyFill="1" applyBorder="1" applyAlignment="1" applyProtection="1">
      <alignment wrapText="1"/>
      <protection hidden="1"/>
    </xf>
    <xf numFmtId="0" fontId="16" fillId="5" borderId="64" xfId="2" applyFont="1" applyFill="1" applyBorder="1" applyProtection="1">
      <protection locked="0" hidden="1"/>
    </xf>
    <xf numFmtId="0" fontId="16" fillId="5" borderId="65" xfId="2" applyFont="1" applyFill="1" applyBorder="1" applyProtection="1">
      <protection locked="0"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2" fontId="0" fillId="0" borderId="0" xfId="0" applyNumberFormat="1" applyAlignment="1" applyProtection="1">
      <alignment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2" fillId="0" borderId="7" xfId="2" applyFont="1" applyFill="1" applyBorder="1" applyProtection="1">
      <protection hidden="1"/>
    </xf>
    <xf numFmtId="0" fontId="12" fillId="0" borderId="8" xfId="2" applyFont="1" applyFill="1" applyBorder="1" applyAlignment="1" applyProtection="1">
      <alignment horizontal="left"/>
      <protection hidden="1"/>
    </xf>
    <xf numFmtId="0" fontId="12" fillId="0" borderId="8" xfId="2" applyFont="1" applyFill="1" applyBorder="1" applyProtection="1">
      <protection hidden="1"/>
    </xf>
    <xf numFmtId="0" fontId="12" fillId="0" borderId="9" xfId="2" applyFont="1" applyFill="1" applyBorder="1" applyProtection="1">
      <protection hidden="1"/>
    </xf>
    <xf numFmtId="0" fontId="13" fillId="0" borderId="58" xfId="2" applyFont="1" applyFill="1" applyBorder="1" applyAlignment="1" applyProtection="1">
      <alignment wrapText="1"/>
      <protection hidden="1"/>
    </xf>
    <xf numFmtId="0" fontId="13" fillId="0" borderId="59" xfId="2" applyFont="1" applyFill="1" applyBorder="1" applyAlignment="1" applyProtection="1">
      <alignment horizontal="center" vertical="center" wrapText="1"/>
      <protection hidden="1"/>
    </xf>
    <xf numFmtId="0" fontId="13" fillId="0" borderId="6" xfId="2" applyFont="1" applyFill="1" applyBorder="1" applyAlignment="1" applyProtection="1">
      <alignment wrapText="1"/>
      <protection hidden="1"/>
    </xf>
    <xf numFmtId="0" fontId="13" fillId="0" borderId="59" xfId="2" applyFont="1" applyFill="1" applyBorder="1" applyAlignment="1" applyProtection="1">
      <alignment wrapText="1"/>
      <protection hidden="1"/>
    </xf>
    <xf numFmtId="0" fontId="13" fillId="0" borderId="60" xfId="2" applyFont="1" applyFill="1" applyBorder="1" applyAlignment="1" applyProtection="1">
      <alignment wrapText="1"/>
      <protection hidden="1"/>
    </xf>
    <xf numFmtId="0" fontId="12" fillId="0" borderId="15" xfId="2" applyFont="1" applyFill="1" applyBorder="1" applyAlignment="1" applyProtection="1">
      <alignment horizontal="center"/>
      <protection hidden="1"/>
    </xf>
    <xf numFmtId="0" fontId="12" fillId="0" borderId="16" xfId="2" applyFont="1" applyFill="1" applyBorder="1" applyProtection="1">
      <protection hidden="1"/>
    </xf>
    <xf numFmtId="0" fontId="12" fillId="0" borderId="11" xfId="2" applyFont="1" applyFill="1" applyBorder="1" applyProtection="1">
      <protection hidden="1"/>
    </xf>
    <xf numFmtId="0" fontId="14" fillId="0" borderId="12" xfId="2" applyFont="1" applyFill="1" applyBorder="1" applyProtection="1">
      <protection hidden="1"/>
    </xf>
    <xf numFmtId="0" fontId="18" fillId="0" borderId="38" xfId="5" applyBorder="1" applyAlignment="1">
      <alignment horizontal="left" vertical="center" wrapText="1" indent="1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4" fillId="5" borderId="60" xfId="2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5" borderId="38" xfId="2" applyFont="1" applyFill="1" applyBorder="1" applyProtection="1">
      <protection locked="0" hidden="1"/>
    </xf>
    <xf numFmtId="0" fontId="21" fillId="0" borderId="11" xfId="2" applyFont="1" applyFill="1" applyBorder="1" applyProtection="1">
      <protection hidden="1"/>
    </xf>
    <xf numFmtId="0" fontId="14" fillId="0" borderId="0" xfId="2" applyFont="1" applyFill="1" applyBorder="1" applyProtection="1">
      <protection hidden="1"/>
    </xf>
    <xf numFmtId="164" fontId="14" fillId="0" borderId="0" xfId="2" applyNumberFormat="1" applyFont="1" applyFill="1" applyBorder="1" applyAlignment="1" applyProtection="1">
      <alignment horizontal="right" vertical="center"/>
      <protection hidden="1"/>
    </xf>
    <xf numFmtId="0" fontId="12" fillId="5" borderId="70" xfId="2" applyFont="1" applyFill="1" applyBorder="1" applyAlignment="1" applyProtection="1">
      <alignment horizontal="center"/>
      <protection locked="0" hidden="1"/>
    </xf>
    <xf numFmtId="0" fontId="17" fillId="6" borderId="41" xfId="0" applyFont="1" applyFill="1" applyBorder="1" applyAlignment="1" applyProtection="1">
      <alignment horizontal="center" vertical="center"/>
      <protection hidden="1"/>
    </xf>
    <xf numFmtId="0" fontId="17" fillId="6" borderId="20" xfId="0" applyFont="1" applyFill="1" applyBorder="1" applyAlignment="1" applyProtection="1">
      <alignment horizontal="center" vertical="center"/>
      <protection hidden="1"/>
    </xf>
    <xf numFmtId="0" fontId="17" fillId="6" borderId="42" xfId="0" applyFont="1" applyFill="1" applyBorder="1" applyAlignment="1" applyProtection="1">
      <alignment horizontal="center" vertical="center"/>
      <protection hidden="1"/>
    </xf>
    <xf numFmtId="0" fontId="0" fillId="5" borderId="53" xfId="0" applyFill="1" applyBorder="1" applyAlignment="1" applyProtection="1">
      <alignment horizontal="center" vertical="center"/>
      <protection hidden="1"/>
    </xf>
    <xf numFmtId="0" fontId="0" fillId="5" borderId="35" xfId="0" applyFill="1" applyBorder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Alignment="1" applyProtection="1">
      <alignment horizontal="left" vertical="center" wrapText="1"/>
      <protection hidden="1"/>
    </xf>
    <xf numFmtId="0" fontId="17" fillId="9" borderId="44" xfId="0" applyFont="1" applyFill="1" applyBorder="1" applyAlignment="1" applyProtection="1">
      <alignment horizontal="center" vertical="center"/>
      <protection hidden="1"/>
    </xf>
    <xf numFmtId="0" fontId="17" fillId="9" borderId="45" xfId="0" applyFont="1" applyFill="1" applyBorder="1" applyAlignment="1" applyProtection="1">
      <alignment horizontal="center" vertical="center"/>
      <protection hidden="1"/>
    </xf>
    <xf numFmtId="0" fontId="17" fillId="9" borderId="46" xfId="0" applyFont="1" applyFill="1" applyBorder="1" applyAlignment="1" applyProtection="1">
      <alignment horizontal="center" vertical="center"/>
      <protection hidden="1"/>
    </xf>
    <xf numFmtId="0" fontId="0" fillId="9" borderId="31" xfId="0" applyFill="1" applyBorder="1" applyAlignment="1" applyProtection="1">
      <alignment horizontal="center" wrapText="1"/>
      <protection hidden="1"/>
    </xf>
    <xf numFmtId="0" fontId="0" fillId="9" borderId="22" xfId="0" applyFill="1" applyBorder="1" applyAlignment="1" applyProtection="1">
      <alignment horizontal="center" wrapText="1"/>
      <protection hidden="1"/>
    </xf>
    <xf numFmtId="0" fontId="2" fillId="8" borderId="32" xfId="0" applyFont="1" applyFill="1" applyBorder="1" applyAlignment="1" applyProtection="1">
      <alignment horizontal="left" vertical="center" wrapText="1"/>
      <protection hidden="1"/>
    </xf>
    <xf numFmtId="0" fontId="2" fillId="8" borderId="48" xfId="0" applyFont="1" applyFill="1" applyBorder="1" applyAlignment="1" applyProtection="1">
      <alignment horizontal="left" vertical="center" wrapText="1"/>
      <protection hidden="1"/>
    </xf>
    <xf numFmtId="0" fontId="2" fillId="8" borderId="21" xfId="0" applyFont="1" applyFill="1" applyBorder="1" applyAlignment="1" applyProtection="1">
      <alignment horizontal="left" vertical="center" wrapText="1"/>
      <protection hidden="1"/>
    </xf>
    <xf numFmtId="0" fontId="2" fillId="8" borderId="35" xfId="0" applyFont="1" applyFill="1" applyBorder="1" applyAlignment="1" applyProtection="1">
      <alignment horizontal="left" vertical="center" wrapText="1"/>
      <protection hidden="1"/>
    </xf>
    <xf numFmtId="0" fontId="0" fillId="9" borderId="40" xfId="0" applyFill="1" applyBorder="1" applyAlignment="1" applyProtection="1">
      <alignment horizontal="center"/>
      <protection hidden="1"/>
    </xf>
    <xf numFmtId="0" fontId="0" fillId="9" borderId="33" xfId="0" applyFill="1" applyBorder="1" applyAlignment="1" applyProtection="1">
      <alignment horizontal="center"/>
      <protection hidden="1"/>
    </xf>
    <xf numFmtId="0" fontId="0" fillId="8" borderId="26" xfId="0" applyFill="1" applyBorder="1" applyAlignment="1" applyProtection="1">
      <alignment horizontal="center" wrapText="1"/>
      <protection hidden="1"/>
    </xf>
    <xf numFmtId="0" fontId="0" fillId="8" borderId="28" xfId="0" applyFill="1" applyBorder="1" applyAlignment="1" applyProtection="1">
      <alignment horizontal="center" wrapText="1"/>
      <protection hidden="1"/>
    </xf>
    <xf numFmtId="0" fontId="0" fillId="9" borderId="26" xfId="0" applyFill="1" applyBorder="1" applyAlignment="1" applyProtection="1">
      <alignment horizontal="center" wrapText="1"/>
      <protection hidden="1"/>
    </xf>
    <xf numFmtId="0" fontId="0" fillId="9" borderId="28" xfId="0" applyFill="1" applyBorder="1" applyAlignment="1" applyProtection="1">
      <alignment horizontal="center" wrapText="1"/>
      <protection hidden="1"/>
    </xf>
    <xf numFmtId="0" fontId="2" fillId="11" borderId="27" xfId="0" applyFont="1" applyFill="1" applyBorder="1" applyAlignment="1" applyProtection="1">
      <alignment horizontal="left" vertical="center" wrapText="1"/>
      <protection hidden="1"/>
    </xf>
    <xf numFmtId="0" fontId="2" fillId="11" borderId="53" xfId="0" applyFont="1" applyFill="1" applyBorder="1" applyAlignment="1" applyProtection="1">
      <alignment horizontal="left" vertical="center" wrapText="1"/>
      <protection hidden="1"/>
    </xf>
    <xf numFmtId="0" fontId="2" fillId="11" borderId="21" xfId="0" applyFont="1" applyFill="1" applyBorder="1" applyAlignment="1" applyProtection="1">
      <alignment horizontal="left" vertical="center" wrapText="1"/>
      <protection hidden="1"/>
    </xf>
    <xf numFmtId="0" fontId="2" fillId="11" borderId="35" xfId="0" applyFont="1" applyFill="1" applyBorder="1" applyAlignment="1" applyProtection="1">
      <alignment horizontal="left" vertical="center" wrapText="1"/>
      <protection hidden="1"/>
    </xf>
    <xf numFmtId="0" fontId="0" fillId="10" borderId="26" xfId="0" applyFill="1" applyBorder="1" applyAlignment="1" applyProtection="1">
      <alignment horizontal="center" wrapText="1"/>
      <protection hidden="1"/>
    </xf>
    <xf numFmtId="0" fontId="0" fillId="10" borderId="28" xfId="0" applyFill="1" applyBorder="1" applyAlignment="1" applyProtection="1">
      <alignment horizontal="center" wrapText="1"/>
      <protection hidden="1"/>
    </xf>
    <xf numFmtId="0" fontId="0" fillId="11" borderId="26" xfId="0" applyFill="1" applyBorder="1" applyAlignment="1" applyProtection="1">
      <alignment horizontal="center" wrapText="1"/>
      <protection hidden="1"/>
    </xf>
    <xf numFmtId="0" fontId="0" fillId="11" borderId="28" xfId="0" applyFill="1" applyBorder="1" applyAlignment="1" applyProtection="1">
      <alignment horizontal="center" wrapText="1"/>
      <protection hidden="1"/>
    </xf>
    <xf numFmtId="0" fontId="0" fillId="10" borderId="54" xfId="0" applyFill="1" applyBorder="1" applyAlignment="1" applyProtection="1">
      <alignment horizontal="center"/>
      <protection hidden="1"/>
    </xf>
    <xf numFmtId="0" fontId="0" fillId="10" borderId="28" xfId="0" applyFill="1" applyBorder="1" applyAlignment="1" applyProtection="1">
      <alignment horizontal="center"/>
      <protection hidden="1"/>
    </xf>
    <xf numFmtId="0" fontId="17" fillId="6" borderId="51" xfId="0" applyFont="1" applyFill="1" applyBorder="1" applyAlignment="1" applyProtection="1">
      <alignment horizontal="center" vertical="center"/>
      <protection hidden="1"/>
    </xf>
    <xf numFmtId="0" fontId="17" fillId="6" borderId="52" xfId="0" applyFont="1" applyFill="1" applyBorder="1" applyAlignment="1" applyProtection="1">
      <alignment horizontal="center" vertical="center"/>
      <protection hidden="1"/>
    </xf>
    <xf numFmtId="0" fontId="17" fillId="6" borderId="50" xfId="0" applyFont="1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wrapText="1"/>
      <protection hidden="1"/>
    </xf>
    <xf numFmtId="0" fontId="0" fillId="6" borderId="22" xfId="0" applyFill="1" applyBorder="1" applyAlignment="1" applyProtection="1">
      <alignment horizontal="center" wrapText="1"/>
      <protection hidden="1"/>
    </xf>
    <xf numFmtId="0" fontId="0" fillId="6" borderId="26" xfId="0" applyFill="1" applyBorder="1" applyAlignment="1" applyProtection="1">
      <alignment horizontal="center"/>
      <protection hidden="1"/>
    </xf>
    <xf numFmtId="0" fontId="0" fillId="6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6" borderId="54" xfId="0" applyFill="1" applyBorder="1" applyAlignment="1" applyProtection="1">
      <alignment horizontal="center"/>
      <protection hidden="1"/>
    </xf>
    <xf numFmtId="0" fontId="17" fillId="10" borderId="37" xfId="0" applyFont="1" applyFill="1" applyBorder="1" applyAlignment="1" applyProtection="1">
      <alignment horizontal="center" vertical="center"/>
      <protection hidden="1"/>
    </xf>
    <xf numFmtId="0" fontId="17" fillId="10" borderId="1" xfId="0" applyFont="1" applyFill="1" applyBorder="1" applyAlignment="1" applyProtection="1">
      <alignment horizontal="center" vertical="center"/>
      <protection hidden="1"/>
    </xf>
    <xf numFmtId="0" fontId="17" fillId="10" borderId="36" xfId="0" applyFont="1" applyFill="1" applyBorder="1" applyAlignment="1" applyProtection="1">
      <alignment horizontal="center" vertical="center"/>
      <protection hidden="1"/>
    </xf>
    <xf numFmtId="0" fontId="0" fillId="10" borderId="22" xfId="0" applyFill="1" applyBorder="1" applyAlignment="1" applyProtection="1">
      <alignment horizontal="center" wrapText="1"/>
      <protection hidden="1"/>
    </xf>
    <xf numFmtId="0" fontId="0" fillId="0" borderId="62" xfId="0" applyBorder="1" applyAlignment="1" applyProtection="1">
      <alignment horizontal="left" vertical="center" wrapText="1"/>
      <protection hidden="1"/>
    </xf>
    <xf numFmtId="0" fontId="0" fillId="0" borderId="61" xfId="0" applyBorder="1" applyAlignment="1" applyProtection="1">
      <alignment horizontal="left" vertical="center" wrapText="1"/>
      <protection hidden="1"/>
    </xf>
    <xf numFmtId="0" fontId="0" fillId="0" borderId="63" xfId="0" applyBorder="1" applyAlignment="1" applyProtection="1">
      <alignment horizontal="left" vertical="center" wrapText="1"/>
      <protection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9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2" fillId="5" borderId="14" xfId="2" applyFont="1" applyFill="1" applyBorder="1" applyAlignment="1" applyProtection="1">
      <alignment horizontal="center"/>
      <protection locked="0" hidden="1"/>
    </xf>
    <xf numFmtId="0" fontId="10" fillId="0" borderId="19" xfId="2" applyFont="1" applyFill="1" applyBorder="1" applyAlignment="1" applyProtection="1">
      <alignment horizontal="left" vertical="center" wrapText="1"/>
      <protection hidden="1"/>
    </xf>
    <xf numFmtId="0" fontId="10" fillId="0" borderId="20" xfId="2" applyFont="1" applyFill="1" applyBorder="1" applyAlignment="1" applyProtection="1">
      <alignment horizontal="left" vertical="center" wrapText="1"/>
      <protection hidden="1"/>
    </xf>
    <xf numFmtId="0" fontId="10" fillId="0" borderId="42" xfId="2" applyFont="1" applyFill="1" applyBorder="1" applyAlignment="1" applyProtection="1">
      <alignment horizontal="left" vertical="center" wrapText="1"/>
      <protection hidden="1"/>
    </xf>
    <xf numFmtId="0" fontId="4" fillId="0" borderId="67" xfId="2" applyFont="1" applyFill="1" applyBorder="1" applyAlignment="1" applyProtection="1">
      <alignment horizontal="center"/>
      <protection hidden="1"/>
    </xf>
    <xf numFmtId="0" fontId="4" fillId="0" borderId="66" xfId="2" applyFont="1" applyFill="1" applyBorder="1" applyAlignment="1" applyProtection="1">
      <alignment horizontal="center"/>
      <protection hidden="1"/>
    </xf>
    <xf numFmtId="0" fontId="4" fillId="0" borderId="68" xfId="2" applyFont="1" applyFill="1" applyBorder="1" applyAlignment="1" applyProtection="1">
      <alignment horizontal="center"/>
      <protection hidden="1"/>
    </xf>
    <xf numFmtId="0" fontId="13" fillId="0" borderId="17" xfId="2" applyFont="1" applyFill="1" applyBorder="1" applyAlignment="1" applyProtection="1">
      <alignment horizontal="left" vertical="center"/>
      <protection hidden="1"/>
    </xf>
    <xf numFmtId="0" fontId="13" fillId="0" borderId="18" xfId="2" applyFont="1" applyFill="1" applyBorder="1" applyAlignment="1" applyProtection="1">
      <alignment horizontal="left" vertical="center"/>
      <protection hidden="1"/>
    </xf>
    <xf numFmtId="0" fontId="13" fillId="0" borderId="61" xfId="2" applyFont="1" applyFill="1" applyBorder="1" applyAlignment="1" applyProtection="1">
      <alignment horizontal="left" vertical="center"/>
      <protection hidden="1"/>
    </xf>
    <xf numFmtId="0" fontId="13" fillId="0" borderId="16" xfId="2" applyFont="1" applyFill="1" applyBorder="1" applyAlignment="1" applyProtection="1">
      <alignment horizontal="left" vertical="center"/>
      <protection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9" fillId="0" borderId="3" xfId="2" applyFont="1" applyFill="1" applyBorder="1" applyAlignment="1" applyProtection="1">
      <alignment horizontal="center" vertical="center" wrapText="1"/>
      <protection hidden="1"/>
    </xf>
    <xf numFmtId="0" fontId="20" fillId="0" borderId="4" xfId="2" applyFont="1" applyFill="1" applyBorder="1" applyAlignment="1" applyProtection="1">
      <alignment horizontal="center" vertical="center" wrapText="1"/>
      <protection hidden="1"/>
    </xf>
    <xf numFmtId="0" fontId="20" fillId="0" borderId="5" xfId="2" applyFont="1" applyFill="1" applyBorder="1" applyAlignment="1" applyProtection="1">
      <alignment horizontal="center" vertical="center" wrapText="1"/>
      <protection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9" fillId="0" borderId="3" xfId="2" applyFont="1" applyFill="1" applyBorder="1" applyAlignment="1" applyProtection="1">
      <alignment horizontal="right" vertical="center" wrapText="1"/>
      <protection hidden="1"/>
    </xf>
    <xf numFmtId="0" fontId="3" fillId="0" borderId="12" xfId="2" applyFont="1" applyFill="1" applyBorder="1" applyProtection="1">
      <protection hidden="1"/>
    </xf>
    <xf numFmtId="2" fontId="3" fillId="0" borderId="13" xfId="2" applyNumberFormat="1" applyFont="1" applyFill="1" applyBorder="1" applyAlignment="1" applyProtection="1">
      <alignment horizontal="left"/>
      <protection hidden="1"/>
    </xf>
    <xf numFmtId="0" fontId="3" fillId="0" borderId="13" xfId="2" applyFont="1" applyFill="1" applyBorder="1" applyAlignment="1" applyProtection="1">
      <alignment horizontal="left"/>
      <protection hidden="1"/>
    </xf>
    <xf numFmtId="2" fontId="3" fillId="0" borderId="13" xfId="2" applyNumberFormat="1" applyFont="1" applyFill="1" applyBorder="1" applyProtection="1">
      <protection hidden="1"/>
    </xf>
    <xf numFmtId="2" fontId="3" fillId="0" borderId="14" xfId="2" applyNumberFormat="1" applyFont="1" applyFill="1" applyBorder="1" applyProtection="1">
      <protection hidden="1"/>
    </xf>
    <xf numFmtId="0" fontId="12" fillId="0" borderId="10" xfId="2" applyFont="1" applyFill="1" applyBorder="1" applyProtection="1">
      <protection hidden="1"/>
    </xf>
    <xf numFmtId="0" fontId="19" fillId="0" borderId="7" xfId="2" applyFont="1" applyFill="1" applyBorder="1" applyAlignment="1" applyProtection="1">
      <alignment horizontal="center" vertical="center" wrapText="1"/>
      <protection hidden="1"/>
    </xf>
    <xf numFmtId="0" fontId="20" fillId="0" borderId="8" xfId="2" applyFont="1" applyFill="1" applyBorder="1" applyAlignment="1" applyProtection="1">
      <alignment horizontal="center" vertical="center" wrapText="1"/>
      <protection hidden="1"/>
    </xf>
    <xf numFmtId="0" fontId="20" fillId="0" borderId="9" xfId="2" applyFont="1" applyFill="1" applyBorder="1" applyAlignment="1" applyProtection="1">
      <alignment horizontal="center" vertical="center" wrapText="1"/>
      <protection hidden="1"/>
    </xf>
    <xf numFmtId="0" fontId="12" fillId="0" borderId="69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71" xfId="2" applyFont="1" applyFill="1" applyBorder="1" applyAlignment="1" applyProtection="1">
      <alignment horizontal="left"/>
      <protection hidden="1"/>
    </xf>
    <xf numFmtId="0" fontId="12" fillId="0" borderId="66" xfId="2" applyFont="1" applyFill="1" applyBorder="1" applyAlignment="1" applyProtection="1">
      <alignment horizontal="left"/>
      <protection hidden="1"/>
    </xf>
    <xf numFmtId="0" fontId="12" fillId="0" borderId="72" xfId="2" applyFont="1" applyFill="1" applyBorder="1" applyAlignment="1" applyProtection="1">
      <alignment horizontal="left"/>
      <protection hidden="1"/>
    </xf>
  </cellXfs>
  <cellStyles count="6">
    <cellStyle name="20 % - zvýraznenie3" xfId="3" builtinId="38"/>
    <cellStyle name="Čiarka" xfId="4" builtinId="3"/>
    <cellStyle name="Hypertextové prepojenie" xfId="5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9525</xdr:rowOff>
        </xdr:from>
        <xdr:to>
          <xdr:col>6</xdr:col>
          <xdr:colOff>9525</xdr:colOff>
          <xdr:row>14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topLeftCell="C1" zoomScaleNormal="100" workbookViewId="0">
      <selection activeCell="E36" sqref="E36"/>
    </sheetView>
  </sheetViews>
  <sheetFormatPr defaultRowHeight="15" x14ac:dyDescent="0.25"/>
  <cols>
    <col min="1" max="1" width="3" style="14" customWidth="1"/>
    <col min="2" max="2" width="4.7109375" style="14" customWidth="1"/>
    <col min="3" max="3" width="38" style="15" customWidth="1"/>
    <col min="4" max="4" width="19" style="15" customWidth="1"/>
    <col min="5" max="5" width="15.7109375" style="15" customWidth="1"/>
    <col min="6" max="6" width="14.85546875" style="15" customWidth="1"/>
    <col min="7" max="7" width="19.85546875" style="15" customWidth="1"/>
    <col min="8" max="8" width="18.7109375" style="15" customWidth="1"/>
    <col min="9" max="9" width="14" style="14" customWidth="1"/>
    <col min="10" max="10" width="14.7109375" style="14" customWidth="1"/>
    <col min="11" max="11" width="12.85546875" style="14" bestFit="1" customWidth="1"/>
    <col min="12" max="12" width="15" style="14" bestFit="1" customWidth="1"/>
    <col min="13" max="13" width="16.85546875" style="14" customWidth="1"/>
    <col min="14" max="14" width="12.28515625" style="14" customWidth="1"/>
    <col min="15" max="15" width="15.42578125" style="14" bestFit="1" customWidth="1"/>
    <col min="16" max="16" width="12.7109375" style="14" customWidth="1"/>
    <col min="17" max="17" width="15.42578125" style="14" bestFit="1" customWidth="1"/>
    <col min="18" max="18" width="12.28515625" style="14" bestFit="1" customWidth="1"/>
    <col min="19" max="19" width="15" style="14" bestFit="1" customWidth="1"/>
    <col min="20" max="20" width="12.85546875" style="14" bestFit="1" customWidth="1"/>
    <col min="21" max="21" width="15" style="14" bestFit="1" customWidth="1"/>
    <col min="22" max="16384" width="9.140625" style="14"/>
  </cols>
  <sheetData>
    <row r="1" spans="2:11" ht="15.75" thickBot="1" x14ac:dyDescent="0.3"/>
    <row r="2" spans="2:11" ht="36.75" customHeight="1" thickBot="1" x14ac:dyDescent="0.3">
      <c r="B2" s="135" t="s">
        <v>0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2:11" ht="45.75" thickBot="1" x14ac:dyDescent="0.3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25">
      <c r="B4" s="22">
        <v>1</v>
      </c>
      <c r="C4" s="23" t="s">
        <v>83</v>
      </c>
      <c r="D4" s="24" t="s">
        <v>77</v>
      </c>
      <c r="E4" s="25">
        <v>30000</v>
      </c>
      <c r="F4" s="25">
        <v>0</v>
      </c>
      <c r="G4" s="26" t="s">
        <v>11</v>
      </c>
      <c r="H4" s="27">
        <f>E4</f>
        <v>30000</v>
      </c>
      <c r="I4" s="28">
        <f>H4/H$14*100</f>
        <v>33.333333333333329</v>
      </c>
      <c r="J4" s="29">
        <f t="shared" ref="J4:J6" si="0">IF(I4=0,0,(E4-F4)/I4)</f>
        <v>900.00000000000011</v>
      </c>
      <c r="K4" s="30">
        <f t="shared" ref="K4:K5" si="1">IF((E4-F4)=0,0,H4/(E4-F4))</f>
        <v>1</v>
      </c>
    </row>
    <row r="5" spans="2:11" x14ac:dyDescent="0.25">
      <c r="B5" s="22">
        <v>2</v>
      </c>
      <c r="C5" s="31" t="s">
        <v>80</v>
      </c>
      <c r="D5" s="32" t="s">
        <v>81</v>
      </c>
      <c r="E5" s="33">
        <v>36</v>
      </c>
      <c r="F5" s="33">
        <v>0</v>
      </c>
      <c r="G5" s="26" t="s">
        <v>82</v>
      </c>
      <c r="H5" s="34">
        <v>30000</v>
      </c>
      <c r="I5" s="35">
        <f t="shared" ref="I5:I13" si="2">H5/H$14*100</f>
        <v>33.333333333333329</v>
      </c>
      <c r="J5" s="29">
        <f t="shared" si="0"/>
        <v>1.08</v>
      </c>
      <c r="K5" s="30">
        <f t="shared" si="1"/>
        <v>833.33333333333337</v>
      </c>
    </row>
    <row r="6" spans="2:11" x14ac:dyDescent="0.25">
      <c r="B6" s="22">
        <v>3</v>
      </c>
      <c r="C6" s="31" t="s">
        <v>85</v>
      </c>
      <c r="D6" s="32" t="s">
        <v>86</v>
      </c>
      <c r="E6" s="33">
        <v>100</v>
      </c>
      <c r="F6" s="33">
        <v>50</v>
      </c>
      <c r="G6" s="26" t="s">
        <v>11</v>
      </c>
      <c r="H6" s="34">
        <v>30000</v>
      </c>
      <c r="I6" s="35">
        <f t="shared" si="2"/>
        <v>33.333333333333329</v>
      </c>
      <c r="J6" s="29">
        <f t="shared" si="0"/>
        <v>1.5000000000000002</v>
      </c>
      <c r="K6" s="30">
        <f>IF((E6-F6)=0,0,H6/(E6-F6))</f>
        <v>600</v>
      </c>
    </row>
    <row r="7" spans="2:11" x14ac:dyDescent="0.2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79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2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79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2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79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2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79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2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79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2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79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2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79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3">
      <c r="B14" s="40"/>
      <c r="C14" s="41" t="s">
        <v>13</v>
      </c>
      <c r="D14" s="42"/>
      <c r="E14" s="42"/>
      <c r="F14" s="42"/>
      <c r="G14" s="42"/>
      <c r="H14" s="43">
        <f>SUM(H4:H13)</f>
        <v>90000</v>
      </c>
      <c r="I14" s="44">
        <f>SUM(I4:I13)</f>
        <v>99.999999999999986</v>
      </c>
      <c r="J14" s="45"/>
      <c r="K14" s="46"/>
    </row>
    <row r="15" spans="2:11" ht="15.75" thickBot="1" x14ac:dyDescent="0.3"/>
    <row r="16" spans="2:11" ht="35.25" customHeight="1" x14ac:dyDescent="0.25">
      <c r="B16" s="167" t="s">
        <v>14</v>
      </c>
      <c r="C16" s="168"/>
      <c r="D16" s="168"/>
      <c r="E16" s="168"/>
      <c r="F16" s="168"/>
      <c r="G16" s="168"/>
      <c r="H16" s="168"/>
      <c r="I16" s="168"/>
      <c r="J16" s="169"/>
    </row>
    <row r="17" spans="2:10" x14ac:dyDescent="0.25">
      <c r="B17" s="170" t="s">
        <v>1</v>
      </c>
      <c r="C17" s="140" t="s">
        <v>2</v>
      </c>
      <c r="D17" s="138" t="s">
        <v>15</v>
      </c>
      <c r="E17" s="172" t="s">
        <v>16</v>
      </c>
      <c r="F17" s="173"/>
      <c r="G17" s="174" t="s">
        <v>17</v>
      </c>
      <c r="H17" s="175"/>
      <c r="I17" s="176" t="s">
        <v>18</v>
      </c>
      <c r="J17" s="173"/>
    </row>
    <row r="18" spans="2:10" x14ac:dyDescent="0.25">
      <c r="B18" s="171"/>
      <c r="C18" s="141"/>
      <c r="D18" s="139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25">
      <c r="B19" s="47" cm="1">
        <f t="array" ref="B19:B28">B4:B13</f>
        <v>1</v>
      </c>
      <c r="C19" s="52" t="str" cm="1">
        <f t="array" ref="C19:C28">C4:C13</f>
        <v>Cena celkom</v>
      </c>
      <c r="D19" s="53" cm="1">
        <f t="array" ref="D19:D28">I4:I13</f>
        <v>33.333333333333329</v>
      </c>
      <c r="E19" s="54">
        <v>30000</v>
      </c>
      <c r="F19" s="55">
        <f>IF(I4=100,"0",IF((E4-F4)=0,0,(IF(G4="čím menej, tým lepšie",(I4*(E4-E19)/(E4-F4)),(I4*(E19-F4)/(E4-F4))))))</f>
        <v>0</v>
      </c>
      <c r="G19" s="54">
        <v>15000</v>
      </c>
      <c r="H19" s="56">
        <f>IF(I4=100,"0",IF((E4-F4)=0,0,IF(G4="čím menej, tým lepšie",(I4*(E4-G19)/(E4-F4)),(I4*(G19-F4)/(E4-F4)))))</f>
        <v>16.666666666666664</v>
      </c>
      <c r="I19" s="54">
        <v>0</v>
      </c>
      <c r="J19" s="55">
        <f>IF(I4=100,"0",IF((E4-F4)=0,0,IF(G4="čím menej, tým lepšie",(I4*(E4-I19)/(E4-F4)),(I4*(I19-F4)/(E4-F4)))))</f>
        <v>33.333333333333329</v>
      </c>
    </row>
    <row r="20" spans="2:10" ht="15" customHeight="1" x14ac:dyDescent="0.25">
      <c r="B20" s="47">
        <v>2</v>
      </c>
      <c r="C20" s="52" t="str">
        <v>Záruka navyše</v>
      </c>
      <c r="D20" s="53">
        <v>33.333333333333329</v>
      </c>
      <c r="E20" s="54">
        <v>36</v>
      </c>
      <c r="F20" s="55">
        <f>IF(I5=100,"0",IF((E5-F5)=0,0,(IF(G5="čím menej, tým lepšie",(I5*(E5-E20)/(E5-F5)),(I5*(E20-F5)/(E5-F5))))))</f>
        <v>33.333333333333329</v>
      </c>
      <c r="G20" s="54">
        <v>18</v>
      </c>
      <c r="H20" s="56">
        <f t="shared" ref="H20:H28" si="5">IF(I5=100,"0",IF((E5-F5)=0,0,IF(G5="čím menej, tým lepšie",(I5*(E5-G20)/(E5-F5)),(I5*(G20-F5)/(E5-F5)))))</f>
        <v>16.666666666666664</v>
      </c>
      <c r="I20" s="54">
        <v>0</v>
      </c>
      <c r="J20" s="55">
        <f t="shared" ref="J20:J28" si="6">IF(I5=100,"0",IF((E5-F5)=0,0,IF(G5="čím menej, tým lepšie",(I5*(E5-I20)/(E5-F5)),(I5*(I20-F5)/(E5-F5)))))</f>
        <v>0</v>
      </c>
    </row>
    <row r="21" spans="2:10" ht="15.75" customHeight="1" x14ac:dyDescent="0.25">
      <c r="B21" s="47">
        <v>3</v>
      </c>
      <c r="C21" s="52" t="str">
        <v>Lehota dodania</v>
      </c>
      <c r="D21" s="53">
        <v>33.333333333333329</v>
      </c>
      <c r="E21" s="54">
        <v>50</v>
      </c>
      <c r="F21" s="55">
        <f>IF(I6=100,"0",IF((E6-F6)=0,0,(IF(G6="čím menej, tým lepšie",(I6*(E6-E21)/(E6-F6)),(I6*(E21-F6)/(E6-F6))))))</f>
        <v>33.333333333333329</v>
      </c>
      <c r="G21" s="54">
        <v>75</v>
      </c>
      <c r="H21" s="56">
        <f t="shared" si="5"/>
        <v>16.666666666666664</v>
      </c>
      <c r="I21" s="54">
        <v>100</v>
      </c>
      <c r="J21" s="55">
        <f t="shared" si="6"/>
        <v>0</v>
      </c>
    </row>
    <row r="22" spans="2:10" x14ac:dyDescent="0.2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2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2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2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2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2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.75" thickBot="1" x14ac:dyDescent="0.3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.75" thickBot="1" x14ac:dyDescent="0.3">
      <c r="B29" s="60"/>
      <c r="C29" s="61" t="s">
        <v>22</v>
      </c>
      <c r="D29" s="62">
        <f>SUM(_xlfn.ANCHORARRAY(D19))</f>
        <v>99.999999999999986</v>
      </c>
      <c r="E29" s="61"/>
      <c r="F29" s="63">
        <f>SUM(F19:F28)</f>
        <v>66.666666666666657</v>
      </c>
      <c r="G29" s="64"/>
      <c r="H29" s="63">
        <f t="shared" ref="H29:J29" si="8">SUM(H19:H28)</f>
        <v>49.999999999999993</v>
      </c>
      <c r="I29" s="64"/>
      <c r="J29" s="65">
        <f t="shared" si="8"/>
        <v>33.333333333333329</v>
      </c>
    </row>
    <row r="31" spans="2:10" ht="36.75" customHeight="1" x14ac:dyDescent="0.25">
      <c r="B31" s="142" t="s">
        <v>23</v>
      </c>
      <c r="C31" s="143"/>
      <c r="D31" s="143"/>
      <c r="E31" s="143"/>
      <c r="F31" s="143"/>
      <c r="G31" s="143"/>
      <c r="H31" s="143"/>
      <c r="I31" s="143"/>
      <c r="J31" s="144"/>
    </row>
    <row r="32" spans="2:10" x14ac:dyDescent="0.25">
      <c r="B32" s="145" t="s">
        <v>1</v>
      </c>
      <c r="C32" s="147" t="s">
        <v>2</v>
      </c>
      <c r="D32" s="148"/>
      <c r="E32" s="155" t="s">
        <v>16</v>
      </c>
      <c r="F32" s="156"/>
      <c r="G32" s="153" t="s">
        <v>17</v>
      </c>
      <c r="H32" s="154"/>
      <c r="I32" s="151" t="s">
        <v>18</v>
      </c>
      <c r="J32" s="152"/>
    </row>
    <row r="33" spans="2:10" x14ac:dyDescent="0.25">
      <c r="B33" s="146"/>
      <c r="C33" s="149"/>
      <c r="D33" s="150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25">
      <c r="B34" s="72" cm="1">
        <f t="array" ref="B34:B43">B19:B28</f>
        <v>1</v>
      </c>
      <c r="C34" s="73" t="str" cm="1">
        <f t="array" ref="C34:C43">C19:C28</f>
        <v>Cena celkom</v>
      </c>
      <c r="D34" s="74"/>
      <c r="E34" s="75">
        <f>E19</f>
        <v>30000</v>
      </c>
      <c r="F34" s="76">
        <f>E34</f>
        <v>30000</v>
      </c>
      <c r="G34" s="75">
        <f>G19</f>
        <v>15000</v>
      </c>
      <c r="H34" s="77">
        <f>G34</f>
        <v>15000</v>
      </c>
      <c r="I34" s="75">
        <f>I19</f>
        <v>0</v>
      </c>
      <c r="J34" s="78">
        <f>I34</f>
        <v>0</v>
      </c>
    </row>
    <row r="35" spans="2:10" x14ac:dyDescent="0.25">
      <c r="B35" s="72">
        <v>2</v>
      </c>
      <c r="C35" s="73" t="str">
        <v>Záruka navyše</v>
      </c>
      <c r="D35" s="74"/>
      <c r="E35" s="75">
        <f>E20</f>
        <v>36</v>
      </c>
      <c r="F35" s="76">
        <f>IF(I5=100,"0",IF((E5-F5)=0,0,IF(G5="čím menej, tým lepšie",(-(E5-E35)*(H5/(E5-F5))),-(E35-F5)*(H5/(E5-F5)))))</f>
        <v>-30000</v>
      </c>
      <c r="G35" s="75">
        <f t="shared" ref="G35:G43" si="9">G20</f>
        <v>18</v>
      </c>
      <c r="H35" s="77">
        <f>IF(I5=100,"0",IF((E5-F5)=0,0,IF(G5="čím menej, tým lepšie",(-(E5-G35)*(H5/(E5-F5))),-(G35-F5)*(H5/(E5-F5)))))</f>
        <v>-15000</v>
      </c>
      <c r="I35" s="75">
        <f t="shared" ref="I35:I43" si="10">I20</f>
        <v>0</v>
      </c>
      <c r="J35" s="78">
        <f>IF(I5=100,"0",IF((E5-F5)=0,0,IF(G5="čím menej, tým lepšie",(-(E5-I35)*(H5/(E5-F5))),-(I35-F5)*(H5/(E5-F5)))))</f>
        <v>0</v>
      </c>
    </row>
    <row r="36" spans="2:10" x14ac:dyDescent="0.25">
      <c r="B36" s="72">
        <v>3</v>
      </c>
      <c r="C36" s="73" t="str">
        <v>Lehota dodania</v>
      </c>
      <c r="D36" s="74"/>
      <c r="E36" s="75">
        <f t="shared" ref="E36:E43" si="11">E21</f>
        <v>50</v>
      </c>
      <c r="F36" s="76">
        <f t="shared" ref="F36:F43" si="12">IF(I6=100,"0",IF((E6-F6)=0,0,IF(G6="čím menej, tým lepšie",(-(E6-E36)*(H6/(E6-F6))),-(E36-F6)*(H6/(E6-F6)))))</f>
        <v>-30000</v>
      </c>
      <c r="G36" s="75">
        <f t="shared" si="9"/>
        <v>75</v>
      </c>
      <c r="H36" s="77">
        <f t="shared" ref="H36:H43" si="13">IF(I6=100,"0",IF((E6-F6)=0,0,IF(G6="čím menej, tým lepšie",(-(E6-G36)*(H6/(E6-F6))),-(G36-F6)*(H6/(E6-F6)))))</f>
        <v>-15000</v>
      </c>
      <c r="I36" s="75">
        <f>I21</f>
        <v>100</v>
      </c>
      <c r="J36" s="78">
        <f t="shared" ref="J36:J43" si="14">IF(I6=100,"0",IF((E6-F6)=0,0,IF(G6="čím menej, tým lepšie",(-(E6-I36)*(H6/(E6-F6))),-(I36-F6)*(H6/(E6-F6)))))</f>
        <v>0</v>
      </c>
    </row>
    <row r="37" spans="2:10" x14ac:dyDescent="0.2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2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2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2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2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2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.75" thickBot="1" x14ac:dyDescent="0.3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.75" thickBot="1" x14ac:dyDescent="0.3">
      <c r="B44" s="82"/>
      <c r="C44" s="83" t="s">
        <v>22</v>
      </c>
      <c r="D44" s="83"/>
      <c r="E44" s="83"/>
      <c r="F44" s="84">
        <f>SUM(F34:F43)</f>
        <v>-30000</v>
      </c>
      <c r="G44" s="84"/>
      <c r="H44" s="84">
        <f t="shared" ref="H44:J44" si="15">SUM(H34:H43)</f>
        <v>-15000</v>
      </c>
      <c r="I44" s="84"/>
      <c r="J44" s="85">
        <f t="shared" si="15"/>
        <v>0</v>
      </c>
    </row>
    <row r="45" spans="2:10" ht="15.75" thickBot="1" x14ac:dyDescent="0.3"/>
    <row r="46" spans="2:10" ht="36" customHeight="1" thickBot="1" x14ac:dyDescent="0.3">
      <c r="B46" s="177" t="s">
        <v>76</v>
      </c>
      <c r="C46" s="178"/>
      <c r="D46" s="178"/>
      <c r="E46" s="178"/>
      <c r="F46" s="178"/>
      <c r="G46" s="178"/>
      <c r="H46" s="178"/>
      <c r="I46" s="178"/>
      <c r="J46" s="179"/>
    </row>
    <row r="47" spans="2:10" ht="15.75" customHeight="1" x14ac:dyDescent="0.25">
      <c r="B47" s="161" t="s">
        <v>1</v>
      </c>
      <c r="C47" s="157" t="s">
        <v>2</v>
      </c>
      <c r="D47" s="158"/>
      <c r="E47" s="161" t="s">
        <v>16</v>
      </c>
      <c r="F47" s="162"/>
      <c r="G47" s="163" t="s">
        <v>17</v>
      </c>
      <c r="H47" s="164"/>
      <c r="I47" s="165" t="s">
        <v>18</v>
      </c>
      <c r="J47" s="166"/>
    </row>
    <row r="48" spans="2:10" x14ac:dyDescent="0.25">
      <c r="B48" s="180"/>
      <c r="C48" s="159"/>
      <c r="D48" s="160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25">
      <c r="B49" s="92" cm="1">
        <f t="array" ref="B49:B58">B34:B43</f>
        <v>1</v>
      </c>
      <c r="C49" s="93" t="str" cm="1">
        <f t="array" ref="C49:C58">C34:C43</f>
        <v>Cena celkom</v>
      </c>
      <c r="D49" s="94"/>
      <c r="E49" s="75">
        <f>E19</f>
        <v>30000</v>
      </c>
      <c r="F49" s="95">
        <f>E49</f>
        <v>30000</v>
      </c>
      <c r="G49" s="75">
        <f>G19</f>
        <v>15000</v>
      </c>
      <c r="H49" s="96">
        <f>G49</f>
        <v>15000</v>
      </c>
      <c r="I49" s="75">
        <f>I19</f>
        <v>0</v>
      </c>
      <c r="J49" s="97">
        <f>I49</f>
        <v>0</v>
      </c>
    </row>
    <row r="50" spans="2:10" x14ac:dyDescent="0.25">
      <c r="B50" s="92">
        <v>2</v>
      </c>
      <c r="C50" s="93" t="str">
        <v>Záruka navyše</v>
      </c>
      <c r="D50" s="94"/>
      <c r="E50" s="75">
        <f t="shared" ref="E50:E58" si="16">E20</f>
        <v>36</v>
      </c>
      <c r="F50" s="95">
        <f>IF(I5=100,"0",IF((E5-F5)=0,0,IF(G5="čím menej, tým lepšie",((E50-F5)*H5/(E5-F5)),(E5-E50)*(H5/(E5-F5)))))</f>
        <v>0</v>
      </c>
      <c r="G50" s="75">
        <f t="shared" ref="G50:G58" si="17">G20</f>
        <v>18</v>
      </c>
      <c r="H50" s="96">
        <f>IF(I5=100,"0",IF((E5-F5)=0,0,IF(G5="čím menej, tým lepšie",((G50-F5)*H5/(E5-F5)),(E5-G50)*(H5/(E5-F5)))))</f>
        <v>15000</v>
      </c>
      <c r="I50" s="75">
        <f t="shared" ref="I50:I58" si="18">I20</f>
        <v>0</v>
      </c>
      <c r="J50" s="97">
        <f>IF(I5=100,"0",IF((E5-F5)=0,0,IF(G5="čím menej, tým lepšie",((I50-F5)*H5/(E5-F5)),(E5-I50)*(H5/(E5-F5)))))</f>
        <v>30000</v>
      </c>
    </row>
    <row r="51" spans="2:10" x14ac:dyDescent="0.25">
      <c r="B51" s="92">
        <v>3</v>
      </c>
      <c r="C51" s="93" t="str">
        <v>Lehota dodania</v>
      </c>
      <c r="D51" s="94"/>
      <c r="E51" s="75">
        <f t="shared" si="16"/>
        <v>50</v>
      </c>
      <c r="F51" s="95">
        <f t="shared" ref="F51:F58" si="19">IF(I6=100,"0",IF((E6-F6)=0,0,IF(G6="čím menej, tým lepšie",((E51-F6)*H6/(E6-F6)),(E6-E51)*(H6/(E6-F6)))))</f>
        <v>0</v>
      </c>
      <c r="G51" s="75">
        <f t="shared" si="17"/>
        <v>75</v>
      </c>
      <c r="H51" s="96">
        <f t="shared" ref="H51:H58" si="20">IF(I6=100,"0",IF((E6-F6)=0,0,IF(G6="čím menej, tým lepšie",((G51-F6)*H6/(E6-F6)),(E6-G51)*(H6/(E6-F6)))))</f>
        <v>15000</v>
      </c>
      <c r="I51" s="75">
        <f t="shared" si="18"/>
        <v>100</v>
      </c>
      <c r="J51" s="97">
        <f t="shared" ref="J51:J58" si="21">IF(I6=100,"0",IF((E6-F6)=0,0,IF(G6="čím menej, tým lepšie",((I51-F6)*H6/(E6-F6)),(E6-I51)*(H6/(E6-F6)))))</f>
        <v>30000</v>
      </c>
    </row>
    <row r="52" spans="2:10" ht="15.75" customHeight="1" x14ac:dyDescent="0.2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2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2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2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2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2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.75" thickBot="1" x14ac:dyDescent="0.3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.75" thickBot="1" x14ac:dyDescent="0.3">
      <c r="B59" s="101"/>
      <c r="C59" s="102" t="s">
        <v>22</v>
      </c>
      <c r="D59" s="102"/>
      <c r="E59" s="102"/>
      <c r="F59" s="103">
        <f>SUM(F49:F58)</f>
        <v>30000</v>
      </c>
      <c r="G59" s="103"/>
      <c r="H59" s="103">
        <f t="shared" ref="H59:J59" si="22">SUM(H49:H58)</f>
        <v>45000</v>
      </c>
      <c r="I59" s="103"/>
      <c r="J59" s="104">
        <f t="shared" si="22"/>
        <v>60000</v>
      </c>
    </row>
    <row r="61" spans="2:10" x14ac:dyDescent="0.25">
      <c r="C61" s="14"/>
      <c r="D61" s="14"/>
      <c r="E61" s="14"/>
      <c r="F61" s="14"/>
      <c r="G61" s="14"/>
      <c r="H61" s="14"/>
    </row>
    <row r="62" spans="2:10" ht="30.75" customHeight="1" x14ac:dyDescent="0.25">
      <c r="C62" s="14"/>
      <c r="D62" s="14"/>
      <c r="E62" s="14"/>
      <c r="F62" s="14"/>
      <c r="G62" s="14"/>
      <c r="H62" s="14"/>
    </row>
    <row r="63" spans="2:10" x14ac:dyDescent="0.25">
      <c r="C63" s="14"/>
      <c r="D63" s="14"/>
      <c r="E63" s="14"/>
      <c r="F63" s="14"/>
      <c r="G63" s="14"/>
      <c r="H63" s="14"/>
    </row>
    <row r="64" spans="2:10" x14ac:dyDescent="0.25">
      <c r="C64" s="14"/>
      <c r="D64" s="14"/>
      <c r="E64" s="14"/>
      <c r="F64" s="14"/>
      <c r="G64" s="14"/>
      <c r="H64" s="14"/>
    </row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ht="15.75" customHeight="1" x14ac:dyDescent="0.25"/>
    <row r="73" s="14" customFormat="1" ht="15.75" customHeigh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  <ignoredError sqref="H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J34"/>
  <sheetViews>
    <sheetView tabSelected="1" zoomScaleNormal="100" workbookViewId="0">
      <selection activeCell="C4" sqref="C4:F4"/>
    </sheetView>
  </sheetViews>
  <sheetFormatPr defaultRowHeight="15" x14ac:dyDescent="0.25"/>
  <cols>
    <col min="1" max="1" width="3.28515625" style="14" customWidth="1"/>
    <col min="2" max="2" width="38.85546875" style="14" customWidth="1"/>
    <col min="3" max="3" width="7.42578125" style="14" customWidth="1"/>
    <col min="4" max="4" width="28.42578125" style="14" customWidth="1"/>
    <col min="5" max="5" width="29" style="14" customWidth="1"/>
    <col min="6" max="6" width="28.28515625" style="14" customWidth="1"/>
    <col min="7" max="7" width="3" style="14" customWidth="1"/>
    <col min="8" max="16384" width="9.140625" style="14"/>
  </cols>
  <sheetData>
    <row r="1" spans="1:10" ht="15.75" thickBot="1" x14ac:dyDescent="0.3">
      <c r="A1" s="209"/>
      <c r="B1" s="210"/>
      <c r="C1" s="210"/>
      <c r="D1" s="210"/>
      <c r="E1" s="210"/>
      <c r="F1" s="210"/>
      <c r="G1" s="209"/>
    </row>
    <row r="2" spans="1:10" ht="45.75" customHeight="1" thickBot="1" x14ac:dyDescent="0.3">
      <c r="A2" s="209"/>
      <c r="B2" s="211" t="s">
        <v>95</v>
      </c>
      <c r="C2" s="212"/>
      <c r="D2" s="212"/>
      <c r="E2" s="212"/>
      <c r="F2" s="213"/>
      <c r="G2" s="209"/>
    </row>
    <row r="3" spans="1:10" ht="15.75" thickBot="1" x14ac:dyDescent="0.3">
      <c r="A3" s="209"/>
      <c r="B3" s="208"/>
      <c r="C3" s="208"/>
      <c r="D3" s="208"/>
      <c r="E3" s="208"/>
      <c r="F3" s="208"/>
      <c r="G3" s="209"/>
    </row>
    <row r="4" spans="1:10" x14ac:dyDescent="0.25">
      <c r="A4" s="209"/>
      <c r="B4" s="107" t="s">
        <v>26</v>
      </c>
      <c r="C4" s="214"/>
      <c r="D4" s="214"/>
      <c r="E4" s="214"/>
      <c r="F4" s="215"/>
      <c r="G4" s="209"/>
    </row>
    <row r="5" spans="1:10" x14ac:dyDescent="0.25">
      <c r="A5" s="209"/>
      <c r="B5" s="108" t="s">
        <v>27</v>
      </c>
      <c r="C5" s="216"/>
      <c r="D5" s="216"/>
      <c r="E5" s="216"/>
      <c r="F5" s="217"/>
      <c r="G5" s="209"/>
      <c r="H5" s="109"/>
      <c r="I5" s="109"/>
      <c r="J5" s="109"/>
    </row>
    <row r="6" spans="1:10" x14ac:dyDescent="0.25">
      <c r="A6" s="209"/>
      <c r="B6" s="108" t="s">
        <v>28</v>
      </c>
      <c r="C6" s="216"/>
      <c r="D6" s="216"/>
      <c r="E6" s="216"/>
      <c r="F6" s="217"/>
      <c r="G6" s="209"/>
    </row>
    <row r="7" spans="1:10" x14ac:dyDescent="0.25">
      <c r="A7" s="209"/>
      <c r="B7" s="108" t="s">
        <v>29</v>
      </c>
      <c r="C7" s="216"/>
      <c r="D7" s="216"/>
      <c r="E7" s="216"/>
      <c r="F7" s="217"/>
      <c r="G7" s="209"/>
    </row>
    <row r="8" spans="1:10" x14ac:dyDescent="0.25">
      <c r="A8" s="209"/>
      <c r="B8" s="108" t="s">
        <v>30</v>
      </c>
      <c r="C8" s="216"/>
      <c r="D8" s="216"/>
      <c r="E8" s="216"/>
      <c r="F8" s="217"/>
      <c r="G8" s="209"/>
    </row>
    <row r="9" spans="1:10" x14ac:dyDescent="0.25">
      <c r="A9" s="209"/>
      <c r="B9" s="108" t="s">
        <v>31</v>
      </c>
      <c r="C9" s="216"/>
      <c r="D9" s="216"/>
      <c r="E9" s="216"/>
      <c r="F9" s="217"/>
      <c r="G9" s="209"/>
    </row>
    <row r="10" spans="1:10" ht="15.75" customHeight="1" thickBot="1" x14ac:dyDescent="0.3">
      <c r="A10" s="209"/>
      <c r="B10" s="110" t="s">
        <v>32</v>
      </c>
      <c r="C10" s="218" t="s">
        <v>84</v>
      </c>
      <c r="D10" s="219"/>
      <c r="E10" s="220"/>
      <c r="F10" s="221"/>
      <c r="G10" s="209"/>
    </row>
    <row r="11" spans="1:10" ht="15.75" thickBot="1" x14ac:dyDescent="0.3">
      <c r="A11" s="209"/>
      <c r="B11" s="208"/>
      <c r="C11" s="208"/>
      <c r="D11" s="208"/>
      <c r="E11" s="208"/>
      <c r="F11" s="208"/>
      <c r="G11" s="209"/>
    </row>
    <row r="12" spans="1:10" ht="30" customHeight="1" thickBot="1" x14ac:dyDescent="0.3">
      <c r="A12" s="209"/>
      <c r="B12" s="222" t="s">
        <v>33</v>
      </c>
      <c r="C12" s="223"/>
      <c r="D12" s="223"/>
      <c r="E12" s="223"/>
      <c r="F12" s="224"/>
      <c r="G12" s="209"/>
    </row>
    <row r="13" spans="1:10" ht="45" customHeight="1" x14ac:dyDescent="0.25">
      <c r="A13" s="209"/>
      <c r="B13" s="181" t="s">
        <v>96</v>
      </c>
      <c r="C13" s="182"/>
      <c r="D13" s="182"/>
      <c r="E13" s="183"/>
      <c r="F13" s="128"/>
      <c r="G13" s="209"/>
    </row>
    <row r="14" spans="1:10" ht="45" customHeight="1" x14ac:dyDescent="0.25">
      <c r="A14" s="209"/>
      <c r="B14" s="204" t="s">
        <v>34</v>
      </c>
      <c r="C14" s="205"/>
      <c r="D14" s="205"/>
      <c r="E14" s="205"/>
      <c r="F14" s="111"/>
      <c r="G14" s="209"/>
    </row>
    <row r="15" spans="1:10" ht="45" customHeight="1" x14ac:dyDescent="0.25">
      <c r="A15" s="209"/>
      <c r="B15" s="204" t="s">
        <v>35</v>
      </c>
      <c r="C15" s="205"/>
      <c r="D15" s="205"/>
      <c r="E15" s="205"/>
      <c r="F15" s="111"/>
      <c r="G15" s="209"/>
    </row>
    <row r="16" spans="1:10" ht="45" customHeight="1" x14ac:dyDescent="0.25">
      <c r="A16" s="209"/>
      <c r="B16" s="206" t="s">
        <v>36</v>
      </c>
      <c r="C16" s="207"/>
      <c r="D16" s="207"/>
      <c r="E16" s="207"/>
      <c r="F16" s="111"/>
      <c r="G16" s="209"/>
    </row>
    <row r="17" spans="1:7" ht="45" customHeight="1" thickBot="1" x14ac:dyDescent="0.3">
      <c r="A17" s="209"/>
      <c r="B17" s="225" t="s">
        <v>97</v>
      </c>
      <c r="C17" s="226"/>
      <c r="D17" s="226"/>
      <c r="E17" s="226"/>
      <c r="F17" s="112"/>
      <c r="G17" s="209"/>
    </row>
    <row r="18" spans="1:7" ht="15.75" thickBot="1" x14ac:dyDescent="0.3">
      <c r="A18" s="209"/>
      <c r="B18" s="208"/>
      <c r="C18" s="208"/>
      <c r="D18" s="208"/>
      <c r="E18" s="208"/>
      <c r="F18" s="208"/>
      <c r="G18" s="209"/>
    </row>
    <row r="19" spans="1:7" ht="24" customHeight="1" thickBot="1" x14ac:dyDescent="0.3">
      <c r="A19" s="209"/>
      <c r="B19" s="227" t="s">
        <v>78</v>
      </c>
      <c r="C19" s="192" t="str">
        <f>'Zákl. nastavenie'!C4</f>
        <v>Cena celkom</v>
      </c>
      <c r="D19" s="193"/>
      <c r="E19" s="193"/>
      <c r="F19" s="194"/>
      <c r="G19" s="209"/>
    </row>
    <row r="20" spans="1:7" ht="15" customHeight="1" x14ac:dyDescent="0.25">
      <c r="A20" s="209"/>
      <c r="B20" s="113" t="s">
        <v>37</v>
      </c>
      <c r="C20" s="114" t="s">
        <v>38</v>
      </c>
      <c r="D20" s="114"/>
      <c r="E20" s="115" t="s">
        <v>39</v>
      </c>
      <c r="F20" s="116" t="s">
        <v>40</v>
      </c>
      <c r="G20" s="209"/>
    </row>
    <row r="21" spans="1:7" ht="15.75" thickBot="1" x14ac:dyDescent="0.3">
      <c r="A21" s="209"/>
      <c r="B21" s="228" t="str">
        <f>'Zákl. nastavenie'!G4</f>
        <v>čím menej, tým lepšie</v>
      </c>
      <c r="C21" s="229">
        <v>100</v>
      </c>
      <c r="D21" s="230"/>
      <c r="E21" s="231">
        <f>'Zákl. nastavenie'!F4</f>
        <v>0</v>
      </c>
      <c r="F21" s="232"/>
      <c r="G21" s="209"/>
    </row>
    <row r="22" spans="1:7" ht="30.75" thickBot="1" x14ac:dyDescent="0.3">
      <c r="A22" s="209"/>
      <c r="B22" s="117" t="s">
        <v>41</v>
      </c>
      <c r="C22" s="118" t="s">
        <v>42</v>
      </c>
      <c r="D22" s="119" t="s">
        <v>104</v>
      </c>
      <c r="E22" s="120" t="s">
        <v>43</v>
      </c>
      <c r="F22" s="121" t="s">
        <v>44</v>
      </c>
      <c r="G22" s="209"/>
    </row>
    <row r="23" spans="1:7" ht="18.75" x14ac:dyDescent="0.3">
      <c r="A23" s="209"/>
      <c r="B23" s="233" t="s">
        <v>98</v>
      </c>
      <c r="C23" s="122">
        <v>1</v>
      </c>
      <c r="D23" s="105">
        <v>0</v>
      </c>
      <c r="E23" s="123">
        <f>IF(C$10="Som platcom DPH",D23*0.2,0)</f>
        <v>0</v>
      </c>
      <c r="F23" s="124">
        <f>SUM(D23+E23)*C23</f>
        <v>0</v>
      </c>
      <c r="G23" s="209"/>
    </row>
    <row r="24" spans="1:7" ht="18.75" x14ac:dyDescent="0.3">
      <c r="A24" s="209"/>
      <c r="B24" s="233" t="s">
        <v>99</v>
      </c>
      <c r="C24" s="122">
        <v>12</v>
      </c>
      <c r="D24" s="130">
        <v>0</v>
      </c>
      <c r="E24" s="123">
        <f>IF(C$10="Som platcom DPH",D24*0.2,0)</f>
        <v>0</v>
      </c>
      <c r="F24" s="124">
        <f>SUM(D24+E24)*C24</f>
        <v>0</v>
      </c>
      <c r="G24" s="209"/>
    </row>
    <row r="25" spans="1:7" ht="19.5" thickBot="1" x14ac:dyDescent="0.35">
      <c r="A25" s="209"/>
      <c r="B25" s="233" t="s">
        <v>100</v>
      </c>
      <c r="C25" s="122">
        <v>20</v>
      </c>
      <c r="D25" s="106">
        <v>0</v>
      </c>
      <c r="E25" s="123">
        <f>IF(C$10="Som platcom DPH",D25*0.2,0)</f>
        <v>0</v>
      </c>
      <c r="F25" s="124">
        <f>SUM(D25+E25)*C25</f>
        <v>0</v>
      </c>
      <c r="G25" s="209"/>
    </row>
    <row r="26" spans="1:7" ht="21" x14ac:dyDescent="0.35">
      <c r="A26" s="209"/>
      <c r="B26" s="198" t="s">
        <v>22</v>
      </c>
      <c r="C26" s="199"/>
      <c r="D26" s="200"/>
      <c r="E26" s="201"/>
      <c r="F26" s="131">
        <f>SUM(F23:F25)</f>
        <v>0</v>
      </c>
      <c r="G26" s="209"/>
    </row>
    <row r="27" spans="1:7" ht="19.5" thickBot="1" x14ac:dyDescent="0.35">
      <c r="A27" s="209"/>
      <c r="B27" s="125" t="s">
        <v>45</v>
      </c>
      <c r="C27" s="202" t="str">
        <f>IF(C21=100,"Toto je jediné kritérium a prepočet na body sa preto neuplatňuje",IF(B21="čím menej, tým lepšie",(C21*(F21-F26)/(F21-E21)),(C21*(F26-E21)/(F21-E21))))</f>
        <v>Toto je jediné kritérium a prepočet na body sa preto neuplatňuje</v>
      </c>
      <c r="D27" s="202"/>
      <c r="E27" s="202"/>
      <c r="F27" s="203"/>
      <c r="G27" s="209"/>
    </row>
    <row r="28" spans="1:7" ht="19.5" thickBot="1" x14ac:dyDescent="0.35">
      <c r="A28" s="129"/>
      <c r="B28" s="132"/>
      <c r="C28" s="133"/>
      <c r="D28" s="133"/>
      <c r="E28" s="133"/>
      <c r="F28" s="133"/>
      <c r="G28" s="129"/>
    </row>
    <row r="29" spans="1:7" ht="27" customHeight="1" x14ac:dyDescent="0.25">
      <c r="A29" s="129"/>
      <c r="B29" s="234" t="s">
        <v>101</v>
      </c>
      <c r="C29" s="235"/>
      <c r="D29" s="235"/>
      <c r="E29" s="235"/>
      <c r="F29" s="236"/>
      <c r="G29" s="129"/>
    </row>
    <row r="30" spans="1:7" ht="27" customHeight="1" x14ac:dyDescent="0.25">
      <c r="A30" s="129"/>
      <c r="B30" s="237" t="s">
        <v>102</v>
      </c>
      <c r="C30" s="238"/>
      <c r="D30" s="238"/>
      <c r="E30" s="238"/>
      <c r="F30" s="134">
        <v>30</v>
      </c>
      <c r="G30" s="129"/>
    </row>
    <row r="31" spans="1:7" ht="27" customHeight="1" thickBot="1" x14ac:dyDescent="0.3">
      <c r="A31" s="129"/>
      <c r="B31" s="239" t="s">
        <v>103</v>
      </c>
      <c r="C31" s="240"/>
      <c r="D31" s="240"/>
      <c r="E31" s="240"/>
      <c r="F31" s="241"/>
      <c r="G31" s="129"/>
    </row>
    <row r="32" spans="1:7" ht="15.75" thickBot="1" x14ac:dyDescent="0.3">
      <c r="B32" s="195"/>
      <c r="C32" s="196"/>
      <c r="D32" s="196"/>
      <c r="E32" s="196"/>
      <c r="F32" s="197"/>
    </row>
    <row r="33" spans="2:6" x14ac:dyDescent="0.25">
      <c r="B33" s="184" t="s">
        <v>46</v>
      </c>
      <c r="C33" s="186" t="s">
        <v>47</v>
      </c>
      <c r="D33" s="186"/>
      <c r="E33" s="188" t="s">
        <v>48</v>
      </c>
      <c r="F33" s="189"/>
    </row>
    <row r="34" spans="2:6" ht="15.75" thickBot="1" x14ac:dyDescent="0.3">
      <c r="B34" s="185"/>
      <c r="C34" s="187"/>
      <c r="D34" s="187"/>
      <c r="E34" s="190"/>
      <c r="F34" s="191"/>
    </row>
  </sheetData>
  <sheetProtection algorithmName="SHA-512" hashValue="if7vJC5VTb2xI6UAPo86IxL24Vunuzzet4GifOaFb1EWDI01WeEY2B9z4jmxioByryGRYMSgdtAmD2Xme5zolg==" saltValue="EOPWlpSKDYZrZDXoXavZ6Q==" spinCount="100000" sheet="1" objects="1" scenarios="1" selectLockedCells="1"/>
  <mergeCells count="32">
    <mergeCell ref="B31:F31"/>
    <mergeCell ref="A1:A27"/>
    <mergeCell ref="B1:F1"/>
    <mergeCell ref="G1:G27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13:E13"/>
    <mergeCell ref="B33:B34"/>
    <mergeCell ref="C33:D34"/>
    <mergeCell ref="E33:F34"/>
    <mergeCell ref="C19:F19"/>
    <mergeCell ref="B32:F32"/>
    <mergeCell ref="B26:E26"/>
    <mergeCell ref="C27:F27"/>
    <mergeCell ref="B15:E15"/>
    <mergeCell ref="B16:E16"/>
    <mergeCell ref="B17:E17"/>
    <mergeCell ref="B18:F18"/>
    <mergeCell ref="C21:D21"/>
    <mergeCell ref="B14:E14"/>
    <mergeCell ref="B29:F29"/>
    <mergeCell ref="B30:E30"/>
  </mergeCells>
  <dataValidations count="1">
    <dataValidation type="list" allowBlank="1" showInputMessage="1" showErrorMessage="1" sqref="C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9525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10" sqref="B10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87</v>
      </c>
    </row>
    <row r="3" spans="2:2" x14ac:dyDescent="0.25">
      <c r="B3" s="4"/>
    </row>
    <row r="4" spans="2:2" x14ac:dyDescent="0.25">
      <c r="B4" s="5" t="s">
        <v>50</v>
      </c>
    </row>
    <row r="5" spans="2:2" x14ac:dyDescent="0.25">
      <c r="B5" s="6"/>
    </row>
    <row r="6" spans="2:2" x14ac:dyDescent="0.25">
      <c r="B6" s="7" t="s">
        <v>51</v>
      </c>
    </row>
    <row r="7" spans="2:2" x14ac:dyDescent="0.25">
      <c r="B7" s="5"/>
    </row>
    <row r="8" spans="2:2" x14ac:dyDescent="0.25">
      <c r="B8" s="126" t="s">
        <v>88</v>
      </c>
    </row>
    <row r="9" spans="2:2" x14ac:dyDescent="0.25">
      <c r="B9" s="126"/>
    </row>
    <row r="10" spans="2:2" x14ac:dyDescent="0.25">
      <c r="B10" s="127" t="s">
        <v>90</v>
      </c>
    </row>
    <row r="11" spans="2:2" x14ac:dyDescent="0.25">
      <c r="B11" s="127" t="s">
        <v>91</v>
      </c>
    </row>
    <row r="12" spans="2:2" x14ac:dyDescent="0.25">
      <c r="B12" s="127" t="s">
        <v>92</v>
      </c>
    </row>
    <row r="13" spans="2:2" x14ac:dyDescent="0.25">
      <c r="B13" s="127" t="s">
        <v>93</v>
      </c>
    </row>
    <row r="14" spans="2:2" ht="16.5" customHeight="1" x14ac:dyDescent="0.25">
      <c r="B14" s="5"/>
    </row>
    <row r="15" spans="2:2" ht="30" x14ac:dyDescent="0.25">
      <c r="B15" s="126" t="s">
        <v>89</v>
      </c>
    </row>
    <row r="16" spans="2:2" x14ac:dyDescent="0.25">
      <c r="B16" s="8"/>
    </row>
    <row r="17" spans="2:2" ht="30" x14ac:dyDescent="0.25">
      <c r="B17" s="5" t="s">
        <v>94</v>
      </c>
    </row>
    <row r="18" spans="2:2" ht="15.75" thickBot="1" x14ac:dyDescent="0.3">
      <c r="B18" s="9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sheetProtection algorithmName="SHA-512" hashValue="XRabrkJEd51G7t/zWjOJX1+v0mhFVrkxJ78Klk0FIQO3ExjEQ4eupAomX0C3W1LPzxziLi8n1F/Wj8MJn9hg6A==" saltValue="r7f78lwL31KyhO6smG5C0A==" spinCount="100000" sheet="1" objects="1" scenarios="1" selectLockedCells="1"/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/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49</v>
      </c>
    </row>
    <row r="3" spans="2:2" x14ac:dyDescent="0.25">
      <c r="B3" s="4"/>
    </row>
    <row r="4" spans="2:2" x14ac:dyDescent="0.25">
      <c r="B4" s="10" t="s">
        <v>50</v>
      </c>
    </row>
    <row r="5" spans="2:2" x14ac:dyDescent="0.25">
      <c r="B5" s="4"/>
    </row>
    <row r="6" spans="2:2" x14ac:dyDescent="0.25">
      <c r="B6" s="11" t="s">
        <v>51</v>
      </c>
    </row>
    <row r="7" spans="2:2" x14ac:dyDescent="0.25">
      <c r="B7" s="12"/>
    </row>
    <row r="8" spans="2:2" ht="60.75" customHeight="1" x14ac:dyDescent="0.25">
      <c r="B8" s="5" t="s">
        <v>52</v>
      </c>
    </row>
    <row r="9" spans="2:2" x14ac:dyDescent="0.25">
      <c r="B9" s="5"/>
    </row>
    <row r="10" spans="2:2" x14ac:dyDescent="0.25">
      <c r="B10" s="5" t="s">
        <v>53</v>
      </c>
    </row>
    <row r="11" spans="2:2" x14ac:dyDescent="0.25">
      <c r="B11" s="5" t="s">
        <v>54</v>
      </c>
    </row>
    <row r="12" spans="2:2" x14ac:dyDescent="0.25">
      <c r="B12" s="5" t="s">
        <v>55</v>
      </c>
    </row>
    <row r="13" spans="2:2" x14ac:dyDescent="0.25">
      <c r="B13" s="5" t="s">
        <v>56</v>
      </c>
    </row>
    <row r="14" spans="2:2" x14ac:dyDescent="0.25">
      <c r="B14" s="5" t="s">
        <v>57</v>
      </c>
    </row>
    <row r="15" spans="2:2" x14ac:dyDescent="0.25">
      <c r="B15" s="5" t="s">
        <v>58</v>
      </c>
    </row>
    <row r="16" spans="2:2" x14ac:dyDescent="0.25">
      <c r="B16" s="5" t="s">
        <v>59</v>
      </c>
    </row>
    <row r="17" spans="2:2" ht="30" x14ac:dyDescent="0.25">
      <c r="B17" s="5" t="s">
        <v>60</v>
      </c>
    </row>
    <row r="18" spans="2:2" x14ac:dyDescent="0.25">
      <c r="B18" s="5" t="s">
        <v>61</v>
      </c>
    </row>
    <row r="19" spans="2:2" x14ac:dyDescent="0.25">
      <c r="B19" s="5" t="s">
        <v>62</v>
      </c>
    </row>
    <row r="20" spans="2:2" x14ac:dyDescent="0.25">
      <c r="B20" s="5" t="s">
        <v>63</v>
      </c>
    </row>
    <row r="21" spans="2:2" ht="30" x14ac:dyDescent="0.25">
      <c r="B21" s="5" t="s">
        <v>64</v>
      </c>
    </row>
    <row r="22" spans="2:2" x14ac:dyDescent="0.25">
      <c r="B22" s="5" t="s">
        <v>65</v>
      </c>
    </row>
    <row r="23" spans="2:2" x14ac:dyDescent="0.25">
      <c r="B23" s="6"/>
    </row>
    <row r="24" spans="2:2" ht="60" x14ac:dyDescent="0.25">
      <c r="B24" s="5" t="s">
        <v>66</v>
      </c>
    </row>
    <row r="25" spans="2:2" ht="13.5" customHeight="1" x14ac:dyDescent="0.25">
      <c r="B25" s="5"/>
    </row>
    <row r="26" spans="2:2" ht="30" x14ac:dyDescent="0.25">
      <c r="B26" s="5" t="s">
        <v>67</v>
      </c>
    </row>
    <row r="27" spans="2:2" ht="15.75" thickBot="1" x14ac:dyDescent="0.3">
      <c r="B27" s="13"/>
    </row>
  </sheetData>
  <sheetProtection algorithmName="SHA-512" hashValue="TKxHJO+JCOz9Bpkvp+t7nD/mDp5/vT7l2nJeKoxRDTPFkgfFf06U687C1Kky8ma4NORr9SenZzeZ/JHtQvUDVA==" saltValue="F5Qv86om7Ta298bHORWS4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/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68</v>
      </c>
    </row>
    <row r="3" spans="2:2" x14ac:dyDescent="0.25">
      <c r="B3" s="4"/>
    </row>
    <row r="4" spans="2:2" x14ac:dyDescent="0.25">
      <c r="B4" s="5" t="s">
        <v>50</v>
      </c>
    </row>
    <row r="5" spans="2:2" x14ac:dyDescent="0.25">
      <c r="B5" s="6"/>
    </row>
    <row r="6" spans="2:2" x14ac:dyDescent="0.25">
      <c r="B6" s="7" t="s">
        <v>51</v>
      </c>
    </row>
    <row r="7" spans="2:2" x14ac:dyDescent="0.25">
      <c r="B7" s="5"/>
    </row>
    <row r="8" spans="2:2" ht="60.75" customHeight="1" x14ac:dyDescent="0.25">
      <c r="B8" s="5" t="s">
        <v>69</v>
      </c>
    </row>
    <row r="9" spans="2:2" x14ac:dyDescent="0.25">
      <c r="B9" s="5" t="s">
        <v>70</v>
      </c>
    </row>
    <row r="10" spans="2:2" x14ac:dyDescent="0.25">
      <c r="B10" s="8"/>
    </row>
    <row r="11" spans="2:2" ht="30" x14ac:dyDescent="0.25">
      <c r="B11" s="5" t="s">
        <v>71</v>
      </c>
    </row>
    <row r="12" spans="2:2" x14ac:dyDescent="0.25">
      <c r="B12" s="5"/>
    </row>
    <row r="13" spans="2:2" ht="45" x14ac:dyDescent="0.25">
      <c r="B13" s="5" t="s">
        <v>72</v>
      </c>
    </row>
    <row r="14" spans="2:2" x14ac:dyDescent="0.25">
      <c r="B14" s="5"/>
    </row>
    <row r="15" spans="2:2" ht="45" x14ac:dyDescent="0.25">
      <c r="B15" s="5" t="s">
        <v>73</v>
      </c>
    </row>
    <row r="16" spans="2:2" x14ac:dyDescent="0.25">
      <c r="B16" s="5"/>
    </row>
    <row r="17" spans="2:2" ht="60" x14ac:dyDescent="0.25">
      <c r="B17" s="5" t="s">
        <v>74</v>
      </c>
    </row>
    <row r="18" spans="2:2" x14ac:dyDescent="0.25">
      <c r="B18" s="5"/>
    </row>
    <row r="19" spans="2:2" ht="75" x14ac:dyDescent="0.25">
      <c r="B19" s="5" t="s">
        <v>75</v>
      </c>
    </row>
    <row r="20" spans="2:2" ht="15.75" thickBot="1" x14ac:dyDescent="0.3">
      <c r="B20" s="9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ht="13.5" customHeight="1" x14ac:dyDescent="0.25">
      <c r="B25" s="1"/>
    </row>
    <row r="26" spans="2:2" ht="15.75" x14ac:dyDescent="0.25">
      <c r="B26" s="2"/>
    </row>
  </sheetData>
  <sheetProtection algorithmName="SHA-512" hashValue="9cRMr8qktBbZGcSt8TdxRubTk8GfzyBOaeHGVYFwCf/NPt4GoX2kQS+1MCFftzAo98/U6jbhcCU58Iv6PZ6Q3g==" saltValue="VnWWYeIPUawvBQuH0M0Nww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Zákl. nastavenie</vt:lpstr>
      <vt:lpstr>Ponuka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Veselá Martina</cp:lastModifiedBy>
  <cp:revision/>
  <dcterms:created xsi:type="dcterms:W3CDTF">2022-09-22T09:41:16Z</dcterms:created>
  <dcterms:modified xsi:type="dcterms:W3CDTF">2024-11-29T11:19:23Z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