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.sharepoint.com/sites/OLO_EXTERNI_PARTNERI/Zdielane dokumenty/08_APUEN/01_DIGI VO1/045 Rokovanie k vylepšeniu ponuky/05 Vyzva na predkladanie final ponuk/"/>
    </mc:Choice>
  </mc:AlternateContent>
  <xr:revisionPtr revIDLastSave="523" documentId="8_{883DB4D6-C41B-42C3-9FF3-24DFCB77F6FA}" xr6:coauthVersionLast="47" xr6:coauthVersionMax="47" xr10:uidLastSave="{5DB9F126-5CDF-4671-B059-D46A6CD5A46F}"/>
  <bookViews>
    <workbookView xWindow="28680" yWindow="-120" windowWidth="29040" windowHeight="15720" tabRatio="474" xr2:uid="{A908C5E5-F07C-463C-AC97-E61638ED31EB}"/>
  </bookViews>
  <sheets>
    <sheet name="Evaluation" sheetId="1" r:id="rId1"/>
    <sheet name="Calc" sheetId="5" r:id="rId2"/>
    <sheet name="Functionality" sheetId="10" r:id="rId3"/>
    <sheet name="Document" sheetId="9" r:id="rId4"/>
    <sheet name="Priority" sheetId="8" r:id="rId5"/>
    <sheet name="Type" sheetId="7" r:id="rId6"/>
    <sheet name="Jednotky" sheetId="6" r:id="rId7"/>
    <sheet name="Price" sheetId="4" r:id="rId8"/>
    <sheet name="YN" sheetId="2" r:id="rId9"/>
    <sheet name="Proof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0" i="1" l="1"/>
  <c r="I56" i="1"/>
  <c r="I133" i="1"/>
  <c r="D54" i="5" s="1"/>
  <c r="I57" i="1"/>
  <c r="H67" i="1"/>
  <c r="H124" i="1"/>
  <c r="D47" i="5"/>
  <c r="D48" i="5"/>
  <c r="D49" i="5"/>
  <c r="D50" i="5"/>
  <c r="D51" i="5"/>
  <c r="D52" i="5"/>
  <c r="C47" i="5"/>
  <c r="C48" i="5"/>
  <c r="C49" i="5"/>
  <c r="C50" i="5"/>
  <c r="C51" i="5"/>
  <c r="C52" i="5"/>
  <c r="B47" i="5"/>
  <c r="B48" i="5"/>
  <c r="B49" i="5"/>
  <c r="B50" i="5"/>
  <c r="B51" i="5"/>
  <c r="B52" i="5"/>
  <c r="A48" i="5"/>
  <c r="A49" i="5"/>
  <c r="A50" i="5"/>
  <c r="C54" i="5"/>
  <c r="B54" i="5"/>
  <c r="A54" i="5"/>
  <c r="D56" i="5"/>
  <c r="D57" i="5"/>
  <c r="C56" i="5"/>
  <c r="C57" i="5"/>
  <c r="B56" i="5"/>
  <c r="B57" i="5"/>
  <c r="A56" i="5"/>
  <c r="A57" i="5"/>
  <c r="A47" i="5"/>
  <c r="A51" i="5"/>
  <c r="A52" i="5"/>
  <c r="A16" i="5" l="1"/>
  <c r="A17" i="5"/>
  <c r="D16" i="5"/>
  <c r="C16" i="5"/>
  <c r="B16" i="5"/>
  <c r="D12" i="5"/>
  <c r="D13" i="5"/>
  <c r="D14" i="5"/>
  <c r="D15" i="5"/>
  <c r="C13" i="5"/>
  <c r="C14" i="5"/>
  <c r="C15" i="5"/>
  <c r="B12" i="5"/>
  <c r="B13" i="5"/>
  <c r="B14" i="5"/>
  <c r="B15" i="5"/>
  <c r="A12" i="5"/>
  <c r="A13" i="5"/>
  <c r="A14" i="5"/>
  <c r="A15" i="5"/>
  <c r="I115" i="1"/>
  <c r="D37" i="5" s="1"/>
  <c r="C12" i="5"/>
  <c r="C45" i="5"/>
  <c r="H76" i="1"/>
  <c r="I176" i="1"/>
  <c r="D59" i="5" s="1"/>
  <c r="B76" i="5"/>
  <c r="I93" i="1"/>
  <c r="I74" i="1" s="1"/>
  <c r="D18" i="5" s="1"/>
  <c r="A5" i="5"/>
  <c r="B5" i="5"/>
  <c r="C5" i="5"/>
  <c r="D5" i="5"/>
  <c r="A6" i="5"/>
  <c r="B6" i="5"/>
  <c r="C6" i="5"/>
  <c r="D6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D26" i="5"/>
  <c r="B25" i="5"/>
  <c r="C26" i="5"/>
  <c r="B26" i="5"/>
  <c r="A26" i="5"/>
  <c r="D20" i="5"/>
  <c r="D21" i="5"/>
  <c r="D22" i="5"/>
  <c r="D23" i="5"/>
  <c r="D24" i="5"/>
  <c r="C21" i="5"/>
  <c r="C22" i="5"/>
  <c r="C23" i="5"/>
  <c r="C24" i="5"/>
  <c r="C20" i="5"/>
  <c r="B21" i="5"/>
  <c r="B22" i="5"/>
  <c r="B23" i="5"/>
  <c r="B24" i="5"/>
  <c r="B20" i="5"/>
  <c r="A21" i="5"/>
  <c r="A22" i="5"/>
  <c r="A23" i="5"/>
  <c r="A24" i="5"/>
  <c r="A20" i="5"/>
  <c r="D46" i="5"/>
  <c r="C46" i="5"/>
  <c r="B46" i="5"/>
  <c r="A46" i="5"/>
  <c r="D40" i="5"/>
  <c r="D41" i="5"/>
  <c r="D42" i="5"/>
  <c r="D43" i="5"/>
  <c r="D44" i="5"/>
  <c r="D39" i="5"/>
  <c r="C40" i="5"/>
  <c r="C41" i="5"/>
  <c r="C42" i="5"/>
  <c r="C43" i="5"/>
  <c r="C44" i="5"/>
  <c r="C39" i="5"/>
  <c r="B40" i="5"/>
  <c r="B41" i="5"/>
  <c r="B42" i="5"/>
  <c r="B43" i="5"/>
  <c r="B44" i="5"/>
  <c r="B39" i="5"/>
  <c r="A40" i="5"/>
  <c r="A41" i="5"/>
  <c r="A42" i="5"/>
  <c r="A43" i="5"/>
  <c r="A44" i="5"/>
  <c r="A39" i="5"/>
  <c r="D65" i="5"/>
  <c r="D62" i="5"/>
  <c r="D63" i="5"/>
  <c r="D64" i="5"/>
  <c r="D61" i="5"/>
  <c r="C62" i="5"/>
  <c r="C63" i="5"/>
  <c r="C64" i="5"/>
  <c r="C65" i="5"/>
  <c r="C61" i="5"/>
  <c r="B62" i="5"/>
  <c r="B63" i="5"/>
  <c r="B64" i="5"/>
  <c r="B65" i="5"/>
  <c r="B61" i="5"/>
  <c r="A62" i="5"/>
  <c r="A63" i="5"/>
  <c r="A64" i="5"/>
  <c r="A65" i="5"/>
  <c r="A61" i="5"/>
  <c r="D68" i="5"/>
  <c r="D69" i="5"/>
  <c r="D70" i="5"/>
  <c r="D71" i="5"/>
  <c r="D67" i="5"/>
  <c r="C68" i="5"/>
  <c r="C69" i="5"/>
  <c r="C70" i="5"/>
  <c r="C71" i="5"/>
  <c r="C67" i="5"/>
  <c r="B68" i="5"/>
  <c r="B69" i="5"/>
  <c r="B70" i="5"/>
  <c r="B71" i="5"/>
  <c r="B67" i="5"/>
  <c r="A68" i="5"/>
  <c r="A69" i="5"/>
  <c r="A70" i="5"/>
  <c r="A71" i="5"/>
  <c r="A67" i="5"/>
  <c r="A93" i="5"/>
  <c r="B93" i="5"/>
  <c r="C93" i="5"/>
  <c r="D93" i="5"/>
  <c r="A94" i="5"/>
  <c r="B94" i="5"/>
  <c r="C94" i="5"/>
  <c r="D94" i="5"/>
  <c r="A95" i="5"/>
  <c r="B95" i="5"/>
  <c r="C95" i="5"/>
  <c r="D95" i="5"/>
  <c r="A75" i="5"/>
  <c r="B75" i="5"/>
  <c r="C75" i="5"/>
  <c r="D75" i="5"/>
  <c r="A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D74" i="5"/>
  <c r="C74" i="5"/>
  <c r="B74" i="5"/>
  <c r="A74" i="5"/>
  <c r="B66" i="5"/>
  <c r="D73" i="5"/>
  <c r="B73" i="5"/>
  <c r="A73" i="5"/>
  <c r="C72" i="5"/>
  <c r="B72" i="5"/>
  <c r="A72" i="5"/>
  <c r="D66" i="5"/>
  <c r="A66" i="5"/>
  <c r="D60" i="5"/>
  <c r="B60" i="5"/>
  <c r="A60" i="5"/>
  <c r="B59" i="5"/>
  <c r="A59" i="5"/>
  <c r="A55" i="5"/>
  <c r="B55" i="5"/>
  <c r="C55" i="5"/>
  <c r="D55" i="5"/>
  <c r="A58" i="5"/>
  <c r="B58" i="5"/>
  <c r="C58" i="5"/>
  <c r="D58" i="5"/>
  <c r="D53" i="5"/>
  <c r="C53" i="5"/>
  <c r="B53" i="5"/>
  <c r="A53" i="5"/>
  <c r="D45" i="5"/>
  <c r="B45" i="5"/>
  <c r="A45" i="5"/>
  <c r="D38" i="5"/>
  <c r="B38" i="5"/>
  <c r="A38" i="5"/>
  <c r="B37" i="5"/>
  <c r="A37" i="5"/>
  <c r="C36" i="5"/>
  <c r="B36" i="5"/>
  <c r="A36" i="5"/>
  <c r="D25" i="5"/>
  <c r="A25" i="5"/>
  <c r="D19" i="5"/>
  <c r="B19" i="5"/>
  <c r="A19" i="5"/>
  <c r="B18" i="5"/>
  <c r="A18" i="5"/>
  <c r="D17" i="5"/>
  <c r="C17" i="5"/>
  <c r="B17" i="5"/>
  <c r="D7" i="5"/>
  <c r="C7" i="5"/>
  <c r="B7" i="5"/>
  <c r="A7" i="5"/>
  <c r="C4" i="5"/>
  <c r="C3" i="5"/>
  <c r="D2" i="5"/>
  <c r="B4" i="5"/>
  <c r="A4" i="5"/>
  <c r="B3" i="5"/>
  <c r="A3" i="5"/>
  <c r="B2" i="5"/>
  <c r="A2" i="5"/>
  <c r="D1" i="5"/>
  <c r="C1" i="5"/>
  <c r="B1" i="5"/>
  <c r="A1" i="5"/>
  <c r="H184" i="1"/>
  <c r="C66" i="5" s="1"/>
  <c r="H217" i="1"/>
  <c r="C73" i="5" s="1"/>
  <c r="H82" i="1"/>
  <c r="C25" i="5" s="1"/>
  <c r="D4" i="5"/>
  <c r="H178" i="1"/>
  <c r="C60" i="5" s="1"/>
  <c r="H117" i="1"/>
  <c r="C38" i="5" l="1"/>
  <c r="H115" i="1"/>
  <c r="C37" i="5" s="1"/>
  <c r="D36" i="5"/>
  <c r="I25" i="1"/>
  <c r="D3" i="5" s="1"/>
  <c r="D72" i="5"/>
  <c r="H176" i="1"/>
  <c r="C59" i="5" s="1"/>
  <c r="H74" i="1" l="1"/>
  <c r="H10" i="1" s="1"/>
  <c r="C19" i="5"/>
  <c r="E2" i="5"/>
  <c r="F2" i="5"/>
  <c r="C18" i="5" l="1"/>
  <c r="C2" i="5"/>
  <c r="H2" i="5" s="1"/>
  <c r="G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tc={AE778797-36C6-4B4A-ACB7-C7CE9C8DC5BD}</author>
  </authors>
  <commentList>
    <comment ref="H67" authorId="0" shapeId="0" xr:uid="{AE778797-36C6-4B4A-ACB7-C7CE9C8DC5BD}">
      <text>
        <t>[Threaded comment]
Your version of Excel allows you to read this threaded comment; however, any edits to it will get removed if the file is opened in a newer version of Excel. Learn more: https://go.microsoft.com/fwlink/?linkid=870924
Comment:
    =(H65*81)+(H66*4)+(H67*2)+(H68*16)</t>
      </text>
    </comment>
  </commentList>
</comments>
</file>

<file path=xl/sharedStrings.xml><?xml version="1.0" encoding="utf-8"?>
<sst xmlns="http://schemas.openxmlformats.org/spreadsheetml/2006/main" count="1915" uniqueCount="416">
  <si>
    <t>ID</t>
  </si>
  <si>
    <r>
      <t xml:space="preserve">Dokument
</t>
    </r>
    <r>
      <rPr>
        <sz val="11"/>
        <color theme="1"/>
        <rFont val="Calibri"/>
        <family val="2"/>
        <charset val="238"/>
        <scheme val="minor"/>
      </rPr>
      <t>(Document)</t>
    </r>
  </si>
  <si>
    <t>ID v Dokumente SK 
(ID in ducument SK)</t>
  </si>
  <si>
    <t>ID v Dokumente EN (ID in ducument EN)</t>
  </si>
  <si>
    <t>Názov (Description)</t>
  </si>
  <si>
    <t>Stav funkcionality v OLO
Nová/Existujúca
(Functionality status in OLO - New/Used)</t>
  </si>
  <si>
    <t>Priority</t>
  </si>
  <si>
    <t>Cena za Implementáciu EUR ex VAT
jednorazovo
(Price for Implementation/One time fee)</t>
  </si>
  <si>
    <t>Cena za Prevádzku EUR ex VAT 
na mesiac
(Price for Operational services/ Reccuring)</t>
  </si>
  <si>
    <t>QTY</t>
  </si>
  <si>
    <t>Jednotky
(units)</t>
  </si>
  <si>
    <t>Režim Ceny (Type of price)</t>
  </si>
  <si>
    <t>Položky, na ktoré sa vzťahuje "Inflačná doložka" / Items subject to inflation clause</t>
  </si>
  <si>
    <t>Prehlásenie dodávateľa že Spĺňa podmienku/Supplier's declaration that he fulfils the condition</t>
  </si>
  <si>
    <t>Forma dôkazu / Form of proof</t>
  </si>
  <si>
    <t>OLO Potvrdenie splnenia / OLO Confirmation of fulfilment</t>
  </si>
  <si>
    <t>Termin Dodania / Date of completition</t>
  </si>
  <si>
    <t>000</t>
  </si>
  <si>
    <t>Všeobecné body - hodnotenie dodávateľa</t>
  </si>
  <si>
    <t>001</t>
  </si>
  <si>
    <t>002</t>
  </si>
  <si>
    <t>003</t>
  </si>
  <si>
    <t>004</t>
  </si>
  <si>
    <t>005</t>
  </si>
  <si>
    <t>006</t>
  </si>
  <si>
    <t>Px100</t>
  </si>
  <si>
    <t>Projekt - implementacia (Project - implementation)</t>
  </si>
  <si>
    <t>Must Have</t>
  </si>
  <si>
    <t>--------------</t>
  </si>
  <si>
    <t>One Time Fee</t>
  </si>
  <si>
    <t>Px101</t>
  </si>
  <si>
    <t>SLA, Bod 2.</t>
  </si>
  <si>
    <t>SLA, point 2</t>
  </si>
  <si>
    <t>Projektový tím (Project team of Provider)</t>
  </si>
  <si>
    <t>N/A</t>
  </si>
  <si>
    <t>Px102</t>
  </si>
  <si>
    <t>SLA</t>
  </si>
  <si>
    <t>Projektový manažér (Project Manager)</t>
  </si>
  <si>
    <t>CV &amp; references</t>
  </si>
  <si>
    <t>Px103</t>
  </si>
  <si>
    <t>Solution architekt (Solution Architect)</t>
  </si>
  <si>
    <t>Px104</t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</si>
  <si>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</si>
  <si>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 xml:space="preserve">CV </t>
  </si>
  <si>
    <t>Px105</t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</si>
  <si>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 vyžaduje sa pred podpisom zmluvy (nie v rámci ponuky)/required before signing the contract (not as part of the offer)</t>
    </r>
  </si>
  <si>
    <t>Px106</t>
  </si>
  <si>
    <r>
      <t xml:space="preserve">Front-end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</si>
  <si>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t>Px107</t>
  </si>
  <si>
    <r>
      <t xml:space="preserve">Software Back-end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</si>
  <si>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t>Px108</t>
  </si>
  <si>
    <r>
      <t xml:space="preserve">Integration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</si>
  <si>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t>Px109</t>
  </si>
  <si>
    <r>
      <t xml:space="preserve">Mobile App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</si>
  <si>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t>Px110</t>
  </si>
  <si>
    <r>
      <t xml:space="preserve">QA Tester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</si>
  <si>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t>Px111</t>
  </si>
  <si>
    <r>
      <t xml:space="preserve">HW Špecialista č.1 – Vozidlá (HW Specialist 1 – Fleet ) </t>
    </r>
    <r>
      <rPr>
        <sz val="11"/>
        <color rgb="FFFF0000"/>
        <rFont val="Calibri"/>
        <family val="2"/>
        <charset val="238"/>
        <scheme val="minor"/>
      </rPr>
      <t>-vyžaduje sa pred podpisom zmluvy (nie v rámci ponuky)/required before signing the contract (not as part of the offer)</t>
    </r>
  </si>
  <si>
    <t>Px112</t>
  </si>
  <si>
    <r>
      <t xml:space="preserve">HW Špecialista č.2 – Vozidlá (HW Specialist 2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</si>
  <si>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Px113</t>
  </si>
  <si>
    <r>
      <t xml:space="preserve">HW Špecialista č.3 – Vozidlá (HW Specialist 3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</si>
  <si>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Px114</t>
  </si>
  <si>
    <r>
      <t xml:space="preserve">HW Špecialista č.4 – Vozidlá (HW Specialist 4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</si>
  <si>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Px136</t>
  </si>
  <si>
    <t>Technická špecifikácia/Scope of work</t>
  </si>
  <si>
    <t>Opis predmetu zákazky</t>
  </si>
  <si>
    <t>Scope of work</t>
  </si>
  <si>
    <t>Platforma (Platform)</t>
  </si>
  <si>
    <t>Reccuring Monthly</t>
  </si>
  <si>
    <t>Px137</t>
  </si>
  <si>
    <t>Web UI</t>
  </si>
  <si>
    <t>Yes</t>
  </si>
  <si>
    <t>Offered Solution functional specification</t>
  </si>
  <si>
    <t>Px138</t>
  </si>
  <si>
    <t>Standalone SW</t>
  </si>
  <si>
    <t>Px139</t>
  </si>
  <si>
    <t>136-145</t>
  </si>
  <si>
    <t>138-146</t>
  </si>
  <si>
    <t>Unifikovaný databázový model , no DB clusters (Unified database model)</t>
  </si>
  <si>
    <t>Px140</t>
  </si>
  <si>
    <t>Full multidirectional integration of all modules and functionalities in Software/Platform</t>
  </si>
  <si>
    <t>Px141</t>
  </si>
  <si>
    <t>MAP with layers</t>
  </si>
  <si>
    <t>Px142</t>
  </si>
  <si>
    <t>Reporting</t>
  </si>
  <si>
    <t>Px143</t>
  </si>
  <si>
    <t>Standard File Export (xls,csv,xml)</t>
  </si>
  <si>
    <t>Px144</t>
  </si>
  <si>
    <t>Prevádzka Provider v Cloude</t>
  </si>
  <si>
    <t>Px145</t>
  </si>
  <si>
    <t>AD/LDAP SSO Authentication - administrative user</t>
  </si>
  <si>
    <t>Px146</t>
  </si>
  <si>
    <t>Local Authentication - driver, bin delivery,</t>
  </si>
  <si>
    <t>Px147</t>
  </si>
  <si>
    <t>Modulárna konfigurácia úrovne prístupov do SW a APPs</t>
  </si>
  <si>
    <t>Px148</t>
  </si>
  <si>
    <t>Dostupnost 99.9%</t>
  </si>
  <si>
    <t>Px149</t>
  </si>
  <si>
    <t>Yearly System version update &amp; new feature activation</t>
  </si>
  <si>
    <t>Px150</t>
  </si>
  <si>
    <t>Dátovo neobmedzené uložisko</t>
  </si>
  <si>
    <t>Px151</t>
  </si>
  <si>
    <t>REST API/MQTT</t>
  </si>
  <si>
    <t>Px152</t>
  </si>
  <si>
    <t>Tooltip</t>
  </si>
  <si>
    <t>Px153</t>
  </si>
  <si>
    <t>Online Manual</t>
  </si>
  <si>
    <t>Px154</t>
  </si>
  <si>
    <t>0.4.4 Aplikácia na tabletoch pre posádky</t>
  </si>
  <si>
    <t>Px155</t>
  </si>
  <si>
    <t>Integration across all modules</t>
  </si>
  <si>
    <t>Px156</t>
  </si>
  <si>
    <t>Routing Functionality</t>
  </si>
  <si>
    <t>Px157</t>
  </si>
  <si>
    <t>Bin Management Funcionality</t>
  </si>
  <si>
    <t>Px158</t>
  </si>
  <si>
    <t>Complaint Management Functionality</t>
  </si>
  <si>
    <t>Px159</t>
  </si>
  <si>
    <t>Bulky Waste Functionality</t>
  </si>
  <si>
    <t>Px160</t>
  </si>
  <si>
    <t>Special Collection Functionality</t>
  </si>
  <si>
    <t>Px161</t>
  </si>
  <si>
    <t>Bin Delivery,Exchange, Take Away Functionality</t>
  </si>
  <si>
    <t>Px162</t>
  </si>
  <si>
    <t>Cross module integration</t>
  </si>
  <si>
    <t>Px163</t>
  </si>
  <si>
    <t>Pred implementačný data audit</t>
  </si>
  <si>
    <t>Px164</t>
  </si>
  <si>
    <t>Tvorba dátových schém</t>
  </si>
  <si>
    <t>Px165</t>
  </si>
  <si>
    <t>Dokumentácia riešenia v súlade s ISO/IEC/IEEE 15289:2019</t>
  </si>
  <si>
    <t>Px166</t>
  </si>
  <si>
    <t>Px167</t>
  </si>
  <si>
    <t>SLA, Bod 4.</t>
  </si>
  <si>
    <t>SLA, Point 4.</t>
  </si>
  <si>
    <t>Podpora Platformy (Platform support) (SW+HW)</t>
  </si>
  <si>
    <t>Podpora Platformy (Platform support)  - SW (Software)</t>
  </si>
  <si>
    <t>Month</t>
  </si>
  <si>
    <t>Podpora Platformy (Platform support)  - HW (Hardware)</t>
  </si>
  <si>
    <t>Px168</t>
  </si>
  <si>
    <t>SLA, Bod 5.</t>
  </si>
  <si>
    <t>SLA, Point 5.</t>
  </si>
  <si>
    <t>HelpDesk (Incident management, Problem management)</t>
  </si>
  <si>
    <t>Month (26 ManDay)</t>
  </si>
  <si>
    <t>Px169</t>
  </si>
  <si>
    <t>SLA, Bod 5. III., c</t>
  </si>
  <si>
    <t>SLA, Point 5. III., c</t>
  </si>
  <si>
    <t>Change management</t>
  </si>
  <si>
    <t>Budget</t>
  </si>
  <si>
    <t>Px170</t>
  </si>
  <si>
    <t>L1 Support</t>
  </si>
  <si>
    <t>Man Hour</t>
  </si>
  <si>
    <t>Px171</t>
  </si>
  <si>
    <t>L2 Support</t>
  </si>
  <si>
    <t>Px172</t>
  </si>
  <si>
    <t>L3 Support</t>
  </si>
  <si>
    <t>Px173</t>
  </si>
  <si>
    <t>SLA, Bod 5. III., d</t>
  </si>
  <si>
    <t>SLA, Point 5. III., d</t>
  </si>
  <si>
    <t>Školenie a konzultácie (Training and consultation ) Onsite</t>
  </si>
  <si>
    <t>Man Day</t>
  </si>
  <si>
    <t>50 MD Budget</t>
  </si>
  <si>
    <t>Školenie a konzultácie (Training and consultation ) Remote Online</t>
  </si>
  <si>
    <t>Px174</t>
  </si>
  <si>
    <t>Inštalácia a aktivácia monitorovacej jednotky (Installation and activation of monitoring unit)</t>
  </si>
  <si>
    <t>Px175</t>
  </si>
  <si>
    <t>SLA, Bod 5. III., e</t>
  </si>
  <si>
    <t>SLA, Point 5. III., e</t>
  </si>
  <si>
    <r>
      <t xml:space="preserve">Inštalácia monitorovacej jednotky LKW </t>
    </r>
    <r>
      <rPr>
        <b/>
        <sz val="11"/>
        <color theme="1"/>
        <rFont val="Calibri"/>
        <family val="2"/>
        <charset val="238"/>
        <scheme val="minor"/>
      </rPr>
      <t>Bin Colletion vehicle</t>
    </r>
    <r>
      <rPr>
        <sz val="11"/>
        <color theme="1"/>
        <rFont val="Calibri"/>
        <family val="2"/>
        <charset val="238"/>
        <scheme val="minor"/>
      </rPr>
      <t xml:space="preserve"> + aktivácia v module (Installation of monitoring unit+activation - LKW)</t>
    </r>
  </si>
  <si>
    <t>Units</t>
  </si>
  <si>
    <t>One Time Fee Per Vehicle</t>
  </si>
  <si>
    <t>Px176</t>
  </si>
  <si>
    <r>
      <t xml:space="preserve">Inštalácia monitorovacej jednotky LKW </t>
    </r>
    <r>
      <rPr>
        <b/>
        <sz val="11"/>
        <color theme="1"/>
        <rFont val="Calibri"/>
        <family val="2"/>
        <charset val="238"/>
        <scheme val="minor"/>
      </rPr>
      <t xml:space="preserve">Bulk waste vehicle </t>
    </r>
    <r>
      <rPr>
        <sz val="11"/>
        <color theme="1"/>
        <rFont val="Calibri"/>
        <family val="2"/>
        <charset val="238"/>
        <scheme val="minor"/>
      </rPr>
      <t>+ aktivácia v module (Installation of monitoring unit+activation - LKW)</t>
    </r>
  </si>
  <si>
    <t>Px177</t>
  </si>
  <si>
    <r>
      <t xml:space="preserve">Inštalácia monitorovacej jednotky LKW </t>
    </r>
    <r>
      <rPr>
        <b/>
        <sz val="11"/>
        <color theme="1"/>
        <rFont val="Calibri"/>
        <family val="2"/>
        <charset val="238"/>
        <scheme val="minor"/>
      </rPr>
      <t xml:space="preserve">Pickup vehicle </t>
    </r>
    <r>
      <rPr>
        <sz val="11"/>
        <color theme="1"/>
        <rFont val="Calibri"/>
        <family val="2"/>
        <charset val="238"/>
        <scheme val="minor"/>
      </rPr>
      <t>+ aktivácia v module (Installation of monitoring unit+activation - LKW)</t>
    </r>
  </si>
  <si>
    <t>Px178</t>
  </si>
  <si>
    <r>
      <t xml:space="preserve">Inštalácia monitorovacej jednotky </t>
    </r>
    <r>
      <rPr>
        <b/>
        <sz val="11"/>
        <color theme="1"/>
        <rFont val="Calibri"/>
        <family val="2"/>
        <charset val="238"/>
        <scheme val="minor"/>
      </rPr>
      <t xml:space="preserve">PKW </t>
    </r>
    <r>
      <rPr>
        <sz val="11"/>
        <color theme="1"/>
        <rFont val="Calibri"/>
        <family val="2"/>
        <charset val="238"/>
        <scheme val="minor"/>
      </rPr>
      <t>+ aktivácia v module (Installation of monitoring unit+activation - PKW)</t>
    </r>
  </si>
  <si>
    <t>Px179</t>
  </si>
  <si>
    <t>Zmluva, bod 4.13</t>
  </si>
  <si>
    <t>Contract, point 4.13</t>
  </si>
  <si>
    <r>
      <t xml:space="preserve">Súčinnosť pri ukončení zmluvy s odovzdaním-migráciou databáz a údajov - 30 </t>
    </r>
    <r>
      <rPr>
        <b/>
        <sz val="11"/>
        <color rgb="FFFF0000"/>
        <rFont val="Calibri"/>
        <family val="2"/>
        <charset val="238"/>
        <scheme val="minor"/>
      </rPr>
      <t>Človekodní</t>
    </r>
    <r>
      <rPr>
        <b/>
        <sz val="11"/>
        <color rgb="FFFF0000"/>
        <rFont val="Calibri"/>
        <family val="2"/>
        <scheme val="minor"/>
      </rPr>
      <t xml:space="preserve">
(Cooperation in case of contract termination, migration od databases/data etc.) -30 Mandays</t>
    </r>
  </si>
  <si>
    <t>298 - 809</t>
  </si>
  <si>
    <t>301-831</t>
  </si>
  <si>
    <t>1.0 Modul - Elektronická Evidencia (Electronic Registration)</t>
  </si>
  <si>
    <t>P100</t>
  </si>
  <si>
    <t>Projekt (Project) - Module &amp; Functionality Implementation Lifecycle</t>
  </si>
  <si>
    <t>P101</t>
  </si>
  <si>
    <t>Analýza (Analysis)</t>
  </si>
  <si>
    <t>P102</t>
  </si>
  <si>
    <t xml:space="preserve">Dátová analýza (Data analysis) - As Is  </t>
  </si>
  <si>
    <t>P103</t>
  </si>
  <si>
    <t>Funkčná analýza (Functional analysis) - As Is</t>
  </si>
  <si>
    <t>P104</t>
  </si>
  <si>
    <t>Dátová analýza (Data analysis)  - Future state</t>
  </si>
  <si>
    <t>P105</t>
  </si>
  <si>
    <t>Funkčná analýza (Functional analysis) - Future state</t>
  </si>
  <si>
    <t>P106</t>
  </si>
  <si>
    <t>GAP analýza (GAP analysis)</t>
  </si>
  <si>
    <t>P107</t>
  </si>
  <si>
    <t>Implementácia (Implementation)</t>
  </si>
  <si>
    <t>P108</t>
  </si>
  <si>
    <t>Implementácia Modulu (Modul implementation)</t>
  </si>
  <si>
    <t>P109</t>
  </si>
  <si>
    <t>Dizajn funkcionality (Functionality design)</t>
  </si>
  <si>
    <t>P110</t>
  </si>
  <si>
    <t>Implementácia funkcionality (Functionality implementation)</t>
  </si>
  <si>
    <t>P111</t>
  </si>
  <si>
    <t>QA Test</t>
  </si>
  <si>
    <t>P112</t>
  </si>
  <si>
    <t>Data cleanup</t>
  </si>
  <si>
    <t>P113</t>
  </si>
  <si>
    <t>Data integration</t>
  </si>
  <si>
    <t>P114</t>
  </si>
  <si>
    <t>Data transfer</t>
  </si>
  <si>
    <t>P115</t>
  </si>
  <si>
    <t>Produkcia (Go alive)</t>
  </si>
  <si>
    <t>P116</t>
  </si>
  <si>
    <t>User Training</t>
  </si>
  <si>
    <t>P117</t>
  </si>
  <si>
    <t>Followup školenie po 8 týždňoch (followup user training after 8 weeks)</t>
  </si>
  <si>
    <t>Funkcionalita Modul Elektronická Evidencia (Functionality Electronic Registration)</t>
  </si>
  <si>
    <t>Per Module/Month</t>
  </si>
  <si>
    <t>1.1 Zmluva (Contract)</t>
  </si>
  <si>
    <t>Existujúca</t>
  </si>
  <si>
    <t>User manual &amp; Screenshots (pdf, video manual)</t>
  </si>
  <si>
    <t>1.2 Objednávka (Order)</t>
  </si>
  <si>
    <t>Nová</t>
  </si>
  <si>
    <t>1.3 Cenník Služieb (Service price)</t>
  </si>
  <si>
    <t>1.4 Doplnkové služby (Supplementary services)</t>
  </si>
  <si>
    <t>1.5 Nádoby (Containers)</t>
  </si>
  <si>
    <t>1.6 Elektronická dodajka (electronic delivery note)</t>
  </si>
  <si>
    <t>1.7 Stojisko-Stanovište (Container stand)</t>
  </si>
  <si>
    <t>1.8 Odvozné miesto (Collection site)</t>
  </si>
  <si>
    <t>1.9 AKU Adresa konzového užívateľa ((AKU) End user address)</t>
  </si>
  <si>
    <t>1.10 Pracovník (Staff)</t>
  </si>
  <si>
    <t>1.11 Posádka (Crew)</t>
  </si>
  <si>
    <t>1.12 Rajón (Zone)</t>
  </si>
  <si>
    <t>1.13 Vozidlo (Vehicle)</t>
  </si>
  <si>
    <t>1.14 Harmonogram odvozu (Collection schedule)</t>
  </si>
  <si>
    <t>1.15 Zvoz (Collection)</t>
  </si>
  <si>
    <t>1.16 Plán zvozu (Collection plan)</t>
  </si>
  <si>
    <t>1.17 Skladový systém nádob (Container inventory system)</t>
  </si>
  <si>
    <t>1.18 Invetarizácia a Pasportizácia (Stock-taking and passportisation)</t>
  </si>
  <si>
    <t>1.19 Tlač nálepiek (Stickers printing)</t>
  </si>
  <si>
    <t>1.20 Zmenový a lifecycle log (Change and lifecycle log)</t>
  </si>
  <si>
    <t>810-1135</t>
  </si>
  <si>
    <t>832-1159</t>
  </si>
  <si>
    <t>2.0 Modul - Fleet Management</t>
  </si>
  <si>
    <t>P201</t>
  </si>
  <si>
    <t>Projekt - Module &amp; Functionality Implementation Lifecycle</t>
  </si>
  <si>
    <t>P202</t>
  </si>
  <si>
    <t>P203</t>
  </si>
  <si>
    <t>P204</t>
  </si>
  <si>
    <t>P205</t>
  </si>
  <si>
    <t>P206</t>
  </si>
  <si>
    <t>P207</t>
  </si>
  <si>
    <t>Analýza vozového parku (Fleet analysis)</t>
  </si>
  <si>
    <t>P208</t>
  </si>
  <si>
    <t>Projektová príprava implementácie modulu (Project preparation of modul implementation)</t>
  </si>
  <si>
    <t>P209</t>
  </si>
  <si>
    <t>P210</t>
  </si>
  <si>
    <t>P211</t>
  </si>
  <si>
    <t>SLA, Bod 2., c.</t>
  </si>
  <si>
    <t>SLA, Point 2., c.</t>
  </si>
  <si>
    <t>P212</t>
  </si>
  <si>
    <t>P213</t>
  </si>
  <si>
    <r>
      <t xml:space="preserve">Inštalácia monitorovacej jednotky LKW </t>
    </r>
    <r>
      <rPr>
        <b/>
        <sz val="11"/>
        <color theme="1"/>
        <rFont val="Calibri"/>
        <family val="2"/>
        <charset val="238"/>
        <scheme val="minor"/>
      </rPr>
      <t>Pickup vehicle</t>
    </r>
    <r>
      <rPr>
        <sz val="11"/>
        <color theme="1"/>
        <rFont val="Calibri"/>
        <family val="2"/>
        <charset val="238"/>
        <scheme val="minor"/>
      </rPr>
      <t>+ aktivácia v module (Installation of monitoring unit+activation - LKW)</t>
    </r>
  </si>
  <si>
    <t>P214</t>
  </si>
  <si>
    <r>
      <t xml:space="preserve">Inštalácia monitorovacej jednotky </t>
    </r>
    <r>
      <rPr>
        <b/>
        <sz val="11"/>
        <color theme="1"/>
        <rFont val="Calibri"/>
        <family val="2"/>
        <charset val="238"/>
        <scheme val="minor"/>
      </rPr>
      <t>PKW</t>
    </r>
    <r>
      <rPr>
        <sz val="11"/>
        <color theme="1"/>
        <rFont val="Calibri"/>
        <family val="2"/>
        <charset val="238"/>
        <scheme val="minor"/>
      </rPr>
      <t xml:space="preserve"> + aktivácia v module (Installation of monitoring unit+activation - PKW)</t>
    </r>
  </si>
  <si>
    <t>P215</t>
  </si>
  <si>
    <t>Školenie užívateľov (User Training)</t>
  </si>
  <si>
    <t>P216</t>
  </si>
  <si>
    <t>Funkcionalita Modul Fleet Management (Functionality Fleet Managment)</t>
  </si>
  <si>
    <t>Prevádzka monitorovacích jednotiek (Operation of monitoring units )</t>
  </si>
  <si>
    <r>
      <t xml:space="preserve">Prevádzka monitorovacej jednotky LKW </t>
    </r>
    <r>
      <rPr>
        <b/>
        <sz val="11"/>
        <color theme="1"/>
        <rFont val="Calibri"/>
        <family val="2"/>
        <charset val="238"/>
        <scheme val="minor"/>
      </rPr>
      <t>Bin Colletion vehicle</t>
    </r>
    <r>
      <rPr>
        <sz val="11"/>
        <color theme="1"/>
        <rFont val="Calibri"/>
        <family val="2"/>
        <charset val="238"/>
        <scheme val="minor"/>
      </rPr>
      <t xml:space="preserve">  (Operation of monitoring unit </t>
    </r>
    <r>
      <rPr>
        <b/>
        <sz val="11"/>
        <color theme="1"/>
        <rFont val="Calibri"/>
        <family val="2"/>
        <charset val="238"/>
        <scheme val="minor"/>
      </rPr>
      <t>Bin Collection LKW</t>
    </r>
    <r>
      <rPr>
        <sz val="11"/>
        <color theme="1"/>
        <rFont val="Calibri"/>
        <family val="2"/>
        <charset val="238"/>
        <scheme val="minor"/>
      </rPr>
      <t>)</t>
    </r>
  </si>
  <si>
    <t>Per Vehicle/Month</t>
  </si>
  <si>
    <r>
      <t xml:space="preserve">Prevádzka monitorovacej jednotky LKW </t>
    </r>
    <r>
      <rPr>
        <b/>
        <sz val="11"/>
        <color theme="1"/>
        <rFont val="Calibri"/>
        <family val="2"/>
        <charset val="238"/>
        <scheme val="minor"/>
      </rPr>
      <t>Bulk waste vehicle</t>
    </r>
    <r>
      <rPr>
        <sz val="11"/>
        <color theme="1"/>
        <rFont val="Calibri"/>
        <family val="2"/>
        <charset val="238"/>
        <scheme val="minor"/>
      </rPr>
      <t xml:space="preserve">  (Operation of monitoring unit </t>
    </r>
    <r>
      <rPr>
        <b/>
        <sz val="11"/>
        <color theme="1"/>
        <rFont val="Calibri"/>
        <family val="2"/>
        <charset val="238"/>
        <scheme val="minor"/>
      </rPr>
      <t>Bulk Waste LKW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</si>
  <si>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Prevádzka monitorovacej jednotky LKW </t>
    </r>
    <r>
      <rPr>
        <b/>
        <sz val="11"/>
        <color theme="1"/>
        <rFont val="Calibri"/>
        <family val="2"/>
        <charset val="238"/>
        <scheme val="minor"/>
      </rPr>
      <t>Pickup vehicle</t>
    </r>
    <r>
      <rPr>
        <sz val="11"/>
        <color theme="1"/>
        <rFont val="Calibri"/>
        <family val="2"/>
        <charset val="238"/>
        <scheme val="minor"/>
      </rPr>
      <t xml:space="preserve">  (Operation of monitoring unit </t>
    </r>
    <r>
      <rPr>
        <b/>
        <sz val="11"/>
        <color theme="1"/>
        <rFont val="Calibri"/>
        <family val="2"/>
        <charset val="238"/>
        <scheme val="minor"/>
      </rPr>
      <t>Pickup LKW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</si>
  <si>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Prevádzka monitorovacej jednotky </t>
    </r>
    <r>
      <rPr>
        <b/>
        <sz val="11"/>
        <color theme="1"/>
        <rFont val="Calibri"/>
        <family val="2"/>
        <charset val="238"/>
        <scheme val="minor"/>
      </rPr>
      <t xml:space="preserve">PKW </t>
    </r>
    <r>
      <rPr>
        <sz val="11"/>
        <color theme="1"/>
        <rFont val="Calibri"/>
        <family val="2"/>
        <charset val="238"/>
        <scheme val="minor"/>
      </rPr>
      <t>(Operation of monitoring unit PKW)</t>
    </r>
  </si>
  <si>
    <t>Zabezečenie zberu a prenosu prevádzkového stavu a údajov z vozidiel do Platformy a Modulu
(Collection and transfer of operational status and data to the Platform and the Module)</t>
  </si>
  <si>
    <t>Evidencia vozidiel + štatistiky (Vehicles registration+statistics)</t>
  </si>
  <si>
    <t>Evidencia vodicov + štatistiky (Drivers registration+statistics)</t>
  </si>
  <si>
    <t>Priradenie vodica a posadky k vozidlu (Assigning of driver and the crew to vehicle)</t>
  </si>
  <si>
    <t>Sledovanie údajov z vozidiel v aktuálnom čase (tabuľka, mapa) - (Vehicle data monitoring in real time)</t>
  </si>
  <si>
    <t>Zobrazenie aktuálnej pozície (vehicle position on the map)</t>
  </si>
  <si>
    <t>Stav vozidla (vehicle status)</t>
  </si>
  <si>
    <t>elektronická kniha jazd (electronic logbook)</t>
  </si>
  <si>
    <t>elektronická STAS (eSTAS)</t>
  </si>
  <si>
    <t>No</t>
  </si>
  <si>
    <t>Sledovanie súkromných a firemných km (PKW) (Monitoring private and business trips km)</t>
  </si>
  <si>
    <t>Prejazdená vzdialenosť v rámci jedného výjazdu (Distance per drive)</t>
  </si>
  <si>
    <t>Stav tachometra (Mileage)</t>
  </si>
  <si>
    <t>evidencia tankovania (Refuelling evidence)</t>
  </si>
  <si>
    <t>954+966+973</t>
  </si>
  <si>
    <t>972+984+991</t>
  </si>
  <si>
    <t>Štýl, hodnotenie jazdy a vplyv na opotrebenie vozidla (Driving style, evaluation of drives and impact to vehicle depreciation)</t>
  </si>
  <si>
    <t>Automatická tvorba výkazov (Automatically generating reports)</t>
  </si>
  <si>
    <t>Alarmové stavy (Alert notifications)</t>
  </si>
  <si>
    <t>Mapové vrstvy (Map layers)</t>
  </si>
  <si>
    <t>tvorba polygónov a POI a nastavenie notifiácii (creation of polygons and POI, setting of notifications)</t>
  </si>
  <si>
    <t>Režim skrátených príchodov (quick arrival regimes)</t>
  </si>
  <si>
    <t>Funkcionalita Monitorovacia jednotka (Monitoring unit)</t>
  </si>
  <si>
    <t>Prenos údajov z monitorovacej jednotky cez GSM LKW (Data sending from monitoring unit via GMS)</t>
  </si>
  <si>
    <t>Personal ID RFID card reader LKW</t>
  </si>
  <si>
    <t>External GPS antenna</t>
  </si>
  <si>
    <t>Detekcia akcelerometer (akcelerometer detection)</t>
  </si>
  <si>
    <t>Self diagnostics</t>
  </si>
  <si>
    <t>error / outage &amp; service logging</t>
  </si>
  <si>
    <t>Remote management</t>
  </si>
  <si>
    <t>Internal event log</t>
  </si>
  <si>
    <t>Data buffer</t>
  </si>
  <si>
    <t>Realtime sledovanie polohy monitorovacej jednotky cez GPS (real time monitorig of potition of monitoring unit via GPS)</t>
  </si>
  <si>
    <t xml:space="preserve">RFID Double antenna system UHF 865 - 868 2W ERP; 916,1 – 918,9 4W ERP </t>
  </si>
  <si>
    <t>RFID Double comb antena system LF 125 - 134,2KHz - max 180</t>
  </si>
  <si>
    <t>FMS Telemetric Data - rychlost, otacky, brzdenie, akceleracia, spotreba phm 
(FMS for collecting data on vehicle operation -status, speed, motor speed, braking, acceleration, fuel consumption)</t>
  </si>
  <si>
    <t>Technická predpríprava pre napojenie systému dynamického váženia nádob 
(Technical pre-preparation of the monitoring unit for connecting the system of dynamic container weighing)</t>
  </si>
  <si>
    <t>Personal ID RFID card reader PKW</t>
  </si>
  <si>
    <t>Realtime sledovanie polohy monitorovacej jednotky cez GPS PKW (Realtime reading  and monitoring of GPS position of vehicle)</t>
  </si>
  <si>
    <t>1136-1411</t>
  </si>
  <si>
    <t>1160-1443</t>
  </si>
  <si>
    <t>3.0 Modul - Plánovanie Zvozu</t>
  </si>
  <si>
    <t>P301</t>
  </si>
  <si>
    <t>P302</t>
  </si>
  <si>
    <t>P303</t>
  </si>
  <si>
    <t>Projektová príprava implementácie modulu, requirements and real life operations on site audit</t>
  </si>
  <si>
    <t>P304</t>
  </si>
  <si>
    <t>Dátová analýza - As Is</t>
  </si>
  <si>
    <t>P305</t>
  </si>
  <si>
    <t>Funkčná analýza - As Is</t>
  </si>
  <si>
    <t>P306</t>
  </si>
  <si>
    <t>Dátová analýza - Future state</t>
  </si>
  <si>
    <t>P307</t>
  </si>
  <si>
    <t>Analýza plánovacích režimov a požiadaviek - Future state</t>
  </si>
  <si>
    <t>P308</t>
  </si>
  <si>
    <t>P309</t>
  </si>
  <si>
    <t>Implementácia modulu</t>
  </si>
  <si>
    <t>P310</t>
  </si>
  <si>
    <t>Tvorba plánu - Manual</t>
  </si>
  <si>
    <t>P311</t>
  </si>
  <si>
    <t>Tvorba plánu - Automat</t>
  </si>
  <si>
    <t>P312</t>
  </si>
  <si>
    <t>Školenie užívateľov</t>
  </si>
  <si>
    <t>P313</t>
  </si>
  <si>
    <t>Followup školenie po 8 týždňoch</t>
  </si>
  <si>
    <t>P314</t>
  </si>
  <si>
    <t>Technická špecifikácia</t>
  </si>
  <si>
    <t>1138-1413</t>
  </si>
  <si>
    <t>Funkcionalita Modul Plánovanie Zvozu</t>
  </si>
  <si>
    <t>Časť 1. Tvorba planov (Part 1. Creating plans)</t>
  </si>
  <si>
    <t>Časť 2. Vyhodnotenie zvozu (na úrovni Vodiča, Majstra, Plánovania)
(Part 2. Waste collection evalution - at level of driver, foreman, planning)</t>
  </si>
  <si>
    <t xml:space="preserve">Funkcionalita/Functionality FOLLOW ME </t>
  </si>
  <si>
    <t>10 Units- Budget</t>
  </si>
  <si>
    <t>1315-1336</t>
  </si>
  <si>
    <t>1344-1365</t>
  </si>
  <si>
    <t>3.1 Ďalšie požiadavky na Modul Plánovanie (Futher requirements for the Planning Module)</t>
  </si>
  <si>
    <t>Notifikácie (notifications)</t>
  </si>
  <si>
    <t>Optimalizácia trasovania (optimisation of the route planning)</t>
  </si>
  <si>
    <t>Definovanie rôznych cieľov plánovania (evaluation of planning according to setting  performance target)</t>
  </si>
  <si>
    <t>3.2 Planovaci rezim Rebeka (Planning regime Rebeka)</t>
  </si>
  <si>
    <t>3.3 Planovaci rezim Dodaj Odber Vymena zbernych nadob (Planning regimes supply/takeaway/exchange of containers)</t>
  </si>
  <si>
    <t>3.4 Planovaci rezim OLO Taxi (Planning regime OLO Taxi)</t>
  </si>
  <si>
    <t>Orders</t>
  </si>
  <si>
    <t>Collection Schedule calendar</t>
  </si>
  <si>
    <t>Employee Capacity planning</t>
  </si>
  <si>
    <t>Vehicle Capacity planning</t>
  </si>
  <si>
    <t>Route planning</t>
  </si>
  <si>
    <t>3.5 Planovaci rezim VKK (Planning regime Skip containers)</t>
  </si>
  <si>
    <t>Delivery, Pickup Confirmation</t>
  </si>
  <si>
    <t>Location monitoring</t>
  </si>
  <si>
    <t>Evidencia kontajnerov</t>
  </si>
  <si>
    <t>3.6 Planovaci rezim Freestyle (Planning regime Freestyle)</t>
  </si>
  <si>
    <t>1411-po koniec</t>
  </si>
  <si>
    <t>1444-end</t>
  </si>
  <si>
    <t>Integrácia na OLO SW a HW</t>
  </si>
  <si>
    <t>NORIS WebScrape/(API - future state)</t>
  </si>
  <si>
    <t>Softip - SQL</t>
  </si>
  <si>
    <t>Protank - SQL</t>
  </si>
  <si>
    <t>Passport &amp; bin delivery (Android App API)</t>
  </si>
  <si>
    <t xml:space="preserve">Stand passport, Health &amp; Safety app </t>
  </si>
  <si>
    <t>eSTAS</t>
  </si>
  <si>
    <t>RON - SQL</t>
  </si>
  <si>
    <t>MS Sharepoint</t>
  </si>
  <si>
    <t>Venzeo</t>
  </si>
  <si>
    <t>CRM (MS Dynamics)</t>
  </si>
  <si>
    <t>Vehicle maintenance software</t>
  </si>
  <si>
    <t>Hemak Scalis (Weighbridge software) - SQL</t>
  </si>
  <si>
    <t>MS PowerBI + tvorba prvotnych reportov</t>
  </si>
  <si>
    <t>Waze</t>
  </si>
  <si>
    <t>Plus codes</t>
  </si>
  <si>
    <t>Infopanels</t>
  </si>
  <si>
    <t>Handheld Chainway RFID UHF 2D Sled - Android APP Bluetooth Integration</t>
  </si>
  <si>
    <t>Xstation (Gas Station) - SQL</t>
  </si>
  <si>
    <t>Google maps</t>
  </si>
  <si>
    <t>Mapy CZ</t>
  </si>
  <si>
    <t>ArcGIS</t>
  </si>
  <si>
    <t>Samsung Android 10" Tablet</t>
  </si>
  <si>
    <t>Cena za Prevádzku EUR ex VAT na 5 rokov
(Price for Operational services ex VAT 5 years)</t>
  </si>
  <si>
    <t>Cena za Prevádzku EUR ex VAT na 7 rokov
(Price for Operational services ex VAT 7 years)</t>
  </si>
  <si>
    <t>Celková cena Implementácia + Prevádzka na 5 rokov
(Total Price Implementation + Operation 5 years)</t>
  </si>
  <si>
    <t>Celková cena Implementácia + Prevádzka na 7 rokov
(Total Price Implementation + Operation 7 years)</t>
  </si>
  <si>
    <t>Zmluva</t>
  </si>
  <si>
    <t>Harmonogram</t>
  </si>
  <si>
    <t>Zoznam vozidiel</t>
  </si>
  <si>
    <t>Nice to Have</t>
  </si>
  <si>
    <t>High</t>
  </si>
  <si>
    <t>Medium</t>
  </si>
  <si>
    <t>Low</t>
  </si>
  <si>
    <t>Nice to have</t>
  </si>
  <si>
    <t>Must have</t>
  </si>
  <si>
    <t>License</t>
  </si>
  <si>
    <t>Per Unit</t>
  </si>
  <si>
    <t>Reccuring Yearly</t>
  </si>
  <si>
    <t>Per User/Month</t>
  </si>
  <si>
    <t>Per Device/Month</t>
  </si>
  <si>
    <t>Demo / Trial / QA (URL)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</si>
</sst>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rgb="FFDAC2EC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quotePrefix="1" applyNumberFormat="1" applyFont="1"/>
    <xf numFmtId="164" fontId="2" fillId="0" borderId="0" xfId="0" quotePrefix="1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/>
    <xf numFmtId="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5" fillId="0" borderId="0" xfId="0" quotePrefix="1" applyNumberFormat="1" applyFo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0" xfId="0" quotePrefix="1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/>
    <xf numFmtId="2" fontId="5" fillId="3" borderId="0" xfId="0" quotePrefix="1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3" borderId="0" xfId="0" quotePrefix="1" applyNumberFormat="1" applyFont="1" applyFill="1" applyAlignment="1">
      <alignment horizontal="center"/>
    </xf>
    <xf numFmtId="2" fontId="2" fillId="3" borderId="0" xfId="0" quotePrefix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2" fillId="3" borderId="0" xfId="0" applyFont="1" applyFill="1"/>
    <xf numFmtId="164" fontId="2" fillId="3" borderId="0" xfId="0" quotePrefix="1" applyNumberFormat="1" applyFont="1" applyFill="1"/>
    <xf numFmtId="1" fontId="2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7" fillId="0" borderId="0" xfId="0" quotePrefix="1" applyNumberFormat="1" applyFont="1"/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7" fillId="0" borderId="0" xfId="0" applyFont="1" applyAlignment="1">
      <alignment horizontal="left" indent="1"/>
    </xf>
    <xf numFmtId="2" fontId="7" fillId="0" borderId="0" xfId="0" quotePrefix="1" applyNumberFormat="1" applyFont="1" applyAlignment="1">
      <alignment horizontal="center"/>
    </xf>
    <xf numFmtId="0" fontId="5" fillId="3" borderId="0" xfId="0" applyFont="1" applyFill="1" applyAlignment="1">
      <alignment horizontal="left" wrapText="1" indent="2"/>
    </xf>
    <xf numFmtId="2" fontId="5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indent="3"/>
    </xf>
    <xf numFmtId="164" fontId="5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0" xfId="0" quotePrefix="1" applyNumberFormat="1" applyFont="1" applyAlignment="1">
      <alignment horizontal="left"/>
    </xf>
    <xf numFmtId="164" fontId="5" fillId="2" borderId="0" xfId="0" applyNumberFormat="1" applyFont="1" applyFill="1"/>
    <xf numFmtId="0" fontId="0" fillId="3" borderId="0" xfId="0" applyFill="1" applyAlignment="1">
      <alignment horizontal="left" indent="5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2" borderId="0" xfId="0" applyNumberFormat="1" applyFont="1" applyFill="1"/>
    <xf numFmtId="164" fontId="11" fillId="0" borderId="0" xfId="0" quotePrefix="1" applyNumberFormat="1" applyFont="1"/>
    <xf numFmtId="2" fontId="11" fillId="0" borderId="0" xfId="0" quotePrefix="1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0" fillId="3" borderId="0" xfId="0" applyFill="1" applyAlignment="1">
      <alignment horizontal="left" wrapText="1" indent="3"/>
    </xf>
    <xf numFmtId="0" fontId="0" fillId="3" borderId="0" xfId="0" applyFill="1" applyAlignment="1">
      <alignment horizontal="left" wrapText="1" indent="1"/>
    </xf>
    <xf numFmtId="0" fontId="0" fillId="0" borderId="0" xfId="0" applyAlignment="1">
      <alignment horizontal="left"/>
    </xf>
    <xf numFmtId="164" fontId="7" fillId="5" borderId="0" xfId="0" quotePrefix="1" applyNumberFormat="1" applyFont="1" applyFill="1"/>
    <xf numFmtId="164" fontId="5" fillId="5" borderId="0" xfId="0" quotePrefix="1" applyNumberFormat="1" applyFont="1" applyFill="1" applyAlignment="1">
      <alignment horizontal="center"/>
    </xf>
    <xf numFmtId="164" fontId="5" fillId="3" borderId="0" xfId="0" quotePrefix="1" applyNumberFormat="1" applyFont="1" applyFill="1" applyAlignment="1">
      <alignment horizontal="left"/>
    </xf>
    <xf numFmtId="164" fontId="7" fillId="5" borderId="0" xfId="0" applyNumberFormat="1" applyFont="1" applyFill="1"/>
    <xf numFmtId="164" fontId="5" fillId="5" borderId="0" xfId="0" applyNumberFormat="1" applyFont="1" applyFill="1"/>
    <xf numFmtId="164" fontId="7" fillId="5" borderId="0" xfId="0" applyNumberFormat="1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0" fontId="13" fillId="5" borderId="0" xfId="0" applyFont="1" applyFill="1"/>
    <xf numFmtId="164" fontId="13" fillId="5" borderId="0" xfId="0" applyNumberFormat="1" applyFont="1" applyFill="1"/>
    <xf numFmtId="0" fontId="0" fillId="6" borderId="0" xfId="0" applyFill="1" applyAlignment="1">
      <alignment horizontal="left"/>
    </xf>
    <xf numFmtId="0" fontId="0" fillId="6" borderId="0" xfId="0" applyFill="1"/>
    <xf numFmtId="164" fontId="0" fillId="6" borderId="0" xfId="0" applyNumberFormat="1" applyFill="1"/>
    <xf numFmtId="0" fontId="11" fillId="0" borderId="0" xfId="0" applyFont="1" applyAlignment="1">
      <alignment wrapText="1"/>
    </xf>
    <xf numFmtId="164" fontId="1" fillId="0" borderId="0" xfId="0" quotePrefix="1" applyNumberFormat="1" applyFont="1"/>
    <xf numFmtId="0" fontId="1" fillId="3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 indent="3"/>
    </xf>
    <xf numFmtId="0" fontId="0" fillId="7" borderId="0" xfId="0" applyFill="1"/>
    <xf numFmtId="164" fontId="2" fillId="7" borderId="0" xfId="0" quotePrefix="1" applyNumberFormat="1" applyFont="1" applyFill="1" applyAlignment="1">
      <alignment horizontal="left"/>
    </xf>
    <xf numFmtId="2" fontId="0" fillId="7" borderId="0" xfId="0" quotePrefix="1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quotePrefix="1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3"/>
    </xf>
    <xf numFmtId="0" fontId="14" fillId="0" borderId="0" xfId="0" applyFont="1"/>
    <xf numFmtId="164" fontId="14" fillId="0" borderId="0" xfId="0" applyNumberFormat="1" applyFont="1"/>
    <xf numFmtId="164" fontId="15" fillId="0" borderId="0" xfId="0" quotePrefix="1" applyNumberFormat="1" applyFont="1" applyAlignment="1">
      <alignment horizontal="left"/>
    </xf>
    <xf numFmtId="2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 indent="3"/>
    </xf>
    <xf numFmtId="2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1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left" indent="1"/>
    </xf>
    <xf numFmtId="164" fontId="2" fillId="7" borderId="0" xfId="0" quotePrefix="1" applyNumberFormat="1" applyFont="1" applyFill="1"/>
    <xf numFmtId="16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0" xfId="0" applyFill="1" applyAlignment="1">
      <alignment horizontal="left" wrapText="1" indent="1"/>
    </xf>
    <xf numFmtId="164" fontId="0" fillId="7" borderId="0" xfId="0" applyNumberFormat="1" applyFill="1"/>
    <xf numFmtId="0" fontId="18" fillId="0" borderId="0" xfId="0" applyFont="1" applyAlignment="1">
      <alignment horizontal="center"/>
    </xf>
    <xf numFmtId="164" fontId="13" fillId="5" borderId="2" xfId="0" applyNumberFormat="1" applyFont="1" applyFill="1" applyBorder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indent="1"/>
    </xf>
    <xf numFmtId="2" fontId="1" fillId="0" borderId="0" xfId="0" quotePrefix="1" applyNumberFormat="1" applyFont="1" applyAlignment="1">
      <alignment horizontal="center"/>
    </xf>
    <xf numFmtId="164" fontId="1" fillId="2" borderId="0" xfId="0" quotePrefix="1" applyNumberFormat="1" applyFont="1" applyFill="1"/>
  </cellXfs>
  <cellStyles count="1">
    <cellStyle name="Normálna" xfId="0" builtinId="0"/>
  </cellStyles>
  <dxfs count="1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textRotation="0" indent="0" justifyLastLine="0" shrinkToFit="0" readingOrder="0"/>
    </dxf>
    <dxf>
      <numFmt numFmtId="164" formatCode="_-* #,##0.00\ [$€-41B]_-;\-* #,##0.00\ [$€-41B]_-;_-* &quot;-&quot;??\ [$€-41B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FF"/>
      <color rgb="FFFF66FF"/>
      <color rgb="FFDA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edorco Marek" id="{C9144076-F51E-4651-B364-4720293912AE}" userId="S::Fedorco@olo.sk::0603af30-863b-4262-b588-9cf5fccdb23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D6076-D08F-4CBA-9D54-43FC19F1ECCE}" name="Table1" displayName="Table1" ref="A1:Q239" totalsRowShown="0" headerRowDxfId="14">
  <autoFilter ref="A1:Q239" xr:uid="{71FD6076-D08F-4CBA-9D54-43FC19F1ECCE}"/>
  <tableColumns count="17">
    <tableColumn id="1" xr3:uid="{CDC21DCA-C312-47E8-BA7C-5424D1C76906}" name="ID" dataDxfId="13"/>
    <tableColumn id="13" xr3:uid="{CD517CE4-1CA4-4CD1-AB1D-3F8AD10E0F9C}" name="Dokument_x000a_(Document)" dataDxfId="12"/>
    <tableColumn id="8" xr3:uid="{5243C586-645A-4F6B-B0FA-3E22BA98881A}" name="ID v Dokumente SK _x000a_(ID in ducument SK)" dataDxfId="11"/>
    <tableColumn id="14" xr3:uid="{9885A1C9-592D-427E-B8EB-F6F759C53C05}" name="ID v Dokumente EN (ID in ducument EN)" dataDxfId="10"/>
    <tableColumn id="2" xr3:uid="{7FE78A8C-AA67-4B66-B9BB-F1E90567D470}" name="Názov (Description)"/>
    <tableColumn id="16" xr3:uid="{B34C048C-CA09-466A-8704-879788D129FB}" name="Stav funkcionality v OLO_x000a_Nová/Existujúca_x000a_(Functionality status in OLO - New/Used)"/>
    <tableColumn id="10" xr3:uid="{A4273F61-992B-4AC6-835B-34EE556EB201}" name="Priority"/>
    <tableColumn id="11" xr3:uid="{D0CC8B83-634E-4CDF-ADE4-02B57345DED3}" name="Cena za Implementáciu EUR ex VAT_x000a_jednorazovo_x000a_(Price for Implementation/One time fee)" dataDxfId="9"/>
    <tableColumn id="7" xr3:uid="{E11521BC-6D88-43F6-82B7-BA112A5225E2}" name="Cena za Prevádzku EUR ex VAT _x000a_na mesiac_x000a_(Price for Operational services/ Reccuring)" dataDxfId="8"/>
    <tableColumn id="15" xr3:uid="{9E2828A0-AAFA-4666-B6A5-E47C44C234E4}" name="QTY" dataDxfId="7"/>
    <tableColumn id="9" xr3:uid="{D55F7F8B-37D1-485E-827F-EB15EFE36980}" name="Jednotky_x000a_(units)" dataDxfId="6"/>
    <tableColumn id="3" xr3:uid="{9847F7CD-30C5-46FD-BD3E-39147C4B31BC}" name="Režim Ceny (Type of price)" dataDxfId="5"/>
    <tableColumn id="17" xr3:uid="{85A417E1-8D95-4EE4-9168-19659E9D3E4E}" name="Položky, na ktoré sa vzťahuje &quot;Inflačná doložka&quot; / Items subject to inflation clause" dataDxfId="4"/>
    <tableColumn id="4" xr3:uid="{A3D0F0B6-1B18-42BD-B9FF-DAA39CCC9C37}" name="Prehlásenie dodávateľa že Spĺňa podmienku/Supplier's declaration that he fulfils the condition" dataDxfId="3"/>
    <tableColumn id="5" xr3:uid="{35963C57-6919-4CD6-9E2A-51DF9D87AEF0}" name="Forma dôkazu / Form of proof" dataDxfId="2"/>
    <tableColumn id="6" xr3:uid="{821C50E8-92A9-42EE-9236-F4B5FFF782DC}" name="OLO Potvrdenie splnenia / OLO Confirmation of fulfilment" dataDxfId="1"/>
    <tableColumn id="12" xr3:uid="{A4EB9CE7-7391-40AA-8F1A-24CFAB059896}" name="Termin Dodania / Date of complet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7" dT="2024-11-25T10:31:39.08" personId="{C9144076-F51E-4651-B364-4720293912AE}" id="{AE778797-36C6-4B4A-ACB7-C7CE9C8DC5BD}">
    <text>=(H65*81)+(H66*4)+(H67*2)+(H68*16)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678F-876E-4E3C-BC62-6764406EF51A}">
  <sheetPr>
    <tabColor rgb="FF00B050"/>
  </sheetPr>
  <dimension ref="A1:R239"/>
  <sheetViews>
    <sheetView tabSelected="1" zoomScale="70" zoomScaleNormal="70" workbookViewId="0">
      <pane ySplit="1" topLeftCell="A54" activePane="bottomLeft" state="frozen"/>
      <selection pane="bottomLeft" activeCell="E58" sqref="E58"/>
      <selection activeCell="E1" sqref="E1"/>
    </sheetView>
  </sheetViews>
  <sheetFormatPr defaultColWidth="9.140625" defaultRowHeight="14.45"/>
  <cols>
    <col min="1" max="1" width="7.42578125" style="6" bestFit="1" customWidth="1"/>
    <col min="2" max="2" width="35.140625" bestFit="1" customWidth="1"/>
    <col min="3" max="4" width="19.85546875" style="6" bestFit="1" customWidth="1"/>
    <col min="5" max="5" width="85" customWidth="1"/>
    <col min="6" max="6" width="26.140625" bestFit="1" customWidth="1"/>
    <col min="7" max="7" width="12.140625" bestFit="1" customWidth="1"/>
    <col min="8" max="8" width="33.85546875" bestFit="1" customWidth="1"/>
    <col min="9" max="9" width="27.85546875" style="9" customWidth="1"/>
    <col min="10" max="10" width="9.140625" style="35" bestFit="1" customWidth="1"/>
    <col min="11" max="11" width="19.42578125" style="5" bestFit="1" customWidth="1"/>
    <col min="12" max="12" width="24.140625" style="5" bestFit="1" customWidth="1"/>
    <col min="13" max="13" width="11.85546875" style="5" customWidth="1"/>
    <col min="14" max="14" width="27" style="6" bestFit="1" customWidth="1"/>
    <col min="15" max="15" width="38" style="6" bestFit="1" customWidth="1"/>
    <col min="16" max="16" width="28" style="6" bestFit="1" customWidth="1"/>
    <col min="17" max="18" width="19.85546875" style="6" bestFit="1" customWidth="1"/>
  </cols>
  <sheetData>
    <row r="1" spans="1:17" s="2" customFormat="1" ht="129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8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s="42" customFormat="1">
      <c r="A2" s="48" t="s">
        <v>17</v>
      </c>
      <c r="C2" s="41"/>
      <c r="D2" s="41"/>
      <c r="E2" s="49" t="s">
        <v>18</v>
      </c>
      <c r="H2" s="43"/>
      <c r="I2" s="52"/>
      <c r="J2" s="53"/>
      <c r="K2" s="52"/>
      <c r="L2" s="41"/>
      <c r="M2" s="41"/>
      <c r="N2" s="41"/>
      <c r="O2" s="41"/>
      <c r="P2" s="41"/>
      <c r="Q2" s="41"/>
    </row>
    <row r="3" spans="1:17" s="49" customFormat="1">
      <c r="A3" s="48" t="s">
        <v>19</v>
      </c>
      <c r="C3" s="47"/>
      <c r="D3" s="47"/>
      <c r="E3" s="58"/>
      <c r="G3" s="42"/>
      <c r="H3" s="50"/>
      <c r="I3" s="50"/>
      <c r="J3" s="45"/>
      <c r="K3" s="50"/>
      <c r="L3" s="47"/>
      <c r="M3" s="47"/>
      <c r="N3" s="47"/>
      <c r="O3" s="47"/>
      <c r="P3" s="47"/>
      <c r="Q3" s="47"/>
    </row>
    <row r="4" spans="1:17" s="49" customFormat="1">
      <c r="A4" s="48" t="s">
        <v>20</v>
      </c>
      <c r="C4" s="47"/>
      <c r="D4" s="47"/>
      <c r="E4" s="58"/>
      <c r="G4" s="42"/>
      <c r="H4" s="50"/>
      <c r="I4" s="50"/>
      <c r="J4" s="45"/>
      <c r="K4" s="50"/>
      <c r="L4" s="47"/>
      <c r="M4" s="47"/>
      <c r="N4" s="47"/>
      <c r="O4" s="47"/>
      <c r="P4" s="47"/>
      <c r="Q4" s="47"/>
    </row>
    <row r="5" spans="1:17" s="49" customFormat="1">
      <c r="A5" s="48" t="s">
        <v>21</v>
      </c>
      <c r="C5" s="47"/>
      <c r="D5" s="47"/>
      <c r="E5" s="58"/>
      <c r="G5" s="42"/>
      <c r="H5" s="50"/>
      <c r="I5" s="44"/>
      <c r="J5" s="45"/>
      <c r="K5" s="51"/>
      <c r="L5" s="47"/>
      <c r="M5" s="47"/>
      <c r="N5" s="47"/>
      <c r="O5" s="47"/>
      <c r="P5" s="47"/>
      <c r="Q5" s="47"/>
    </row>
    <row r="6" spans="1:17" s="49" customFormat="1">
      <c r="A6" s="48" t="s">
        <v>22</v>
      </c>
      <c r="C6" s="47"/>
      <c r="D6" s="47"/>
      <c r="E6" s="58"/>
      <c r="G6" s="42"/>
      <c r="H6" s="50"/>
      <c r="I6" s="44"/>
      <c r="J6" s="45"/>
      <c r="K6" s="51"/>
      <c r="L6" s="47"/>
      <c r="M6" s="47"/>
      <c r="N6" s="47"/>
      <c r="O6" s="47"/>
      <c r="P6" s="47"/>
      <c r="Q6" s="47"/>
    </row>
    <row r="7" spans="1:17" s="49" customFormat="1">
      <c r="A7" s="48" t="s">
        <v>23</v>
      </c>
      <c r="C7" s="47"/>
      <c r="D7" s="47"/>
      <c r="E7" s="58"/>
      <c r="G7" s="42"/>
      <c r="H7" s="50"/>
      <c r="I7" s="44"/>
      <c r="J7" s="45"/>
      <c r="K7" s="51"/>
      <c r="L7" s="47"/>
      <c r="M7" s="47"/>
      <c r="N7" s="47"/>
      <c r="O7" s="47"/>
      <c r="P7" s="47"/>
      <c r="Q7" s="47"/>
    </row>
    <row r="8" spans="1:17" s="49" customFormat="1">
      <c r="A8" s="48" t="s">
        <v>24</v>
      </c>
      <c r="C8" s="47"/>
      <c r="D8" s="47"/>
      <c r="E8" s="58"/>
      <c r="G8" s="42"/>
      <c r="H8" s="50"/>
      <c r="I8" s="44"/>
      <c r="J8" s="45"/>
      <c r="K8" s="51"/>
      <c r="L8" s="47"/>
      <c r="M8" s="47"/>
      <c r="N8" s="47"/>
      <c r="O8" s="47"/>
      <c r="P8" s="47"/>
      <c r="Q8" s="47"/>
    </row>
    <row r="9" spans="1:17" s="1" customFormat="1">
      <c r="A9" s="4"/>
      <c r="C9" s="4"/>
      <c r="D9" s="4"/>
      <c r="G9"/>
      <c r="H9" s="10"/>
      <c r="I9" s="11"/>
      <c r="J9" s="30"/>
      <c r="K9" s="7"/>
      <c r="L9" s="4"/>
      <c r="M9" s="4"/>
      <c r="N9" s="4"/>
      <c r="O9" s="4"/>
      <c r="P9" s="4"/>
      <c r="Q9" s="4"/>
    </row>
    <row r="10" spans="1:17" s="21" customFormat="1">
      <c r="A10" s="23" t="s">
        <v>25</v>
      </c>
      <c r="C10" s="23"/>
      <c r="D10" s="23"/>
      <c r="E10" s="21" t="s">
        <v>26</v>
      </c>
      <c r="G10" s="12" t="s">
        <v>27</v>
      </c>
      <c r="H10" s="83">
        <f>SUM(H74,H115,H176,H217)+H61+(H65*50)+(H72*30)+H67</f>
        <v>100000</v>
      </c>
      <c r="I10" s="54" t="s">
        <v>28</v>
      </c>
      <c r="J10" s="62"/>
      <c r="K10" s="24"/>
      <c r="L10" s="23" t="s">
        <v>29</v>
      </c>
      <c r="M10" s="23"/>
      <c r="N10" s="23"/>
      <c r="O10" s="23"/>
      <c r="P10" s="23"/>
      <c r="Q10" s="23"/>
    </row>
    <row r="11" spans="1:17" s="37" customFormat="1">
      <c r="A11" s="36" t="s">
        <v>30</v>
      </c>
      <c r="C11" s="41" t="s">
        <v>31</v>
      </c>
      <c r="D11" s="41" t="s">
        <v>32</v>
      </c>
      <c r="E11" s="59" t="s">
        <v>33</v>
      </c>
      <c r="F11" s="37" t="s">
        <v>34</v>
      </c>
      <c r="G11" s="37" t="s">
        <v>27</v>
      </c>
      <c r="H11" s="38" t="s">
        <v>28</v>
      </c>
      <c r="I11" s="85" t="s">
        <v>28</v>
      </c>
      <c r="J11" s="39"/>
      <c r="K11" s="40"/>
      <c r="L11" s="36" t="s">
        <v>34</v>
      </c>
      <c r="M11" s="36"/>
      <c r="N11" s="36"/>
      <c r="O11" s="47" t="s">
        <v>34</v>
      </c>
      <c r="P11" s="36"/>
      <c r="Q11" s="36"/>
    </row>
    <row r="12" spans="1:17" s="42" customFormat="1">
      <c r="A12" s="41" t="s">
        <v>35</v>
      </c>
      <c r="B12" s="42" t="s">
        <v>36</v>
      </c>
      <c r="C12" s="41" t="s">
        <v>31</v>
      </c>
      <c r="D12" s="41" t="s">
        <v>32</v>
      </c>
      <c r="E12" s="60" t="s">
        <v>37</v>
      </c>
      <c r="F12" s="42" t="s">
        <v>34</v>
      </c>
      <c r="G12" s="42" t="s">
        <v>27</v>
      </c>
      <c r="H12" s="43" t="s">
        <v>28</v>
      </c>
      <c r="I12" s="44" t="s">
        <v>28</v>
      </c>
      <c r="J12" s="45"/>
      <c r="K12" s="46"/>
      <c r="L12" s="47" t="s">
        <v>34</v>
      </c>
      <c r="M12" s="47"/>
      <c r="N12" s="47"/>
      <c r="O12" s="47" t="s">
        <v>38</v>
      </c>
      <c r="P12" s="47"/>
      <c r="Q12" s="47"/>
    </row>
    <row r="13" spans="1:17" s="42" customFormat="1">
      <c r="A13" s="41" t="s">
        <v>39</v>
      </c>
      <c r="B13" s="42" t="s">
        <v>36</v>
      </c>
      <c r="C13" s="41" t="s">
        <v>31</v>
      </c>
      <c r="D13" s="41" t="s">
        <v>32</v>
      </c>
      <c r="E13" s="60" t="s">
        <v>40</v>
      </c>
      <c r="F13" s="42" t="s">
        <v>34</v>
      </c>
      <c r="G13" s="42" t="s">
        <v>27</v>
      </c>
      <c r="H13" s="43" t="s">
        <v>28</v>
      </c>
      <c r="I13" s="44" t="s">
        <v>28</v>
      </c>
      <c r="J13" s="45"/>
      <c r="K13" s="46"/>
      <c r="L13" s="47" t="s">
        <v>34</v>
      </c>
      <c r="M13" s="47"/>
      <c r="N13" s="47"/>
      <c r="O13" s="47" t="s">
        <v>38</v>
      </c>
      <c r="P13" s="47"/>
      <c r="Q13" s="47"/>
    </row>
    <row r="14" spans="1:17" s="42" customFormat="1">
      <c r="A14" s="41" t="s">
        <v>41</v>
      </c>
      <c r="B14" s="42" t="s">
        <v>36</v>
      </c>
      <c r="C14" s="41" t="s">
        <v>31</v>
      </c>
      <c r="D14" s="41" t="s">
        <v>32</v>
      </c>
      <c r="E14" s="60" t="s">
        <v>42</v>
      </c>
      <c r="F14" s="42" t="s">
        <v>34</v>
      </c>
      <c r="G14" s="42" t="s">
        <v>27</v>
      </c>
      <c r="H14" s="43" t="s">
        <v>28</v>
      </c>
      <c r="I14" s="44" t="s">
        <v>28</v>
      </c>
      <c r="J14" s="45"/>
      <c r="K14" s="46"/>
      <c r="L14" s="47" t="s">
        <v>34</v>
      </c>
      <c r="M14" s="47"/>
      <c r="N14" s="47"/>
      <c r="O14" s="47" t="s">
        <v>43</v>
      </c>
      <c r="P14" s="47"/>
      <c r="Q14" s="47"/>
    </row>
    <row r="15" spans="1:17" s="42" customFormat="1">
      <c r="A15" s="41" t="s">
        <v>44</v>
      </c>
      <c r="B15" s="42" t="s">
        <v>36</v>
      </c>
      <c r="C15" s="41" t="s">
        <v>31</v>
      </c>
      <c r="D15" s="41" t="s">
        <v>32</v>
      </c>
      <c r="E15" s="60" t="s">
        <v>45</v>
      </c>
      <c r="F15" s="42" t="s">
        <v>34</v>
      </c>
      <c r="G15" s="42" t="s">
        <v>27</v>
      </c>
      <c r="H15" s="43" t="s">
        <v>28</v>
      </c>
      <c r="I15" s="44" t="s">
        <v>28</v>
      </c>
      <c r="J15" s="45"/>
      <c r="K15" s="46"/>
      <c r="L15" s="47" t="s">
        <v>34</v>
      </c>
      <c r="M15" s="47"/>
      <c r="N15" s="47"/>
      <c r="O15" s="47" t="s">
        <v>43</v>
      </c>
      <c r="P15" s="47"/>
      <c r="Q15" s="47"/>
    </row>
    <row r="16" spans="1:17" s="42" customFormat="1">
      <c r="A16" s="41" t="s">
        <v>46</v>
      </c>
      <c r="B16" s="42" t="s">
        <v>36</v>
      </c>
      <c r="C16" s="41" t="s">
        <v>31</v>
      </c>
      <c r="D16" s="41" t="s">
        <v>32</v>
      </c>
      <c r="E16" s="60" t="s">
        <v>47</v>
      </c>
      <c r="F16" s="42" t="s">
        <v>34</v>
      </c>
      <c r="G16" s="42" t="s">
        <v>27</v>
      </c>
      <c r="H16" s="43" t="s">
        <v>28</v>
      </c>
      <c r="I16" s="44" t="s">
        <v>28</v>
      </c>
      <c r="J16" s="45"/>
      <c r="K16" s="46"/>
      <c r="L16" s="47" t="s">
        <v>34</v>
      </c>
      <c r="M16" s="47"/>
      <c r="N16" s="47"/>
      <c r="O16" s="47" t="s">
        <v>43</v>
      </c>
      <c r="P16" s="47"/>
      <c r="Q16" s="47"/>
    </row>
    <row r="17" spans="1:17" s="42" customFormat="1">
      <c r="A17" s="41" t="s">
        <v>48</v>
      </c>
      <c r="B17" s="42" t="s">
        <v>36</v>
      </c>
      <c r="C17" s="41" t="s">
        <v>31</v>
      </c>
      <c r="D17" s="41" t="s">
        <v>32</v>
      </c>
      <c r="E17" s="60" t="s">
        <v>49</v>
      </c>
      <c r="F17" s="42" t="s">
        <v>34</v>
      </c>
      <c r="G17" s="42" t="s">
        <v>27</v>
      </c>
      <c r="H17" s="43" t="s">
        <v>28</v>
      </c>
      <c r="I17" s="44" t="s">
        <v>28</v>
      </c>
      <c r="J17" s="45"/>
      <c r="K17" s="46"/>
      <c r="L17" s="47" t="s">
        <v>34</v>
      </c>
      <c r="M17" s="47"/>
      <c r="N17" s="47"/>
      <c r="O17" s="47" t="s">
        <v>43</v>
      </c>
      <c r="P17" s="47"/>
      <c r="Q17" s="47"/>
    </row>
    <row r="18" spans="1:17" s="42" customFormat="1">
      <c r="A18" s="41" t="s">
        <v>50</v>
      </c>
      <c r="B18" s="42" t="s">
        <v>36</v>
      </c>
      <c r="C18" s="41" t="s">
        <v>31</v>
      </c>
      <c r="D18" s="41" t="s">
        <v>32</v>
      </c>
      <c r="E18" s="60" t="s">
        <v>51</v>
      </c>
      <c r="F18" s="42" t="s">
        <v>34</v>
      </c>
      <c r="G18" s="42" t="s">
        <v>27</v>
      </c>
      <c r="H18" s="43" t="s">
        <v>28</v>
      </c>
      <c r="I18" s="44" t="s">
        <v>28</v>
      </c>
      <c r="J18" s="45"/>
      <c r="K18" s="46"/>
      <c r="L18" s="47" t="s">
        <v>34</v>
      </c>
      <c r="M18" s="47"/>
      <c r="N18" s="47"/>
      <c r="O18" s="47" t="s">
        <v>43</v>
      </c>
      <c r="P18" s="47"/>
      <c r="Q18" s="47"/>
    </row>
    <row r="19" spans="1:17" s="42" customFormat="1">
      <c r="A19" s="41" t="s">
        <v>52</v>
      </c>
      <c r="B19" s="42" t="s">
        <v>36</v>
      </c>
      <c r="C19" s="41" t="s">
        <v>31</v>
      </c>
      <c r="D19" s="41" t="s">
        <v>32</v>
      </c>
      <c r="E19" s="60" t="s">
        <v>53</v>
      </c>
      <c r="F19" s="42" t="s">
        <v>34</v>
      </c>
      <c r="G19" s="42" t="s">
        <v>27</v>
      </c>
      <c r="H19" s="43" t="s">
        <v>28</v>
      </c>
      <c r="I19" s="44" t="s">
        <v>28</v>
      </c>
      <c r="J19" s="45"/>
      <c r="K19" s="46"/>
      <c r="L19" s="47" t="s">
        <v>34</v>
      </c>
      <c r="M19" s="47"/>
      <c r="N19" s="47"/>
      <c r="O19" s="47" t="s">
        <v>43</v>
      </c>
      <c r="P19" s="47"/>
      <c r="Q19" s="47"/>
    </row>
    <row r="20" spans="1:17" s="42" customFormat="1">
      <c r="A20" s="41" t="s">
        <v>54</v>
      </c>
      <c r="B20" s="42" t="s">
        <v>36</v>
      </c>
      <c r="C20" s="41" t="s">
        <v>31</v>
      </c>
      <c r="D20" s="41" t="s">
        <v>32</v>
      </c>
      <c r="E20" s="60" t="s">
        <v>55</v>
      </c>
      <c r="F20" s="42" t="s">
        <v>34</v>
      </c>
      <c r="G20" s="42" t="s">
        <v>27</v>
      </c>
      <c r="H20" s="43" t="s">
        <v>28</v>
      </c>
      <c r="I20" s="44" t="s">
        <v>28</v>
      </c>
      <c r="J20" s="45"/>
      <c r="K20" s="46"/>
      <c r="L20" s="47" t="s">
        <v>34</v>
      </c>
      <c r="M20" s="47"/>
      <c r="N20" s="47"/>
      <c r="O20" s="47" t="s">
        <v>43</v>
      </c>
      <c r="P20" s="47"/>
      <c r="Q20" s="47"/>
    </row>
    <row r="21" spans="1:17" s="42" customFormat="1">
      <c r="A21" s="41" t="s">
        <v>56</v>
      </c>
      <c r="B21" s="42" t="s">
        <v>36</v>
      </c>
      <c r="C21" s="41" t="s">
        <v>31</v>
      </c>
      <c r="D21" s="41" t="s">
        <v>32</v>
      </c>
      <c r="E21" s="60" t="s">
        <v>57</v>
      </c>
      <c r="F21" s="42" t="s">
        <v>34</v>
      </c>
      <c r="G21" s="42" t="s">
        <v>27</v>
      </c>
      <c r="H21" s="43" t="s">
        <v>28</v>
      </c>
      <c r="I21" s="44" t="s">
        <v>28</v>
      </c>
      <c r="J21" s="45"/>
      <c r="K21" s="46"/>
      <c r="L21" s="47" t="s">
        <v>34</v>
      </c>
      <c r="M21" s="47"/>
      <c r="N21" s="47"/>
      <c r="O21" s="47" t="s">
        <v>43</v>
      </c>
      <c r="P21" s="47"/>
      <c r="Q21" s="47"/>
    </row>
    <row r="22" spans="1:17" s="42" customFormat="1">
      <c r="A22" s="41" t="s">
        <v>58</v>
      </c>
      <c r="B22" s="42" t="s">
        <v>36</v>
      </c>
      <c r="C22" s="41" t="s">
        <v>31</v>
      </c>
      <c r="D22" s="41" t="s">
        <v>32</v>
      </c>
      <c r="E22" s="60" t="s">
        <v>59</v>
      </c>
      <c r="F22" s="42" t="s">
        <v>34</v>
      </c>
      <c r="G22" s="42" t="s">
        <v>27</v>
      </c>
      <c r="H22" s="43" t="s">
        <v>28</v>
      </c>
      <c r="I22" s="44" t="s">
        <v>28</v>
      </c>
      <c r="J22" s="45"/>
      <c r="K22" s="46"/>
      <c r="L22" s="47" t="s">
        <v>34</v>
      </c>
      <c r="M22" s="47"/>
      <c r="N22" s="47"/>
      <c r="O22" s="47" t="s">
        <v>43</v>
      </c>
      <c r="P22" s="47"/>
      <c r="Q22" s="47"/>
    </row>
    <row r="23" spans="1:17" s="42" customFormat="1">
      <c r="A23" s="41" t="s">
        <v>60</v>
      </c>
      <c r="B23" s="42" t="s">
        <v>36</v>
      </c>
      <c r="C23" s="41" t="s">
        <v>31</v>
      </c>
      <c r="D23" s="41" t="s">
        <v>32</v>
      </c>
      <c r="E23" s="60" t="s">
        <v>61</v>
      </c>
      <c r="F23" s="42" t="s">
        <v>34</v>
      </c>
      <c r="G23" s="42" t="s">
        <v>27</v>
      </c>
      <c r="H23" s="43" t="s">
        <v>28</v>
      </c>
      <c r="I23" s="44" t="s">
        <v>28</v>
      </c>
      <c r="J23" s="45"/>
      <c r="K23" s="46"/>
      <c r="L23" s="47" t="s">
        <v>34</v>
      </c>
      <c r="M23" s="47"/>
      <c r="N23" s="47"/>
      <c r="O23" s="47" t="s">
        <v>43</v>
      </c>
      <c r="P23" s="47"/>
      <c r="Q23" s="47"/>
    </row>
    <row r="24" spans="1:17" s="42" customFormat="1">
      <c r="A24" s="41" t="s">
        <v>62</v>
      </c>
      <c r="B24" s="42" t="s">
        <v>36</v>
      </c>
      <c r="C24" s="41" t="s">
        <v>31</v>
      </c>
      <c r="D24" s="41" t="s">
        <v>32</v>
      </c>
      <c r="E24" s="60" t="s">
        <v>63</v>
      </c>
      <c r="F24" s="42" t="s">
        <v>34</v>
      </c>
      <c r="G24" s="42" t="s">
        <v>27</v>
      </c>
      <c r="H24" s="43" t="s">
        <v>28</v>
      </c>
      <c r="I24" s="44" t="s">
        <v>28</v>
      </c>
      <c r="J24" s="45"/>
      <c r="K24" s="46"/>
      <c r="L24" s="47" t="s">
        <v>34</v>
      </c>
      <c r="M24" s="47"/>
      <c r="N24" s="47"/>
      <c r="O24" s="47" t="s">
        <v>43</v>
      </c>
      <c r="P24" s="47"/>
      <c r="Q24" s="47"/>
    </row>
    <row r="25" spans="1:17" s="15" customFormat="1">
      <c r="A25" s="13" t="s">
        <v>64</v>
      </c>
      <c r="B25" s="15" t="s">
        <v>65</v>
      </c>
      <c r="C25" s="13" t="s">
        <v>66</v>
      </c>
      <c r="D25" s="13" t="s">
        <v>67</v>
      </c>
      <c r="E25" s="15" t="s">
        <v>68</v>
      </c>
      <c r="H25" s="16" t="s">
        <v>28</v>
      </c>
      <c r="I25" s="84">
        <f>SUM(I56,I74,I115,I176)</f>
        <v>0</v>
      </c>
      <c r="J25" s="31"/>
      <c r="K25" s="19"/>
      <c r="L25" s="13" t="s">
        <v>69</v>
      </c>
      <c r="M25" s="13"/>
      <c r="N25" s="13"/>
      <c r="O25" s="13" t="s">
        <v>34</v>
      </c>
      <c r="P25" s="13"/>
      <c r="Q25" s="13"/>
    </row>
    <row r="26" spans="1:17" s="42" customFormat="1">
      <c r="A26" s="41" t="s">
        <v>70</v>
      </c>
      <c r="B26" s="41" t="s">
        <v>65</v>
      </c>
      <c r="C26" s="41">
        <v>197</v>
      </c>
      <c r="D26" s="41">
        <v>197</v>
      </c>
      <c r="E26" s="58" t="s">
        <v>71</v>
      </c>
      <c r="F26" s="42" t="s">
        <v>34</v>
      </c>
      <c r="G26" s="42" t="s">
        <v>27</v>
      </c>
      <c r="H26" s="43" t="s">
        <v>28</v>
      </c>
      <c r="I26" s="43" t="s">
        <v>28</v>
      </c>
      <c r="J26" s="53"/>
      <c r="K26" s="46"/>
      <c r="L26" s="47"/>
      <c r="M26" s="47"/>
      <c r="N26" s="47" t="s">
        <v>72</v>
      </c>
      <c r="O26" s="47" t="s">
        <v>73</v>
      </c>
      <c r="P26" s="47"/>
      <c r="Q26" s="47" t="s">
        <v>72</v>
      </c>
    </row>
    <row r="27" spans="1:17" s="42" customFormat="1">
      <c r="A27" s="41" t="s">
        <v>74</v>
      </c>
      <c r="B27" s="41" t="s">
        <v>65</v>
      </c>
      <c r="C27" s="41">
        <v>200</v>
      </c>
      <c r="D27" s="41">
        <v>200</v>
      </c>
      <c r="E27" s="58" t="s">
        <v>75</v>
      </c>
      <c r="F27" s="42" t="s">
        <v>34</v>
      </c>
      <c r="G27" s="42" t="s">
        <v>27</v>
      </c>
      <c r="H27" s="43" t="s">
        <v>28</v>
      </c>
      <c r="I27" s="43" t="s">
        <v>28</v>
      </c>
      <c r="J27" s="53"/>
      <c r="K27" s="46"/>
      <c r="L27" s="47"/>
      <c r="M27" s="47"/>
      <c r="N27" s="47" t="s">
        <v>72</v>
      </c>
      <c r="O27" s="47" t="s">
        <v>73</v>
      </c>
      <c r="P27" s="47"/>
      <c r="Q27" s="47" t="s">
        <v>72</v>
      </c>
    </row>
    <row r="28" spans="1:17" s="42" customFormat="1">
      <c r="A28" s="41" t="s">
        <v>76</v>
      </c>
      <c r="B28" s="41" t="s">
        <v>65</v>
      </c>
      <c r="C28" s="41" t="s">
        <v>77</v>
      </c>
      <c r="D28" s="41" t="s">
        <v>78</v>
      </c>
      <c r="E28" s="58" t="s">
        <v>79</v>
      </c>
      <c r="F28" s="42" t="s">
        <v>34</v>
      </c>
      <c r="G28" s="42" t="s">
        <v>27</v>
      </c>
      <c r="H28" s="43" t="s">
        <v>28</v>
      </c>
      <c r="I28" s="43" t="s">
        <v>28</v>
      </c>
      <c r="J28" s="53"/>
      <c r="K28" s="46"/>
      <c r="L28" s="47"/>
      <c r="M28" s="100"/>
      <c r="N28" s="47" t="s">
        <v>72</v>
      </c>
      <c r="O28" s="47" t="s">
        <v>73</v>
      </c>
      <c r="P28" s="47"/>
      <c r="Q28" s="47" t="s">
        <v>72</v>
      </c>
    </row>
    <row r="29" spans="1:17" s="42" customFormat="1">
      <c r="A29" s="41" t="s">
        <v>80</v>
      </c>
      <c r="B29" s="41" t="s">
        <v>65</v>
      </c>
      <c r="C29" s="41"/>
      <c r="D29" s="41"/>
      <c r="E29" s="58" t="s">
        <v>81</v>
      </c>
      <c r="F29" s="42" t="s">
        <v>34</v>
      </c>
      <c r="G29" s="42" t="s">
        <v>27</v>
      </c>
      <c r="H29" s="43" t="s">
        <v>28</v>
      </c>
      <c r="I29" s="43" t="s">
        <v>28</v>
      </c>
      <c r="J29" s="53"/>
      <c r="K29" s="46"/>
      <c r="L29" s="47"/>
      <c r="M29" s="47"/>
      <c r="N29" s="47" t="s">
        <v>72</v>
      </c>
      <c r="O29" s="47" t="s">
        <v>73</v>
      </c>
      <c r="P29" s="47"/>
      <c r="Q29" s="47" t="s">
        <v>72</v>
      </c>
    </row>
    <row r="30" spans="1:17" s="42" customFormat="1">
      <c r="A30" s="41" t="s">
        <v>82</v>
      </c>
      <c r="B30" s="41" t="s">
        <v>65</v>
      </c>
      <c r="C30" s="41">
        <v>234</v>
      </c>
      <c r="D30" s="41">
        <v>235</v>
      </c>
      <c r="E30" s="58" t="s">
        <v>83</v>
      </c>
      <c r="F30" s="42" t="s">
        <v>34</v>
      </c>
      <c r="G30" s="42" t="s">
        <v>27</v>
      </c>
      <c r="H30" s="43" t="s">
        <v>28</v>
      </c>
      <c r="I30" s="43" t="s">
        <v>28</v>
      </c>
      <c r="J30" s="53"/>
      <c r="K30" s="46"/>
      <c r="L30" s="47"/>
      <c r="M30" s="47"/>
      <c r="N30" s="47" t="s">
        <v>72</v>
      </c>
      <c r="O30" s="47" t="s">
        <v>73</v>
      </c>
      <c r="P30" s="47"/>
      <c r="Q30" s="47" t="s">
        <v>72</v>
      </c>
    </row>
    <row r="31" spans="1:17" s="42" customFormat="1">
      <c r="A31" s="41" t="s">
        <v>84</v>
      </c>
      <c r="B31" s="41" t="s">
        <v>65</v>
      </c>
      <c r="C31" s="41">
        <v>246</v>
      </c>
      <c r="D31" s="41">
        <v>246</v>
      </c>
      <c r="E31" s="58" t="s">
        <v>85</v>
      </c>
      <c r="F31" s="42" t="s">
        <v>34</v>
      </c>
      <c r="G31" s="42" t="s">
        <v>27</v>
      </c>
      <c r="H31" s="43" t="s">
        <v>28</v>
      </c>
      <c r="I31" s="43" t="s">
        <v>28</v>
      </c>
      <c r="J31" s="53"/>
      <c r="K31" s="46"/>
      <c r="L31" s="47"/>
      <c r="M31" s="47"/>
      <c r="N31" s="47" t="s">
        <v>72</v>
      </c>
      <c r="O31" s="47" t="s">
        <v>73</v>
      </c>
      <c r="P31" s="47"/>
      <c r="Q31" s="47" t="s">
        <v>72</v>
      </c>
    </row>
    <row r="32" spans="1:17" s="42" customFormat="1">
      <c r="A32" s="41" t="s">
        <v>86</v>
      </c>
      <c r="B32" s="41" t="s">
        <v>65</v>
      </c>
      <c r="C32" s="41">
        <v>151</v>
      </c>
      <c r="D32" s="41">
        <v>152</v>
      </c>
      <c r="E32" s="58" t="s">
        <v>87</v>
      </c>
      <c r="F32" s="42" t="s">
        <v>34</v>
      </c>
      <c r="G32" s="42" t="s">
        <v>27</v>
      </c>
      <c r="H32" s="43" t="s">
        <v>28</v>
      </c>
      <c r="I32" s="43" t="s">
        <v>28</v>
      </c>
      <c r="J32" s="53"/>
      <c r="K32" s="46"/>
      <c r="L32" s="47"/>
      <c r="M32" s="47"/>
      <c r="N32" s="47" t="s">
        <v>72</v>
      </c>
      <c r="O32" s="47" t="s">
        <v>73</v>
      </c>
      <c r="P32" s="47"/>
      <c r="Q32" s="47" t="s">
        <v>72</v>
      </c>
    </row>
    <row r="33" spans="1:17" s="42" customFormat="1">
      <c r="A33" s="41" t="s">
        <v>88</v>
      </c>
      <c r="B33" s="41" t="s">
        <v>65</v>
      </c>
      <c r="C33" s="41"/>
      <c r="D33" s="41"/>
      <c r="E33" s="58" t="s">
        <v>89</v>
      </c>
      <c r="F33" s="42" t="s">
        <v>34</v>
      </c>
      <c r="G33" s="42" t="s">
        <v>27</v>
      </c>
      <c r="H33" s="43" t="s">
        <v>28</v>
      </c>
      <c r="I33" s="43" t="s">
        <v>28</v>
      </c>
      <c r="J33" s="53"/>
      <c r="K33" s="46"/>
      <c r="L33" s="47"/>
      <c r="M33" s="47"/>
      <c r="N33" s="47" t="s">
        <v>72</v>
      </c>
      <c r="O33" s="47" t="s">
        <v>73</v>
      </c>
      <c r="P33" s="47"/>
      <c r="Q33" s="47" t="s">
        <v>72</v>
      </c>
    </row>
    <row r="34" spans="1:17" s="42" customFormat="1">
      <c r="A34" s="41" t="s">
        <v>90</v>
      </c>
      <c r="B34" s="41" t="s">
        <v>65</v>
      </c>
      <c r="C34" s="41"/>
      <c r="D34" s="41"/>
      <c r="E34" s="58" t="s">
        <v>91</v>
      </c>
      <c r="F34" s="42" t="s">
        <v>34</v>
      </c>
      <c r="G34" s="42" t="s">
        <v>27</v>
      </c>
      <c r="H34" s="43" t="s">
        <v>28</v>
      </c>
      <c r="I34" s="43" t="s">
        <v>28</v>
      </c>
      <c r="J34" s="53"/>
      <c r="K34" s="46"/>
      <c r="L34" s="47"/>
      <c r="M34" s="47"/>
      <c r="N34" s="47" t="s">
        <v>72</v>
      </c>
      <c r="O34" s="47" t="s">
        <v>73</v>
      </c>
      <c r="P34" s="47"/>
      <c r="Q34" s="47" t="s">
        <v>72</v>
      </c>
    </row>
    <row r="35" spans="1:17" s="42" customFormat="1">
      <c r="A35" s="41" t="s">
        <v>92</v>
      </c>
      <c r="B35" s="41" t="s">
        <v>65</v>
      </c>
      <c r="C35" s="41"/>
      <c r="D35" s="41"/>
      <c r="E35" s="58" t="s">
        <v>93</v>
      </c>
      <c r="F35" s="42" t="s">
        <v>34</v>
      </c>
      <c r="G35" s="42" t="s">
        <v>27</v>
      </c>
      <c r="H35" s="43" t="s">
        <v>28</v>
      </c>
      <c r="I35" s="43" t="s">
        <v>28</v>
      </c>
      <c r="J35" s="53"/>
      <c r="K35" s="46"/>
      <c r="L35" s="47"/>
      <c r="M35" s="47"/>
      <c r="N35" s="47" t="s">
        <v>72</v>
      </c>
      <c r="O35" s="47" t="s">
        <v>73</v>
      </c>
      <c r="P35" s="47"/>
      <c r="Q35" s="47" t="s">
        <v>72</v>
      </c>
    </row>
    <row r="36" spans="1:17" s="42" customFormat="1">
      <c r="A36" s="41" t="s">
        <v>94</v>
      </c>
      <c r="B36" s="41" t="s">
        <v>65</v>
      </c>
      <c r="C36" s="41"/>
      <c r="D36" s="41"/>
      <c r="E36" s="58" t="s">
        <v>95</v>
      </c>
      <c r="F36" s="42" t="s">
        <v>34</v>
      </c>
      <c r="G36" s="42" t="s">
        <v>27</v>
      </c>
      <c r="H36" s="43" t="s">
        <v>28</v>
      </c>
      <c r="I36" s="43" t="s">
        <v>28</v>
      </c>
      <c r="J36" s="53"/>
      <c r="K36" s="46"/>
      <c r="L36" s="47"/>
      <c r="M36" s="47"/>
      <c r="N36" s="47" t="s">
        <v>72</v>
      </c>
      <c r="O36" s="47" t="s">
        <v>73</v>
      </c>
      <c r="P36" s="47"/>
      <c r="Q36" s="47" t="s">
        <v>72</v>
      </c>
    </row>
    <row r="37" spans="1:17" s="42" customFormat="1">
      <c r="A37" s="41" t="s">
        <v>96</v>
      </c>
      <c r="B37" s="41" t="s">
        <v>65</v>
      </c>
      <c r="C37" s="41"/>
      <c r="D37" s="41"/>
      <c r="E37" s="58" t="s">
        <v>97</v>
      </c>
      <c r="F37" s="42" t="s">
        <v>34</v>
      </c>
      <c r="G37" s="42" t="s">
        <v>27</v>
      </c>
      <c r="H37" s="43" t="s">
        <v>28</v>
      </c>
      <c r="I37" s="43" t="s">
        <v>28</v>
      </c>
      <c r="J37" s="53"/>
      <c r="K37" s="46"/>
      <c r="L37" s="47"/>
      <c r="M37" s="47"/>
      <c r="N37" s="47" t="s">
        <v>72</v>
      </c>
      <c r="O37" s="47" t="s">
        <v>73</v>
      </c>
      <c r="P37" s="47"/>
      <c r="Q37" s="47" t="s">
        <v>72</v>
      </c>
    </row>
    <row r="38" spans="1:17" s="42" customFormat="1">
      <c r="A38" s="41" t="s">
        <v>98</v>
      </c>
      <c r="B38" s="41" t="s">
        <v>65</v>
      </c>
      <c r="C38" s="41"/>
      <c r="D38" s="41"/>
      <c r="E38" s="58" t="s">
        <v>99</v>
      </c>
      <c r="F38" s="42" t="s">
        <v>34</v>
      </c>
      <c r="G38" s="42" t="s">
        <v>27</v>
      </c>
      <c r="H38" s="43" t="s">
        <v>28</v>
      </c>
      <c r="I38" s="43" t="s">
        <v>28</v>
      </c>
      <c r="J38" s="53"/>
      <c r="K38" s="46"/>
      <c r="L38" s="47"/>
      <c r="M38" s="47"/>
      <c r="N38" s="47" t="s">
        <v>72</v>
      </c>
      <c r="O38" s="47" t="s">
        <v>73</v>
      </c>
      <c r="P38" s="47"/>
      <c r="Q38" s="47" t="s">
        <v>72</v>
      </c>
    </row>
    <row r="39" spans="1:17" s="42" customFormat="1">
      <c r="A39" s="41" t="s">
        <v>100</v>
      </c>
      <c r="B39" s="41" t="s">
        <v>65</v>
      </c>
      <c r="C39" s="41"/>
      <c r="D39" s="41"/>
      <c r="E39" s="58" t="s">
        <v>101</v>
      </c>
      <c r="F39" s="42" t="s">
        <v>34</v>
      </c>
      <c r="G39" s="42" t="s">
        <v>27</v>
      </c>
      <c r="H39" s="43" t="s">
        <v>28</v>
      </c>
      <c r="I39" s="43" t="s">
        <v>28</v>
      </c>
      <c r="J39" s="53"/>
      <c r="K39" s="46"/>
      <c r="L39" s="47"/>
      <c r="M39" s="47"/>
      <c r="N39" s="47" t="s">
        <v>72</v>
      </c>
      <c r="O39" s="47" t="s">
        <v>73</v>
      </c>
      <c r="P39" s="47"/>
      <c r="Q39" s="47" t="s">
        <v>72</v>
      </c>
    </row>
    <row r="40" spans="1:17" s="42" customFormat="1">
      <c r="A40" s="41" t="s">
        <v>102</v>
      </c>
      <c r="B40" s="41" t="s">
        <v>65</v>
      </c>
      <c r="C40" s="41"/>
      <c r="D40" s="41"/>
      <c r="E40" s="58" t="s">
        <v>103</v>
      </c>
      <c r="F40" s="42" t="s">
        <v>34</v>
      </c>
      <c r="G40" s="42" t="s">
        <v>27</v>
      </c>
      <c r="H40" s="43" t="s">
        <v>28</v>
      </c>
      <c r="I40" s="43" t="s">
        <v>28</v>
      </c>
      <c r="J40" s="53"/>
      <c r="K40" s="46"/>
      <c r="L40" s="47"/>
      <c r="M40" s="47"/>
      <c r="N40" s="47" t="s">
        <v>72</v>
      </c>
      <c r="O40" s="47" t="s">
        <v>73</v>
      </c>
      <c r="P40" s="47"/>
      <c r="Q40" s="47" t="s">
        <v>72</v>
      </c>
    </row>
    <row r="41" spans="1:17" s="42" customFormat="1">
      <c r="A41" s="41" t="s">
        <v>104</v>
      </c>
      <c r="B41" s="41" t="s">
        <v>65</v>
      </c>
      <c r="C41" s="41"/>
      <c r="D41" s="41"/>
      <c r="E41" s="58" t="s">
        <v>105</v>
      </c>
      <c r="F41" s="42" t="s">
        <v>34</v>
      </c>
      <c r="G41" s="42" t="s">
        <v>27</v>
      </c>
      <c r="H41" s="43" t="s">
        <v>28</v>
      </c>
      <c r="I41" s="43" t="s">
        <v>28</v>
      </c>
      <c r="J41" s="53"/>
      <c r="K41" s="46"/>
      <c r="L41" s="47"/>
      <c r="M41" s="47"/>
      <c r="N41" s="47" t="s">
        <v>72</v>
      </c>
      <c r="O41" s="47" t="s">
        <v>73</v>
      </c>
      <c r="P41" s="47"/>
      <c r="Q41" s="47" t="s">
        <v>72</v>
      </c>
    </row>
    <row r="42" spans="1:17" s="42" customFormat="1">
      <c r="A42" s="41" t="s">
        <v>106</v>
      </c>
      <c r="B42" s="41" t="s">
        <v>65</v>
      </c>
      <c r="C42" s="41"/>
      <c r="D42" s="41"/>
      <c r="E42" s="58" t="s">
        <v>107</v>
      </c>
      <c r="F42" s="42" t="s">
        <v>34</v>
      </c>
      <c r="G42" s="42" t="s">
        <v>27</v>
      </c>
      <c r="H42" s="43" t="s">
        <v>28</v>
      </c>
      <c r="I42" s="43" t="s">
        <v>28</v>
      </c>
      <c r="J42" s="53"/>
      <c r="K42" s="46"/>
      <c r="L42" s="47"/>
      <c r="M42" s="47"/>
      <c r="N42" s="47" t="s">
        <v>72</v>
      </c>
      <c r="O42" s="47" t="s">
        <v>73</v>
      </c>
      <c r="P42" s="47"/>
      <c r="Q42" s="47" t="s">
        <v>72</v>
      </c>
    </row>
    <row r="43" spans="1:17" s="42" customFormat="1">
      <c r="A43" s="41" t="s">
        <v>108</v>
      </c>
      <c r="B43" s="41" t="s">
        <v>65</v>
      </c>
      <c r="C43" s="41">
        <v>269</v>
      </c>
      <c r="D43" s="41">
        <v>270</v>
      </c>
      <c r="E43" s="147" t="s">
        <v>109</v>
      </c>
      <c r="F43" s="42" t="s">
        <v>34</v>
      </c>
      <c r="G43" s="42" t="s">
        <v>27</v>
      </c>
      <c r="H43" s="43" t="s">
        <v>28</v>
      </c>
      <c r="I43" s="43" t="s">
        <v>28</v>
      </c>
      <c r="J43" s="53"/>
      <c r="K43" s="46"/>
      <c r="L43" s="47"/>
      <c r="M43" s="47"/>
      <c r="N43" s="47" t="s">
        <v>72</v>
      </c>
      <c r="O43" s="47" t="s">
        <v>73</v>
      </c>
      <c r="P43" s="47"/>
      <c r="Q43" s="47" t="s">
        <v>72</v>
      </c>
    </row>
    <row r="44" spans="1:17" s="42" customFormat="1">
      <c r="A44" s="41" t="s">
        <v>110</v>
      </c>
      <c r="B44" s="41" t="s">
        <v>65</v>
      </c>
      <c r="C44" s="41"/>
      <c r="D44" s="41"/>
      <c r="E44" s="60" t="s">
        <v>111</v>
      </c>
      <c r="F44" s="42" t="s">
        <v>34</v>
      </c>
      <c r="G44" s="42" t="s">
        <v>27</v>
      </c>
      <c r="H44" s="43" t="s">
        <v>28</v>
      </c>
      <c r="I44" s="43" t="s">
        <v>28</v>
      </c>
      <c r="J44" s="53"/>
      <c r="K44" s="46"/>
      <c r="L44" s="47"/>
      <c r="M44" s="47"/>
      <c r="N44" s="47" t="s">
        <v>72</v>
      </c>
      <c r="O44" s="47" t="s">
        <v>73</v>
      </c>
      <c r="P44" s="47"/>
      <c r="Q44" s="47" t="s">
        <v>72</v>
      </c>
    </row>
    <row r="45" spans="1:17" s="42" customFormat="1">
      <c r="A45" s="41" t="s">
        <v>112</v>
      </c>
      <c r="B45" s="41" t="s">
        <v>65</v>
      </c>
      <c r="C45" s="41"/>
      <c r="D45" s="41"/>
      <c r="E45" s="60" t="s">
        <v>113</v>
      </c>
      <c r="F45" s="42" t="s">
        <v>34</v>
      </c>
      <c r="G45" s="42" t="s">
        <v>27</v>
      </c>
      <c r="H45" s="43" t="s">
        <v>28</v>
      </c>
      <c r="I45" s="43" t="s">
        <v>28</v>
      </c>
      <c r="J45" s="53"/>
      <c r="K45" s="46"/>
      <c r="L45" s="47"/>
      <c r="M45" s="47"/>
      <c r="N45" s="47" t="s">
        <v>72</v>
      </c>
      <c r="O45" s="47" t="s">
        <v>73</v>
      </c>
      <c r="P45" s="47"/>
      <c r="Q45" s="47" t="s">
        <v>72</v>
      </c>
    </row>
    <row r="46" spans="1:17" s="42" customFormat="1">
      <c r="A46" s="41" t="s">
        <v>114</v>
      </c>
      <c r="B46" s="41" t="s">
        <v>65</v>
      </c>
      <c r="C46" s="41"/>
      <c r="D46" s="41"/>
      <c r="E46" s="60" t="s">
        <v>115</v>
      </c>
      <c r="F46" s="42" t="s">
        <v>34</v>
      </c>
      <c r="G46" s="42" t="s">
        <v>27</v>
      </c>
      <c r="H46" s="43" t="s">
        <v>28</v>
      </c>
      <c r="I46" s="43" t="s">
        <v>28</v>
      </c>
      <c r="J46" s="53"/>
      <c r="K46" s="46"/>
      <c r="L46" s="47"/>
      <c r="M46" s="47"/>
      <c r="N46" s="47" t="s">
        <v>72</v>
      </c>
      <c r="O46" s="47" t="s">
        <v>73</v>
      </c>
      <c r="P46" s="47"/>
      <c r="Q46" s="47" t="s">
        <v>72</v>
      </c>
    </row>
    <row r="47" spans="1:17" s="42" customFormat="1">
      <c r="A47" s="41" t="s">
        <v>116</v>
      </c>
      <c r="B47" s="41" t="s">
        <v>65</v>
      </c>
      <c r="C47" s="41"/>
      <c r="D47" s="41"/>
      <c r="E47" s="60" t="s">
        <v>117</v>
      </c>
      <c r="F47" s="42" t="s">
        <v>34</v>
      </c>
      <c r="G47" s="42" t="s">
        <v>27</v>
      </c>
      <c r="H47" s="43" t="s">
        <v>28</v>
      </c>
      <c r="I47" s="43" t="s">
        <v>28</v>
      </c>
      <c r="J47" s="53"/>
      <c r="K47" s="46"/>
      <c r="L47" s="47"/>
      <c r="M47" s="47"/>
      <c r="N47" s="47" t="s">
        <v>72</v>
      </c>
      <c r="O47" s="47" t="s">
        <v>73</v>
      </c>
      <c r="P47" s="47"/>
      <c r="Q47" s="47" t="s">
        <v>72</v>
      </c>
    </row>
    <row r="48" spans="1:17" s="42" customFormat="1">
      <c r="A48" s="41" t="s">
        <v>118</v>
      </c>
      <c r="B48" s="41" t="s">
        <v>65</v>
      </c>
      <c r="C48" s="41"/>
      <c r="D48" s="41"/>
      <c r="E48" s="60" t="s">
        <v>119</v>
      </c>
      <c r="F48" s="42" t="s">
        <v>34</v>
      </c>
      <c r="G48" s="42" t="s">
        <v>27</v>
      </c>
      <c r="H48" s="43" t="s">
        <v>28</v>
      </c>
      <c r="I48" s="43" t="s">
        <v>28</v>
      </c>
      <c r="J48" s="53"/>
      <c r="K48" s="46"/>
      <c r="L48" s="47"/>
      <c r="M48" s="47"/>
      <c r="N48" s="47" t="s">
        <v>72</v>
      </c>
      <c r="O48" s="47" t="s">
        <v>73</v>
      </c>
      <c r="P48" s="47"/>
      <c r="Q48" s="47" t="s">
        <v>72</v>
      </c>
    </row>
    <row r="49" spans="1:18" s="42" customFormat="1">
      <c r="A49" s="41" t="s">
        <v>120</v>
      </c>
      <c r="B49" s="41" t="s">
        <v>65</v>
      </c>
      <c r="C49" s="41"/>
      <c r="D49" s="41"/>
      <c r="E49" s="60" t="s">
        <v>121</v>
      </c>
      <c r="F49" s="42" t="s">
        <v>34</v>
      </c>
      <c r="G49" s="42" t="s">
        <v>27</v>
      </c>
      <c r="H49" s="43" t="s">
        <v>28</v>
      </c>
      <c r="I49" s="43" t="s">
        <v>28</v>
      </c>
      <c r="J49" s="53"/>
      <c r="K49" s="46"/>
      <c r="L49" s="47"/>
      <c r="M49" s="47"/>
      <c r="N49" s="47" t="s">
        <v>72</v>
      </c>
      <c r="O49" s="47" t="s">
        <v>73</v>
      </c>
      <c r="P49" s="47"/>
      <c r="Q49" s="47" t="s">
        <v>72</v>
      </c>
    </row>
    <row r="50" spans="1:18" s="42" customFormat="1">
      <c r="A50" s="41" t="s">
        <v>122</v>
      </c>
      <c r="B50" s="41" t="s">
        <v>65</v>
      </c>
      <c r="C50" s="41"/>
      <c r="D50" s="41"/>
      <c r="E50" s="60" t="s">
        <v>123</v>
      </c>
      <c r="F50" s="42" t="s">
        <v>34</v>
      </c>
      <c r="G50" s="42" t="s">
        <v>27</v>
      </c>
      <c r="H50" s="43" t="s">
        <v>28</v>
      </c>
      <c r="I50" s="43" t="s">
        <v>28</v>
      </c>
      <c r="J50" s="53"/>
      <c r="K50" s="46"/>
      <c r="L50" s="47"/>
      <c r="M50" s="47"/>
      <c r="N50" s="47" t="s">
        <v>72</v>
      </c>
      <c r="O50" s="47" t="s">
        <v>73</v>
      </c>
      <c r="P50" s="47"/>
      <c r="Q50" s="47" t="s">
        <v>72</v>
      </c>
    </row>
    <row r="51" spans="1:18" s="42" customFormat="1">
      <c r="A51" s="41" t="s">
        <v>124</v>
      </c>
      <c r="B51" s="41" t="s">
        <v>65</v>
      </c>
      <c r="C51" s="41"/>
      <c r="D51" s="41"/>
      <c r="E51" s="42" t="s">
        <v>125</v>
      </c>
      <c r="F51" s="42" t="s">
        <v>34</v>
      </c>
      <c r="G51" s="42" t="s">
        <v>27</v>
      </c>
      <c r="H51" s="43" t="s">
        <v>28</v>
      </c>
      <c r="I51" s="43" t="s">
        <v>28</v>
      </c>
      <c r="J51" s="45"/>
      <c r="K51" s="46"/>
      <c r="L51" s="47"/>
      <c r="M51" s="47"/>
      <c r="N51" s="47" t="s">
        <v>72</v>
      </c>
      <c r="O51" s="47" t="s">
        <v>73</v>
      </c>
      <c r="P51" s="47"/>
      <c r="Q51" s="47" t="s">
        <v>72</v>
      </c>
    </row>
    <row r="52" spans="1:18" s="42" customFormat="1">
      <c r="A52" s="41" t="s">
        <v>126</v>
      </c>
      <c r="B52" s="41" t="s">
        <v>65</v>
      </c>
      <c r="C52" s="41"/>
      <c r="D52" s="41"/>
      <c r="E52" s="42" t="s">
        <v>127</v>
      </c>
      <c r="F52" s="42" t="s">
        <v>34</v>
      </c>
      <c r="G52" s="42" t="s">
        <v>27</v>
      </c>
      <c r="H52" s="43" t="s">
        <v>28</v>
      </c>
      <c r="I52" s="43" t="s">
        <v>28</v>
      </c>
      <c r="J52" s="45"/>
      <c r="K52" s="46"/>
      <c r="L52" s="47"/>
      <c r="M52" s="47"/>
      <c r="N52" s="47" t="s">
        <v>72</v>
      </c>
      <c r="O52" s="47" t="s">
        <v>73</v>
      </c>
      <c r="P52" s="47"/>
      <c r="Q52" s="47" t="s">
        <v>72</v>
      </c>
    </row>
    <row r="53" spans="1:18" s="42" customFormat="1">
      <c r="A53" s="41" t="s">
        <v>128</v>
      </c>
      <c r="B53" s="41" t="s">
        <v>65</v>
      </c>
      <c r="C53" s="41"/>
      <c r="D53" s="41"/>
      <c r="E53" s="42" t="s">
        <v>129</v>
      </c>
      <c r="F53" s="42" t="s">
        <v>34</v>
      </c>
      <c r="G53" s="42" t="s">
        <v>27</v>
      </c>
      <c r="H53" s="43" t="s">
        <v>28</v>
      </c>
      <c r="I53" s="43" t="s">
        <v>28</v>
      </c>
      <c r="J53" s="45"/>
      <c r="K53" s="46"/>
      <c r="L53" s="47"/>
      <c r="M53" s="47"/>
      <c r="N53" s="47" t="s">
        <v>72</v>
      </c>
      <c r="O53" s="47" t="s">
        <v>73</v>
      </c>
      <c r="P53" s="47"/>
      <c r="Q53" s="47" t="s">
        <v>72</v>
      </c>
    </row>
    <row r="54" spans="1:18" s="42" customFormat="1">
      <c r="A54" s="41" t="s">
        <v>130</v>
      </c>
      <c r="B54" s="41" t="s">
        <v>65</v>
      </c>
      <c r="C54" s="41"/>
      <c r="D54" s="41"/>
      <c r="E54" s="42" t="s">
        <v>131</v>
      </c>
      <c r="F54" s="42" t="s">
        <v>34</v>
      </c>
      <c r="G54" s="42" t="s">
        <v>27</v>
      </c>
      <c r="H54" s="43" t="s">
        <v>28</v>
      </c>
      <c r="I54" s="43" t="s">
        <v>28</v>
      </c>
      <c r="J54" s="45"/>
      <c r="K54" s="46"/>
      <c r="L54" s="47"/>
      <c r="M54" s="47"/>
      <c r="N54" s="47" t="s">
        <v>72</v>
      </c>
      <c r="O54" s="47" t="s">
        <v>73</v>
      </c>
      <c r="P54" s="47"/>
      <c r="Q54" s="47" t="s">
        <v>72</v>
      </c>
    </row>
    <row r="56" spans="1:18" s="15" customFormat="1">
      <c r="A56" s="13" t="s">
        <v>132</v>
      </c>
      <c r="B56" s="15" t="s">
        <v>36</v>
      </c>
      <c r="C56" s="13" t="s">
        <v>36</v>
      </c>
      <c r="D56" s="13" t="s">
        <v>36</v>
      </c>
      <c r="E56" s="15" t="s">
        <v>36</v>
      </c>
      <c r="G56" s="15" t="s">
        <v>27</v>
      </c>
      <c r="H56" s="25" t="s">
        <v>28</v>
      </c>
      <c r="I56" s="89">
        <f>SUM(I57,I60)</f>
        <v>0</v>
      </c>
      <c r="J56" s="32"/>
      <c r="K56" s="19"/>
      <c r="L56" s="13" t="s">
        <v>69</v>
      </c>
      <c r="M56" s="13"/>
      <c r="N56" s="13"/>
      <c r="O56" s="13"/>
      <c r="P56" s="13"/>
      <c r="Q56" s="13"/>
    </row>
    <row r="57" spans="1:18">
      <c r="A57" s="6" t="s">
        <v>133</v>
      </c>
      <c r="B57" t="s">
        <v>36</v>
      </c>
      <c r="C57" s="6" t="s">
        <v>134</v>
      </c>
      <c r="D57" s="6" t="s">
        <v>135</v>
      </c>
      <c r="E57" s="55" t="s">
        <v>136</v>
      </c>
      <c r="G57" t="s">
        <v>27</v>
      </c>
      <c r="H57" s="10" t="s">
        <v>28</v>
      </c>
      <c r="I57" s="10">
        <f>I58+I59</f>
        <v>0</v>
      </c>
      <c r="J57" s="148"/>
      <c r="K57" s="99"/>
      <c r="L57" s="112" t="s">
        <v>69</v>
      </c>
      <c r="M57" s="6"/>
      <c r="N57" s="4"/>
      <c r="O57" s="4"/>
      <c r="P57" s="4"/>
      <c r="Q57" s="4"/>
      <c r="R57"/>
    </row>
    <row r="58" spans="1:18" s="105" customFormat="1">
      <c r="A58" s="103"/>
      <c r="B58" s="103"/>
      <c r="C58" s="103" t="s">
        <v>134</v>
      </c>
      <c r="D58" s="103" t="s">
        <v>135</v>
      </c>
      <c r="E58" s="138" t="s">
        <v>137</v>
      </c>
      <c r="G58" s="105" t="s">
        <v>27</v>
      </c>
      <c r="H58" s="139"/>
      <c r="I58" s="149">
        <v>0</v>
      </c>
      <c r="J58" s="141">
        <v>1</v>
      </c>
      <c r="K58" s="108" t="s">
        <v>138</v>
      </c>
      <c r="L58" s="109" t="s">
        <v>69</v>
      </c>
      <c r="M58" s="101" t="s">
        <v>72</v>
      </c>
      <c r="N58" s="101"/>
      <c r="O58" s="101"/>
      <c r="P58" s="101"/>
      <c r="Q58" s="101"/>
    </row>
    <row r="59" spans="1:18" s="105" customFormat="1">
      <c r="A59" s="103"/>
      <c r="B59" s="103"/>
      <c r="C59" s="103" t="s">
        <v>134</v>
      </c>
      <c r="D59" s="103" t="s">
        <v>135</v>
      </c>
      <c r="E59" s="138" t="s">
        <v>139</v>
      </c>
      <c r="G59" s="105" t="s">
        <v>27</v>
      </c>
      <c r="H59" s="139"/>
      <c r="I59" s="149">
        <v>0</v>
      </c>
      <c r="J59" s="141">
        <v>1</v>
      </c>
      <c r="K59" s="108" t="s">
        <v>138</v>
      </c>
      <c r="L59" s="109" t="s">
        <v>69</v>
      </c>
      <c r="M59" s="101" t="s">
        <v>72</v>
      </c>
      <c r="N59" s="101"/>
      <c r="O59" s="101"/>
      <c r="P59" s="101"/>
      <c r="Q59" s="101"/>
    </row>
    <row r="60" spans="1:18">
      <c r="A60" s="6" t="s">
        <v>140</v>
      </c>
      <c r="B60" t="s">
        <v>36</v>
      </c>
      <c r="C60" s="6" t="s">
        <v>141</v>
      </c>
      <c r="D60" s="6" t="s">
        <v>142</v>
      </c>
      <c r="E60" s="55" t="s">
        <v>143</v>
      </c>
      <c r="G60" t="s">
        <v>27</v>
      </c>
      <c r="H60" s="10" t="s">
        <v>28</v>
      </c>
      <c r="I60" s="149">
        <v>0</v>
      </c>
      <c r="J60" s="148">
        <v>1</v>
      </c>
      <c r="K60" s="99" t="s">
        <v>144</v>
      </c>
      <c r="L60" s="112" t="s">
        <v>69</v>
      </c>
      <c r="M60" s="4" t="s">
        <v>72</v>
      </c>
      <c r="N60" s="4"/>
      <c r="O60" s="4"/>
      <c r="P60" s="4"/>
      <c r="Q60" s="4"/>
      <c r="R60"/>
    </row>
    <row r="61" spans="1:18" s="15" customFormat="1">
      <c r="A61" s="13" t="s">
        <v>145</v>
      </c>
      <c r="C61" s="6" t="s">
        <v>146</v>
      </c>
      <c r="D61" s="6" t="s">
        <v>147</v>
      </c>
      <c r="E61" s="15" t="s">
        <v>148</v>
      </c>
      <c r="G61" s="15" t="s">
        <v>27</v>
      </c>
      <c r="H61" s="89">
        <v>100000</v>
      </c>
      <c r="I61" s="77" t="s">
        <v>28</v>
      </c>
      <c r="J61" s="32"/>
      <c r="K61" s="19"/>
      <c r="L61" s="13" t="s">
        <v>149</v>
      </c>
      <c r="M61" s="13"/>
      <c r="N61" s="13"/>
      <c r="O61" s="13"/>
      <c r="P61" s="13"/>
      <c r="Q61" s="13"/>
    </row>
    <row r="62" spans="1:18">
      <c r="A62" s="6" t="s">
        <v>150</v>
      </c>
      <c r="E62" s="55" t="s">
        <v>151</v>
      </c>
      <c r="G62" t="s">
        <v>27</v>
      </c>
      <c r="H62" s="27">
        <v>0</v>
      </c>
      <c r="I62" s="10" t="s">
        <v>28</v>
      </c>
      <c r="J62" s="29">
        <v>1</v>
      </c>
      <c r="K62" s="8" t="s">
        <v>152</v>
      </c>
      <c r="L62" s="6" t="s">
        <v>149</v>
      </c>
      <c r="M62" s="4" t="s">
        <v>72</v>
      </c>
      <c r="N62" s="4"/>
      <c r="O62" s="4"/>
      <c r="P62" s="4"/>
      <c r="Q62" s="4"/>
      <c r="R62"/>
    </row>
    <row r="63" spans="1:18">
      <c r="A63" s="6" t="s">
        <v>153</v>
      </c>
      <c r="E63" s="55" t="s">
        <v>154</v>
      </c>
      <c r="G63" t="s">
        <v>27</v>
      </c>
      <c r="H63" s="27">
        <v>0</v>
      </c>
      <c r="I63" s="10" t="s">
        <v>28</v>
      </c>
      <c r="J63" s="29">
        <v>1</v>
      </c>
      <c r="K63" s="8" t="s">
        <v>152</v>
      </c>
      <c r="L63" s="6" t="s">
        <v>149</v>
      </c>
      <c r="M63" s="4" t="s">
        <v>72</v>
      </c>
      <c r="N63" s="4"/>
      <c r="O63" s="4"/>
      <c r="P63" s="4"/>
      <c r="Q63" s="4"/>
      <c r="R63"/>
    </row>
    <row r="64" spans="1:18">
      <c r="A64" s="6" t="s">
        <v>155</v>
      </c>
      <c r="E64" s="55" t="s">
        <v>156</v>
      </c>
      <c r="G64" t="s">
        <v>27</v>
      </c>
      <c r="H64" s="27">
        <v>0</v>
      </c>
      <c r="I64" s="10" t="s">
        <v>28</v>
      </c>
      <c r="J64" s="29">
        <v>1</v>
      </c>
      <c r="K64" s="8" t="s">
        <v>152</v>
      </c>
      <c r="L64" s="6" t="s">
        <v>149</v>
      </c>
      <c r="M64" s="4" t="s">
        <v>72</v>
      </c>
      <c r="N64" s="4"/>
      <c r="O64" s="4"/>
      <c r="P64" s="4"/>
      <c r="Q64" s="4"/>
      <c r="R64"/>
    </row>
    <row r="65" spans="1:18" s="102" customFormat="1">
      <c r="A65" s="103" t="s">
        <v>157</v>
      </c>
      <c r="B65" s="105"/>
      <c r="C65" s="103" t="s">
        <v>158</v>
      </c>
      <c r="D65" s="103" t="s">
        <v>159</v>
      </c>
      <c r="E65" s="138" t="s">
        <v>160</v>
      </c>
      <c r="F65" s="105"/>
      <c r="G65" s="105" t="s">
        <v>27</v>
      </c>
      <c r="H65" s="76">
        <v>0</v>
      </c>
      <c r="I65" s="139" t="s">
        <v>28</v>
      </c>
      <c r="J65" s="141">
        <v>1</v>
      </c>
      <c r="K65" s="108" t="s">
        <v>161</v>
      </c>
      <c r="L65" s="103" t="s">
        <v>162</v>
      </c>
      <c r="M65" s="101" t="s">
        <v>72</v>
      </c>
      <c r="N65" s="101"/>
      <c r="O65" s="101"/>
      <c r="P65" s="101"/>
      <c r="Q65" s="101"/>
    </row>
    <row r="66" spans="1:18" s="102" customFormat="1">
      <c r="A66" s="103"/>
      <c r="B66" s="105"/>
      <c r="C66" s="103" t="s">
        <v>158</v>
      </c>
      <c r="D66" s="103" t="s">
        <v>159</v>
      </c>
      <c r="E66" s="138" t="s">
        <v>163</v>
      </c>
      <c r="F66" s="105"/>
      <c r="G66" s="105" t="s">
        <v>27</v>
      </c>
      <c r="H66" s="76">
        <v>0</v>
      </c>
      <c r="I66" s="139" t="s">
        <v>28</v>
      </c>
      <c r="J66" s="141">
        <v>1</v>
      </c>
      <c r="K66" s="108" t="s">
        <v>161</v>
      </c>
      <c r="L66" s="103" t="s">
        <v>149</v>
      </c>
      <c r="M66" s="101" t="s">
        <v>72</v>
      </c>
      <c r="N66" s="101"/>
      <c r="O66" s="101"/>
      <c r="P66" s="101"/>
      <c r="Q66" s="101"/>
    </row>
    <row r="67" spans="1:18" s="1" customFormat="1">
      <c r="A67" s="23" t="s">
        <v>164</v>
      </c>
      <c r="B67" s="4"/>
      <c r="C67" s="4"/>
      <c r="D67" s="4"/>
      <c r="E67" s="113" t="s">
        <v>165</v>
      </c>
      <c r="G67" s="15" t="s">
        <v>27</v>
      </c>
      <c r="H67" s="89">
        <f>(H68*85)+(H69*6)+(H70*5)+(H71*16)</f>
        <v>0</v>
      </c>
      <c r="I67" s="114" t="s">
        <v>28</v>
      </c>
      <c r="J67" s="115"/>
      <c r="K67" s="7"/>
      <c r="L67" s="23"/>
      <c r="M67" s="112"/>
      <c r="N67" s="4"/>
      <c r="O67" s="4"/>
      <c r="P67" s="4"/>
      <c r="Q67" s="4"/>
    </row>
    <row r="68" spans="1:18" s="102" customFormat="1">
      <c r="A68" s="103" t="s">
        <v>166</v>
      </c>
      <c r="B68" s="105"/>
      <c r="C68" s="103" t="s">
        <v>167</v>
      </c>
      <c r="D68" s="103" t="s">
        <v>168</v>
      </c>
      <c r="E68" s="138" t="s">
        <v>169</v>
      </c>
      <c r="F68" s="105"/>
      <c r="G68" s="105" t="s">
        <v>27</v>
      </c>
      <c r="H68" s="76">
        <v>0</v>
      </c>
      <c r="I68" s="139" t="s">
        <v>28</v>
      </c>
      <c r="J68" s="141">
        <v>1</v>
      </c>
      <c r="K68" s="108" t="s">
        <v>170</v>
      </c>
      <c r="L68" s="103" t="s">
        <v>171</v>
      </c>
      <c r="M68" s="103"/>
      <c r="N68" s="101"/>
      <c r="O68" s="101"/>
      <c r="P68" s="101"/>
      <c r="Q68" s="101"/>
    </row>
    <row r="69" spans="1:18" s="102" customFormat="1">
      <c r="A69" s="103" t="s">
        <v>172</v>
      </c>
      <c r="B69" s="105"/>
      <c r="C69" s="103" t="s">
        <v>167</v>
      </c>
      <c r="D69" s="103" t="s">
        <v>168</v>
      </c>
      <c r="E69" s="138" t="s">
        <v>173</v>
      </c>
      <c r="F69" s="105"/>
      <c r="G69" s="105" t="s">
        <v>27</v>
      </c>
      <c r="H69" s="76">
        <v>0</v>
      </c>
      <c r="I69" s="139" t="s">
        <v>28</v>
      </c>
      <c r="J69" s="141">
        <v>1</v>
      </c>
      <c r="K69" s="108" t="s">
        <v>170</v>
      </c>
      <c r="L69" s="103" t="s">
        <v>171</v>
      </c>
      <c r="M69" s="103"/>
      <c r="N69" s="101"/>
      <c r="O69" s="101"/>
      <c r="P69" s="101"/>
      <c r="Q69" s="101"/>
    </row>
    <row r="70" spans="1:18" s="102" customFormat="1">
      <c r="A70" s="103" t="s">
        <v>174</v>
      </c>
      <c r="B70" s="105"/>
      <c r="C70" s="103" t="s">
        <v>167</v>
      </c>
      <c r="D70" s="103" t="s">
        <v>168</v>
      </c>
      <c r="E70" s="138" t="s">
        <v>175</v>
      </c>
      <c r="F70" s="105"/>
      <c r="G70" s="105" t="s">
        <v>27</v>
      </c>
      <c r="H70" s="76">
        <v>0</v>
      </c>
      <c r="I70" s="139" t="s">
        <v>28</v>
      </c>
      <c r="J70" s="141">
        <v>1</v>
      </c>
      <c r="K70" s="108" t="s">
        <v>170</v>
      </c>
      <c r="L70" s="103" t="s">
        <v>171</v>
      </c>
      <c r="M70" s="103"/>
      <c r="N70" s="101"/>
      <c r="O70" s="101"/>
      <c r="P70" s="101"/>
      <c r="Q70" s="101"/>
    </row>
    <row r="71" spans="1:18" s="102" customFormat="1">
      <c r="A71" s="103" t="s">
        <v>176</v>
      </c>
      <c r="B71" s="105"/>
      <c r="C71" s="103" t="s">
        <v>167</v>
      </c>
      <c r="D71" s="103" t="s">
        <v>168</v>
      </c>
      <c r="E71" s="138" t="s">
        <v>177</v>
      </c>
      <c r="F71" s="105"/>
      <c r="G71" s="105" t="s">
        <v>27</v>
      </c>
      <c r="H71" s="76">
        <v>0</v>
      </c>
      <c r="I71" s="139" t="s">
        <v>28</v>
      </c>
      <c r="J71" s="141">
        <v>1</v>
      </c>
      <c r="K71" s="108" t="s">
        <v>170</v>
      </c>
      <c r="L71" s="103" t="s">
        <v>171</v>
      </c>
      <c r="M71" s="103"/>
      <c r="N71" s="101"/>
      <c r="O71" s="101"/>
      <c r="P71" s="101"/>
      <c r="Q71" s="101"/>
    </row>
    <row r="72" spans="1:18" s="75" customFormat="1" ht="28.9">
      <c r="A72" s="74" t="s">
        <v>178</v>
      </c>
      <c r="B72" s="74"/>
      <c r="C72" s="6" t="s">
        <v>179</v>
      </c>
      <c r="D72" s="6" t="s">
        <v>180</v>
      </c>
      <c r="E72" s="98" t="s">
        <v>181</v>
      </c>
      <c r="G72" s="75" t="s">
        <v>27</v>
      </c>
      <c r="H72" s="76">
        <v>0</v>
      </c>
      <c r="I72" s="77" t="s">
        <v>28</v>
      </c>
      <c r="J72" s="78">
        <v>1</v>
      </c>
      <c r="K72" s="79" t="s">
        <v>161</v>
      </c>
      <c r="L72" s="74" t="s">
        <v>29</v>
      </c>
      <c r="M72" s="74"/>
      <c r="N72" s="74"/>
      <c r="O72" s="74"/>
      <c r="P72" s="74"/>
      <c r="Q72" s="74"/>
    </row>
    <row r="73" spans="1:18">
      <c r="B73" s="6"/>
      <c r="H73" s="9"/>
      <c r="I73" s="11"/>
      <c r="J73" s="30"/>
      <c r="K73" s="8"/>
      <c r="L73" s="4"/>
      <c r="M73" s="4"/>
      <c r="N73" s="4"/>
      <c r="O73" s="4"/>
      <c r="P73" s="4"/>
      <c r="Q73" s="4"/>
      <c r="R73"/>
    </row>
    <row r="74" spans="1:18" s="12" customFormat="1">
      <c r="A74" s="20">
        <v>100</v>
      </c>
      <c r="B74" s="21"/>
      <c r="C74" s="20" t="s">
        <v>182</v>
      </c>
      <c r="D74" s="20" t="s">
        <v>183</v>
      </c>
      <c r="E74" s="21" t="s">
        <v>184</v>
      </c>
      <c r="F74" s="21"/>
      <c r="G74" s="21" t="s">
        <v>27</v>
      </c>
      <c r="H74" s="86">
        <f>SUM(H76,H82)</f>
        <v>0</v>
      </c>
      <c r="I74" s="88">
        <f>SUM(I93)</f>
        <v>0</v>
      </c>
      <c r="J74" s="33"/>
      <c r="K74" s="22"/>
      <c r="L74" s="23"/>
      <c r="M74" s="23"/>
      <c r="N74" s="23"/>
      <c r="O74" s="23"/>
      <c r="P74" s="23"/>
      <c r="Q74" s="23"/>
    </row>
    <row r="75" spans="1:18" s="21" customFormat="1">
      <c r="A75" s="23" t="s">
        <v>185</v>
      </c>
      <c r="C75" s="23"/>
      <c r="D75" s="23"/>
      <c r="E75" s="61" t="s">
        <v>186</v>
      </c>
      <c r="G75" s="21" t="s">
        <v>27</v>
      </c>
      <c r="H75" s="16" t="s">
        <v>28</v>
      </c>
      <c r="I75" s="16" t="s">
        <v>28</v>
      </c>
      <c r="J75" s="34"/>
      <c r="K75" s="24"/>
      <c r="L75" s="23"/>
      <c r="M75" s="23"/>
      <c r="N75" s="23"/>
      <c r="O75" s="23"/>
      <c r="P75" s="23"/>
      <c r="Q75" s="23"/>
    </row>
    <row r="76" spans="1:18" s="15" customFormat="1">
      <c r="A76" s="13" t="s">
        <v>187</v>
      </c>
      <c r="C76" s="13"/>
      <c r="D76" s="13"/>
      <c r="E76" s="56" t="s">
        <v>188</v>
      </c>
      <c r="G76" s="15" t="s">
        <v>27</v>
      </c>
      <c r="H76" s="87">
        <f>SUM(H77:H81)</f>
        <v>0</v>
      </c>
      <c r="I76" s="16" t="s">
        <v>28</v>
      </c>
      <c r="J76" s="32">
        <v>1</v>
      </c>
      <c r="K76" s="19" t="s">
        <v>170</v>
      </c>
      <c r="L76" s="23" t="s">
        <v>29</v>
      </c>
      <c r="M76" s="23"/>
      <c r="N76" s="13"/>
      <c r="O76" s="13"/>
      <c r="P76" s="13"/>
      <c r="Q76" s="13"/>
    </row>
    <row r="77" spans="1:18">
      <c r="A77" s="6" t="s">
        <v>189</v>
      </c>
      <c r="E77" s="57" t="s">
        <v>190</v>
      </c>
      <c r="G77" t="s">
        <v>27</v>
      </c>
      <c r="H77" s="26">
        <v>0</v>
      </c>
      <c r="I77" s="9" t="s">
        <v>28</v>
      </c>
      <c r="J77" s="29">
        <v>1</v>
      </c>
      <c r="K77" s="8" t="s">
        <v>170</v>
      </c>
      <c r="L77" s="6" t="s">
        <v>29</v>
      </c>
      <c r="M77" s="6"/>
      <c r="R77"/>
    </row>
    <row r="78" spans="1:18">
      <c r="A78" s="6" t="s">
        <v>191</v>
      </c>
      <c r="B78" s="1"/>
      <c r="E78" s="57" t="s">
        <v>192</v>
      </c>
      <c r="G78" t="s">
        <v>27</v>
      </c>
      <c r="H78" s="26">
        <v>0</v>
      </c>
      <c r="I78" s="9" t="s">
        <v>28</v>
      </c>
      <c r="J78" s="29">
        <v>1</v>
      </c>
      <c r="K78" s="8" t="s">
        <v>170</v>
      </c>
      <c r="L78" s="6" t="s">
        <v>29</v>
      </c>
      <c r="M78" s="6"/>
      <c r="N78" s="4"/>
      <c r="O78" s="4"/>
      <c r="P78" s="4"/>
      <c r="Q78" s="4"/>
      <c r="R78"/>
    </row>
    <row r="79" spans="1:18">
      <c r="A79" s="6" t="s">
        <v>193</v>
      </c>
      <c r="B79" s="1"/>
      <c r="E79" s="57" t="s">
        <v>194</v>
      </c>
      <c r="G79" t="s">
        <v>27</v>
      </c>
      <c r="H79" s="26">
        <v>0</v>
      </c>
      <c r="I79" s="9" t="s">
        <v>28</v>
      </c>
      <c r="J79" s="29">
        <v>1</v>
      </c>
      <c r="K79" s="8" t="s">
        <v>170</v>
      </c>
      <c r="L79" s="6" t="s">
        <v>29</v>
      </c>
      <c r="M79" s="6"/>
      <c r="N79" s="4"/>
      <c r="O79" s="4"/>
      <c r="P79" s="4"/>
      <c r="Q79" s="4"/>
      <c r="R79"/>
    </row>
    <row r="80" spans="1:18">
      <c r="A80" s="6" t="s">
        <v>195</v>
      </c>
      <c r="B80" s="1"/>
      <c r="E80" s="57" t="s">
        <v>196</v>
      </c>
      <c r="G80" t="s">
        <v>27</v>
      </c>
      <c r="H80" s="26">
        <v>0</v>
      </c>
      <c r="I80" s="9" t="s">
        <v>28</v>
      </c>
      <c r="J80" s="29">
        <v>1</v>
      </c>
      <c r="K80" s="8" t="s">
        <v>170</v>
      </c>
      <c r="L80" s="6" t="s">
        <v>29</v>
      </c>
      <c r="M80" s="6"/>
      <c r="N80" s="4"/>
      <c r="O80" s="4"/>
      <c r="P80" s="4"/>
      <c r="Q80" s="4"/>
      <c r="R80"/>
    </row>
    <row r="81" spans="1:18">
      <c r="A81" s="6" t="s">
        <v>197</v>
      </c>
      <c r="B81" s="1"/>
      <c r="E81" s="57" t="s">
        <v>198</v>
      </c>
      <c r="G81" t="s">
        <v>27</v>
      </c>
      <c r="H81" s="26">
        <v>0</v>
      </c>
      <c r="I81" s="9" t="s">
        <v>28</v>
      </c>
      <c r="J81" s="29">
        <v>1</v>
      </c>
      <c r="K81" s="8" t="s">
        <v>170</v>
      </c>
      <c r="L81" s="6" t="s">
        <v>29</v>
      </c>
      <c r="M81" s="6"/>
      <c r="N81" s="4"/>
      <c r="O81" s="4"/>
      <c r="P81" s="4"/>
      <c r="Q81" s="4"/>
      <c r="R81"/>
    </row>
    <row r="82" spans="1:18" s="15" customFormat="1">
      <c r="A82" s="13" t="s">
        <v>199</v>
      </c>
      <c r="C82" s="13"/>
      <c r="D82" s="13"/>
      <c r="E82" s="56" t="s">
        <v>200</v>
      </c>
      <c r="G82" s="15" t="s">
        <v>27</v>
      </c>
      <c r="H82" s="87">
        <f>SUM(H83:H92)</f>
        <v>0</v>
      </c>
      <c r="I82" s="16" t="s">
        <v>28</v>
      </c>
      <c r="J82" s="32">
        <v>1</v>
      </c>
      <c r="K82" s="19" t="s">
        <v>170</v>
      </c>
      <c r="L82" s="13" t="s">
        <v>29</v>
      </c>
      <c r="M82" s="13"/>
      <c r="N82" s="13"/>
      <c r="O82" s="13"/>
      <c r="P82" s="13"/>
      <c r="Q82" s="13"/>
    </row>
    <row r="83" spans="1:18">
      <c r="A83" s="6" t="s">
        <v>201</v>
      </c>
      <c r="B83" s="1"/>
      <c r="E83" s="57" t="s">
        <v>202</v>
      </c>
      <c r="G83" t="s">
        <v>27</v>
      </c>
      <c r="H83" s="26">
        <v>0</v>
      </c>
      <c r="I83" s="9" t="s">
        <v>28</v>
      </c>
      <c r="J83" s="29">
        <v>1</v>
      </c>
      <c r="K83" s="8" t="s">
        <v>170</v>
      </c>
      <c r="L83" s="6" t="s">
        <v>29</v>
      </c>
      <c r="M83" s="6"/>
      <c r="N83" s="4"/>
      <c r="O83" s="4"/>
      <c r="P83" s="4"/>
      <c r="Q83" s="4"/>
      <c r="R83"/>
    </row>
    <row r="84" spans="1:18">
      <c r="A84" s="6" t="s">
        <v>203</v>
      </c>
      <c r="B84" s="1"/>
      <c r="E84" s="57" t="s">
        <v>204</v>
      </c>
      <c r="G84" t="s">
        <v>27</v>
      </c>
      <c r="H84" s="26">
        <v>0</v>
      </c>
      <c r="I84" s="9" t="s">
        <v>28</v>
      </c>
      <c r="J84" s="29">
        <v>1</v>
      </c>
      <c r="K84" s="8" t="s">
        <v>170</v>
      </c>
      <c r="L84" s="6" t="s">
        <v>29</v>
      </c>
      <c r="M84" s="6"/>
      <c r="N84" s="4"/>
      <c r="O84" s="4"/>
      <c r="P84" s="4"/>
      <c r="Q84" s="4"/>
      <c r="R84"/>
    </row>
    <row r="85" spans="1:18">
      <c r="A85" s="6" t="s">
        <v>205</v>
      </c>
      <c r="B85" s="1"/>
      <c r="E85" s="57" t="s">
        <v>206</v>
      </c>
      <c r="G85" t="s">
        <v>27</v>
      </c>
      <c r="H85" s="26">
        <v>0</v>
      </c>
      <c r="I85" s="9" t="s">
        <v>28</v>
      </c>
      <c r="J85" s="29">
        <v>1</v>
      </c>
      <c r="K85" s="8" t="s">
        <v>170</v>
      </c>
      <c r="L85" s="6" t="s">
        <v>29</v>
      </c>
      <c r="M85" s="6"/>
      <c r="N85" s="4"/>
      <c r="O85" s="4"/>
      <c r="P85" s="4"/>
      <c r="Q85" s="4"/>
      <c r="R85"/>
    </row>
    <row r="86" spans="1:18">
      <c r="A86" s="6" t="s">
        <v>207</v>
      </c>
      <c r="B86" s="1"/>
      <c r="E86" s="57" t="s">
        <v>208</v>
      </c>
      <c r="G86" t="s">
        <v>27</v>
      </c>
      <c r="H86" s="26">
        <v>0</v>
      </c>
      <c r="I86" s="9" t="s">
        <v>28</v>
      </c>
      <c r="J86" s="29">
        <v>1</v>
      </c>
      <c r="K86" s="8" t="s">
        <v>170</v>
      </c>
      <c r="L86" s="6" t="s">
        <v>29</v>
      </c>
      <c r="M86" s="6"/>
      <c r="N86" s="4"/>
      <c r="O86" s="4"/>
      <c r="P86" s="4"/>
      <c r="Q86" s="4"/>
      <c r="R86"/>
    </row>
    <row r="87" spans="1:18">
      <c r="A87" s="6" t="s">
        <v>209</v>
      </c>
      <c r="B87" s="1"/>
      <c r="E87" s="57" t="s">
        <v>210</v>
      </c>
      <c r="G87" t="s">
        <v>27</v>
      </c>
      <c r="H87" s="26">
        <v>0</v>
      </c>
      <c r="I87" s="9" t="s">
        <v>28</v>
      </c>
      <c r="J87" s="29">
        <v>1</v>
      </c>
      <c r="K87" s="8" t="s">
        <v>170</v>
      </c>
      <c r="L87" s="6" t="s">
        <v>29</v>
      </c>
      <c r="M87" s="6"/>
      <c r="N87" s="4"/>
      <c r="O87" s="4"/>
      <c r="P87" s="4"/>
      <c r="Q87" s="4"/>
      <c r="R87"/>
    </row>
    <row r="88" spans="1:18">
      <c r="A88" s="6" t="s">
        <v>211</v>
      </c>
      <c r="B88" s="1"/>
      <c r="E88" s="57" t="s">
        <v>212</v>
      </c>
      <c r="G88" t="s">
        <v>27</v>
      </c>
      <c r="H88" s="26">
        <v>0</v>
      </c>
      <c r="I88" s="9" t="s">
        <v>28</v>
      </c>
      <c r="J88" s="29">
        <v>1</v>
      </c>
      <c r="K88" s="8" t="s">
        <v>170</v>
      </c>
      <c r="L88" s="6" t="s">
        <v>29</v>
      </c>
      <c r="M88" s="6"/>
      <c r="N88" s="4"/>
      <c r="O88" s="4"/>
      <c r="P88" s="4"/>
      <c r="Q88" s="4"/>
      <c r="R88"/>
    </row>
    <row r="89" spans="1:18">
      <c r="A89" s="6" t="s">
        <v>213</v>
      </c>
      <c r="B89" s="1"/>
      <c r="E89" s="57" t="s">
        <v>214</v>
      </c>
      <c r="G89" t="s">
        <v>27</v>
      </c>
      <c r="H89" s="26">
        <v>0</v>
      </c>
      <c r="I89" s="9" t="s">
        <v>28</v>
      </c>
      <c r="J89" s="29">
        <v>1</v>
      </c>
      <c r="K89" s="8" t="s">
        <v>170</v>
      </c>
      <c r="L89" s="6" t="s">
        <v>29</v>
      </c>
      <c r="M89" s="6"/>
      <c r="N89" s="4"/>
      <c r="O89" s="4"/>
      <c r="P89" s="4"/>
      <c r="Q89" s="4"/>
      <c r="R89"/>
    </row>
    <row r="90" spans="1:18">
      <c r="A90" s="6" t="s">
        <v>215</v>
      </c>
      <c r="B90" s="1"/>
      <c r="E90" s="57" t="s">
        <v>216</v>
      </c>
      <c r="G90" t="s">
        <v>27</v>
      </c>
      <c r="H90" s="26">
        <v>0</v>
      </c>
      <c r="I90" s="9" t="s">
        <v>28</v>
      </c>
      <c r="J90" s="29">
        <v>1</v>
      </c>
      <c r="K90" s="8" t="s">
        <v>170</v>
      </c>
      <c r="L90" s="6" t="s">
        <v>29</v>
      </c>
      <c r="M90" s="6"/>
      <c r="N90" s="4"/>
      <c r="O90" s="4"/>
      <c r="P90" s="4"/>
      <c r="Q90" s="4"/>
      <c r="R90"/>
    </row>
    <row r="91" spans="1:18" s="110" customFormat="1">
      <c r="A91" s="125" t="s">
        <v>217</v>
      </c>
      <c r="B91" s="126"/>
      <c r="C91" s="125"/>
      <c r="D91" s="125"/>
      <c r="E91" s="127" t="s">
        <v>218</v>
      </c>
      <c r="G91" s="110" t="s">
        <v>27</v>
      </c>
      <c r="H91" s="111">
        <v>0</v>
      </c>
      <c r="I91" s="111" t="s">
        <v>28</v>
      </c>
      <c r="J91" s="128">
        <v>1</v>
      </c>
      <c r="K91" s="129" t="s">
        <v>170</v>
      </c>
      <c r="L91" s="125" t="s">
        <v>29</v>
      </c>
      <c r="M91" s="125"/>
      <c r="N91" s="130"/>
      <c r="O91" s="130"/>
      <c r="P91" s="130"/>
      <c r="Q91" s="130"/>
    </row>
    <row r="92" spans="1:18" s="110" customFormat="1">
      <c r="A92" s="125" t="s">
        <v>219</v>
      </c>
      <c r="B92" s="130"/>
      <c r="C92" s="125"/>
      <c r="D92" s="125"/>
      <c r="E92" s="127" t="s">
        <v>220</v>
      </c>
      <c r="G92" s="110" t="s">
        <v>27</v>
      </c>
      <c r="H92" s="111">
        <v>0</v>
      </c>
      <c r="I92" s="111" t="s">
        <v>28</v>
      </c>
      <c r="J92" s="128">
        <v>1</v>
      </c>
      <c r="K92" s="129" t="s">
        <v>170</v>
      </c>
      <c r="L92" s="125" t="s">
        <v>29</v>
      </c>
      <c r="M92" s="125"/>
      <c r="N92" s="130"/>
      <c r="O92" s="130"/>
      <c r="P92" s="130"/>
      <c r="Q92" s="130"/>
    </row>
    <row r="93" spans="1:18" s="18" customFormat="1">
      <c r="A93" s="13">
        <v>118</v>
      </c>
      <c r="B93" s="15"/>
      <c r="C93" s="14"/>
      <c r="D93" s="14"/>
      <c r="E93" s="56" t="s">
        <v>221</v>
      </c>
      <c r="F93" s="15"/>
      <c r="G93" s="15" t="s">
        <v>27</v>
      </c>
      <c r="H93" s="16" t="s">
        <v>28</v>
      </c>
      <c r="I93" s="87">
        <f>SUM(I94:I113)</f>
        <v>0</v>
      </c>
      <c r="J93" s="32">
        <v>1</v>
      </c>
      <c r="K93" s="17" t="s">
        <v>138</v>
      </c>
      <c r="L93" s="13" t="s">
        <v>222</v>
      </c>
      <c r="M93" s="13" t="s">
        <v>72</v>
      </c>
      <c r="N93" s="13"/>
      <c r="O93" s="13"/>
      <c r="P93" s="13"/>
      <c r="Q93" s="13"/>
    </row>
    <row r="94" spans="1:18">
      <c r="A94" s="41">
        <v>119</v>
      </c>
      <c r="B94" s="42" t="s">
        <v>65</v>
      </c>
      <c r="C94" s="41">
        <v>339</v>
      </c>
      <c r="D94" s="41">
        <v>342</v>
      </c>
      <c r="E94" s="65" t="s">
        <v>223</v>
      </c>
      <c r="F94" s="42" t="s">
        <v>224</v>
      </c>
      <c r="G94" s="42" t="s">
        <v>27</v>
      </c>
      <c r="H94" s="43" t="s">
        <v>28</v>
      </c>
      <c r="I94" s="26">
        <v>0</v>
      </c>
      <c r="J94" s="53"/>
      <c r="K94" s="46"/>
      <c r="L94" s="41"/>
      <c r="M94" s="41" t="s">
        <v>72</v>
      </c>
      <c r="N94" s="47" t="s">
        <v>72</v>
      </c>
      <c r="O94" s="47" t="s">
        <v>225</v>
      </c>
      <c r="P94" s="47"/>
      <c r="Q94" s="47" t="s">
        <v>72</v>
      </c>
      <c r="R94"/>
    </row>
    <row r="95" spans="1:18">
      <c r="A95" s="41">
        <v>120</v>
      </c>
      <c r="B95" s="42" t="s">
        <v>65</v>
      </c>
      <c r="C95" s="41">
        <v>382</v>
      </c>
      <c r="D95" s="41">
        <v>390</v>
      </c>
      <c r="E95" s="65" t="s">
        <v>226</v>
      </c>
      <c r="F95" s="42" t="s">
        <v>227</v>
      </c>
      <c r="G95" s="42" t="s">
        <v>27</v>
      </c>
      <c r="H95" s="43" t="s">
        <v>28</v>
      </c>
      <c r="I95" s="26">
        <v>0</v>
      </c>
      <c r="J95" s="53"/>
      <c r="K95" s="46"/>
      <c r="L95" s="41"/>
      <c r="M95" s="41" t="s">
        <v>72</v>
      </c>
      <c r="N95" s="47" t="s">
        <v>72</v>
      </c>
      <c r="O95" s="47" t="s">
        <v>225</v>
      </c>
      <c r="P95" s="47"/>
      <c r="Q95" s="47" t="s">
        <v>72</v>
      </c>
      <c r="R95"/>
    </row>
    <row r="96" spans="1:18">
      <c r="A96" s="41">
        <v>121</v>
      </c>
      <c r="B96" s="42" t="s">
        <v>65</v>
      </c>
      <c r="C96" s="41">
        <v>387</v>
      </c>
      <c r="D96" s="41">
        <v>396</v>
      </c>
      <c r="E96" s="65" t="s">
        <v>228</v>
      </c>
      <c r="F96" s="42" t="s">
        <v>227</v>
      </c>
      <c r="G96" s="42" t="s">
        <v>27</v>
      </c>
      <c r="H96" s="43" t="s">
        <v>28</v>
      </c>
      <c r="I96" s="26">
        <v>0</v>
      </c>
      <c r="J96" s="53"/>
      <c r="K96" s="46"/>
      <c r="L96" s="41"/>
      <c r="M96" s="41" t="s">
        <v>72</v>
      </c>
      <c r="N96" s="47" t="s">
        <v>72</v>
      </c>
      <c r="O96" s="47" t="s">
        <v>225</v>
      </c>
      <c r="P96" s="47"/>
      <c r="Q96" s="47" t="s">
        <v>72</v>
      </c>
      <c r="R96"/>
    </row>
    <row r="97" spans="1:18">
      <c r="A97" s="41">
        <v>122</v>
      </c>
      <c r="B97" s="42" t="s">
        <v>65</v>
      </c>
      <c r="C97" s="41">
        <v>392</v>
      </c>
      <c r="D97" s="41">
        <v>401</v>
      </c>
      <c r="E97" s="65" t="s">
        <v>229</v>
      </c>
      <c r="F97" s="42" t="s">
        <v>227</v>
      </c>
      <c r="G97" s="42" t="s">
        <v>27</v>
      </c>
      <c r="H97" s="43" t="s">
        <v>28</v>
      </c>
      <c r="I97" s="26">
        <v>0</v>
      </c>
      <c r="J97" s="53"/>
      <c r="K97" s="46"/>
      <c r="L97" s="41"/>
      <c r="M97" s="41" t="s">
        <v>72</v>
      </c>
      <c r="N97" s="47" t="s">
        <v>72</v>
      </c>
      <c r="O97" s="47" t="s">
        <v>225</v>
      </c>
      <c r="P97" s="47"/>
      <c r="Q97" s="47" t="s">
        <v>72</v>
      </c>
      <c r="R97"/>
    </row>
    <row r="98" spans="1:18">
      <c r="A98" s="41">
        <v>123</v>
      </c>
      <c r="B98" s="42" t="s">
        <v>65</v>
      </c>
      <c r="C98" s="41">
        <v>403</v>
      </c>
      <c r="D98" s="41">
        <v>413</v>
      </c>
      <c r="E98" s="65" t="s">
        <v>230</v>
      </c>
      <c r="F98" s="42" t="s">
        <v>224</v>
      </c>
      <c r="G98" s="42" t="s">
        <v>27</v>
      </c>
      <c r="H98" s="43" t="s">
        <v>28</v>
      </c>
      <c r="I98" s="26">
        <v>0</v>
      </c>
      <c r="J98" s="53"/>
      <c r="K98" s="46"/>
      <c r="L98" s="41"/>
      <c r="M98" s="41" t="s">
        <v>72</v>
      </c>
      <c r="N98" s="47" t="s">
        <v>72</v>
      </c>
      <c r="O98" s="47" t="s">
        <v>225</v>
      </c>
      <c r="P98" s="47"/>
      <c r="Q98" s="47" t="s">
        <v>72</v>
      </c>
      <c r="R98"/>
    </row>
    <row r="99" spans="1:18">
      <c r="A99" s="41">
        <v>124</v>
      </c>
      <c r="B99" s="42" t="s">
        <v>65</v>
      </c>
      <c r="C99" s="41">
        <v>551</v>
      </c>
      <c r="D99" s="41">
        <v>564</v>
      </c>
      <c r="E99" s="65" t="s">
        <v>231</v>
      </c>
      <c r="F99" s="42" t="s">
        <v>224</v>
      </c>
      <c r="G99" s="42" t="s">
        <v>27</v>
      </c>
      <c r="H99" s="43" t="s">
        <v>28</v>
      </c>
      <c r="I99" s="26">
        <v>0</v>
      </c>
      <c r="J99" s="53"/>
      <c r="K99" s="46"/>
      <c r="L99" s="41"/>
      <c r="M99" s="41" t="s">
        <v>72</v>
      </c>
      <c r="N99" s="47" t="s">
        <v>72</v>
      </c>
      <c r="O99" s="47" t="s">
        <v>225</v>
      </c>
      <c r="P99" s="47"/>
      <c r="Q99" s="47" t="s">
        <v>72</v>
      </c>
      <c r="R99"/>
    </row>
    <row r="100" spans="1:18">
      <c r="A100" s="41">
        <v>125</v>
      </c>
      <c r="B100" s="42" t="s">
        <v>65</v>
      </c>
      <c r="C100" s="41">
        <v>560</v>
      </c>
      <c r="D100" s="41">
        <v>574</v>
      </c>
      <c r="E100" s="65" t="s">
        <v>232</v>
      </c>
      <c r="F100" s="42" t="s">
        <v>224</v>
      </c>
      <c r="G100" s="42" t="s">
        <v>27</v>
      </c>
      <c r="H100" s="43" t="s">
        <v>28</v>
      </c>
      <c r="I100" s="26">
        <v>0</v>
      </c>
      <c r="J100" s="53"/>
      <c r="K100" s="46"/>
      <c r="L100" s="41"/>
      <c r="M100" s="41" t="s">
        <v>72</v>
      </c>
      <c r="N100" s="47" t="s">
        <v>72</v>
      </c>
      <c r="O100" s="47" t="s">
        <v>225</v>
      </c>
      <c r="P100" s="47"/>
      <c r="Q100" s="47" t="s">
        <v>72</v>
      </c>
      <c r="R100"/>
    </row>
    <row r="101" spans="1:18">
      <c r="A101" s="41">
        <v>126</v>
      </c>
      <c r="B101" s="42" t="s">
        <v>65</v>
      </c>
      <c r="C101" s="41">
        <v>587</v>
      </c>
      <c r="D101" s="41">
        <v>603</v>
      </c>
      <c r="E101" s="65" t="s">
        <v>233</v>
      </c>
      <c r="F101" s="42" t="s">
        <v>224</v>
      </c>
      <c r="G101" s="42" t="s">
        <v>27</v>
      </c>
      <c r="H101" s="43" t="s">
        <v>28</v>
      </c>
      <c r="I101" s="26">
        <v>0</v>
      </c>
      <c r="J101" s="53"/>
      <c r="K101" s="46"/>
      <c r="L101" s="41"/>
      <c r="M101" s="41" t="s">
        <v>72</v>
      </c>
      <c r="N101" s="47" t="s">
        <v>72</v>
      </c>
      <c r="O101" s="47" t="s">
        <v>225</v>
      </c>
      <c r="P101" s="47"/>
      <c r="Q101" s="47" t="s">
        <v>72</v>
      </c>
      <c r="R101"/>
    </row>
    <row r="102" spans="1:18">
      <c r="A102" s="41">
        <v>127</v>
      </c>
      <c r="B102" s="42" t="s">
        <v>65</v>
      </c>
      <c r="C102" s="41">
        <v>616</v>
      </c>
      <c r="D102" s="41">
        <v>627</v>
      </c>
      <c r="E102" s="65" t="s">
        <v>234</v>
      </c>
      <c r="F102" s="42" t="s">
        <v>224</v>
      </c>
      <c r="G102" s="42" t="s">
        <v>27</v>
      </c>
      <c r="H102" s="43" t="s">
        <v>28</v>
      </c>
      <c r="I102" s="26">
        <v>0</v>
      </c>
      <c r="J102" s="53"/>
      <c r="K102" s="46"/>
      <c r="L102" s="41"/>
      <c r="M102" s="41" t="s">
        <v>72</v>
      </c>
      <c r="N102" s="47" t="s">
        <v>72</v>
      </c>
      <c r="O102" s="47" t="s">
        <v>225</v>
      </c>
      <c r="P102" s="47"/>
      <c r="Q102" s="47" t="s">
        <v>72</v>
      </c>
      <c r="R102"/>
    </row>
    <row r="103" spans="1:18">
      <c r="A103" s="41">
        <v>128</v>
      </c>
      <c r="B103" s="42" t="s">
        <v>65</v>
      </c>
      <c r="C103" s="41">
        <v>622</v>
      </c>
      <c r="D103" s="41">
        <v>638</v>
      </c>
      <c r="E103" s="65" t="s">
        <v>235</v>
      </c>
      <c r="F103" s="42" t="s">
        <v>224</v>
      </c>
      <c r="G103" s="42" t="s">
        <v>27</v>
      </c>
      <c r="H103" s="43" t="s">
        <v>28</v>
      </c>
      <c r="I103" s="26">
        <v>0</v>
      </c>
      <c r="J103" s="53"/>
      <c r="K103" s="46"/>
      <c r="L103" s="41"/>
      <c r="M103" s="41" t="s">
        <v>72</v>
      </c>
      <c r="N103" s="47" t="s">
        <v>72</v>
      </c>
      <c r="O103" s="47" t="s">
        <v>225</v>
      </c>
      <c r="P103" s="47"/>
      <c r="Q103" s="47" t="s">
        <v>72</v>
      </c>
      <c r="R103"/>
    </row>
    <row r="104" spans="1:18">
      <c r="A104" s="41">
        <v>129</v>
      </c>
      <c r="B104" s="42" t="s">
        <v>65</v>
      </c>
      <c r="C104" s="41">
        <v>646</v>
      </c>
      <c r="D104" s="41">
        <v>664</v>
      </c>
      <c r="E104" s="65" t="s">
        <v>236</v>
      </c>
      <c r="F104" s="42" t="s">
        <v>224</v>
      </c>
      <c r="G104" s="42" t="s">
        <v>27</v>
      </c>
      <c r="H104" s="43" t="s">
        <v>28</v>
      </c>
      <c r="I104" s="26">
        <v>0</v>
      </c>
      <c r="J104" s="53"/>
      <c r="K104" s="46"/>
      <c r="L104" s="41"/>
      <c r="M104" s="41" t="s">
        <v>72</v>
      </c>
      <c r="N104" s="47" t="s">
        <v>72</v>
      </c>
      <c r="O104" s="47" t="s">
        <v>225</v>
      </c>
      <c r="P104" s="47"/>
      <c r="Q104" s="47" t="s">
        <v>72</v>
      </c>
      <c r="R104"/>
    </row>
    <row r="105" spans="1:18">
      <c r="A105" s="41">
        <v>130</v>
      </c>
      <c r="B105" s="42" t="s">
        <v>65</v>
      </c>
      <c r="C105" s="41">
        <v>658</v>
      </c>
      <c r="D105" s="41">
        <v>676</v>
      </c>
      <c r="E105" s="65" t="s">
        <v>237</v>
      </c>
      <c r="F105" s="42" t="s">
        <v>224</v>
      </c>
      <c r="G105" s="42" t="s">
        <v>27</v>
      </c>
      <c r="H105" s="43" t="s">
        <v>28</v>
      </c>
      <c r="I105" s="26">
        <v>0</v>
      </c>
      <c r="J105" s="53"/>
      <c r="K105" s="46"/>
      <c r="L105" s="41"/>
      <c r="M105" s="41" t="s">
        <v>72</v>
      </c>
      <c r="N105" s="47" t="s">
        <v>72</v>
      </c>
      <c r="O105" s="47" t="s">
        <v>225</v>
      </c>
      <c r="P105" s="47"/>
      <c r="Q105" s="47" t="s">
        <v>72</v>
      </c>
      <c r="R105"/>
    </row>
    <row r="106" spans="1:18">
      <c r="A106" s="41">
        <v>131</v>
      </c>
      <c r="B106" s="42" t="s">
        <v>65</v>
      </c>
      <c r="C106" s="41">
        <v>672</v>
      </c>
      <c r="D106" s="41">
        <v>690</v>
      </c>
      <c r="E106" s="65" t="s">
        <v>238</v>
      </c>
      <c r="F106" s="42" t="s">
        <v>224</v>
      </c>
      <c r="G106" s="42" t="s">
        <v>27</v>
      </c>
      <c r="H106" s="43" t="s">
        <v>28</v>
      </c>
      <c r="I106" s="26">
        <v>0</v>
      </c>
      <c r="J106" s="53"/>
      <c r="K106" s="46"/>
      <c r="L106" s="41"/>
      <c r="M106" s="41" t="s">
        <v>72</v>
      </c>
      <c r="N106" s="47" t="s">
        <v>72</v>
      </c>
      <c r="O106" s="47" t="s">
        <v>225</v>
      </c>
      <c r="P106" s="47"/>
      <c r="Q106" s="47" t="s">
        <v>72</v>
      </c>
      <c r="R106"/>
    </row>
    <row r="107" spans="1:18">
      <c r="A107" s="41">
        <v>132</v>
      </c>
      <c r="B107" s="42" t="s">
        <v>65</v>
      </c>
      <c r="C107" s="41">
        <v>689</v>
      </c>
      <c r="D107" s="41">
        <v>706</v>
      </c>
      <c r="E107" s="65" t="s">
        <v>239</v>
      </c>
      <c r="F107" s="42" t="s">
        <v>224</v>
      </c>
      <c r="G107" s="42" t="s">
        <v>27</v>
      </c>
      <c r="H107" s="43" t="s">
        <v>28</v>
      </c>
      <c r="I107" s="26">
        <v>0</v>
      </c>
      <c r="J107" s="53"/>
      <c r="K107" s="46"/>
      <c r="L107" s="41"/>
      <c r="M107" s="41" t="s">
        <v>72</v>
      </c>
      <c r="N107" s="47" t="s">
        <v>72</v>
      </c>
      <c r="O107" s="47" t="s">
        <v>225</v>
      </c>
      <c r="P107" s="47"/>
      <c r="Q107" s="47" t="s">
        <v>72</v>
      </c>
      <c r="R107"/>
    </row>
    <row r="108" spans="1:18">
      <c r="A108" s="41">
        <v>133</v>
      </c>
      <c r="B108" s="42" t="s">
        <v>65</v>
      </c>
      <c r="C108" s="41">
        <v>697</v>
      </c>
      <c r="D108" s="41">
        <v>713</v>
      </c>
      <c r="E108" s="65" t="s">
        <v>240</v>
      </c>
      <c r="F108" s="42" t="s">
        <v>224</v>
      </c>
      <c r="G108" s="42" t="s">
        <v>27</v>
      </c>
      <c r="H108" s="43" t="s">
        <v>28</v>
      </c>
      <c r="I108" s="26">
        <v>0</v>
      </c>
      <c r="J108" s="53"/>
      <c r="K108" s="46"/>
      <c r="L108" s="41"/>
      <c r="M108" s="41" t="s">
        <v>72</v>
      </c>
      <c r="N108" s="47" t="s">
        <v>72</v>
      </c>
      <c r="O108" s="47" t="s">
        <v>225</v>
      </c>
      <c r="P108" s="47"/>
      <c r="Q108" s="47" t="s">
        <v>72</v>
      </c>
      <c r="R108"/>
    </row>
    <row r="109" spans="1:18">
      <c r="A109" s="41">
        <v>134</v>
      </c>
      <c r="B109" s="42" t="s">
        <v>65</v>
      </c>
      <c r="C109" s="41">
        <v>733</v>
      </c>
      <c r="D109" s="41">
        <v>752</v>
      </c>
      <c r="E109" s="65" t="s">
        <v>241</v>
      </c>
      <c r="F109" s="42" t="s">
        <v>224</v>
      </c>
      <c r="G109" s="42" t="s">
        <v>27</v>
      </c>
      <c r="H109" s="43" t="s">
        <v>28</v>
      </c>
      <c r="I109" s="26">
        <v>0</v>
      </c>
      <c r="J109" s="53"/>
      <c r="K109" s="46"/>
      <c r="L109" s="41"/>
      <c r="M109" s="41" t="s">
        <v>72</v>
      </c>
      <c r="N109" s="47" t="s">
        <v>72</v>
      </c>
      <c r="O109" s="47" t="s">
        <v>225</v>
      </c>
      <c r="P109" s="47"/>
      <c r="Q109" s="47" t="s">
        <v>72</v>
      </c>
      <c r="R109"/>
    </row>
    <row r="110" spans="1:18">
      <c r="A110" s="41">
        <v>135</v>
      </c>
      <c r="B110" s="42" t="s">
        <v>65</v>
      </c>
      <c r="C110" s="41">
        <v>770</v>
      </c>
      <c r="D110" s="41">
        <v>790</v>
      </c>
      <c r="E110" s="65" t="s">
        <v>242</v>
      </c>
      <c r="F110" s="42" t="s">
        <v>227</v>
      </c>
      <c r="G110" s="42" t="s">
        <v>27</v>
      </c>
      <c r="H110" s="43" t="s">
        <v>28</v>
      </c>
      <c r="I110" s="26">
        <v>0</v>
      </c>
      <c r="J110" s="53"/>
      <c r="K110" s="46"/>
      <c r="L110" s="41"/>
      <c r="M110" s="41" t="s">
        <v>72</v>
      </c>
      <c r="N110" s="47" t="s">
        <v>72</v>
      </c>
      <c r="O110" s="47" t="s">
        <v>225</v>
      </c>
      <c r="P110" s="47"/>
      <c r="Q110" s="47" t="s">
        <v>72</v>
      </c>
      <c r="R110"/>
    </row>
    <row r="111" spans="1:18">
      <c r="A111" s="41">
        <v>136</v>
      </c>
      <c r="B111" s="42" t="s">
        <v>65</v>
      </c>
      <c r="C111" s="41">
        <v>770</v>
      </c>
      <c r="D111" s="41">
        <v>811</v>
      </c>
      <c r="E111" s="65" t="s">
        <v>243</v>
      </c>
      <c r="F111" s="42" t="s">
        <v>224</v>
      </c>
      <c r="G111" s="42" t="s">
        <v>27</v>
      </c>
      <c r="H111" s="43" t="s">
        <v>28</v>
      </c>
      <c r="I111" s="26">
        <v>0</v>
      </c>
      <c r="J111" s="53"/>
      <c r="K111" s="46"/>
      <c r="L111" s="41"/>
      <c r="M111" s="41" t="s">
        <v>72</v>
      </c>
      <c r="N111" s="47" t="s">
        <v>72</v>
      </c>
      <c r="O111" s="47" t="s">
        <v>225</v>
      </c>
      <c r="P111" s="47"/>
      <c r="Q111" s="47" t="s">
        <v>72</v>
      </c>
      <c r="R111"/>
    </row>
    <row r="112" spans="1:18">
      <c r="A112" s="41">
        <v>137</v>
      </c>
      <c r="B112" s="42" t="s">
        <v>65</v>
      </c>
      <c r="C112" s="41">
        <v>800</v>
      </c>
      <c r="D112" s="41">
        <v>822</v>
      </c>
      <c r="E112" s="65" t="s">
        <v>244</v>
      </c>
      <c r="F112" s="42" t="s">
        <v>224</v>
      </c>
      <c r="G112" s="42" t="s">
        <v>27</v>
      </c>
      <c r="H112" s="43" t="s">
        <v>28</v>
      </c>
      <c r="I112" s="26">
        <v>0</v>
      </c>
      <c r="J112" s="53"/>
      <c r="K112" s="46"/>
      <c r="L112" s="41"/>
      <c r="M112" s="41" t="s">
        <v>72</v>
      </c>
      <c r="N112" s="47" t="s">
        <v>72</v>
      </c>
      <c r="O112" s="47" t="s">
        <v>225</v>
      </c>
      <c r="P112" s="47"/>
      <c r="Q112" s="47" t="s">
        <v>72</v>
      </c>
      <c r="R112"/>
    </row>
    <row r="113" spans="1:18">
      <c r="A113" s="41">
        <v>138</v>
      </c>
      <c r="B113" s="42" t="s">
        <v>65</v>
      </c>
      <c r="C113" s="41">
        <v>806</v>
      </c>
      <c r="D113" s="41">
        <v>828</v>
      </c>
      <c r="E113" s="65" t="s">
        <v>245</v>
      </c>
      <c r="F113" s="42" t="s">
        <v>227</v>
      </c>
      <c r="G113" s="42" t="s">
        <v>27</v>
      </c>
      <c r="H113" s="43" t="s">
        <v>28</v>
      </c>
      <c r="I113" s="26">
        <v>0</v>
      </c>
      <c r="J113" s="53"/>
      <c r="K113" s="46"/>
      <c r="L113" s="41"/>
      <c r="M113" s="41" t="s">
        <v>72</v>
      </c>
      <c r="N113" s="47" t="s">
        <v>72</v>
      </c>
      <c r="O113" s="47" t="s">
        <v>225</v>
      </c>
      <c r="P113" s="47"/>
      <c r="Q113" s="47" t="s">
        <v>72</v>
      </c>
      <c r="R113"/>
    </row>
    <row r="114" spans="1:18">
      <c r="H114" s="9"/>
      <c r="I114" s="5"/>
      <c r="J114" s="29"/>
      <c r="K114" s="8"/>
      <c r="L114" s="4"/>
      <c r="M114" s="4"/>
      <c r="N114" s="4"/>
      <c r="O114" s="4"/>
      <c r="P114" s="4"/>
      <c r="Q114" s="4"/>
      <c r="R114"/>
    </row>
    <row r="115" spans="1:18" s="21" customFormat="1">
      <c r="A115" s="23">
        <v>200</v>
      </c>
      <c r="B115" s="21" t="s">
        <v>65</v>
      </c>
      <c r="C115" s="23" t="s">
        <v>246</v>
      </c>
      <c r="D115" s="23" t="s">
        <v>247</v>
      </c>
      <c r="E115" s="21" t="s">
        <v>248</v>
      </c>
      <c r="G115" s="21" t="s">
        <v>27</v>
      </c>
      <c r="H115" s="86">
        <f>SUM(H117,H124)</f>
        <v>0</v>
      </c>
      <c r="I115" s="88">
        <f>I132+I133</f>
        <v>0</v>
      </c>
      <c r="J115" s="34"/>
      <c r="K115" s="24"/>
      <c r="L115" s="23"/>
      <c r="M115" s="23"/>
      <c r="N115" s="23"/>
      <c r="O115" s="23"/>
      <c r="P115" s="23"/>
      <c r="Q115" s="23"/>
    </row>
    <row r="116" spans="1:18" s="21" customFormat="1">
      <c r="A116" s="23" t="s">
        <v>249</v>
      </c>
      <c r="C116" s="23"/>
      <c r="D116" s="23"/>
      <c r="E116" s="61" t="s">
        <v>250</v>
      </c>
      <c r="G116" s="21" t="s">
        <v>27</v>
      </c>
      <c r="H116" s="16" t="s">
        <v>28</v>
      </c>
      <c r="I116" s="66" t="s">
        <v>28</v>
      </c>
      <c r="J116" s="34"/>
      <c r="K116" s="24"/>
      <c r="L116" s="23"/>
      <c r="M116" s="23"/>
      <c r="N116" s="23"/>
      <c r="O116" s="23"/>
      <c r="P116" s="23"/>
      <c r="Q116" s="23"/>
    </row>
    <row r="117" spans="1:18" s="15" customFormat="1">
      <c r="A117" s="13" t="s">
        <v>251</v>
      </c>
      <c r="C117" s="13"/>
      <c r="D117" s="13"/>
      <c r="E117" s="56" t="s">
        <v>188</v>
      </c>
      <c r="G117" s="15" t="s">
        <v>27</v>
      </c>
      <c r="H117" s="87">
        <f>SUM(H118:H123)</f>
        <v>0</v>
      </c>
      <c r="I117" s="66" t="s">
        <v>28</v>
      </c>
      <c r="J117" s="32">
        <v>1</v>
      </c>
      <c r="K117" s="19" t="s">
        <v>170</v>
      </c>
      <c r="L117" s="72" t="s">
        <v>29</v>
      </c>
      <c r="M117" s="72"/>
      <c r="N117" s="13"/>
      <c r="O117" s="13"/>
      <c r="P117" s="13"/>
      <c r="Q117" s="13"/>
    </row>
    <row r="118" spans="1:18" s="15" customFormat="1">
      <c r="A118" s="6" t="s">
        <v>252</v>
      </c>
      <c r="B118" s="13"/>
      <c r="C118" s="13"/>
      <c r="D118" s="13"/>
      <c r="E118" s="57" t="s">
        <v>190</v>
      </c>
      <c r="G118" t="s">
        <v>27</v>
      </c>
      <c r="H118" s="26">
        <v>0</v>
      </c>
      <c r="I118" s="67" t="s">
        <v>28</v>
      </c>
      <c r="J118" s="29">
        <v>1</v>
      </c>
      <c r="K118" s="73" t="s">
        <v>170</v>
      </c>
      <c r="L118" s="71" t="s">
        <v>29</v>
      </c>
      <c r="M118" s="71"/>
      <c r="N118" s="13"/>
      <c r="O118" s="13"/>
      <c r="P118" s="13"/>
      <c r="Q118" s="13"/>
    </row>
    <row r="119" spans="1:18" s="15" customFormat="1">
      <c r="A119" s="6" t="s">
        <v>253</v>
      </c>
      <c r="B119" s="13"/>
      <c r="C119" s="13"/>
      <c r="D119" s="13"/>
      <c r="E119" s="57" t="s">
        <v>192</v>
      </c>
      <c r="G119" t="s">
        <v>27</v>
      </c>
      <c r="H119" s="26">
        <v>0</v>
      </c>
      <c r="I119" s="67" t="s">
        <v>28</v>
      </c>
      <c r="J119" s="29">
        <v>1</v>
      </c>
      <c r="K119" s="73" t="s">
        <v>170</v>
      </c>
      <c r="L119" s="71" t="s">
        <v>29</v>
      </c>
      <c r="M119" s="71"/>
      <c r="N119" s="13"/>
      <c r="O119" s="13"/>
      <c r="P119" s="13"/>
      <c r="Q119" s="13"/>
    </row>
    <row r="120" spans="1:18" s="15" customFormat="1">
      <c r="A120" s="6" t="s">
        <v>254</v>
      </c>
      <c r="B120" s="13"/>
      <c r="C120" s="13"/>
      <c r="D120" s="13"/>
      <c r="E120" s="57" t="s">
        <v>194</v>
      </c>
      <c r="G120" t="s">
        <v>27</v>
      </c>
      <c r="H120" s="26">
        <v>0</v>
      </c>
      <c r="I120" s="67" t="s">
        <v>28</v>
      </c>
      <c r="J120" s="29">
        <v>1</v>
      </c>
      <c r="K120" s="73" t="s">
        <v>170</v>
      </c>
      <c r="L120" s="71" t="s">
        <v>29</v>
      </c>
      <c r="M120" s="71"/>
      <c r="N120" s="13"/>
      <c r="O120" s="13"/>
      <c r="P120" s="13"/>
      <c r="Q120" s="13"/>
    </row>
    <row r="121" spans="1:18" s="15" customFormat="1">
      <c r="A121" s="6" t="s">
        <v>255</v>
      </c>
      <c r="B121" s="13"/>
      <c r="C121" s="13"/>
      <c r="D121" s="13"/>
      <c r="E121" s="57" t="s">
        <v>196</v>
      </c>
      <c r="G121" t="s">
        <v>27</v>
      </c>
      <c r="H121" s="26">
        <v>0</v>
      </c>
      <c r="I121" s="67" t="s">
        <v>28</v>
      </c>
      <c r="J121" s="29">
        <v>1</v>
      </c>
      <c r="K121" s="73" t="s">
        <v>170</v>
      </c>
      <c r="L121" s="71" t="s">
        <v>29</v>
      </c>
      <c r="M121" s="71"/>
      <c r="N121" s="13"/>
      <c r="O121" s="13"/>
      <c r="P121" s="13"/>
      <c r="Q121" s="13"/>
    </row>
    <row r="122" spans="1:18">
      <c r="A122" s="6" t="s">
        <v>256</v>
      </c>
      <c r="B122" s="1"/>
      <c r="E122" s="57" t="s">
        <v>257</v>
      </c>
      <c r="F122" s="1"/>
      <c r="G122" t="s">
        <v>27</v>
      </c>
      <c r="H122" s="26">
        <v>0</v>
      </c>
      <c r="I122" s="67" t="s">
        <v>28</v>
      </c>
      <c r="J122" s="29">
        <v>1</v>
      </c>
      <c r="K122" s="8" t="s">
        <v>170</v>
      </c>
      <c r="L122" s="71" t="s">
        <v>29</v>
      </c>
      <c r="M122" s="71"/>
      <c r="N122" s="4"/>
      <c r="O122" s="4"/>
      <c r="P122" s="4"/>
      <c r="Q122" s="4"/>
      <c r="R122"/>
    </row>
    <row r="123" spans="1:18">
      <c r="A123" s="6" t="s">
        <v>258</v>
      </c>
      <c r="B123" s="1"/>
      <c r="E123" s="57" t="s">
        <v>259</v>
      </c>
      <c r="F123" s="1"/>
      <c r="G123" t="s">
        <v>27</v>
      </c>
      <c r="H123" s="26">
        <v>0</v>
      </c>
      <c r="I123" s="67" t="s">
        <v>28</v>
      </c>
      <c r="J123" s="29">
        <v>1</v>
      </c>
      <c r="K123" s="8" t="s">
        <v>170</v>
      </c>
      <c r="L123" s="71" t="s">
        <v>29</v>
      </c>
      <c r="M123" s="71"/>
      <c r="N123" s="4"/>
      <c r="O123" s="4"/>
      <c r="P123" s="4"/>
      <c r="Q123" s="4"/>
      <c r="R123"/>
    </row>
    <row r="124" spans="1:18" s="15" customFormat="1">
      <c r="A124" s="13" t="s">
        <v>260</v>
      </c>
      <c r="C124" s="13"/>
      <c r="D124" s="13"/>
      <c r="E124" s="56" t="s">
        <v>200</v>
      </c>
      <c r="G124" s="15" t="s">
        <v>27</v>
      </c>
      <c r="H124" s="87">
        <f>SUM(H125,H130:H131)+(H126*96)+(H127*14)+(H128*15)+(H129*24)</f>
        <v>0</v>
      </c>
      <c r="I124" s="66" t="s">
        <v>28</v>
      </c>
      <c r="J124" s="32">
        <v>1</v>
      </c>
      <c r="K124" s="19" t="s">
        <v>170</v>
      </c>
      <c r="L124" s="72" t="s">
        <v>29</v>
      </c>
      <c r="M124" s="72"/>
      <c r="N124" s="13"/>
      <c r="O124" s="13"/>
      <c r="P124" s="13"/>
      <c r="Q124" s="13"/>
    </row>
    <row r="125" spans="1:18">
      <c r="A125" s="6" t="s">
        <v>261</v>
      </c>
      <c r="B125" s="1"/>
      <c r="E125" s="57" t="s">
        <v>202</v>
      </c>
      <c r="F125" s="1"/>
      <c r="G125" t="s">
        <v>27</v>
      </c>
      <c r="H125" s="26">
        <v>0</v>
      </c>
      <c r="I125" s="68" t="s">
        <v>28</v>
      </c>
      <c r="J125" s="29">
        <v>1</v>
      </c>
      <c r="K125" s="8" t="s">
        <v>170</v>
      </c>
      <c r="L125" s="71" t="s">
        <v>29</v>
      </c>
      <c r="M125" s="71"/>
      <c r="N125" s="4"/>
      <c r="O125" s="4"/>
      <c r="P125" s="4"/>
      <c r="Q125" s="4"/>
      <c r="R125"/>
    </row>
    <row r="126" spans="1:18" s="105" customFormat="1">
      <c r="A126" s="103" t="s">
        <v>262</v>
      </c>
      <c r="B126" s="102"/>
      <c r="C126" s="103" t="s">
        <v>263</v>
      </c>
      <c r="D126" s="103" t="s">
        <v>264</v>
      </c>
      <c r="E126" s="104" t="s">
        <v>169</v>
      </c>
      <c r="F126" s="102"/>
      <c r="G126" s="105" t="s">
        <v>27</v>
      </c>
      <c r="H126" s="26">
        <v>0</v>
      </c>
      <c r="I126" s="106" t="s">
        <v>28</v>
      </c>
      <c r="J126" s="107">
        <v>1</v>
      </c>
      <c r="K126" s="108" t="s">
        <v>170</v>
      </c>
      <c r="L126" s="103" t="s">
        <v>171</v>
      </c>
      <c r="M126" s="103"/>
      <c r="N126" s="101"/>
      <c r="O126" s="101"/>
      <c r="P126" s="101"/>
      <c r="Q126" s="101"/>
    </row>
    <row r="127" spans="1:18" s="105" customFormat="1">
      <c r="A127" s="103" t="s">
        <v>265</v>
      </c>
      <c r="B127" s="101"/>
      <c r="C127" s="103" t="s">
        <v>263</v>
      </c>
      <c r="D127" s="103" t="s">
        <v>264</v>
      </c>
      <c r="E127" s="104" t="s">
        <v>173</v>
      </c>
      <c r="F127" s="102"/>
      <c r="H127" s="26">
        <v>0</v>
      </c>
      <c r="I127" s="106" t="s">
        <v>28</v>
      </c>
      <c r="J127" s="107">
        <v>1</v>
      </c>
      <c r="K127" s="108" t="s">
        <v>170</v>
      </c>
      <c r="L127" s="103" t="s">
        <v>171</v>
      </c>
      <c r="M127" s="109"/>
      <c r="N127" s="101"/>
      <c r="O127" s="101"/>
      <c r="P127" s="101"/>
      <c r="Q127" s="101"/>
    </row>
    <row r="128" spans="1:18" s="105" customFormat="1">
      <c r="A128" s="103" t="s">
        <v>266</v>
      </c>
      <c r="B128" s="101"/>
      <c r="C128" s="103" t="s">
        <v>263</v>
      </c>
      <c r="D128" s="103" t="s">
        <v>264</v>
      </c>
      <c r="E128" s="104" t="s">
        <v>267</v>
      </c>
      <c r="F128" s="102"/>
      <c r="H128" s="26">
        <v>0</v>
      </c>
      <c r="I128" s="106" t="s">
        <v>28</v>
      </c>
      <c r="J128" s="107">
        <v>1</v>
      </c>
      <c r="K128" s="108" t="s">
        <v>170</v>
      </c>
      <c r="L128" s="103" t="s">
        <v>171</v>
      </c>
      <c r="M128" s="109"/>
      <c r="N128" s="101"/>
      <c r="O128" s="101"/>
      <c r="P128" s="101"/>
      <c r="Q128" s="101"/>
    </row>
    <row r="129" spans="1:17" s="105" customFormat="1">
      <c r="A129" s="103" t="s">
        <v>268</v>
      </c>
      <c r="B129" s="102"/>
      <c r="C129" s="103" t="s">
        <v>263</v>
      </c>
      <c r="D129" s="103" t="s">
        <v>264</v>
      </c>
      <c r="E129" s="104" t="s">
        <v>269</v>
      </c>
      <c r="F129" s="102"/>
      <c r="G129" s="105" t="s">
        <v>27</v>
      </c>
      <c r="H129" s="26">
        <v>0</v>
      </c>
      <c r="I129" s="106" t="s">
        <v>28</v>
      </c>
      <c r="J129" s="107">
        <v>1</v>
      </c>
      <c r="K129" s="108" t="s">
        <v>170</v>
      </c>
      <c r="L129" s="103" t="s">
        <v>171</v>
      </c>
      <c r="M129" s="103"/>
      <c r="N129" s="101"/>
      <c r="O129" s="101"/>
      <c r="P129" s="101"/>
      <c r="Q129" s="101"/>
    </row>
    <row r="130" spans="1:17" s="118" customFormat="1">
      <c r="A130" s="116" t="s">
        <v>270</v>
      </c>
      <c r="B130" s="116"/>
      <c r="C130" s="116"/>
      <c r="D130" s="116"/>
      <c r="E130" s="117" t="s">
        <v>271</v>
      </c>
      <c r="G130" s="118" t="s">
        <v>27</v>
      </c>
      <c r="H130" s="119">
        <v>0</v>
      </c>
      <c r="I130" s="120" t="s">
        <v>28</v>
      </c>
      <c r="J130" s="121">
        <v>1</v>
      </c>
      <c r="K130" s="122" t="s">
        <v>170</v>
      </c>
      <c r="L130" s="116" t="s">
        <v>29</v>
      </c>
      <c r="M130" s="116"/>
      <c r="N130" s="123"/>
      <c r="O130" s="123"/>
      <c r="P130" s="123"/>
      <c r="Q130" s="123"/>
    </row>
    <row r="131" spans="1:17" s="118" customFormat="1">
      <c r="A131" s="116" t="s">
        <v>272</v>
      </c>
      <c r="B131" s="116"/>
      <c r="C131" s="116"/>
      <c r="D131" s="116"/>
      <c r="E131" s="117" t="s">
        <v>220</v>
      </c>
      <c r="G131" s="118" t="s">
        <v>27</v>
      </c>
      <c r="H131" s="119">
        <v>0</v>
      </c>
      <c r="I131" s="120" t="s">
        <v>28</v>
      </c>
      <c r="J131" s="121">
        <v>1</v>
      </c>
      <c r="K131" s="122" t="s">
        <v>170</v>
      </c>
      <c r="L131" s="116" t="s">
        <v>29</v>
      </c>
      <c r="M131" s="116"/>
      <c r="N131" s="123"/>
      <c r="O131" s="123"/>
      <c r="P131" s="123"/>
      <c r="Q131" s="123"/>
    </row>
    <row r="132" spans="1:17" s="15" customFormat="1">
      <c r="A132" s="13">
        <v>217</v>
      </c>
      <c r="C132" s="13"/>
      <c r="D132" s="13"/>
      <c r="E132" s="56" t="s">
        <v>273</v>
      </c>
      <c r="G132" s="15" t="s">
        <v>27</v>
      </c>
      <c r="H132" s="16" t="s">
        <v>28</v>
      </c>
      <c r="I132" s="69">
        <v>0</v>
      </c>
      <c r="J132" s="32">
        <v>1</v>
      </c>
      <c r="K132" s="19" t="s">
        <v>138</v>
      </c>
      <c r="L132" s="13" t="s">
        <v>222</v>
      </c>
      <c r="M132" s="144" t="s">
        <v>72</v>
      </c>
      <c r="N132" s="13" t="s">
        <v>72</v>
      </c>
      <c r="O132" s="13"/>
      <c r="P132" s="13"/>
      <c r="Q132" s="13"/>
    </row>
    <row r="133" spans="1:17" s="15" customFormat="1">
      <c r="A133" s="13">
        <v>218</v>
      </c>
      <c r="B133" s="13"/>
      <c r="C133" s="13"/>
      <c r="D133" s="13"/>
      <c r="E133" s="56" t="s">
        <v>274</v>
      </c>
      <c r="H133" s="16" t="s">
        <v>28</v>
      </c>
      <c r="I133" s="88">
        <f>(I134*150)+(I135*25)+(I136*25)+(I137*40)</f>
        <v>0</v>
      </c>
      <c r="J133" s="32"/>
      <c r="K133" s="19"/>
      <c r="L133" s="13"/>
      <c r="M133" s="112"/>
      <c r="N133" s="13"/>
      <c r="O133" s="13"/>
      <c r="P133" s="13"/>
      <c r="Q133" s="13"/>
    </row>
    <row r="134" spans="1:17" s="136" customFormat="1">
      <c r="A134" s="103">
        <v>219</v>
      </c>
      <c r="B134" s="137" t="s">
        <v>65</v>
      </c>
      <c r="C134" s="103">
        <v>818</v>
      </c>
      <c r="D134" s="103">
        <v>840</v>
      </c>
      <c r="E134" s="104" t="s">
        <v>275</v>
      </c>
      <c r="G134" s="105" t="s">
        <v>27</v>
      </c>
      <c r="H134" s="105" t="s">
        <v>28</v>
      </c>
      <c r="I134" s="69">
        <v>0</v>
      </c>
      <c r="J134" s="133">
        <v>1</v>
      </c>
      <c r="K134" s="134" t="s">
        <v>138</v>
      </c>
      <c r="L134" s="135" t="s">
        <v>276</v>
      </c>
      <c r="M134" s="135"/>
      <c r="N134" s="135"/>
      <c r="O134" s="135"/>
      <c r="P134" s="135"/>
      <c r="Q134" s="135"/>
    </row>
    <row r="135" spans="1:17" s="136" customFormat="1">
      <c r="A135" s="103">
        <v>220</v>
      </c>
      <c r="B135" s="137" t="s">
        <v>65</v>
      </c>
      <c r="C135" s="103">
        <v>818</v>
      </c>
      <c r="D135" s="103">
        <v>840</v>
      </c>
      <c r="E135" s="104" t="s">
        <v>277</v>
      </c>
      <c r="G135" s="105" t="s">
        <v>27</v>
      </c>
      <c r="H135" s="105" t="s">
        <v>28</v>
      </c>
      <c r="I135" s="132">
        <v>0</v>
      </c>
      <c r="J135" s="133">
        <v>1</v>
      </c>
      <c r="K135" s="134" t="s">
        <v>138</v>
      </c>
      <c r="L135" s="135" t="s">
        <v>276</v>
      </c>
      <c r="M135" s="109"/>
      <c r="N135" s="135"/>
      <c r="O135" s="135"/>
      <c r="P135" s="135"/>
      <c r="Q135" s="135"/>
    </row>
    <row r="136" spans="1:17" s="136" customFormat="1">
      <c r="A136" s="103">
        <v>221</v>
      </c>
      <c r="B136" s="137" t="s">
        <v>65</v>
      </c>
      <c r="C136" s="103">
        <v>818</v>
      </c>
      <c r="D136" s="103">
        <v>840</v>
      </c>
      <c r="E136" s="104" t="s">
        <v>278</v>
      </c>
      <c r="G136" s="105" t="s">
        <v>27</v>
      </c>
      <c r="H136" s="105" t="s">
        <v>28</v>
      </c>
      <c r="I136" s="132">
        <v>0</v>
      </c>
      <c r="J136" s="133">
        <v>1</v>
      </c>
      <c r="K136" s="134" t="s">
        <v>138</v>
      </c>
      <c r="L136" s="135" t="s">
        <v>276</v>
      </c>
      <c r="M136" s="109"/>
      <c r="N136" s="135"/>
      <c r="O136" s="135"/>
      <c r="P136" s="135"/>
      <c r="Q136" s="135"/>
    </row>
    <row r="137" spans="1:17" s="136" customFormat="1">
      <c r="A137" s="103">
        <v>222</v>
      </c>
      <c r="B137" s="137" t="s">
        <v>65</v>
      </c>
      <c r="C137" s="103">
        <v>818</v>
      </c>
      <c r="D137" s="103">
        <v>840</v>
      </c>
      <c r="E137" s="104" t="s">
        <v>279</v>
      </c>
      <c r="G137" s="105" t="s">
        <v>27</v>
      </c>
      <c r="H137" s="105" t="s">
        <v>28</v>
      </c>
      <c r="I137" s="69">
        <v>0</v>
      </c>
      <c r="J137" s="133">
        <v>1</v>
      </c>
      <c r="K137" s="134" t="s">
        <v>138</v>
      </c>
      <c r="L137" s="135" t="s">
        <v>276</v>
      </c>
      <c r="M137" s="135"/>
      <c r="N137" s="135"/>
      <c r="O137" s="135"/>
      <c r="P137" s="135"/>
      <c r="Q137" s="135"/>
    </row>
    <row r="138" spans="1:17" s="42" customFormat="1" ht="28.9">
      <c r="A138" s="41">
        <v>223</v>
      </c>
      <c r="B138" s="42" t="s">
        <v>65</v>
      </c>
      <c r="C138" s="41">
        <v>836</v>
      </c>
      <c r="D138" s="41">
        <v>857</v>
      </c>
      <c r="E138" s="80" t="s">
        <v>280</v>
      </c>
      <c r="F138" s="42" t="s">
        <v>227</v>
      </c>
      <c r="G138" s="42" t="s">
        <v>27</v>
      </c>
      <c r="H138" s="43" t="s">
        <v>28</v>
      </c>
      <c r="I138" s="43" t="s">
        <v>28</v>
      </c>
      <c r="J138" s="53"/>
      <c r="K138" s="46"/>
      <c r="L138" s="47"/>
      <c r="M138" s="47"/>
      <c r="N138" s="47" t="s">
        <v>72</v>
      </c>
      <c r="O138" s="47" t="s">
        <v>225</v>
      </c>
      <c r="P138" s="47"/>
      <c r="Q138" s="47" t="s">
        <v>72</v>
      </c>
    </row>
    <row r="139" spans="1:17" s="42" customFormat="1">
      <c r="A139" s="41">
        <v>224</v>
      </c>
      <c r="B139" s="42" t="s">
        <v>65</v>
      </c>
      <c r="C139" s="41">
        <v>854</v>
      </c>
      <c r="D139" s="41">
        <v>874</v>
      </c>
      <c r="E139" s="70" t="s">
        <v>281</v>
      </c>
      <c r="F139" s="42" t="s">
        <v>224</v>
      </c>
      <c r="G139" s="42" t="s">
        <v>27</v>
      </c>
      <c r="H139" s="43" t="s">
        <v>28</v>
      </c>
      <c r="I139" s="43" t="s">
        <v>28</v>
      </c>
      <c r="J139" s="53"/>
      <c r="K139" s="46"/>
      <c r="L139" s="47"/>
      <c r="M139" s="47"/>
      <c r="N139" s="47" t="s">
        <v>72</v>
      </c>
      <c r="O139" s="47" t="s">
        <v>225</v>
      </c>
      <c r="P139" s="47"/>
      <c r="Q139" s="47" t="s">
        <v>72</v>
      </c>
    </row>
    <row r="140" spans="1:17" s="42" customFormat="1">
      <c r="A140" s="41">
        <v>225</v>
      </c>
      <c r="B140" s="42" t="s">
        <v>65</v>
      </c>
      <c r="C140" s="41">
        <v>862</v>
      </c>
      <c r="D140" s="41">
        <v>881</v>
      </c>
      <c r="E140" s="70" t="s">
        <v>282</v>
      </c>
      <c r="F140" s="42" t="s">
        <v>227</v>
      </c>
      <c r="G140" s="42" t="s">
        <v>27</v>
      </c>
      <c r="H140" s="43" t="s">
        <v>28</v>
      </c>
      <c r="I140" s="43" t="s">
        <v>28</v>
      </c>
      <c r="J140" s="53"/>
      <c r="K140" s="46"/>
      <c r="L140" s="47"/>
      <c r="M140" s="47"/>
      <c r="N140" s="47" t="s">
        <v>72</v>
      </c>
      <c r="O140" s="47" t="s">
        <v>225</v>
      </c>
      <c r="P140" s="47"/>
      <c r="Q140" s="47" t="s">
        <v>72</v>
      </c>
    </row>
    <row r="141" spans="1:17" s="42" customFormat="1">
      <c r="A141" s="41">
        <v>226</v>
      </c>
      <c r="B141" s="42" t="s">
        <v>65</v>
      </c>
      <c r="C141" s="41">
        <v>868</v>
      </c>
      <c r="D141" s="41">
        <v>887</v>
      </c>
      <c r="E141" s="70" t="s">
        <v>283</v>
      </c>
      <c r="H141" s="43"/>
      <c r="I141" s="52"/>
      <c r="J141" s="53"/>
      <c r="K141" s="46"/>
      <c r="L141" s="47"/>
      <c r="M141" s="47"/>
      <c r="N141" s="47" t="s">
        <v>72</v>
      </c>
      <c r="O141" s="47" t="s">
        <v>225</v>
      </c>
      <c r="P141" s="47"/>
      <c r="Q141" s="47" t="s">
        <v>72</v>
      </c>
    </row>
    <row r="142" spans="1:17" s="42" customFormat="1">
      <c r="A142" s="41">
        <v>227</v>
      </c>
      <c r="B142" s="42" t="s">
        <v>65</v>
      </c>
      <c r="C142" s="41">
        <v>869</v>
      </c>
      <c r="D142" s="41">
        <v>888</v>
      </c>
      <c r="E142" s="70" t="s">
        <v>284</v>
      </c>
      <c r="F142" s="42" t="s">
        <v>227</v>
      </c>
      <c r="G142" s="42" t="s">
        <v>27</v>
      </c>
      <c r="H142" s="43" t="s">
        <v>28</v>
      </c>
      <c r="I142" s="43" t="s">
        <v>28</v>
      </c>
      <c r="J142" s="53"/>
      <c r="K142" s="46"/>
      <c r="L142" s="47"/>
      <c r="M142" s="47"/>
      <c r="N142" s="47" t="s">
        <v>72</v>
      </c>
      <c r="O142" s="47" t="s">
        <v>225</v>
      </c>
      <c r="P142" s="47"/>
      <c r="Q142" s="47" t="s">
        <v>72</v>
      </c>
    </row>
    <row r="143" spans="1:17" s="42" customFormat="1">
      <c r="A143" s="41">
        <v>228</v>
      </c>
      <c r="B143" s="42" t="s">
        <v>65</v>
      </c>
      <c r="C143" s="41">
        <v>871</v>
      </c>
      <c r="D143" s="41">
        <v>890</v>
      </c>
      <c r="E143" s="70" t="s">
        <v>285</v>
      </c>
      <c r="F143" s="42" t="s">
        <v>224</v>
      </c>
      <c r="G143" s="42" t="s">
        <v>27</v>
      </c>
      <c r="H143" s="43" t="s">
        <v>28</v>
      </c>
      <c r="I143" s="43" t="s">
        <v>28</v>
      </c>
      <c r="J143" s="53"/>
      <c r="K143" s="46"/>
      <c r="L143" s="47"/>
      <c r="M143" s="47"/>
      <c r="N143" s="47" t="s">
        <v>72</v>
      </c>
      <c r="O143" s="47" t="s">
        <v>225</v>
      </c>
      <c r="P143" s="47"/>
      <c r="Q143" s="47" t="s">
        <v>72</v>
      </c>
    </row>
    <row r="144" spans="1:17" s="42" customFormat="1">
      <c r="A144" s="41">
        <v>229</v>
      </c>
      <c r="B144" s="42" t="s">
        <v>65</v>
      </c>
      <c r="C144" s="41">
        <v>874</v>
      </c>
      <c r="D144" s="41">
        <v>893</v>
      </c>
      <c r="E144" s="70" t="s">
        <v>286</v>
      </c>
      <c r="F144" s="42" t="s">
        <v>227</v>
      </c>
      <c r="G144" s="42" t="s">
        <v>27</v>
      </c>
      <c r="H144" s="43" t="s">
        <v>28</v>
      </c>
      <c r="I144" s="43" t="s">
        <v>28</v>
      </c>
      <c r="J144" s="53"/>
      <c r="K144" s="46"/>
      <c r="L144" s="47"/>
      <c r="M144" s="47"/>
      <c r="N144" s="47" t="s">
        <v>72</v>
      </c>
      <c r="O144" s="47" t="s">
        <v>225</v>
      </c>
      <c r="P144" s="47"/>
      <c r="Q144" s="47" t="s">
        <v>72</v>
      </c>
    </row>
    <row r="145" spans="1:17" s="42" customFormat="1">
      <c r="A145" s="41">
        <v>230</v>
      </c>
      <c r="B145" s="42" t="s">
        <v>65</v>
      </c>
      <c r="C145" s="41">
        <v>895</v>
      </c>
      <c r="D145" s="41">
        <v>914</v>
      </c>
      <c r="E145" s="70" t="s">
        <v>287</v>
      </c>
      <c r="F145" s="42" t="s">
        <v>224</v>
      </c>
      <c r="G145" s="42" t="s">
        <v>27</v>
      </c>
      <c r="H145" s="43" t="s">
        <v>28</v>
      </c>
      <c r="I145" s="43" t="s">
        <v>28</v>
      </c>
      <c r="J145" s="53"/>
      <c r="K145" s="46"/>
      <c r="L145" s="47"/>
      <c r="M145" s="47"/>
      <c r="N145" s="47" t="s">
        <v>72</v>
      </c>
      <c r="O145" s="47" t="s">
        <v>225</v>
      </c>
      <c r="P145" s="47" t="s">
        <v>72</v>
      </c>
      <c r="Q145" s="47" t="s">
        <v>72</v>
      </c>
    </row>
    <row r="146" spans="1:17" s="42" customFormat="1">
      <c r="A146" s="41">
        <v>231</v>
      </c>
      <c r="B146" s="42" t="s">
        <v>65</v>
      </c>
      <c r="C146" s="41">
        <v>927</v>
      </c>
      <c r="D146" s="41">
        <v>945</v>
      </c>
      <c r="E146" s="70" t="s">
        <v>288</v>
      </c>
      <c r="F146" s="42" t="s">
        <v>224</v>
      </c>
      <c r="G146" s="42" t="s">
        <v>27</v>
      </c>
      <c r="H146" s="43" t="s">
        <v>28</v>
      </c>
      <c r="I146" s="43" t="s">
        <v>28</v>
      </c>
      <c r="J146" s="53"/>
      <c r="K146" s="46"/>
      <c r="L146" s="47"/>
      <c r="M146" s="47"/>
      <c r="N146" s="47" t="s">
        <v>72</v>
      </c>
      <c r="O146" s="47" t="s">
        <v>225</v>
      </c>
      <c r="P146" s="47" t="s">
        <v>289</v>
      </c>
      <c r="Q146" s="47" t="s">
        <v>72</v>
      </c>
    </row>
    <row r="147" spans="1:17" s="42" customFormat="1">
      <c r="A147" s="41">
        <v>232</v>
      </c>
      <c r="B147" s="42" t="s">
        <v>65</v>
      </c>
      <c r="C147" s="41">
        <v>943</v>
      </c>
      <c r="D147" s="41">
        <v>962</v>
      </c>
      <c r="E147" s="70" t="s">
        <v>290</v>
      </c>
      <c r="F147" s="42" t="s">
        <v>227</v>
      </c>
      <c r="G147" s="42" t="s">
        <v>27</v>
      </c>
      <c r="H147" s="43" t="s">
        <v>28</v>
      </c>
      <c r="I147" s="43" t="s">
        <v>28</v>
      </c>
      <c r="J147" s="53"/>
      <c r="K147" s="46"/>
      <c r="L147" s="47"/>
      <c r="M147" s="47"/>
      <c r="N147" s="47" t="s">
        <v>72</v>
      </c>
      <c r="O147" s="47" t="s">
        <v>225</v>
      </c>
      <c r="P147" s="47"/>
      <c r="Q147" s="47" t="s">
        <v>72</v>
      </c>
    </row>
    <row r="148" spans="1:17" s="42" customFormat="1">
      <c r="A148" s="41">
        <v>233</v>
      </c>
      <c r="B148" s="42" t="s">
        <v>65</v>
      </c>
      <c r="C148" s="41">
        <v>941</v>
      </c>
      <c r="D148" s="41">
        <v>960</v>
      </c>
      <c r="E148" s="70" t="s">
        <v>291</v>
      </c>
      <c r="F148" s="42" t="s">
        <v>224</v>
      </c>
      <c r="G148" s="42" t="s">
        <v>27</v>
      </c>
      <c r="H148" s="43" t="s">
        <v>28</v>
      </c>
      <c r="I148" s="43" t="s">
        <v>28</v>
      </c>
      <c r="J148" s="53"/>
      <c r="K148" s="46"/>
      <c r="L148" s="47"/>
      <c r="M148" s="47"/>
      <c r="N148" s="47" t="s">
        <v>72</v>
      </c>
      <c r="O148" s="47" t="s">
        <v>225</v>
      </c>
      <c r="P148" s="47" t="s">
        <v>72</v>
      </c>
      <c r="Q148" s="47" t="s">
        <v>72</v>
      </c>
    </row>
    <row r="149" spans="1:17" s="42" customFormat="1">
      <c r="A149" s="41">
        <v>234</v>
      </c>
      <c r="B149" s="42" t="s">
        <v>65</v>
      </c>
      <c r="C149" s="41">
        <v>942</v>
      </c>
      <c r="D149" s="41">
        <v>961</v>
      </c>
      <c r="E149" s="70" t="s">
        <v>292</v>
      </c>
      <c r="F149" s="42" t="s">
        <v>227</v>
      </c>
      <c r="G149" s="42" t="s">
        <v>27</v>
      </c>
      <c r="H149" s="43" t="s">
        <v>28</v>
      </c>
      <c r="I149" s="43" t="s">
        <v>28</v>
      </c>
      <c r="J149" s="53"/>
      <c r="K149" s="46"/>
      <c r="L149" s="47"/>
      <c r="M149" s="47"/>
      <c r="N149" s="47" t="s">
        <v>72</v>
      </c>
      <c r="O149" s="47" t="s">
        <v>225</v>
      </c>
      <c r="P149" s="47"/>
      <c r="Q149" s="47" t="s">
        <v>72</v>
      </c>
    </row>
    <row r="150" spans="1:17" s="42" customFormat="1">
      <c r="A150" s="41">
        <v>235</v>
      </c>
      <c r="B150" s="42" t="s">
        <v>65</v>
      </c>
      <c r="C150" s="41">
        <v>945</v>
      </c>
      <c r="D150" s="41">
        <v>964</v>
      </c>
      <c r="E150" s="70" t="s">
        <v>293</v>
      </c>
      <c r="F150" s="42" t="s">
        <v>224</v>
      </c>
      <c r="G150" s="42" t="s">
        <v>27</v>
      </c>
      <c r="H150" s="43" t="s">
        <v>28</v>
      </c>
      <c r="I150" s="43" t="s">
        <v>28</v>
      </c>
      <c r="J150" s="53"/>
      <c r="K150" s="46"/>
      <c r="L150" s="47"/>
      <c r="M150" s="47"/>
      <c r="N150" s="47" t="s">
        <v>72</v>
      </c>
      <c r="O150" s="47" t="s">
        <v>225</v>
      </c>
      <c r="P150" s="47"/>
      <c r="Q150" s="47" t="s">
        <v>72</v>
      </c>
    </row>
    <row r="151" spans="1:17" s="42" customFormat="1">
      <c r="A151" s="41">
        <v>236</v>
      </c>
      <c r="B151" s="42" t="s">
        <v>65</v>
      </c>
      <c r="C151" s="41">
        <v>949</v>
      </c>
      <c r="D151" s="41">
        <v>968</v>
      </c>
      <c r="E151" s="70" t="s">
        <v>85</v>
      </c>
      <c r="F151" s="42" t="s">
        <v>224</v>
      </c>
      <c r="G151" s="42" t="s">
        <v>27</v>
      </c>
      <c r="H151" s="43" t="s">
        <v>28</v>
      </c>
      <c r="I151" s="43" t="s">
        <v>28</v>
      </c>
      <c r="J151" s="53"/>
      <c r="K151" s="46"/>
      <c r="L151" s="47"/>
      <c r="M151" s="47"/>
      <c r="N151" s="47" t="s">
        <v>72</v>
      </c>
      <c r="O151" s="47" t="s">
        <v>225</v>
      </c>
      <c r="P151" s="47"/>
      <c r="Q151" s="47" t="s">
        <v>72</v>
      </c>
    </row>
    <row r="152" spans="1:17" s="42" customFormat="1">
      <c r="A152" s="41">
        <v>237</v>
      </c>
      <c r="B152" s="42" t="s">
        <v>65</v>
      </c>
      <c r="C152" s="41" t="s">
        <v>294</v>
      </c>
      <c r="D152" s="41" t="s">
        <v>295</v>
      </c>
      <c r="E152" s="70" t="s">
        <v>296</v>
      </c>
      <c r="F152" s="42" t="s">
        <v>227</v>
      </c>
      <c r="G152" s="42" t="s">
        <v>27</v>
      </c>
      <c r="H152" s="43" t="s">
        <v>28</v>
      </c>
      <c r="I152" s="43" t="s">
        <v>28</v>
      </c>
      <c r="J152" s="53"/>
      <c r="K152" s="46"/>
      <c r="L152" s="47"/>
      <c r="M152" s="47"/>
      <c r="N152" s="47" t="s">
        <v>72</v>
      </c>
      <c r="O152" s="47" t="s">
        <v>225</v>
      </c>
      <c r="P152" s="47"/>
      <c r="Q152" s="47" t="s">
        <v>72</v>
      </c>
    </row>
    <row r="153" spans="1:17" s="42" customFormat="1">
      <c r="A153" s="41">
        <v>238</v>
      </c>
      <c r="B153" s="42" t="s">
        <v>65</v>
      </c>
      <c r="C153" s="41">
        <v>988</v>
      </c>
      <c r="D153" s="41">
        <v>1006</v>
      </c>
      <c r="E153" s="70" t="s">
        <v>297</v>
      </c>
      <c r="F153" s="42" t="s">
        <v>227</v>
      </c>
      <c r="G153" s="42" t="s">
        <v>27</v>
      </c>
      <c r="H153" s="43" t="s">
        <v>28</v>
      </c>
      <c r="I153" s="43" t="s">
        <v>28</v>
      </c>
      <c r="J153" s="53"/>
      <c r="K153" s="46"/>
      <c r="L153" s="47"/>
      <c r="M153" s="47"/>
      <c r="N153" s="47" t="s">
        <v>72</v>
      </c>
      <c r="O153" s="47" t="s">
        <v>225</v>
      </c>
      <c r="P153" s="47"/>
      <c r="Q153" s="47" t="s">
        <v>72</v>
      </c>
    </row>
    <row r="154" spans="1:17" s="42" customFormat="1">
      <c r="A154" s="41">
        <v>239</v>
      </c>
      <c r="B154" s="42" t="s">
        <v>65</v>
      </c>
      <c r="C154" s="41">
        <v>1000</v>
      </c>
      <c r="D154" s="41">
        <v>1018</v>
      </c>
      <c r="E154" s="70" t="s">
        <v>298</v>
      </c>
      <c r="F154" s="42" t="s">
        <v>227</v>
      </c>
      <c r="G154" s="42" t="s">
        <v>27</v>
      </c>
      <c r="H154" s="43" t="s">
        <v>28</v>
      </c>
      <c r="I154" s="43" t="s">
        <v>28</v>
      </c>
      <c r="J154" s="53"/>
      <c r="K154" s="46"/>
      <c r="L154" s="47"/>
      <c r="M154" s="47"/>
      <c r="N154" s="47" t="s">
        <v>72</v>
      </c>
      <c r="O154" s="47" t="s">
        <v>225</v>
      </c>
      <c r="P154" s="47"/>
      <c r="Q154" s="47" t="s">
        <v>72</v>
      </c>
    </row>
    <row r="155" spans="1:17" s="42" customFormat="1">
      <c r="A155" s="41">
        <v>240</v>
      </c>
      <c r="B155" s="42" t="s">
        <v>65</v>
      </c>
      <c r="C155" s="41">
        <v>1016</v>
      </c>
      <c r="D155" s="41">
        <v>1037</v>
      </c>
      <c r="E155" s="70" t="s">
        <v>299</v>
      </c>
      <c r="F155" s="42" t="s">
        <v>224</v>
      </c>
      <c r="G155" s="42" t="s">
        <v>27</v>
      </c>
      <c r="H155" s="43" t="s">
        <v>28</v>
      </c>
      <c r="I155" s="43" t="s">
        <v>28</v>
      </c>
      <c r="J155" s="53"/>
      <c r="K155" s="46"/>
      <c r="L155" s="47"/>
      <c r="M155" s="47"/>
      <c r="N155" s="47" t="s">
        <v>72</v>
      </c>
      <c r="O155" s="47" t="s">
        <v>225</v>
      </c>
      <c r="P155" s="47"/>
      <c r="Q155" s="47" t="s">
        <v>72</v>
      </c>
    </row>
    <row r="156" spans="1:17" s="42" customFormat="1">
      <c r="A156" s="41">
        <v>241</v>
      </c>
      <c r="B156" s="42" t="s">
        <v>65</v>
      </c>
      <c r="C156" s="41">
        <v>1018</v>
      </c>
      <c r="D156" s="41">
        <v>1033</v>
      </c>
      <c r="E156" s="70" t="s">
        <v>300</v>
      </c>
      <c r="F156" s="42" t="s">
        <v>227</v>
      </c>
      <c r="G156" s="42" t="s">
        <v>27</v>
      </c>
      <c r="H156" s="43" t="s">
        <v>28</v>
      </c>
      <c r="I156" s="43" t="s">
        <v>28</v>
      </c>
      <c r="J156" s="53"/>
      <c r="K156" s="46"/>
      <c r="L156" s="47"/>
      <c r="M156" s="47"/>
      <c r="N156" s="47" t="s">
        <v>72</v>
      </c>
      <c r="O156" s="47" t="s">
        <v>225</v>
      </c>
      <c r="P156" s="47"/>
      <c r="Q156" s="47" t="s">
        <v>72</v>
      </c>
    </row>
    <row r="157" spans="1:17" s="42" customFormat="1">
      <c r="A157" s="41">
        <v>242</v>
      </c>
      <c r="B157" s="42" t="s">
        <v>65</v>
      </c>
      <c r="C157" s="41">
        <v>1134</v>
      </c>
      <c r="D157" s="41">
        <v>1156</v>
      </c>
      <c r="E157" s="70" t="s">
        <v>301</v>
      </c>
      <c r="F157" s="42" t="s">
        <v>227</v>
      </c>
      <c r="G157" s="42" t="s">
        <v>27</v>
      </c>
      <c r="H157" s="43" t="s">
        <v>28</v>
      </c>
      <c r="I157" s="43" t="s">
        <v>28</v>
      </c>
      <c r="J157" s="53"/>
      <c r="K157" s="46"/>
      <c r="L157" s="47"/>
      <c r="M157" s="47"/>
      <c r="N157" s="47" t="s">
        <v>72</v>
      </c>
      <c r="O157" s="47" t="s">
        <v>225</v>
      </c>
      <c r="P157" s="47"/>
      <c r="Q157" s="47" t="s">
        <v>72</v>
      </c>
    </row>
    <row r="158" spans="1:17" s="37" customFormat="1">
      <c r="A158" s="63">
        <v>243</v>
      </c>
      <c r="B158" s="42" t="s">
        <v>65</v>
      </c>
      <c r="C158" s="36"/>
      <c r="D158" s="36"/>
      <c r="E158" s="63" t="s">
        <v>302</v>
      </c>
      <c r="G158" s="37" t="s">
        <v>27</v>
      </c>
      <c r="H158" s="38" t="s">
        <v>28</v>
      </c>
      <c r="I158" s="38" t="s">
        <v>28</v>
      </c>
      <c r="J158" s="64"/>
      <c r="K158" s="40"/>
      <c r="L158" s="36" t="s">
        <v>34</v>
      </c>
      <c r="M158" s="36"/>
      <c r="N158" s="47" t="s">
        <v>72</v>
      </c>
      <c r="O158" s="47" t="s">
        <v>34</v>
      </c>
      <c r="P158" s="36"/>
      <c r="Q158" s="47" t="s">
        <v>72</v>
      </c>
    </row>
    <row r="159" spans="1:17" s="42" customFormat="1">
      <c r="A159" s="41">
        <v>244</v>
      </c>
      <c r="B159" s="42" t="s">
        <v>65</v>
      </c>
      <c r="C159" s="41">
        <v>1050</v>
      </c>
      <c r="D159" s="41">
        <v>1070</v>
      </c>
      <c r="E159" s="65" t="s">
        <v>303</v>
      </c>
      <c r="F159" s="42" t="s">
        <v>224</v>
      </c>
      <c r="G159" s="42" t="s">
        <v>27</v>
      </c>
      <c r="H159" s="43" t="s">
        <v>28</v>
      </c>
      <c r="I159" s="43" t="s">
        <v>28</v>
      </c>
      <c r="J159" s="53"/>
      <c r="K159" s="46"/>
      <c r="L159" s="41" t="s">
        <v>34</v>
      </c>
      <c r="M159" s="41"/>
      <c r="N159" s="47" t="s">
        <v>72</v>
      </c>
      <c r="O159" s="47" t="s">
        <v>225</v>
      </c>
      <c r="P159" s="47"/>
      <c r="Q159" s="47" t="s">
        <v>72</v>
      </c>
    </row>
    <row r="160" spans="1:17" s="42" customFormat="1">
      <c r="A160" s="41">
        <v>245</v>
      </c>
      <c r="B160" s="42" t="s">
        <v>65</v>
      </c>
      <c r="C160" s="41">
        <v>1051</v>
      </c>
      <c r="D160" s="41">
        <v>1071</v>
      </c>
      <c r="E160" s="65" t="s">
        <v>304</v>
      </c>
      <c r="F160" s="42" t="s">
        <v>227</v>
      </c>
      <c r="G160" s="42" t="s">
        <v>27</v>
      </c>
      <c r="H160" s="43" t="s">
        <v>28</v>
      </c>
      <c r="I160" s="43" t="s">
        <v>28</v>
      </c>
      <c r="J160" s="53"/>
      <c r="K160" s="46"/>
      <c r="L160" s="41" t="s">
        <v>34</v>
      </c>
      <c r="M160" s="41"/>
      <c r="N160" s="47" t="s">
        <v>72</v>
      </c>
      <c r="O160" s="47" t="s">
        <v>225</v>
      </c>
      <c r="P160" s="47"/>
      <c r="Q160" s="47" t="s">
        <v>72</v>
      </c>
    </row>
    <row r="161" spans="1:18" s="42" customFormat="1">
      <c r="A161" s="41">
        <v>246</v>
      </c>
      <c r="B161" s="42" t="s">
        <v>65</v>
      </c>
      <c r="C161" s="41">
        <v>1054</v>
      </c>
      <c r="D161" s="41">
        <v>1075</v>
      </c>
      <c r="E161" s="65" t="s">
        <v>305</v>
      </c>
      <c r="F161" s="42" t="s">
        <v>227</v>
      </c>
      <c r="G161" s="42" t="s">
        <v>27</v>
      </c>
      <c r="H161" s="43" t="s">
        <v>28</v>
      </c>
      <c r="I161" s="43" t="s">
        <v>28</v>
      </c>
      <c r="J161" s="53"/>
      <c r="K161" s="46"/>
      <c r="L161" s="41" t="s">
        <v>34</v>
      </c>
      <c r="M161" s="41"/>
      <c r="N161" s="47" t="s">
        <v>72</v>
      </c>
      <c r="O161" s="47" t="s">
        <v>225</v>
      </c>
      <c r="P161" s="47"/>
      <c r="Q161" s="47" t="s">
        <v>72</v>
      </c>
    </row>
    <row r="162" spans="1:18" s="42" customFormat="1">
      <c r="A162" s="41">
        <v>247</v>
      </c>
      <c r="B162" s="42" t="s">
        <v>65</v>
      </c>
      <c r="C162" s="41">
        <v>1058</v>
      </c>
      <c r="D162" s="41">
        <v>1079</v>
      </c>
      <c r="E162" s="65" t="s">
        <v>306</v>
      </c>
      <c r="H162" s="43"/>
      <c r="I162" s="52"/>
      <c r="J162" s="53"/>
      <c r="K162" s="46"/>
      <c r="L162" s="41"/>
      <c r="M162" s="41"/>
      <c r="N162" s="47" t="s">
        <v>72</v>
      </c>
      <c r="O162" s="47" t="s">
        <v>225</v>
      </c>
      <c r="P162" s="47"/>
      <c r="Q162" s="47" t="s">
        <v>72</v>
      </c>
    </row>
    <row r="163" spans="1:18" s="42" customFormat="1">
      <c r="A163" s="41">
        <v>248</v>
      </c>
      <c r="B163" s="42" t="s">
        <v>65</v>
      </c>
      <c r="C163" s="41">
        <v>1063</v>
      </c>
      <c r="D163" s="41">
        <v>1084</v>
      </c>
      <c r="E163" s="65" t="s">
        <v>307</v>
      </c>
      <c r="F163" s="42" t="s">
        <v>227</v>
      </c>
      <c r="G163" s="42" t="s">
        <v>27</v>
      </c>
      <c r="H163" s="43" t="s">
        <v>28</v>
      </c>
      <c r="I163" s="43" t="s">
        <v>28</v>
      </c>
      <c r="J163" s="53"/>
      <c r="K163" s="46"/>
      <c r="L163" s="41" t="s">
        <v>34</v>
      </c>
      <c r="M163" s="41"/>
      <c r="N163" s="47" t="s">
        <v>72</v>
      </c>
      <c r="O163" s="47" t="s">
        <v>225</v>
      </c>
      <c r="P163" s="47"/>
      <c r="Q163" s="47" t="s">
        <v>72</v>
      </c>
    </row>
    <row r="164" spans="1:18" s="42" customFormat="1">
      <c r="A164" s="41">
        <v>249</v>
      </c>
      <c r="B164" s="42" t="s">
        <v>65</v>
      </c>
      <c r="C164" s="41">
        <v>1071</v>
      </c>
      <c r="D164" s="41">
        <v>1092</v>
      </c>
      <c r="E164" s="65" t="s">
        <v>308</v>
      </c>
      <c r="F164" s="42" t="s">
        <v>227</v>
      </c>
      <c r="G164" s="42" t="s">
        <v>27</v>
      </c>
      <c r="H164" s="43" t="s">
        <v>28</v>
      </c>
      <c r="I164" s="43" t="s">
        <v>28</v>
      </c>
      <c r="J164" s="53"/>
      <c r="K164" s="46"/>
      <c r="L164" s="41" t="s">
        <v>34</v>
      </c>
      <c r="M164" s="41"/>
      <c r="N164" s="47" t="s">
        <v>72</v>
      </c>
      <c r="O164" s="47" t="s">
        <v>225</v>
      </c>
      <c r="P164" s="47"/>
      <c r="Q164" s="47" t="s">
        <v>72</v>
      </c>
    </row>
    <row r="165" spans="1:18" s="42" customFormat="1">
      <c r="A165" s="41">
        <v>250</v>
      </c>
      <c r="B165" s="42" t="s">
        <v>65</v>
      </c>
      <c r="C165" s="41">
        <v>1073</v>
      </c>
      <c r="D165" s="41">
        <v>1094</v>
      </c>
      <c r="E165" s="65" t="s">
        <v>309</v>
      </c>
      <c r="F165" s="42" t="s">
        <v>227</v>
      </c>
      <c r="G165" s="42" t="s">
        <v>27</v>
      </c>
      <c r="H165" s="43" t="s">
        <v>28</v>
      </c>
      <c r="I165" s="43" t="s">
        <v>28</v>
      </c>
      <c r="J165" s="53"/>
      <c r="K165" s="46"/>
      <c r="L165" s="41" t="s">
        <v>34</v>
      </c>
      <c r="M165" s="41"/>
      <c r="N165" s="47" t="s">
        <v>72</v>
      </c>
      <c r="O165" s="47" t="s">
        <v>225</v>
      </c>
      <c r="P165" s="47"/>
      <c r="Q165" s="47" t="s">
        <v>72</v>
      </c>
    </row>
    <row r="166" spans="1:18" s="42" customFormat="1">
      <c r="A166" s="41">
        <v>251</v>
      </c>
      <c r="B166" s="42" t="s">
        <v>65</v>
      </c>
      <c r="C166" s="41">
        <v>1076</v>
      </c>
      <c r="D166" s="41">
        <v>1097</v>
      </c>
      <c r="E166" s="65" t="s">
        <v>310</v>
      </c>
      <c r="F166" s="42" t="s">
        <v>227</v>
      </c>
      <c r="G166" s="42" t="s">
        <v>27</v>
      </c>
      <c r="H166" s="43" t="s">
        <v>28</v>
      </c>
      <c r="I166" s="43" t="s">
        <v>28</v>
      </c>
      <c r="J166" s="53"/>
      <c r="K166" s="46"/>
      <c r="L166" s="41" t="s">
        <v>34</v>
      </c>
      <c r="M166" s="41"/>
      <c r="N166" s="47" t="s">
        <v>72</v>
      </c>
      <c r="O166" s="47" t="s">
        <v>225</v>
      </c>
      <c r="P166" s="47"/>
      <c r="Q166" s="47" t="s">
        <v>72</v>
      </c>
    </row>
    <row r="167" spans="1:18" s="42" customFormat="1">
      <c r="A167" s="41">
        <v>252</v>
      </c>
      <c r="B167" s="42" t="s">
        <v>65</v>
      </c>
      <c r="C167" s="41">
        <v>1082</v>
      </c>
      <c r="D167" s="41">
        <v>1102</v>
      </c>
      <c r="E167" s="65" t="s">
        <v>311</v>
      </c>
      <c r="F167" s="42" t="s">
        <v>227</v>
      </c>
      <c r="G167" s="42" t="s">
        <v>27</v>
      </c>
      <c r="H167" s="43" t="s">
        <v>28</v>
      </c>
      <c r="I167" s="43" t="s">
        <v>28</v>
      </c>
      <c r="J167" s="53"/>
      <c r="K167" s="46"/>
      <c r="L167" s="41" t="s">
        <v>34</v>
      </c>
      <c r="M167" s="41"/>
      <c r="N167" s="47" t="s">
        <v>72</v>
      </c>
      <c r="O167" s="47" t="s">
        <v>225</v>
      </c>
      <c r="P167" s="47"/>
      <c r="Q167" s="47" t="s">
        <v>72</v>
      </c>
    </row>
    <row r="168" spans="1:18" s="42" customFormat="1">
      <c r="A168" s="41">
        <v>253</v>
      </c>
      <c r="B168" s="42" t="s">
        <v>65</v>
      </c>
      <c r="C168" s="41">
        <v>1089</v>
      </c>
      <c r="D168" s="41">
        <v>1110</v>
      </c>
      <c r="E168" s="65" t="s">
        <v>312</v>
      </c>
      <c r="F168" s="42" t="s">
        <v>224</v>
      </c>
      <c r="G168" s="42" t="s">
        <v>27</v>
      </c>
      <c r="H168" s="43" t="s">
        <v>28</v>
      </c>
      <c r="I168" s="43" t="s">
        <v>28</v>
      </c>
      <c r="J168" s="53"/>
      <c r="K168" s="46"/>
      <c r="L168" s="41" t="s">
        <v>34</v>
      </c>
      <c r="M168" s="41"/>
      <c r="N168" s="47" t="s">
        <v>72</v>
      </c>
      <c r="O168" s="47" t="s">
        <v>225</v>
      </c>
      <c r="P168" s="47"/>
      <c r="Q168" s="47" t="s">
        <v>72</v>
      </c>
    </row>
    <row r="169" spans="1:18" s="42" customFormat="1">
      <c r="A169" s="41">
        <v>254</v>
      </c>
      <c r="B169" s="42" t="s">
        <v>65</v>
      </c>
      <c r="C169" s="41">
        <v>1097</v>
      </c>
      <c r="D169" s="41">
        <v>1119</v>
      </c>
      <c r="E169" s="65" t="s">
        <v>313</v>
      </c>
      <c r="F169" s="42" t="s">
        <v>227</v>
      </c>
      <c r="G169" s="42" t="s">
        <v>27</v>
      </c>
      <c r="H169" s="43" t="s">
        <v>28</v>
      </c>
      <c r="I169" s="43" t="s">
        <v>28</v>
      </c>
      <c r="J169" s="53"/>
      <c r="K169" s="46"/>
      <c r="L169" s="41" t="s">
        <v>34</v>
      </c>
      <c r="M169" s="41"/>
      <c r="N169" s="47" t="s">
        <v>72</v>
      </c>
      <c r="O169" s="47" t="s">
        <v>225</v>
      </c>
      <c r="P169" s="47"/>
      <c r="Q169" s="47" t="s">
        <v>72</v>
      </c>
    </row>
    <row r="170" spans="1:18" s="42" customFormat="1">
      <c r="A170" s="41">
        <v>255</v>
      </c>
      <c r="B170" s="42" t="s">
        <v>65</v>
      </c>
      <c r="C170" s="41">
        <v>1097</v>
      </c>
      <c r="D170" s="41">
        <v>1119</v>
      </c>
      <c r="E170" s="65" t="s">
        <v>314</v>
      </c>
      <c r="F170" s="42" t="s">
        <v>227</v>
      </c>
      <c r="G170" s="42" t="s">
        <v>27</v>
      </c>
      <c r="H170" s="43" t="s">
        <v>28</v>
      </c>
      <c r="I170" s="43" t="s">
        <v>28</v>
      </c>
      <c r="J170" s="53"/>
      <c r="K170" s="46"/>
      <c r="L170" s="41" t="s">
        <v>34</v>
      </c>
      <c r="M170" s="41"/>
      <c r="N170" s="47" t="s">
        <v>72</v>
      </c>
      <c r="O170" s="47" t="s">
        <v>225</v>
      </c>
      <c r="P170" s="47"/>
      <c r="Q170" s="47" t="s">
        <v>72</v>
      </c>
    </row>
    <row r="171" spans="1:18" s="42" customFormat="1" ht="43.15">
      <c r="A171" s="41">
        <v>256</v>
      </c>
      <c r="B171" s="42" t="s">
        <v>65</v>
      </c>
      <c r="C171" s="41">
        <v>1107</v>
      </c>
      <c r="D171" s="41">
        <v>1131</v>
      </c>
      <c r="E171" s="80" t="s">
        <v>315</v>
      </c>
      <c r="F171" s="42" t="s">
        <v>227</v>
      </c>
      <c r="G171" s="42" t="s">
        <v>27</v>
      </c>
      <c r="H171" s="43" t="s">
        <v>28</v>
      </c>
      <c r="I171" s="43" t="s">
        <v>28</v>
      </c>
      <c r="J171" s="53"/>
      <c r="K171" s="46"/>
      <c r="L171" s="41" t="s">
        <v>34</v>
      </c>
      <c r="M171" s="41"/>
      <c r="N171" s="47" t="s">
        <v>72</v>
      </c>
      <c r="O171" s="47" t="s">
        <v>225</v>
      </c>
      <c r="P171" s="47"/>
      <c r="Q171" s="47" t="s">
        <v>72</v>
      </c>
    </row>
    <row r="172" spans="1:18" s="42" customFormat="1" ht="43.15">
      <c r="A172" s="41">
        <v>257</v>
      </c>
      <c r="B172" s="42" t="s">
        <v>65</v>
      </c>
      <c r="C172" s="41">
        <v>1112</v>
      </c>
      <c r="D172" s="41">
        <v>1135</v>
      </c>
      <c r="E172" s="80" t="s">
        <v>316</v>
      </c>
      <c r="F172" s="42" t="s">
        <v>227</v>
      </c>
      <c r="G172" s="42" t="s">
        <v>27</v>
      </c>
      <c r="H172" s="43" t="s">
        <v>28</v>
      </c>
      <c r="I172" s="43" t="s">
        <v>28</v>
      </c>
      <c r="J172" s="53"/>
      <c r="K172" s="46"/>
      <c r="L172" s="41" t="s">
        <v>34</v>
      </c>
      <c r="M172" s="41"/>
      <c r="N172" s="47" t="s">
        <v>72</v>
      </c>
      <c r="O172" s="47" t="s">
        <v>225</v>
      </c>
      <c r="P172" s="47"/>
      <c r="Q172" s="47" t="s">
        <v>72</v>
      </c>
    </row>
    <row r="173" spans="1:18" s="42" customFormat="1">
      <c r="A173" s="41">
        <v>258</v>
      </c>
      <c r="B173" s="42" t="s">
        <v>65</v>
      </c>
      <c r="C173" s="41">
        <v>1121</v>
      </c>
      <c r="D173" s="41">
        <v>1145</v>
      </c>
      <c r="E173" s="65" t="s">
        <v>317</v>
      </c>
      <c r="F173" s="42" t="s">
        <v>227</v>
      </c>
      <c r="G173" s="42" t="s">
        <v>27</v>
      </c>
      <c r="H173" s="43" t="s">
        <v>28</v>
      </c>
      <c r="I173" s="43" t="s">
        <v>28</v>
      </c>
      <c r="J173" s="53"/>
      <c r="K173" s="46"/>
      <c r="L173" s="41" t="s">
        <v>34</v>
      </c>
      <c r="M173" s="41"/>
      <c r="N173" s="47" t="s">
        <v>72</v>
      </c>
      <c r="O173" s="47" t="s">
        <v>225</v>
      </c>
      <c r="P173" s="47"/>
      <c r="Q173" s="47" t="s">
        <v>72</v>
      </c>
    </row>
    <row r="174" spans="1:18" s="42" customFormat="1">
      <c r="A174" s="41">
        <v>259</v>
      </c>
      <c r="B174" s="42" t="s">
        <v>65</v>
      </c>
      <c r="C174" s="41">
        <v>1124</v>
      </c>
      <c r="D174" s="41">
        <v>1148</v>
      </c>
      <c r="E174" s="65" t="s">
        <v>318</v>
      </c>
      <c r="F174" s="42" t="s">
        <v>227</v>
      </c>
      <c r="G174" s="42" t="s">
        <v>27</v>
      </c>
      <c r="H174" s="43" t="s">
        <v>28</v>
      </c>
      <c r="I174" s="43" t="s">
        <v>28</v>
      </c>
      <c r="J174" s="53"/>
      <c r="K174" s="46"/>
      <c r="L174" s="41" t="s">
        <v>34</v>
      </c>
      <c r="M174" s="41"/>
      <c r="N174" s="47" t="s">
        <v>72</v>
      </c>
      <c r="O174" s="47" t="s">
        <v>225</v>
      </c>
      <c r="P174" s="47"/>
      <c r="Q174" s="47" t="s">
        <v>72</v>
      </c>
    </row>
    <row r="175" spans="1:18">
      <c r="H175" s="9"/>
      <c r="I175" s="5"/>
      <c r="J175" s="29"/>
      <c r="K175" s="8"/>
      <c r="L175" s="4"/>
      <c r="M175" s="4"/>
      <c r="N175" s="4"/>
      <c r="O175" s="4"/>
      <c r="P175" s="4"/>
      <c r="Q175" s="4"/>
      <c r="R175"/>
    </row>
    <row r="176" spans="1:18" s="21" customFormat="1">
      <c r="A176" s="23">
        <v>300</v>
      </c>
      <c r="C176" s="23" t="s">
        <v>319</v>
      </c>
      <c r="D176" s="23" t="s">
        <v>320</v>
      </c>
      <c r="E176" s="21" t="s">
        <v>321</v>
      </c>
      <c r="G176" s="21" t="s">
        <v>27</v>
      </c>
      <c r="H176" s="86">
        <f>SUM(H178,H184)</f>
        <v>0</v>
      </c>
      <c r="I176" s="88">
        <f>SUM(I190)</f>
        <v>0</v>
      </c>
      <c r="J176" s="34"/>
      <c r="K176" s="24"/>
      <c r="L176" s="23"/>
      <c r="M176" s="23"/>
      <c r="N176" s="23"/>
      <c r="O176" s="23"/>
      <c r="P176" s="23"/>
      <c r="Q176" s="23"/>
    </row>
    <row r="177" spans="1:18" s="21" customFormat="1">
      <c r="A177" s="23" t="s">
        <v>322</v>
      </c>
      <c r="C177" s="23"/>
      <c r="D177" s="23"/>
      <c r="E177" s="61" t="s">
        <v>250</v>
      </c>
      <c r="G177" s="21" t="s">
        <v>27</v>
      </c>
      <c r="H177" s="16" t="s">
        <v>28</v>
      </c>
      <c r="I177" s="16" t="s">
        <v>28</v>
      </c>
      <c r="J177" s="34"/>
      <c r="K177" s="24"/>
      <c r="L177" s="23"/>
      <c r="M177" s="23"/>
      <c r="N177" s="23"/>
      <c r="O177" s="23"/>
      <c r="P177" s="23"/>
      <c r="Q177" s="23"/>
    </row>
    <row r="178" spans="1:18" s="15" customFormat="1">
      <c r="A178" s="13" t="s">
        <v>323</v>
      </c>
      <c r="C178" s="13"/>
      <c r="D178" s="13"/>
      <c r="E178" s="56" t="s">
        <v>188</v>
      </c>
      <c r="G178" s="15" t="s">
        <v>27</v>
      </c>
      <c r="H178" s="87">
        <f>SUM(H179:H183)</f>
        <v>0</v>
      </c>
      <c r="I178" s="66" t="s">
        <v>28</v>
      </c>
      <c r="J178" s="32">
        <v>1</v>
      </c>
      <c r="K178" s="19"/>
      <c r="L178" s="13" t="s">
        <v>29</v>
      </c>
      <c r="M178" s="13"/>
      <c r="N178" s="13"/>
      <c r="O178" s="13"/>
      <c r="P178" s="13"/>
      <c r="Q178" s="13"/>
    </row>
    <row r="179" spans="1:18">
      <c r="A179" s="6" t="s">
        <v>324</v>
      </c>
      <c r="E179" s="57" t="s">
        <v>325</v>
      </c>
      <c r="G179" t="s">
        <v>27</v>
      </c>
      <c r="H179" s="26">
        <v>0</v>
      </c>
      <c r="I179" s="67" t="s">
        <v>28</v>
      </c>
      <c r="J179" s="29">
        <v>1</v>
      </c>
      <c r="K179" s="8" t="s">
        <v>170</v>
      </c>
      <c r="L179" s="112" t="s">
        <v>29</v>
      </c>
      <c r="M179" s="112"/>
      <c r="N179" s="4"/>
      <c r="O179" s="4"/>
      <c r="P179" s="4"/>
      <c r="Q179" s="4"/>
      <c r="R179"/>
    </row>
    <row r="180" spans="1:18">
      <c r="A180" s="6" t="s">
        <v>326</v>
      </c>
      <c r="B180" s="6"/>
      <c r="E180" s="57" t="s">
        <v>327</v>
      </c>
      <c r="G180" t="s">
        <v>27</v>
      </c>
      <c r="H180" s="26">
        <v>0</v>
      </c>
      <c r="I180" s="67" t="s">
        <v>28</v>
      </c>
      <c r="J180" s="29">
        <v>1</v>
      </c>
      <c r="K180" s="8" t="s">
        <v>170</v>
      </c>
      <c r="L180" s="112" t="s">
        <v>29</v>
      </c>
      <c r="M180" s="112"/>
      <c r="N180" s="4"/>
      <c r="O180" s="4"/>
      <c r="P180" s="4"/>
      <c r="Q180" s="4"/>
      <c r="R180"/>
    </row>
    <row r="181" spans="1:18">
      <c r="A181" s="6" t="s">
        <v>328</v>
      </c>
      <c r="B181" s="6"/>
      <c r="E181" s="57" t="s">
        <v>329</v>
      </c>
      <c r="G181" t="s">
        <v>27</v>
      </c>
      <c r="H181" s="26">
        <v>0</v>
      </c>
      <c r="I181" s="67" t="s">
        <v>28</v>
      </c>
      <c r="J181" s="29">
        <v>1</v>
      </c>
      <c r="K181" s="8" t="s">
        <v>170</v>
      </c>
      <c r="L181" s="112" t="s">
        <v>29</v>
      </c>
      <c r="M181" s="112"/>
      <c r="N181" s="4"/>
      <c r="O181" s="4"/>
      <c r="P181" s="4"/>
      <c r="Q181" s="4"/>
      <c r="R181"/>
    </row>
    <row r="182" spans="1:18">
      <c r="A182" s="6" t="s">
        <v>330</v>
      </c>
      <c r="E182" s="57" t="s">
        <v>331</v>
      </c>
      <c r="G182" t="s">
        <v>27</v>
      </c>
      <c r="H182" s="26">
        <v>0</v>
      </c>
      <c r="I182" s="67" t="s">
        <v>28</v>
      </c>
      <c r="J182" s="29">
        <v>1</v>
      </c>
      <c r="K182" s="8" t="s">
        <v>170</v>
      </c>
      <c r="L182" s="112" t="s">
        <v>29</v>
      </c>
      <c r="M182" s="112"/>
      <c r="N182" s="4"/>
      <c r="O182" s="4"/>
      <c r="P182" s="4"/>
      <c r="Q182" s="4"/>
      <c r="R182"/>
    </row>
    <row r="183" spans="1:18">
      <c r="A183" s="6" t="s">
        <v>332</v>
      </c>
      <c r="E183" s="57" t="s">
        <v>333</v>
      </c>
      <c r="G183" t="s">
        <v>27</v>
      </c>
      <c r="H183" s="26">
        <v>0</v>
      </c>
      <c r="I183" s="67" t="s">
        <v>28</v>
      </c>
      <c r="J183" s="29">
        <v>1</v>
      </c>
      <c r="K183" s="8" t="s">
        <v>170</v>
      </c>
      <c r="L183" s="112" t="s">
        <v>29</v>
      </c>
      <c r="M183" s="112"/>
      <c r="N183" s="4"/>
      <c r="O183" s="4"/>
      <c r="P183" s="4"/>
      <c r="Q183" s="4"/>
      <c r="R183"/>
    </row>
    <row r="184" spans="1:18" s="15" customFormat="1">
      <c r="A184" s="13" t="s">
        <v>334</v>
      </c>
      <c r="C184" s="13"/>
      <c r="D184" s="13"/>
      <c r="E184" s="56" t="s">
        <v>200</v>
      </c>
      <c r="G184" s="15" t="s">
        <v>27</v>
      </c>
      <c r="H184" s="87">
        <f>SUM(H185:H189)</f>
        <v>0</v>
      </c>
      <c r="I184" s="66" t="s">
        <v>28</v>
      </c>
      <c r="J184" s="32">
        <v>1</v>
      </c>
      <c r="K184" s="19" t="s">
        <v>170</v>
      </c>
      <c r="L184" s="13" t="s">
        <v>29</v>
      </c>
      <c r="M184" s="13"/>
      <c r="N184" s="13"/>
      <c r="O184" s="13"/>
      <c r="P184" s="13"/>
      <c r="Q184" s="13"/>
    </row>
    <row r="185" spans="1:18">
      <c r="A185" s="6" t="s">
        <v>335</v>
      </c>
      <c r="E185" s="57" t="s">
        <v>336</v>
      </c>
      <c r="G185" t="s">
        <v>27</v>
      </c>
      <c r="H185" s="26">
        <v>0</v>
      </c>
      <c r="I185" s="67" t="s">
        <v>28</v>
      </c>
      <c r="J185" s="29">
        <v>1</v>
      </c>
      <c r="K185" s="8" t="s">
        <v>170</v>
      </c>
      <c r="L185" s="112" t="s">
        <v>29</v>
      </c>
      <c r="M185" s="112"/>
      <c r="N185" s="4"/>
      <c r="O185" s="4"/>
      <c r="P185" s="4"/>
      <c r="Q185" s="4"/>
      <c r="R185"/>
    </row>
    <row r="186" spans="1:18">
      <c r="A186" s="6" t="s">
        <v>337</v>
      </c>
      <c r="E186" s="57" t="s">
        <v>338</v>
      </c>
      <c r="G186" t="s">
        <v>27</v>
      </c>
      <c r="H186" s="26">
        <v>0</v>
      </c>
      <c r="I186" s="67" t="s">
        <v>28</v>
      </c>
      <c r="J186" s="29">
        <v>1</v>
      </c>
      <c r="K186" s="8" t="s">
        <v>170</v>
      </c>
      <c r="L186" s="112" t="s">
        <v>29</v>
      </c>
      <c r="M186" s="112"/>
      <c r="N186" s="4"/>
      <c r="O186" s="4"/>
      <c r="P186" s="4"/>
      <c r="Q186" s="4"/>
      <c r="R186"/>
    </row>
    <row r="187" spans="1:18">
      <c r="A187" s="6" t="s">
        <v>339</v>
      </c>
      <c r="B187" s="6"/>
      <c r="E187" s="57" t="s">
        <v>340</v>
      </c>
      <c r="G187" t="s">
        <v>27</v>
      </c>
      <c r="H187" s="26">
        <v>0</v>
      </c>
      <c r="I187" s="67" t="s">
        <v>28</v>
      </c>
      <c r="J187" s="29">
        <v>1</v>
      </c>
      <c r="K187" s="8" t="s">
        <v>170</v>
      </c>
      <c r="L187" s="112" t="s">
        <v>29</v>
      </c>
      <c r="M187" s="112"/>
      <c r="N187" s="4"/>
      <c r="O187" s="4"/>
      <c r="P187" s="4"/>
      <c r="Q187" s="4"/>
      <c r="R187"/>
    </row>
    <row r="188" spans="1:18" s="118" customFormat="1">
      <c r="A188" s="116" t="s">
        <v>341</v>
      </c>
      <c r="B188" s="116"/>
      <c r="C188" s="116"/>
      <c r="D188" s="116"/>
      <c r="E188" s="117" t="s">
        <v>342</v>
      </c>
      <c r="G188" s="118" t="s">
        <v>27</v>
      </c>
      <c r="H188" s="119">
        <v>0</v>
      </c>
      <c r="I188" s="124" t="s">
        <v>28</v>
      </c>
      <c r="J188" s="121">
        <v>1</v>
      </c>
      <c r="K188" s="122" t="s">
        <v>170</v>
      </c>
      <c r="L188" s="116" t="s">
        <v>29</v>
      </c>
      <c r="M188" s="116"/>
      <c r="N188" s="123"/>
      <c r="O188" s="123"/>
      <c r="P188" s="123"/>
      <c r="Q188" s="123"/>
    </row>
    <row r="189" spans="1:18" s="118" customFormat="1">
      <c r="A189" s="116" t="s">
        <v>343</v>
      </c>
      <c r="B189" s="116"/>
      <c r="C189" s="116"/>
      <c r="D189" s="116"/>
      <c r="E189" s="117" t="s">
        <v>344</v>
      </c>
      <c r="G189" s="118" t="s">
        <v>27</v>
      </c>
      <c r="H189" s="119">
        <v>0</v>
      </c>
      <c r="I189" s="124" t="s">
        <v>28</v>
      </c>
      <c r="J189" s="121">
        <v>1</v>
      </c>
      <c r="K189" s="122" t="s">
        <v>170</v>
      </c>
      <c r="L189" s="116" t="s">
        <v>29</v>
      </c>
      <c r="M189" s="116"/>
      <c r="N189" s="123"/>
      <c r="O189" s="123"/>
      <c r="P189" s="123"/>
      <c r="Q189" s="123"/>
    </row>
    <row r="190" spans="1:18" s="15" customFormat="1">
      <c r="A190" s="13" t="s">
        <v>345</v>
      </c>
      <c r="B190" s="15" t="s">
        <v>346</v>
      </c>
      <c r="C190" s="20" t="s">
        <v>347</v>
      </c>
      <c r="D190" s="20" t="s">
        <v>320</v>
      </c>
      <c r="E190" s="15" t="s">
        <v>348</v>
      </c>
      <c r="G190" s="15" t="s">
        <v>27</v>
      </c>
      <c r="H190" s="16" t="s">
        <v>28</v>
      </c>
      <c r="I190" s="87">
        <f>SUM(I191:I192,I194,I198,I199,I200,I206,I215,I193*10)</f>
        <v>0</v>
      </c>
      <c r="J190" s="32">
        <v>1</v>
      </c>
      <c r="K190" s="19" t="s">
        <v>138</v>
      </c>
      <c r="L190" s="13" t="s">
        <v>222</v>
      </c>
      <c r="M190" s="13" t="s">
        <v>72</v>
      </c>
      <c r="N190" s="13"/>
      <c r="O190" s="13"/>
      <c r="P190" s="13"/>
      <c r="Q190" s="13"/>
    </row>
    <row r="191" spans="1:18" s="42" customFormat="1">
      <c r="A191" s="41">
        <v>315</v>
      </c>
      <c r="B191" s="42" t="s">
        <v>65</v>
      </c>
      <c r="C191" s="41">
        <v>1155</v>
      </c>
      <c r="D191" s="41">
        <v>1180</v>
      </c>
      <c r="E191" s="58" t="s">
        <v>349</v>
      </c>
      <c r="F191" s="42" t="s">
        <v>227</v>
      </c>
      <c r="G191" s="42" t="s">
        <v>27</v>
      </c>
      <c r="H191" s="43" t="s">
        <v>28</v>
      </c>
      <c r="I191" s="26">
        <v>0</v>
      </c>
      <c r="J191" s="53"/>
      <c r="K191" s="46"/>
      <c r="L191" s="47"/>
      <c r="M191" s="47" t="s">
        <v>72</v>
      </c>
      <c r="N191" s="47" t="s">
        <v>72</v>
      </c>
      <c r="O191" s="47" t="s">
        <v>225</v>
      </c>
      <c r="P191" s="47"/>
      <c r="Q191" s="47" t="s">
        <v>72</v>
      </c>
    </row>
    <row r="192" spans="1:18" s="42" customFormat="1" ht="28.9">
      <c r="A192" s="41">
        <v>316</v>
      </c>
      <c r="B192" s="42" t="s">
        <v>65</v>
      </c>
      <c r="C192" s="41">
        <v>1167</v>
      </c>
      <c r="D192" s="41">
        <v>1193</v>
      </c>
      <c r="E192" s="81" t="s">
        <v>350</v>
      </c>
      <c r="F192" s="42" t="s">
        <v>227</v>
      </c>
      <c r="G192" s="42" t="s">
        <v>27</v>
      </c>
      <c r="H192" s="43" t="s">
        <v>28</v>
      </c>
      <c r="I192" s="26">
        <v>0</v>
      </c>
      <c r="J192" s="53"/>
      <c r="K192" s="46"/>
      <c r="L192" s="47"/>
      <c r="M192" s="47" t="s">
        <v>72</v>
      </c>
      <c r="N192" s="47" t="s">
        <v>72</v>
      </c>
      <c r="O192" s="47" t="s">
        <v>225</v>
      </c>
      <c r="P192" s="47"/>
      <c r="Q192" s="47" t="s">
        <v>72</v>
      </c>
    </row>
    <row r="193" spans="1:17" s="105" customFormat="1" ht="15">
      <c r="A193" s="103"/>
      <c r="B193" s="105" t="s">
        <v>65</v>
      </c>
      <c r="C193" s="103">
        <v>1176</v>
      </c>
      <c r="D193" s="103">
        <v>1205</v>
      </c>
      <c r="E193" s="142" t="s">
        <v>351</v>
      </c>
      <c r="F193" s="105" t="s">
        <v>227</v>
      </c>
      <c r="G193" s="105" t="s">
        <v>27</v>
      </c>
      <c r="H193" s="143" t="s">
        <v>28</v>
      </c>
      <c r="I193" s="140">
        <v>0</v>
      </c>
      <c r="J193" s="141">
        <v>1</v>
      </c>
      <c r="K193" s="108" t="s">
        <v>170</v>
      </c>
      <c r="L193" s="101" t="s">
        <v>352</v>
      </c>
      <c r="M193" s="109" t="s">
        <v>72</v>
      </c>
      <c r="N193" s="101" t="s">
        <v>72</v>
      </c>
      <c r="O193" s="101" t="s">
        <v>225</v>
      </c>
      <c r="P193" s="101"/>
      <c r="Q193" s="101"/>
    </row>
    <row r="194" spans="1:17" s="42" customFormat="1">
      <c r="A194" s="41">
        <v>317</v>
      </c>
      <c r="B194" s="42" t="s">
        <v>65</v>
      </c>
      <c r="C194" s="41" t="s">
        <v>353</v>
      </c>
      <c r="D194" s="41" t="s">
        <v>354</v>
      </c>
      <c r="E194" s="58" t="s">
        <v>355</v>
      </c>
      <c r="F194" s="42" t="s">
        <v>227</v>
      </c>
      <c r="G194" s="42" t="s">
        <v>27</v>
      </c>
      <c r="H194" s="43" t="s">
        <v>28</v>
      </c>
      <c r="I194" s="26">
        <v>0</v>
      </c>
      <c r="J194" s="53"/>
      <c r="K194" s="46"/>
      <c r="L194" s="47"/>
      <c r="M194" s="47" t="s">
        <v>72</v>
      </c>
      <c r="N194" s="47" t="s">
        <v>72</v>
      </c>
      <c r="O194" s="47" t="s">
        <v>225</v>
      </c>
      <c r="P194" s="47"/>
      <c r="Q194" s="47" t="s">
        <v>72</v>
      </c>
    </row>
    <row r="195" spans="1:17" s="42" customFormat="1">
      <c r="A195" s="41">
        <v>318</v>
      </c>
      <c r="B195" s="42" t="s">
        <v>65</v>
      </c>
      <c r="C195" s="41"/>
      <c r="D195" s="41"/>
      <c r="E195" s="60" t="s">
        <v>356</v>
      </c>
      <c r="F195" s="42" t="s">
        <v>227</v>
      </c>
      <c r="G195" s="42" t="s">
        <v>27</v>
      </c>
      <c r="H195" s="43" t="s">
        <v>28</v>
      </c>
      <c r="I195" s="43" t="s">
        <v>28</v>
      </c>
      <c r="J195" s="53"/>
      <c r="K195" s="46"/>
      <c r="L195" s="47"/>
      <c r="M195" s="47"/>
      <c r="N195" s="47" t="s">
        <v>72</v>
      </c>
      <c r="O195" s="47" t="s">
        <v>225</v>
      </c>
      <c r="P195" s="47"/>
      <c r="Q195" s="47" t="s">
        <v>72</v>
      </c>
    </row>
    <row r="196" spans="1:17" s="42" customFormat="1">
      <c r="A196" s="41">
        <v>319</v>
      </c>
      <c r="B196" s="42" t="s">
        <v>65</v>
      </c>
      <c r="C196" s="41"/>
      <c r="D196" s="41"/>
      <c r="E196" s="60" t="s">
        <v>357</v>
      </c>
      <c r="F196" s="42" t="s">
        <v>227</v>
      </c>
      <c r="G196" s="42" t="s">
        <v>27</v>
      </c>
      <c r="H196" s="43" t="s">
        <v>28</v>
      </c>
      <c r="I196" s="43" t="s">
        <v>28</v>
      </c>
      <c r="J196" s="53"/>
      <c r="K196" s="46"/>
      <c r="L196" s="47"/>
      <c r="M196" s="47"/>
      <c r="N196" s="47" t="s">
        <v>72</v>
      </c>
      <c r="O196" s="47" t="s">
        <v>225</v>
      </c>
      <c r="P196" s="47"/>
      <c r="Q196" s="47" t="s">
        <v>72</v>
      </c>
    </row>
    <row r="197" spans="1:17" s="42" customFormat="1">
      <c r="A197" s="41">
        <v>320</v>
      </c>
      <c r="B197" s="42" t="s">
        <v>65</v>
      </c>
      <c r="C197" s="41"/>
      <c r="D197" s="41"/>
      <c r="E197" s="60" t="s">
        <v>358</v>
      </c>
      <c r="F197" s="42" t="s">
        <v>227</v>
      </c>
      <c r="G197" s="42" t="s">
        <v>27</v>
      </c>
      <c r="H197" s="43" t="s">
        <v>28</v>
      </c>
      <c r="I197" s="43" t="s">
        <v>28</v>
      </c>
      <c r="J197" s="53"/>
      <c r="K197" s="46"/>
      <c r="L197" s="47"/>
      <c r="M197" s="47"/>
      <c r="N197" s="47" t="s">
        <v>72</v>
      </c>
      <c r="O197" s="47" t="s">
        <v>225</v>
      </c>
      <c r="P197" s="47"/>
      <c r="Q197" s="47" t="s">
        <v>72</v>
      </c>
    </row>
    <row r="198" spans="1:17" s="42" customFormat="1">
      <c r="A198" s="41">
        <v>321</v>
      </c>
      <c r="B198" s="42" t="s">
        <v>65</v>
      </c>
      <c r="C198" s="41">
        <v>1337</v>
      </c>
      <c r="D198" s="41">
        <v>1367</v>
      </c>
      <c r="E198" s="58" t="s">
        <v>359</v>
      </c>
      <c r="F198" s="42" t="s">
        <v>227</v>
      </c>
      <c r="G198" s="42" t="s">
        <v>27</v>
      </c>
      <c r="H198" s="43" t="s">
        <v>28</v>
      </c>
      <c r="I198" s="26">
        <v>0</v>
      </c>
      <c r="J198" s="53"/>
      <c r="K198" s="46"/>
      <c r="L198" s="47"/>
      <c r="M198" s="47" t="s">
        <v>72</v>
      </c>
      <c r="N198" s="47" t="s">
        <v>72</v>
      </c>
      <c r="O198" s="47" t="s">
        <v>225</v>
      </c>
      <c r="P198" s="47"/>
      <c r="Q198" s="47" t="s">
        <v>72</v>
      </c>
    </row>
    <row r="199" spans="1:17" s="42" customFormat="1">
      <c r="A199" s="41">
        <v>322</v>
      </c>
      <c r="B199" s="42" t="s">
        <v>65</v>
      </c>
      <c r="C199" s="41">
        <v>1351</v>
      </c>
      <c r="D199" s="41">
        <v>1383</v>
      </c>
      <c r="E199" s="58" t="s">
        <v>360</v>
      </c>
      <c r="F199" s="42" t="s">
        <v>227</v>
      </c>
      <c r="G199" s="42" t="s">
        <v>27</v>
      </c>
      <c r="H199" s="43" t="s">
        <v>28</v>
      </c>
      <c r="I199" s="26">
        <v>0</v>
      </c>
      <c r="J199" s="53"/>
      <c r="K199" s="46"/>
      <c r="L199" s="47"/>
      <c r="M199" s="47" t="s">
        <v>72</v>
      </c>
      <c r="N199" s="47" t="s">
        <v>72</v>
      </c>
      <c r="O199" s="47" t="s">
        <v>225</v>
      </c>
      <c r="P199" s="47"/>
      <c r="Q199" s="47" t="s">
        <v>72</v>
      </c>
    </row>
    <row r="200" spans="1:17" s="42" customFormat="1">
      <c r="A200" s="41">
        <v>323</v>
      </c>
      <c r="B200" s="42" t="s">
        <v>65</v>
      </c>
      <c r="C200" s="41">
        <v>1367</v>
      </c>
      <c r="D200" s="41">
        <v>1400</v>
      </c>
      <c r="E200" s="58" t="s">
        <v>361</v>
      </c>
      <c r="F200" s="42" t="s">
        <v>227</v>
      </c>
      <c r="G200" s="42" t="s">
        <v>27</v>
      </c>
      <c r="H200" s="43" t="s">
        <v>28</v>
      </c>
      <c r="I200" s="26">
        <v>0</v>
      </c>
      <c r="J200" s="53"/>
      <c r="K200" s="46"/>
      <c r="L200" s="47"/>
      <c r="M200" s="47" t="s">
        <v>72</v>
      </c>
      <c r="N200" s="47" t="s">
        <v>72</v>
      </c>
      <c r="O200" s="47" t="s">
        <v>225</v>
      </c>
      <c r="P200" s="47"/>
      <c r="Q200" s="47" t="s">
        <v>72</v>
      </c>
    </row>
    <row r="201" spans="1:17" s="42" customFormat="1">
      <c r="A201" s="41">
        <v>324</v>
      </c>
      <c r="B201" s="42" t="s">
        <v>65</v>
      </c>
      <c r="C201" s="41"/>
      <c r="D201" s="41"/>
      <c r="E201" s="60" t="s">
        <v>362</v>
      </c>
      <c r="F201" s="42" t="s">
        <v>227</v>
      </c>
      <c r="G201" s="42" t="s">
        <v>27</v>
      </c>
      <c r="H201" s="43" t="s">
        <v>28</v>
      </c>
      <c r="I201" s="43" t="s">
        <v>28</v>
      </c>
      <c r="J201" s="53"/>
      <c r="K201" s="46"/>
      <c r="L201" s="47"/>
      <c r="M201" s="47"/>
      <c r="N201" s="47" t="s">
        <v>72</v>
      </c>
      <c r="O201" s="47" t="s">
        <v>225</v>
      </c>
      <c r="P201" s="47"/>
      <c r="Q201" s="47" t="s">
        <v>72</v>
      </c>
    </row>
    <row r="202" spans="1:17" s="42" customFormat="1">
      <c r="A202" s="41">
        <v>325</v>
      </c>
      <c r="B202" s="42" t="s">
        <v>65</v>
      </c>
      <c r="C202" s="41"/>
      <c r="D202" s="41"/>
      <c r="E202" s="60" t="s">
        <v>363</v>
      </c>
      <c r="F202" s="42" t="s">
        <v>227</v>
      </c>
      <c r="G202" s="42" t="s">
        <v>27</v>
      </c>
      <c r="H202" s="43" t="s">
        <v>28</v>
      </c>
      <c r="I202" s="43" t="s">
        <v>28</v>
      </c>
      <c r="J202" s="53"/>
      <c r="K202" s="46"/>
      <c r="L202" s="47"/>
      <c r="M202" s="47"/>
      <c r="N202" s="47" t="s">
        <v>72</v>
      </c>
      <c r="O202" s="47" t="s">
        <v>225</v>
      </c>
      <c r="P202" s="47"/>
      <c r="Q202" s="47" t="s">
        <v>72</v>
      </c>
    </row>
    <row r="203" spans="1:17" s="42" customFormat="1">
      <c r="A203" s="41">
        <v>326</v>
      </c>
      <c r="B203" s="42" t="s">
        <v>65</v>
      </c>
      <c r="C203" s="41"/>
      <c r="D203" s="41"/>
      <c r="E203" s="60" t="s">
        <v>364</v>
      </c>
      <c r="F203" s="42" t="s">
        <v>227</v>
      </c>
      <c r="G203" s="42" t="s">
        <v>27</v>
      </c>
      <c r="H203" s="43" t="s">
        <v>28</v>
      </c>
      <c r="I203" s="43" t="s">
        <v>28</v>
      </c>
      <c r="J203" s="53"/>
      <c r="K203" s="46"/>
      <c r="L203" s="47"/>
      <c r="M203" s="47"/>
      <c r="N203" s="47" t="s">
        <v>72</v>
      </c>
      <c r="O203" s="47" t="s">
        <v>225</v>
      </c>
      <c r="P203" s="47"/>
      <c r="Q203" s="47" t="s">
        <v>72</v>
      </c>
    </row>
    <row r="204" spans="1:17" s="42" customFormat="1">
      <c r="A204" s="41">
        <v>327</v>
      </c>
      <c r="B204" s="42" t="s">
        <v>65</v>
      </c>
      <c r="C204" s="41"/>
      <c r="D204" s="41"/>
      <c r="E204" s="60" t="s">
        <v>365</v>
      </c>
      <c r="F204" s="42" t="s">
        <v>227</v>
      </c>
      <c r="G204" s="42" t="s">
        <v>27</v>
      </c>
      <c r="H204" s="43" t="s">
        <v>28</v>
      </c>
      <c r="I204" s="43" t="s">
        <v>28</v>
      </c>
      <c r="J204" s="53"/>
      <c r="K204" s="46"/>
      <c r="L204" s="47"/>
      <c r="M204" s="47"/>
      <c r="N204" s="47" t="s">
        <v>72</v>
      </c>
      <c r="O204" s="47" t="s">
        <v>225</v>
      </c>
      <c r="P204" s="47"/>
      <c r="Q204" s="47" t="s">
        <v>72</v>
      </c>
    </row>
    <row r="205" spans="1:17" s="42" customFormat="1">
      <c r="A205" s="41">
        <v>328</v>
      </c>
      <c r="B205" s="42" t="s">
        <v>65</v>
      </c>
      <c r="C205" s="41"/>
      <c r="D205" s="41"/>
      <c r="E205" s="60" t="s">
        <v>366</v>
      </c>
      <c r="F205" s="42" t="s">
        <v>227</v>
      </c>
      <c r="G205" s="42" t="s">
        <v>27</v>
      </c>
      <c r="H205" s="43" t="s">
        <v>28</v>
      </c>
      <c r="I205" s="43" t="s">
        <v>28</v>
      </c>
      <c r="J205" s="53"/>
      <c r="K205" s="46"/>
      <c r="L205" s="47"/>
      <c r="M205" s="47"/>
      <c r="N205" s="47" t="s">
        <v>72</v>
      </c>
      <c r="O205" s="47" t="s">
        <v>225</v>
      </c>
      <c r="P205" s="47"/>
      <c r="Q205" s="47" t="s">
        <v>72</v>
      </c>
    </row>
    <row r="206" spans="1:17" s="42" customFormat="1">
      <c r="A206" s="41">
        <v>329</v>
      </c>
      <c r="B206" s="42" t="s">
        <v>65</v>
      </c>
      <c r="C206" s="41">
        <v>1378</v>
      </c>
      <c r="D206" s="41">
        <v>1410</v>
      </c>
      <c r="E206" s="58" t="s">
        <v>367</v>
      </c>
      <c r="F206" s="42" t="s">
        <v>227</v>
      </c>
      <c r="G206" s="42" t="s">
        <v>27</v>
      </c>
      <c r="H206" s="43" t="s">
        <v>28</v>
      </c>
      <c r="I206" s="26">
        <v>0</v>
      </c>
      <c r="J206" s="53"/>
      <c r="K206" s="46"/>
      <c r="L206" s="47"/>
      <c r="M206" s="47" t="s">
        <v>72</v>
      </c>
      <c r="N206" s="47" t="s">
        <v>72</v>
      </c>
      <c r="O206" s="47" t="s">
        <v>225</v>
      </c>
      <c r="P206" s="47"/>
      <c r="Q206" s="47" t="s">
        <v>72</v>
      </c>
    </row>
    <row r="207" spans="1:17" s="42" customFormat="1">
      <c r="A207" s="41">
        <v>330</v>
      </c>
      <c r="B207" s="42" t="s">
        <v>65</v>
      </c>
      <c r="C207" s="41"/>
      <c r="D207" s="41"/>
      <c r="E207" s="60" t="s">
        <v>362</v>
      </c>
      <c r="F207" s="42" t="s">
        <v>227</v>
      </c>
      <c r="G207" s="42" t="s">
        <v>27</v>
      </c>
      <c r="H207" s="43" t="s">
        <v>28</v>
      </c>
      <c r="I207" s="43" t="s">
        <v>28</v>
      </c>
      <c r="J207" s="53"/>
      <c r="K207" s="46"/>
      <c r="L207" s="47"/>
      <c r="M207" s="47"/>
      <c r="N207" s="47" t="s">
        <v>72</v>
      </c>
      <c r="O207" s="47" t="s">
        <v>225</v>
      </c>
      <c r="P207" s="47"/>
      <c r="Q207" s="47" t="s">
        <v>72</v>
      </c>
    </row>
    <row r="208" spans="1:17" s="42" customFormat="1">
      <c r="A208" s="41">
        <v>331</v>
      </c>
      <c r="B208" s="42" t="s">
        <v>65</v>
      </c>
      <c r="C208" s="41"/>
      <c r="D208" s="41"/>
      <c r="E208" s="60" t="s">
        <v>363</v>
      </c>
      <c r="F208" s="42" t="s">
        <v>227</v>
      </c>
      <c r="G208" s="42" t="s">
        <v>27</v>
      </c>
      <c r="H208" s="43" t="s">
        <v>28</v>
      </c>
      <c r="I208" s="43" t="s">
        <v>28</v>
      </c>
      <c r="J208" s="53"/>
      <c r="K208" s="46"/>
      <c r="L208" s="47"/>
      <c r="M208" s="47"/>
      <c r="N208" s="47" t="s">
        <v>72</v>
      </c>
      <c r="O208" s="47" t="s">
        <v>225</v>
      </c>
      <c r="P208" s="47"/>
      <c r="Q208" s="47" t="s">
        <v>72</v>
      </c>
    </row>
    <row r="209" spans="1:18" s="42" customFormat="1">
      <c r="A209" s="41">
        <v>332</v>
      </c>
      <c r="B209" s="42" t="s">
        <v>65</v>
      </c>
      <c r="C209" s="41"/>
      <c r="D209" s="41"/>
      <c r="E209" s="60" t="s">
        <v>364</v>
      </c>
      <c r="F209" s="42" t="s">
        <v>227</v>
      </c>
      <c r="G209" s="42" t="s">
        <v>27</v>
      </c>
      <c r="H209" s="43" t="s">
        <v>28</v>
      </c>
      <c r="I209" s="43" t="s">
        <v>28</v>
      </c>
      <c r="J209" s="53"/>
      <c r="K209" s="46"/>
      <c r="L209" s="47"/>
      <c r="M209" s="47"/>
      <c r="N209" s="47" t="s">
        <v>72</v>
      </c>
      <c r="O209" s="47" t="s">
        <v>225</v>
      </c>
      <c r="P209" s="47"/>
      <c r="Q209" s="47" t="s">
        <v>72</v>
      </c>
    </row>
    <row r="210" spans="1:18" s="42" customFormat="1">
      <c r="A210" s="41">
        <v>333</v>
      </c>
      <c r="B210" s="42" t="s">
        <v>65</v>
      </c>
      <c r="C210" s="41"/>
      <c r="D210" s="41"/>
      <c r="E210" s="60" t="s">
        <v>365</v>
      </c>
      <c r="F210" s="42" t="s">
        <v>227</v>
      </c>
      <c r="G210" s="42" t="s">
        <v>27</v>
      </c>
      <c r="H210" s="43" t="s">
        <v>28</v>
      </c>
      <c r="I210" s="43" t="s">
        <v>28</v>
      </c>
      <c r="J210" s="53"/>
      <c r="K210" s="46"/>
      <c r="L210" s="47"/>
      <c r="M210" s="47"/>
      <c r="N210" s="47" t="s">
        <v>72</v>
      </c>
      <c r="O210" s="47" t="s">
        <v>225</v>
      </c>
      <c r="P210" s="47"/>
      <c r="Q210" s="47" t="s">
        <v>72</v>
      </c>
    </row>
    <row r="211" spans="1:18" s="42" customFormat="1">
      <c r="A211" s="41">
        <v>334</v>
      </c>
      <c r="B211" s="42" t="s">
        <v>65</v>
      </c>
      <c r="C211" s="41"/>
      <c r="D211" s="41"/>
      <c r="E211" s="60" t="s">
        <v>366</v>
      </c>
      <c r="F211" s="42" t="s">
        <v>227</v>
      </c>
      <c r="G211" s="42" t="s">
        <v>27</v>
      </c>
      <c r="H211" s="43" t="s">
        <v>28</v>
      </c>
      <c r="I211" s="43" t="s">
        <v>28</v>
      </c>
      <c r="J211" s="53"/>
      <c r="K211" s="46"/>
      <c r="L211" s="47"/>
      <c r="M211" s="47"/>
      <c r="N211" s="47" t="s">
        <v>72</v>
      </c>
      <c r="O211" s="47" t="s">
        <v>225</v>
      </c>
      <c r="P211" s="47"/>
      <c r="Q211" s="47" t="s">
        <v>72</v>
      </c>
    </row>
    <row r="212" spans="1:18" s="42" customFormat="1">
      <c r="A212" s="41">
        <v>335</v>
      </c>
      <c r="B212" s="42" t="s">
        <v>65</v>
      </c>
      <c r="C212" s="41"/>
      <c r="D212" s="41"/>
      <c r="E212" s="60" t="s">
        <v>368</v>
      </c>
      <c r="F212" s="42" t="s">
        <v>227</v>
      </c>
      <c r="G212" s="42" t="s">
        <v>27</v>
      </c>
      <c r="H212" s="43" t="s">
        <v>28</v>
      </c>
      <c r="I212" s="43" t="s">
        <v>28</v>
      </c>
      <c r="J212" s="53"/>
      <c r="K212" s="46"/>
      <c r="L212" s="47"/>
      <c r="M212" s="47"/>
      <c r="N212" s="47" t="s">
        <v>72</v>
      </c>
      <c r="O212" s="47" t="s">
        <v>225</v>
      </c>
      <c r="P212" s="47"/>
      <c r="Q212" s="47" t="s">
        <v>72</v>
      </c>
    </row>
    <row r="213" spans="1:18" s="42" customFormat="1">
      <c r="A213" s="41">
        <v>336</v>
      </c>
      <c r="B213" s="42" t="s">
        <v>65</v>
      </c>
      <c r="C213" s="41"/>
      <c r="D213" s="41"/>
      <c r="E213" s="60" t="s">
        <v>369</v>
      </c>
      <c r="F213" s="42" t="s">
        <v>227</v>
      </c>
      <c r="G213" s="42" t="s">
        <v>27</v>
      </c>
      <c r="H213" s="43" t="s">
        <v>28</v>
      </c>
      <c r="I213" s="43" t="s">
        <v>28</v>
      </c>
      <c r="J213" s="53"/>
      <c r="K213" s="46"/>
      <c r="L213" s="47"/>
      <c r="M213" s="47"/>
      <c r="N213" s="47" t="s">
        <v>72</v>
      </c>
      <c r="O213" s="47" t="s">
        <v>225</v>
      </c>
      <c r="P213" s="47"/>
      <c r="Q213" s="47" t="s">
        <v>72</v>
      </c>
    </row>
    <row r="214" spans="1:18" s="42" customFormat="1">
      <c r="A214" s="41">
        <v>337</v>
      </c>
      <c r="B214" s="42" t="s">
        <v>65</v>
      </c>
      <c r="C214" s="41"/>
      <c r="D214" s="41"/>
      <c r="E214" s="60" t="s">
        <v>370</v>
      </c>
      <c r="F214" s="42" t="s">
        <v>227</v>
      </c>
      <c r="G214" s="42" t="s">
        <v>27</v>
      </c>
      <c r="H214" s="43" t="s">
        <v>28</v>
      </c>
      <c r="I214" s="43" t="s">
        <v>28</v>
      </c>
      <c r="J214" s="53"/>
      <c r="K214" s="46"/>
      <c r="L214" s="47"/>
      <c r="M214" s="47"/>
      <c r="N214" s="47" t="s">
        <v>72</v>
      </c>
      <c r="O214" s="47" t="s">
        <v>225</v>
      </c>
      <c r="P214" s="47"/>
      <c r="Q214" s="47" t="s">
        <v>72</v>
      </c>
    </row>
    <row r="215" spans="1:18" s="42" customFormat="1">
      <c r="A215" s="41">
        <v>338</v>
      </c>
      <c r="B215" s="42" t="s">
        <v>65</v>
      </c>
      <c r="C215" s="41">
        <v>1404</v>
      </c>
      <c r="D215" s="41">
        <v>1437</v>
      </c>
      <c r="E215" s="58" t="s">
        <v>371</v>
      </c>
      <c r="F215" s="42" t="s">
        <v>227</v>
      </c>
      <c r="G215" s="42" t="s">
        <v>27</v>
      </c>
      <c r="H215" s="43" t="s">
        <v>28</v>
      </c>
      <c r="I215" s="26">
        <v>0</v>
      </c>
      <c r="J215" s="53"/>
      <c r="K215" s="46"/>
      <c r="L215" s="47"/>
      <c r="M215" s="47" t="s">
        <v>72</v>
      </c>
      <c r="N215" s="47" t="s">
        <v>72</v>
      </c>
      <c r="O215" s="47" t="s">
        <v>225</v>
      </c>
      <c r="P215" s="47"/>
      <c r="Q215" s="47" t="s">
        <v>72</v>
      </c>
    </row>
    <row r="216" spans="1:18">
      <c r="H216" s="9"/>
      <c r="I216" s="5"/>
      <c r="J216" s="29"/>
      <c r="K216" s="8"/>
      <c r="L216" s="4"/>
      <c r="M216" s="4"/>
      <c r="N216" s="4"/>
      <c r="O216" s="4"/>
      <c r="P216" s="4"/>
      <c r="Q216" s="4"/>
      <c r="R216"/>
    </row>
    <row r="217" spans="1:18" s="21" customFormat="1">
      <c r="A217" s="23">
        <v>400</v>
      </c>
      <c r="C217" s="23" t="s">
        <v>372</v>
      </c>
      <c r="D217" s="23" t="s">
        <v>373</v>
      </c>
      <c r="E217" s="21" t="s">
        <v>374</v>
      </c>
      <c r="H217" s="86">
        <f>SUM(H218:H239)</f>
        <v>0</v>
      </c>
      <c r="I217" s="90" t="s">
        <v>28</v>
      </c>
      <c r="J217" s="34"/>
      <c r="K217" s="24"/>
      <c r="L217" s="23" t="s">
        <v>29</v>
      </c>
      <c r="M217" s="23"/>
      <c r="N217" s="23"/>
      <c r="O217" s="23"/>
      <c r="P217" s="23"/>
      <c r="Q217" s="23"/>
    </row>
    <row r="218" spans="1:18">
      <c r="A218" s="6">
        <v>401</v>
      </c>
      <c r="B218" t="s">
        <v>65</v>
      </c>
      <c r="C218" s="6">
        <v>1425</v>
      </c>
      <c r="D218" s="6">
        <v>1458</v>
      </c>
      <c r="E218" t="s">
        <v>375</v>
      </c>
      <c r="G218" t="s">
        <v>27</v>
      </c>
      <c r="H218" s="26">
        <v>0</v>
      </c>
      <c r="I218" s="67" t="s">
        <v>28</v>
      </c>
      <c r="J218" s="29">
        <v>1</v>
      </c>
      <c r="K218" s="8" t="s">
        <v>170</v>
      </c>
      <c r="L218" s="112" t="s">
        <v>29</v>
      </c>
      <c r="M218" s="112"/>
      <c r="N218" s="4"/>
      <c r="O218" s="4"/>
      <c r="P218" s="4"/>
      <c r="Q218" s="4"/>
      <c r="R218"/>
    </row>
    <row r="219" spans="1:18">
      <c r="A219" s="6">
        <v>402</v>
      </c>
      <c r="B219" t="s">
        <v>65</v>
      </c>
      <c r="C219" s="6">
        <v>1437</v>
      </c>
      <c r="D219" s="6">
        <v>1471</v>
      </c>
      <c r="E219" t="s">
        <v>376</v>
      </c>
      <c r="F219" t="s">
        <v>224</v>
      </c>
      <c r="G219" t="s">
        <v>27</v>
      </c>
      <c r="H219" s="26">
        <v>0</v>
      </c>
      <c r="I219" s="67" t="s">
        <v>28</v>
      </c>
      <c r="J219" s="29">
        <v>1</v>
      </c>
      <c r="K219" s="8" t="s">
        <v>170</v>
      </c>
      <c r="L219" s="112" t="s">
        <v>29</v>
      </c>
      <c r="M219" s="112"/>
      <c r="N219" s="4"/>
      <c r="O219" s="4"/>
      <c r="P219" s="4"/>
      <c r="Q219" s="4"/>
      <c r="R219"/>
    </row>
    <row r="220" spans="1:18">
      <c r="A220" s="6">
        <v>403</v>
      </c>
      <c r="B220" t="s">
        <v>65</v>
      </c>
      <c r="C220" s="6">
        <v>1442</v>
      </c>
      <c r="D220" s="6">
        <v>1476</v>
      </c>
      <c r="E220" t="s">
        <v>377</v>
      </c>
      <c r="F220" t="s">
        <v>224</v>
      </c>
      <c r="G220" t="s">
        <v>27</v>
      </c>
      <c r="H220" s="26">
        <v>0</v>
      </c>
      <c r="I220" s="67" t="s">
        <v>28</v>
      </c>
      <c r="J220" s="29">
        <v>1</v>
      </c>
      <c r="K220" s="8" t="s">
        <v>170</v>
      </c>
      <c r="L220" s="112" t="s">
        <v>29</v>
      </c>
      <c r="M220" s="112"/>
      <c r="N220" s="4"/>
      <c r="O220" s="4"/>
      <c r="P220" s="4"/>
      <c r="Q220" s="4"/>
      <c r="R220"/>
    </row>
    <row r="221" spans="1:18">
      <c r="A221" s="6">
        <v>404</v>
      </c>
      <c r="B221" t="s">
        <v>65</v>
      </c>
      <c r="C221" s="6">
        <v>1448</v>
      </c>
      <c r="D221" s="6">
        <v>1482</v>
      </c>
      <c r="E221" t="s">
        <v>378</v>
      </c>
      <c r="F221" t="s">
        <v>224</v>
      </c>
      <c r="G221" t="s">
        <v>27</v>
      </c>
      <c r="H221" s="26">
        <v>0</v>
      </c>
      <c r="I221" s="67" t="s">
        <v>28</v>
      </c>
      <c r="J221" s="29">
        <v>1</v>
      </c>
      <c r="K221" s="8" t="s">
        <v>170</v>
      </c>
      <c r="L221" s="112" t="s">
        <v>29</v>
      </c>
      <c r="M221" s="112"/>
      <c r="N221" s="4"/>
      <c r="O221" s="4"/>
      <c r="P221" s="4"/>
      <c r="Q221" s="4"/>
      <c r="R221"/>
    </row>
    <row r="222" spans="1:18">
      <c r="A222" s="6">
        <v>405</v>
      </c>
      <c r="B222" t="s">
        <v>65</v>
      </c>
      <c r="C222" s="6">
        <v>1453</v>
      </c>
      <c r="D222" s="6">
        <v>1487</v>
      </c>
      <c r="E222" t="s">
        <v>379</v>
      </c>
      <c r="F222" t="s">
        <v>224</v>
      </c>
      <c r="G222" t="s">
        <v>27</v>
      </c>
      <c r="H222" s="26">
        <v>0</v>
      </c>
      <c r="I222" s="67" t="s">
        <v>28</v>
      </c>
      <c r="J222" s="29">
        <v>1</v>
      </c>
      <c r="K222" s="8" t="s">
        <v>170</v>
      </c>
      <c r="L222" s="112" t="s">
        <v>29</v>
      </c>
      <c r="M222" s="112"/>
      <c r="N222" s="4"/>
      <c r="O222" s="4"/>
      <c r="P222" s="4"/>
      <c r="Q222" s="4"/>
      <c r="R222"/>
    </row>
    <row r="223" spans="1:18">
      <c r="A223" s="6">
        <v>406</v>
      </c>
      <c r="B223" t="s">
        <v>65</v>
      </c>
      <c r="C223" s="6">
        <v>1476</v>
      </c>
      <c r="D223" s="6">
        <v>1514</v>
      </c>
      <c r="E223" t="s">
        <v>380</v>
      </c>
      <c r="F223" t="s">
        <v>227</v>
      </c>
      <c r="G223" t="s">
        <v>27</v>
      </c>
      <c r="H223" s="26">
        <v>0</v>
      </c>
      <c r="I223" s="67" t="s">
        <v>28</v>
      </c>
      <c r="J223" s="29">
        <v>1</v>
      </c>
      <c r="K223" s="8" t="s">
        <v>170</v>
      </c>
      <c r="L223" s="112" t="s">
        <v>29</v>
      </c>
      <c r="M223" s="112"/>
      <c r="N223" s="4"/>
      <c r="O223" s="4"/>
      <c r="P223" s="4"/>
      <c r="Q223" s="4"/>
      <c r="R223"/>
    </row>
    <row r="224" spans="1:18">
      <c r="A224" s="6">
        <v>407</v>
      </c>
      <c r="B224" t="s">
        <v>65</v>
      </c>
      <c r="C224" s="6">
        <v>1480</v>
      </c>
      <c r="D224" s="6">
        <v>1518</v>
      </c>
      <c r="E224" t="s">
        <v>381</v>
      </c>
      <c r="F224" t="s">
        <v>224</v>
      </c>
      <c r="G224" t="s">
        <v>27</v>
      </c>
      <c r="H224" s="26">
        <v>0</v>
      </c>
      <c r="I224" s="67" t="s">
        <v>28</v>
      </c>
      <c r="J224" s="29">
        <v>1</v>
      </c>
      <c r="K224" s="8" t="s">
        <v>170</v>
      </c>
      <c r="L224" s="112" t="s">
        <v>29</v>
      </c>
      <c r="M224" s="112"/>
      <c r="N224" s="4"/>
      <c r="O224" s="4"/>
      <c r="P224" s="4"/>
      <c r="Q224" s="4"/>
      <c r="R224"/>
    </row>
    <row r="225" spans="1:18">
      <c r="A225" s="6">
        <v>408</v>
      </c>
      <c r="B225" t="s">
        <v>65</v>
      </c>
      <c r="C225" s="6">
        <v>1483</v>
      </c>
      <c r="D225" s="6">
        <v>1521</v>
      </c>
      <c r="E225" t="s">
        <v>382</v>
      </c>
      <c r="F225" t="s">
        <v>224</v>
      </c>
      <c r="G225" t="s">
        <v>27</v>
      </c>
      <c r="H225" s="26">
        <v>0</v>
      </c>
      <c r="I225" s="67" t="s">
        <v>28</v>
      </c>
      <c r="J225" s="29">
        <v>1</v>
      </c>
      <c r="K225" s="8" t="s">
        <v>170</v>
      </c>
      <c r="L225" s="112" t="s">
        <v>29</v>
      </c>
      <c r="M225" s="112"/>
      <c r="N225" s="4"/>
      <c r="O225" s="4"/>
      <c r="P225" s="4"/>
      <c r="Q225" s="4"/>
      <c r="R225"/>
    </row>
    <row r="226" spans="1:18">
      <c r="A226" s="6">
        <v>409</v>
      </c>
      <c r="B226" t="s">
        <v>65</v>
      </c>
      <c r="C226" s="6">
        <v>1487</v>
      </c>
      <c r="D226" s="6">
        <v>1525</v>
      </c>
      <c r="E226" t="s">
        <v>383</v>
      </c>
      <c r="F226" t="s">
        <v>224</v>
      </c>
      <c r="G226" t="s">
        <v>27</v>
      </c>
      <c r="H226" s="26">
        <v>0</v>
      </c>
      <c r="I226" s="67" t="s">
        <v>28</v>
      </c>
      <c r="J226" s="29">
        <v>1</v>
      </c>
      <c r="K226" s="8" t="s">
        <v>170</v>
      </c>
      <c r="L226" s="112" t="s">
        <v>29</v>
      </c>
      <c r="M226" s="112"/>
      <c r="N226" s="4"/>
      <c r="O226" s="4"/>
      <c r="P226" s="4"/>
      <c r="Q226" s="4"/>
      <c r="R226"/>
    </row>
    <row r="227" spans="1:18">
      <c r="A227" s="6">
        <v>410</v>
      </c>
      <c r="B227" t="s">
        <v>65</v>
      </c>
      <c r="C227" s="6">
        <v>1492</v>
      </c>
      <c r="D227" s="6">
        <v>1531</v>
      </c>
      <c r="E227" t="s">
        <v>384</v>
      </c>
      <c r="F227" t="s">
        <v>227</v>
      </c>
      <c r="G227" t="s">
        <v>27</v>
      </c>
      <c r="H227" s="26">
        <v>0</v>
      </c>
      <c r="I227" s="67" t="s">
        <v>28</v>
      </c>
      <c r="J227" s="29">
        <v>1</v>
      </c>
      <c r="K227" s="8" t="s">
        <v>170</v>
      </c>
      <c r="L227" s="112" t="s">
        <v>29</v>
      </c>
      <c r="M227" s="112"/>
      <c r="N227" s="4"/>
      <c r="O227" s="4"/>
      <c r="P227" s="4"/>
      <c r="Q227" s="4"/>
      <c r="R227"/>
    </row>
    <row r="228" spans="1:18">
      <c r="A228" s="6">
        <v>411</v>
      </c>
      <c r="B228" t="s">
        <v>65</v>
      </c>
      <c r="C228" s="6">
        <v>1500</v>
      </c>
      <c r="D228" s="6">
        <v>1539</v>
      </c>
      <c r="E228" t="s">
        <v>385</v>
      </c>
      <c r="F228" t="s">
        <v>227</v>
      </c>
      <c r="G228" t="s">
        <v>27</v>
      </c>
      <c r="H228" s="26">
        <v>0</v>
      </c>
      <c r="I228" s="67" t="s">
        <v>28</v>
      </c>
      <c r="J228" s="29">
        <v>1</v>
      </c>
      <c r="K228" s="8" t="s">
        <v>170</v>
      </c>
      <c r="L228" s="112" t="s">
        <v>29</v>
      </c>
      <c r="M228" s="112"/>
      <c r="N228" s="4"/>
      <c r="O228" s="4"/>
      <c r="P228" s="4"/>
      <c r="Q228" s="4"/>
      <c r="R228"/>
    </row>
    <row r="229" spans="1:18">
      <c r="A229" s="6">
        <v>412</v>
      </c>
      <c r="B229" t="s">
        <v>65</v>
      </c>
      <c r="C229" s="6">
        <v>1503</v>
      </c>
      <c r="D229" s="6">
        <v>1542</v>
      </c>
      <c r="E229" t="s">
        <v>386</v>
      </c>
      <c r="F229" t="s">
        <v>224</v>
      </c>
      <c r="G229" t="s">
        <v>27</v>
      </c>
      <c r="H229" s="26">
        <v>0</v>
      </c>
      <c r="I229" s="67" t="s">
        <v>28</v>
      </c>
      <c r="J229" s="29">
        <v>1</v>
      </c>
      <c r="K229" s="8" t="s">
        <v>170</v>
      </c>
      <c r="L229" s="112" t="s">
        <v>29</v>
      </c>
      <c r="M229" s="112"/>
      <c r="N229" s="4"/>
      <c r="O229" s="4"/>
      <c r="P229" s="4"/>
      <c r="Q229" s="4"/>
      <c r="R229"/>
    </row>
    <row r="230" spans="1:18">
      <c r="A230" s="6">
        <v>413</v>
      </c>
      <c r="B230" t="s">
        <v>65</v>
      </c>
      <c r="C230" s="6">
        <v>1507</v>
      </c>
      <c r="D230" s="6">
        <v>1546</v>
      </c>
      <c r="E230" t="s">
        <v>387</v>
      </c>
      <c r="F230" t="s">
        <v>224</v>
      </c>
      <c r="G230" t="s">
        <v>27</v>
      </c>
      <c r="H230" s="26">
        <v>0</v>
      </c>
      <c r="I230" s="67" t="s">
        <v>28</v>
      </c>
      <c r="J230" s="29">
        <v>1</v>
      </c>
      <c r="K230" s="8" t="s">
        <v>170</v>
      </c>
      <c r="L230" s="112" t="s">
        <v>29</v>
      </c>
      <c r="M230" s="112"/>
      <c r="N230" s="4"/>
      <c r="O230" s="4"/>
      <c r="P230" s="4"/>
      <c r="Q230" s="4"/>
      <c r="R230"/>
    </row>
    <row r="231" spans="1:18">
      <c r="A231" s="6">
        <v>414</v>
      </c>
      <c r="B231" t="s">
        <v>65</v>
      </c>
      <c r="C231" s="6">
        <v>1519</v>
      </c>
      <c r="D231" s="6">
        <v>1558</v>
      </c>
      <c r="E231" t="s">
        <v>388</v>
      </c>
      <c r="F231" t="s">
        <v>227</v>
      </c>
      <c r="G231" t="s">
        <v>27</v>
      </c>
      <c r="H231" s="26">
        <v>0</v>
      </c>
      <c r="I231" s="67" t="s">
        <v>28</v>
      </c>
      <c r="J231" s="29">
        <v>1</v>
      </c>
      <c r="K231" s="8" t="s">
        <v>170</v>
      </c>
      <c r="L231" s="112" t="s">
        <v>29</v>
      </c>
      <c r="M231" s="112"/>
      <c r="N231" s="4"/>
      <c r="O231" s="4"/>
      <c r="P231" s="4"/>
      <c r="Q231" s="4"/>
      <c r="R231"/>
    </row>
    <row r="232" spans="1:18">
      <c r="A232" s="6">
        <v>415</v>
      </c>
      <c r="B232" t="s">
        <v>65</v>
      </c>
      <c r="C232" s="6">
        <v>1522</v>
      </c>
      <c r="D232" s="6">
        <v>1561</v>
      </c>
      <c r="E232" t="s">
        <v>389</v>
      </c>
      <c r="F232" t="s">
        <v>227</v>
      </c>
      <c r="G232" t="s">
        <v>27</v>
      </c>
      <c r="H232" s="26">
        <v>0</v>
      </c>
      <c r="I232" s="67" t="s">
        <v>28</v>
      </c>
      <c r="J232" s="29">
        <v>1</v>
      </c>
      <c r="K232" s="8" t="s">
        <v>170</v>
      </c>
      <c r="L232" s="112" t="s">
        <v>29</v>
      </c>
      <c r="M232" s="112"/>
      <c r="N232" s="4"/>
      <c r="O232" s="4"/>
      <c r="P232" s="4"/>
      <c r="Q232" s="4"/>
      <c r="R232"/>
    </row>
    <row r="233" spans="1:18">
      <c r="A233" s="6">
        <v>416</v>
      </c>
      <c r="B233" t="s">
        <v>65</v>
      </c>
      <c r="C233" s="6">
        <v>1526</v>
      </c>
      <c r="D233" s="6">
        <v>1566</v>
      </c>
      <c r="E233" t="s">
        <v>390</v>
      </c>
      <c r="F233" t="s">
        <v>227</v>
      </c>
      <c r="G233" t="s">
        <v>27</v>
      </c>
      <c r="H233" s="26">
        <v>0</v>
      </c>
      <c r="I233" s="67" t="s">
        <v>28</v>
      </c>
      <c r="J233" s="29">
        <v>1</v>
      </c>
      <c r="K233" s="8" t="s">
        <v>170</v>
      </c>
      <c r="L233" s="112" t="s">
        <v>29</v>
      </c>
      <c r="M233" s="112"/>
      <c r="N233" s="4"/>
      <c r="O233" s="4"/>
      <c r="P233" s="4"/>
      <c r="Q233" s="4"/>
      <c r="R233"/>
    </row>
    <row r="234" spans="1:18">
      <c r="A234" s="6">
        <v>417</v>
      </c>
      <c r="B234" t="s">
        <v>65</v>
      </c>
      <c r="C234" s="6">
        <v>1530</v>
      </c>
      <c r="D234" s="6">
        <v>1570</v>
      </c>
      <c r="E234" t="s">
        <v>391</v>
      </c>
      <c r="F234" t="s">
        <v>227</v>
      </c>
      <c r="G234" t="s">
        <v>27</v>
      </c>
      <c r="H234" s="26">
        <v>0</v>
      </c>
      <c r="I234" s="67" t="s">
        <v>28</v>
      </c>
      <c r="J234" s="29">
        <v>1</v>
      </c>
      <c r="K234" s="8" t="s">
        <v>170</v>
      </c>
      <c r="L234" s="112" t="s">
        <v>29</v>
      </c>
      <c r="M234" s="112"/>
      <c r="N234" s="4"/>
      <c r="O234" s="4"/>
      <c r="P234" s="4"/>
      <c r="Q234" s="4"/>
      <c r="R234"/>
    </row>
    <row r="235" spans="1:18">
      <c r="A235" s="6">
        <v>418</v>
      </c>
      <c r="B235" t="s">
        <v>65</v>
      </c>
      <c r="C235" s="6">
        <v>1533</v>
      </c>
      <c r="D235" s="6">
        <v>1573</v>
      </c>
      <c r="E235" t="s">
        <v>392</v>
      </c>
      <c r="F235" t="s">
        <v>224</v>
      </c>
      <c r="G235" t="s">
        <v>27</v>
      </c>
      <c r="H235" s="26">
        <v>0</v>
      </c>
      <c r="I235" s="67" t="s">
        <v>28</v>
      </c>
      <c r="J235" s="29">
        <v>1</v>
      </c>
      <c r="K235" s="8" t="s">
        <v>170</v>
      </c>
      <c r="L235" s="112" t="s">
        <v>29</v>
      </c>
      <c r="M235" s="112"/>
      <c r="N235" s="4"/>
      <c r="O235" s="4"/>
      <c r="P235" s="4"/>
      <c r="Q235" s="4"/>
      <c r="R235"/>
    </row>
    <row r="236" spans="1:18">
      <c r="A236" s="6">
        <v>419</v>
      </c>
      <c r="B236" t="s">
        <v>65</v>
      </c>
      <c r="C236" s="6">
        <v>1538</v>
      </c>
      <c r="D236" s="6">
        <v>1578</v>
      </c>
      <c r="E236" t="s">
        <v>393</v>
      </c>
      <c r="F236" t="s">
        <v>224</v>
      </c>
      <c r="G236" t="s">
        <v>27</v>
      </c>
      <c r="H236" s="26">
        <v>0</v>
      </c>
      <c r="I236" s="67" t="s">
        <v>28</v>
      </c>
      <c r="J236" s="29">
        <v>1</v>
      </c>
      <c r="K236" s="8" t="s">
        <v>170</v>
      </c>
      <c r="L236" s="112" t="s">
        <v>29</v>
      </c>
      <c r="M236" s="112"/>
      <c r="N236" s="4"/>
      <c r="O236" s="4"/>
      <c r="P236" s="4"/>
      <c r="Q236" s="4"/>
      <c r="R236"/>
    </row>
    <row r="237" spans="1:18">
      <c r="A237" s="6">
        <v>420</v>
      </c>
      <c r="B237" t="s">
        <v>65</v>
      </c>
      <c r="C237" s="6">
        <v>1541</v>
      </c>
      <c r="D237" s="6">
        <v>1581</v>
      </c>
      <c r="E237" t="s">
        <v>394</v>
      </c>
      <c r="F237" t="s">
        <v>224</v>
      </c>
      <c r="G237" t="s">
        <v>27</v>
      </c>
      <c r="H237" s="26">
        <v>0</v>
      </c>
      <c r="I237" s="67" t="s">
        <v>28</v>
      </c>
      <c r="J237" s="29">
        <v>1</v>
      </c>
      <c r="K237" s="8" t="s">
        <v>170</v>
      </c>
      <c r="L237" s="112" t="s">
        <v>29</v>
      </c>
      <c r="M237" s="112"/>
      <c r="N237" s="4"/>
      <c r="O237" s="4"/>
      <c r="P237" s="4"/>
      <c r="Q237" s="4"/>
      <c r="R237"/>
    </row>
    <row r="238" spans="1:18">
      <c r="A238" s="6">
        <v>421</v>
      </c>
      <c r="B238" t="s">
        <v>65</v>
      </c>
      <c r="C238" s="6">
        <v>1543</v>
      </c>
      <c r="D238" s="6">
        <v>1583</v>
      </c>
      <c r="E238" t="s">
        <v>395</v>
      </c>
      <c r="F238" t="s">
        <v>227</v>
      </c>
      <c r="G238" t="s">
        <v>27</v>
      </c>
      <c r="H238" s="26">
        <v>0</v>
      </c>
      <c r="I238" s="67" t="s">
        <v>28</v>
      </c>
      <c r="J238" s="29">
        <v>1</v>
      </c>
      <c r="K238" s="8" t="s">
        <v>170</v>
      </c>
      <c r="L238" s="112" t="s">
        <v>29</v>
      </c>
      <c r="M238" s="112"/>
      <c r="N238" s="4"/>
      <c r="O238" s="4"/>
      <c r="P238" s="4"/>
      <c r="Q238" s="4"/>
      <c r="R238"/>
    </row>
    <row r="239" spans="1:18">
      <c r="A239" s="6">
        <v>422</v>
      </c>
      <c r="B239" t="s">
        <v>65</v>
      </c>
      <c r="C239" s="6">
        <v>1550</v>
      </c>
      <c r="D239" s="6">
        <v>1590</v>
      </c>
      <c r="E239" t="s">
        <v>396</v>
      </c>
      <c r="F239" t="s">
        <v>224</v>
      </c>
      <c r="G239" t="s">
        <v>27</v>
      </c>
      <c r="H239" s="26">
        <v>0</v>
      </c>
      <c r="I239" s="67" t="s">
        <v>28</v>
      </c>
      <c r="J239" s="29">
        <v>1</v>
      </c>
      <c r="K239" s="8" t="s">
        <v>170</v>
      </c>
      <c r="L239" s="112" t="s">
        <v>29</v>
      </c>
      <c r="M239" s="112"/>
      <c r="N239" s="4"/>
      <c r="O239" s="4"/>
      <c r="P239" s="4"/>
      <c r="Q239" s="4"/>
      <c r="R239"/>
    </row>
  </sheetData>
  <dataConsolidate link="1"/>
  <phoneticPr fontId="3" type="noConversion"/>
  <dataValidations count="1">
    <dataValidation type="list" allowBlank="1" showInputMessage="1" showErrorMessage="1" sqref="B25 F56 B56 B115" xr:uid="{3D352C01-112C-4CBC-BBBA-445E0C90A78A}">
      <formula1>#REF!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A6B2AC0-6A38-47E7-9057-B5306D0A96BE}">
          <x14:formula1>
            <xm:f>Jednotky!$A:$A</xm:f>
          </x14:formula1>
          <xm:sqref>K5:K54 K56 L240:L1048576 K61:K125 K58:K59 K130:K239</xm:sqref>
        </x14:dataValidation>
        <x14:dataValidation type="list" allowBlank="1" showInputMessage="1" showErrorMessage="1" xr:uid="{A14EF2CA-F224-4C02-AF79-3ABCD209E638}">
          <x14:formula1>
            <xm:f>Priority!$A:$A</xm:f>
          </x14:formula1>
          <xm:sqref>H240:H1048576 G3:G54 G56:G125 G130:G239</xm:sqref>
        </x14:dataValidation>
        <x14:dataValidation type="list" allowBlank="1" showInputMessage="1" showErrorMessage="1" xr:uid="{45C5DDD5-7146-4F00-91C5-8F4392A247A9}">
          <x14:formula1>
            <xm:f>YN!$A:$A</xm:f>
          </x14:formula1>
          <xm:sqref>N3:N54 N56:N125 N130:N239</xm:sqref>
        </x14:dataValidation>
        <x14:dataValidation type="list" allowBlank="1" showInputMessage="1" showErrorMessage="1" xr:uid="{A7CF6F61-257B-47F1-94FF-EFAE12BB0A22}">
          <x14:formula1>
            <xm:f>YN!$A$1:$A$2</xm:f>
          </x14:formula1>
          <xm:sqref>P3:Q54 P56:Q125 P130:Q239</xm:sqref>
        </x14:dataValidation>
        <x14:dataValidation type="list" allowBlank="1" showInputMessage="1" showErrorMessage="1" xr:uid="{5EACAAF1-0377-4407-AA24-85FAEB8820AB}">
          <x14:formula1>
            <xm:f>Document!$A:$A</xm:f>
          </x14:formula1>
          <xm:sqref>B3:B24 B175:B190 B114 B216:B1048576 B57:B93 B116:B125 B130:B137</xm:sqref>
        </x14:dataValidation>
        <x14:dataValidation type="list" allowBlank="1" showInputMessage="1" showErrorMessage="1" xr:uid="{A8793DC5-B1CD-4827-B383-911C6791798B}">
          <x14:formula1>
            <xm:f>Functionality!$A:$A</xm:f>
          </x14:formula1>
          <xm:sqref>F3:F54 F57:F125 F130:F1048576</xm:sqref>
        </x14:dataValidation>
        <x14:dataValidation type="list" allowBlank="1" showInputMessage="1" showErrorMessage="1" xr:uid="{B3FD4190-EF31-4621-9C42-BC57AA0673F7}">
          <x14:formula1>
            <xm:f>YN!$A$1:$A$3</xm:f>
          </x14:formula1>
          <xm:sqref>M2:M125 M130:M1048576</xm:sqref>
        </x14:dataValidation>
        <x14:dataValidation type="list" allowBlank="1" showInputMessage="1" showErrorMessage="1" xr:uid="{0FCB5AE3-36A3-465C-A35B-AE2F26EC1235}">
          <x14:formula1>
            <xm:f>Proof!$A$1:$A$6</xm:f>
          </x14:formula1>
          <xm:sqref>O2:O125 O130:O1048576</xm:sqref>
        </x14:dataValidation>
        <x14:dataValidation type="list" allowBlank="1" showInputMessage="1" showErrorMessage="1" xr:uid="{3E173110-2243-40DD-94E7-C237CBA71A62}">
          <x14:formula1>
            <xm:f>Price!$A:$A</xm:f>
          </x14:formula1>
          <xm:sqref>N240:N1048576 L56:L125 L3:L54 L130:L239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0095-D96A-4A91-9EDA-895DE89A25D4}">
  <sheetPr>
    <tabColor rgb="FFFF0000"/>
  </sheetPr>
  <dimension ref="A1:A6"/>
  <sheetViews>
    <sheetView workbookViewId="0">
      <selection activeCell="A7" sqref="A7"/>
    </sheetView>
  </sheetViews>
  <sheetFormatPr defaultColWidth="9.140625" defaultRowHeight="14.45"/>
  <cols>
    <col min="1" max="1" width="114.42578125" bestFit="1" customWidth="1"/>
    <col min="2" max="2" width="89.85546875" customWidth="1"/>
  </cols>
  <sheetData>
    <row r="1" spans="1:1">
      <c r="A1" t="s">
        <v>73</v>
      </c>
    </row>
    <row r="2" spans="1:1">
      <c r="A2" t="s">
        <v>225</v>
      </c>
    </row>
    <row r="3" spans="1:1">
      <c r="A3" t="s">
        <v>43</v>
      </c>
    </row>
    <row r="4" spans="1:1">
      <c r="A4" t="s">
        <v>38</v>
      </c>
    </row>
    <row r="5" spans="1:1">
      <c r="A5" t="s">
        <v>415</v>
      </c>
    </row>
    <row r="6" spans="1:1">
      <c r="A6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D23B-A090-46AF-9E24-B8205C149960}">
  <sheetPr>
    <tabColor rgb="FF00B050"/>
  </sheetPr>
  <dimension ref="A1:H95"/>
  <sheetViews>
    <sheetView topLeftCell="A22" workbookViewId="0">
      <selection activeCell="G2" sqref="G2:G3"/>
    </sheetView>
  </sheetViews>
  <sheetFormatPr defaultColWidth="9.140625" defaultRowHeight="14.45"/>
  <cols>
    <col min="1" max="1" width="6.140625" bestFit="1" customWidth="1"/>
    <col min="2" max="2" width="87.42578125" bestFit="1" customWidth="1"/>
    <col min="3" max="3" width="38.140625" style="9" bestFit="1" customWidth="1"/>
    <col min="4" max="4" width="39.140625" style="9" bestFit="1" customWidth="1"/>
    <col min="5" max="6" width="42.85546875" bestFit="1" customWidth="1"/>
    <col min="7" max="7" width="47.85546875" customWidth="1"/>
    <col min="8" max="8" width="52" customWidth="1"/>
  </cols>
  <sheetData>
    <row r="1" spans="1:8" ht="43.15">
      <c r="A1" s="91" t="str">
        <f>Table1[[#Headers],[ID]]</f>
        <v>ID</v>
      </c>
      <c r="B1" s="91" t="str">
        <f>Table1[[#Headers],[Názov (Description)]]</f>
        <v>Názov (Description)</v>
      </c>
      <c r="C1" s="91" t="str">
        <f>Table1[[#Headers],[Cena za Implementáciu EUR ex VAT
jednorazovo
(Price for Implementation/One time fee)]]</f>
        <v>Cena za Implementáciu EUR ex VAT
jednorazovo
(Price for Implementation/One time fee)</v>
      </c>
      <c r="D1" s="91" t="str">
        <f>Table1[[#Headers],[Cena za Prevádzku EUR ex VAT 
na mesiac
(Price for Operational services/ Reccuring)]]</f>
        <v>Cena za Prevádzku EUR ex VAT 
na mesiac
(Price for Operational services/ Reccuring)</v>
      </c>
      <c r="E1" s="91" t="s">
        <v>397</v>
      </c>
      <c r="F1" s="91" t="s">
        <v>398</v>
      </c>
      <c r="G1" s="91" t="s">
        <v>399</v>
      </c>
      <c r="H1" s="91" t="s">
        <v>400</v>
      </c>
    </row>
    <row r="2" spans="1:8">
      <c r="A2" s="92" t="str">
        <f>Evaluation!A10</f>
        <v>Px100</v>
      </c>
      <c r="B2" s="93" t="str">
        <f>Evaluation!E10</f>
        <v>Projekt - implementacia (Project - implementation)</v>
      </c>
      <c r="C2" s="94">
        <f>Evaluation!H10</f>
        <v>100000</v>
      </c>
      <c r="D2" s="94" t="str">
        <f>Evaluation!I10</f>
        <v>--------------</v>
      </c>
      <c r="E2" s="145">
        <f>D3*60</f>
        <v>0</v>
      </c>
      <c r="F2" s="145">
        <f>D3*84</f>
        <v>0</v>
      </c>
      <c r="G2" s="145">
        <f>C2+E2</f>
        <v>100000</v>
      </c>
      <c r="H2" s="145">
        <f>C2+F2</f>
        <v>100000</v>
      </c>
    </row>
    <row r="3" spans="1:8">
      <c r="A3" s="92" t="str">
        <f>Evaluation!A25</f>
        <v>Px136</v>
      </c>
      <c r="B3" s="93" t="str">
        <f>Evaluation!E25</f>
        <v>Platforma (Platform)</v>
      </c>
      <c r="C3" s="94" t="str">
        <f>Evaluation!H25</f>
        <v>--------------</v>
      </c>
      <c r="D3" s="94">
        <f>Evaluation!I25</f>
        <v>0</v>
      </c>
      <c r="E3" s="146"/>
      <c r="F3" s="146"/>
      <c r="G3" s="146"/>
      <c r="H3" s="146"/>
    </row>
    <row r="4" spans="1:8">
      <c r="A4" s="95" t="str">
        <f>Evaluation!A56</f>
        <v>Px166</v>
      </c>
      <c r="B4" s="96" t="str">
        <f>Evaluation!E56</f>
        <v>SLA</v>
      </c>
      <c r="C4" s="97" t="str">
        <f>Evaluation!H56</f>
        <v>--------------</v>
      </c>
      <c r="D4" s="97">
        <f>Evaluation!I56</f>
        <v>0</v>
      </c>
    </row>
    <row r="5" spans="1:8">
      <c r="A5" s="82" t="str">
        <f>Evaluation!A57</f>
        <v>Px167</v>
      </c>
      <c r="B5" t="str">
        <f>Evaluation!E57</f>
        <v>Podpora Platformy (Platform support) (SW+HW)</v>
      </c>
      <c r="C5" s="9" t="str">
        <f>Evaluation!H57</f>
        <v>--------------</v>
      </c>
      <c r="D5" s="9">
        <f>Evaluation!I57</f>
        <v>0</v>
      </c>
    </row>
    <row r="6" spans="1:8">
      <c r="A6" s="82" t="str">
        <f>Evaluation!A60</f>
        <v>Px168</v>
      </c>
      <c r="B6" t="str">
        <f>Evaluation!E60</f>
        <v>HelpDesk (Incident management, Problem management)</v>
      </c>
      <c r="C6" s="9" t="str">
        <f>Evaluation!H60</f>
        <v>--------------</v>
      </c>
      <c r="D6" s="9">
        <f>Evaluation!I60</f>
        <v>0</v>
      </c>
    </row>
    <row r="7" spans="1:8">
      <c r="A7" s="95" t="str">
        <f>Evaluation!A61</f>
        <v>Px169</v>
      </c>
      <c r="B7" s="96" t="str">
        <f>Evaluation!E61</f>
        <v>Change management</v>
      </c>
      <c r="C7" s="97">
        <f>Evaluation!H61</f>
        <v>100000</v>
      </c>
      <c r="D7" s="97" t="str">
        <f>Evaluation!I61</f>
        <v>--------------</v>
      </c>
    </row>
    <row r="8" spans="1:8">
      <c r="A8" s="82" t="str">
        <f>Evaluation!A62</f>
        <v>Px170</v>
      </c>
      <c r="B8" t="str">
        <f>Evaluation!E62</f>
        <v>L1 Support</v>
      </c>
      <c r="C8" s="9">
        <f>Evaluation!H62</f>
        <v>0</v>
      </c>
      <c r="D8" s="9" t="str">
        <f>Evaluation!I62</f>
        <v>--------------</v>
      </c>
    </row>
    <row r="9" spans="1:8">
      <c r="A9" s="82" t="str">
        <f>Evaluation!A63</f>
        <v>Px171</v>
      </c>
      <c r="B9" t="str">
        <f>Evaluation!E63</f>
        <v>L2 Support</v>
      </c>
      <c r="C9" s="9">
        <f>Evaluation!H63</f>
        <v>0</v>
      </c>
      <c r="D9" s="9" t="str">
        <f>Evaluation!I63</f>
        <v>--------------</v>
      </c>
    </row>
    <row r="10" spans="1:8">
      <c r="A10" s="82" t="str">
        <f>Evaluation!A64</f>
        <v>Px172</v>
      </c>
      <c r="B10" t="str">
        <f>Evaluation!E64</f>
        <v>L3 Support</v>
      </c>
      <c r="C10" s="9">
        <f>Evaluation!H64</f>
        <v>0</v>
      </c>
      <c r="D10" s="9" t="str">
        <f>Evaluation!I64</f>
        <v>--------------</v>
      </c>
    </row>
    <row r="11" spans="1:8">
      <c r="A11" s="82" t="str">
        <f>Evaluation!A65</f>
        <v>Px173</v>
      </c>
      <c r="B11" t="str">
        <f>Evaluation!E65</f>
        <v>Školenie a konzultácie (Training and consultation ) Onsite</v>
      </c>
      <c r="C11" s="9">
        <f>Evaluation!H65</f>
        <v>0</v>
      </c>
      <c r="D11" s="9" t="str">
        <f>Evaluation!I65</f>
        <v>--------------</v>
      </c>
    </row>
    <row r="12" spans="1:8">
      <c r="A12" s="93" t="str">
        <f>Evaluation!A67</f>
        <v>Px174</v>
      </c>
      <c r="B12" s="93" t="str">
        <f>Evaluation!E67</f>
        <v>Inštalácia a aktivácia monitorovacej jednotky (Installation and activation of monitoring unit)</v>
      </c>
      <c r="C12" s="94">
        <f>Evaluation!H67</f>
        <v>0</v>
      </c>
      <c r="D12" s="93" t="str">
        <f>Evaluation!I67</f>
        <v>--------------</v>
      </c>
    </row>
    <row r="13" spans="1:8">
      <c r="A13" s="82" t="str">
        <f>Evaluation!A68</f>
        <v>Px175</v>
      </c>
      <c r="B13" t="str">
        <f>Evaluation!E68</f>
        <v>Inštalácia monitorovacej jednotky LKW Bin Colletion vehicle + aktivácia v module (Installation of monitoring unit+activation - LKW)</v>
      </c>
      <c r="C13" s="9">
        <f>Evaluation!H68</f>
        <v>0</v>
      </c>
      <c r="D13" s="9" t="str">
        <f>Evaluation!I68</f>
        <v>--------------</v>
      </c>
    </row>
    <row r="14" spans="1:8">
      <c r="A14" s="82" t="str">
        <f>Evaluation!A69</f>
        <v>Px176</v>
      </c>
      <c r="B14" t="str">
        <f>Evaluation!E69</f>
        <v>Inštalácia monitorovacej jednotky LKW Bulk waste vehicle + aktivácia v module (Installation of monitoring unit+activation - LKW)</v>
      </c>
      <c r="C14" s="9">
        <f>Evaluation!H69</f>
        <v>0</v>
      </c>
      <c r="D14" s="9" t="str">
        <f>Evaluation!I69</f>
        <v>--------------</v>
      </c>
    </row>
    <row r="15" spans="1:8">
      <c r="A15" s="82" t="str">
        <f>Evaluation!A70</f>
        <v>Px177</v>
      </c>
      <c r="B15" t="str">
        <f>Evaluation!E70</f>
        <v>Inštalácia monitorovacej jednotky LKW Pickup vehicle + aktivácia v module (Installation of monitoring unit+activation - LKW)</v>
      </c>
      <c r="C15" s="9">
        <f>Evaluation!H70</f>
        <v>0</v>
      </c>
      <c r="D15" s="9" t="str">
        <f>Evaluation!I70</f>
        <v>--------------</v>
      </c>
    </row>
    <row r="16" spans="1:8">
      <c r="A16" s="82" t="str">
        <f>Evaluation!A71</f>
        <v>Px178</v>
      </c>
      <c r="B16" t="str">
        <f>Evaluation!E71</f>
        <v>Inštalácia monitorovacej jednotky PKW + aktivácia v module (Installation of monitoring unit+activation - PKW)</v>
      </c>
      <c r="C16" s="9">
        <f>Evaluation!H71</f>
        <v>0</v>
      </c>
      <c r="D16" s="9" t="str">
        <f>Evaluation!I71</f>
        <v>--------------</v>
      </c>
    </row>
    <row r="17" spans="1:4">
      <c r="A17" s="95" t="str">
        <f>Evaluation!A72</f>
        <v>Px179</v>
      </c>
      <c r="B17" s="96" t="str">
        <f>Evaluation!E72</f>
        <v>Súčinnosť pri ukončení zmluvy s odovzdaním-migráciou databáz a údajov - 30 Človekodní
(Cooperation in case of contract termination, migration od databases/data etc.) -30 Mandays</v>
      </c>
      <c r="C17" s="97">
        <f>Evaluation!H72</f>
        <v>0</v>
      </c>
      <c r="D17" s="97" t="str">
        <f>Evaluation!I72</f>
        <v>--------------</v>
      </c>
    </row>
    <row r="18" spans="1:4">
      <c r="A18" s="92">
        <f>Evaluation!A74</f>
        <v>100</v>
      </c>
      <c r="B18" s="93" t="str">
        <f>Evaluation!E74</f>
        <v>1.0 Modul - Elektronická Evidencia (Electronic Registration)</v>
      </c>
      <c r="C18" s="94">
        <f>Evaluation!H74</f>
        <v>0</v>
      </c>
      <c r="D18" s="94">
        <f>Evaluation!I74</f>
        <v>0</v>
      </c>
    </row>
    <row r="19" spans="1:4">
      <c r="A19" s="95" t="str">
        <f>Evaluation!A76</f>
        <v>P101</v>
      </c>
      <c r="B19" s="96" t="str">
        <f>Evaluation!E76</f>
        <v>Analýza (Analysis)</v>
      </c>
      <c r="C19" s="97">
        <f>Evaluation!H76</f>
        <v>0</v>
      </c>
      <c r="D19" s="97" t="str">
        <f>Evaluation!I76</f>
        <v>--------------</v>
      </c>
    </row>
    <row r="20" spans="1:4">
      <c r="A20" s="82" t="str">
        <f>Evaluation!A77</f>
        <v>P102</v>
      </c>
      <c r="B20" t="str">
        <f>Evaluation!E77</f>
        <v xml:space="preserve">Dátová analýza (Data analysis) - As Is  </v>
      </c>
      <c r="C20" s="9">
        <f>Evaluation!H77</f>
        <v>0</v>
      </c>
      <c r="D20" s="9" t="str">
        <f>Evaluation!I77</f>
        <v>--------------</v>
      </c>
    </row>
    <row r="21" spans="1:4">
      <c r="A21" s="82" t="str">
        <f>Evaluation!A78</f>
        <v>P103</v>
      </c>
      <c r="B21" t="str">
        <f>Evaluation!E78</f>
        <v>Funkčná analýza (Functional analysis) - As Is</v>
      </c>
      <c r="C21" s="9">
        <f>Evaluation!H78</f>
        <v>0</v>
      </c>
      <c r="D21" s="9" t="str">
        <f>Evaluation!I78</f>
        <v>--------------</v>
      </c>
    </row>
    <row r="22" spans="1:4">
      <c r="A22" s="82" t="str">
        <f>Evaluation!A79</f>
        <v>P104</v>
      </c>
      <c r="B22" t="str">
        <f>Evaluation!E79</f>
        <v>Dátová analýza (Data analysis)  - Future state</v>
      </c>
      <c r="C22" s="9">
        <f>Evaluation!H79</f>
        <v>0</v>
      </c>
      <c r="D22" s="9" t="str">
        <f>Evaluation!I79</f>
        <v>--------------</v>
      </c>
    </row>
    <row r="23" spans="1:4">
      <c r="A23" s="82" t="str">
        <f>Evaluation!A80</f>
        <v>P105</v>
      </c>
      <c r="B23" t="str">
        <f>Evaluation!E80</f>
        <v>Funkčná analýza (Functional analysis) - Future state</v>
      </c>
      <c r="C23" s="9">
        <f>Evaluation!H80</f>
        <v>0</v>
      </c>
      <c r="D23" s="9" t="str">
        <f>Evaluation!I80</f>
        <v>--------------</v>
      </c>
    </row>
    <row r="24" spans="1:4">
      <c r="A24" s="82" t="str">
        <f>Evaluation!A81</f>
        <v>P106</v>
      </c>
      <c r="B24" t="str">
        <f>Evaluation!E81</f>
        <v>GAP analýza (GAP analysis)</v>
      </c>
      <c r="C24" s="9">
        <f>Evaluation!H81</f>
        <v>0</v>
      </c>
      <c r="D24" s="9" t="str">
        <f>Evaluation!I81</f>
        <v>--------------</v>
      </c>
    </row>
    <row r="25" spans="1:4">
      <c r="A25" s="95" t="str">
        <f>Evaluation!A82</f>
        <v>P107</v>
      </c>
      <c r="B25" s="96" t="str">
        <f>Evaluation!E82</f>
        <v>Implementácia (Implementation)</v>
      </c>
      <c r="C25" s="97">
        <f>Evaluation!H82</f>
        <v>0</v>
      </c>
      <c r="D25" s="97" t="str">
        <f>Evaluation!I82</f>
        <v>--------------</v>
      </c>
    </row>
    <row r="26" spans="1:4">
      <c r="A26" s="82" t="str">
        <f>Evaluation!A83</f>
        <v>P108</v>
      </c>
      <c r="B26" t="str">
        <f>Evaluation!E83</f>
        <v>Implementácia Modulu (Modul implementation)</v>
      </c>
      <c r="C26" s="9">
        <f>Evaluation!H83</f>
        <v>0</v>
      </c>
      <c r="D26" s="9" t="str">
        <f>Evaluation!I83</f>
        <v>--------------</v>
      </c>
    </row>
    <row r="27" spans="1:4">
      <c r="A27" s="82" t="str">
        <f>Evaluation!A84</f>
        <v>P109</v>
      </c>
      <c r="B27" t="str">
        <f>Evaluation!E84</f>
        <v>Dizajn funkcionality (Functionality design)</v>
      </c>
      <c r="C27" s="9">
        <f>Evaluation!H84</f>
        <v>0</v>
      </c>
      <c r="D27" s="9" t="str">
        <f>Evaluation!I84</f>
        <v>--------------</v>
      </c>
    </row>
    <row r="28" spans="1:4">
      <c r="A28" s="82" t="str">
        <f>Evaluation!A85</f>
        <v>P110</v>
      </c>
      <c r="B28" t="str">
        <f>Evaluation!E85</f>
        <v>Implementácia funkcionality (Functionality implementation)</v>
      </c>
      <c r="C28" s="9">
        <f>Evaluation!H85</f>
        <v>0</v>
      </c>
      <c r="D28" s="9" t="str">
        <f>Evaluation!I85</f>
        <v>--------------</v>
      </c>
    </row>
    <row r="29" spans="1:4">
      <c r="A29" s="82" t="str">
        <f>Evaluation!A86</f>
        <v>P111</v>
      </c>
      <c r="B29" t="str">
        <f>Evaluation!E86</f>
        <v>QA Test</v>
      </c>
      <c r="C29" s="9">
        <f>Evaluation!H86</f>
        <v>0</v>
      </c>
      <c r="D29" s="9" t="str">
        <f>Evaluation!I86</f>
        <v>--------------</v>
      </c>
    </row>
    <row r="30" spans="1:4">
      <c r="A30" s="82" t="str">
        <f>Evaluation!A87</f>
        <v>P112</v>
      </c>
      <c r="B30" t="str">
        <f>Evaluation!E87</f>
        <v>Data cleanup</v>
      </c>
      <c r="C30" s="9">
        <f>Evaluation!H87</f>
        <v>0</v>
      </c>
      <c r="D30" s="9" t="str">
        <f>Evaluation!I87</f>
        <v>--------------</v>
      </c>
    </row>
    <row r="31" spans="1:4">
      <c r="A31" s="82" t="str">
        <f>Evaluation!A88</f>
        <v>P113</v>
      </c>
      <c r="B31" t="str">
        <f>Evaluation!E88</f>
        <v>Data integration</v>
      </c>
      <c r="C31" s="9">
        <f>Evaluation!H88</f>
        <v>0</v>
      </c>
      <c r="D31" s="9" t="str">
        <f>Evaluation!I88</f>
        <v>--------------</v>
      </c>
    </row>
    <row r="32" spans="1:4">
      <c r="A32" s="82" t="str">
        <f>Evaluation!A89</f>
        <v>P114</v>
      </c>
      <c r="B32" t="str">
        <f>Evaluation!E89</f>
        <v>Data transfer</v>
      </c>
      <c r="C32" s="9">
        <f>Evaluation!H89</f>
        <v>0</v>
      </c>
      <c r="D32" s="9" t="str">
        <f>Evaluation!I89</f>
        <v>--------------</v>
      </c>
    </row>
    <row r="33" spans="1:4">
      <c r="A33" s="82" t="str">
        <f>Evaluation!A90</f>
        <v>P115</v>
      </c>
      <c r="B33" t="str">
        <f>Evaluation!E90</f>
        <v>Produkcia (Go alive)</v>
      </c>
      <c r="C33" s="9">
        <f>Evaluation!H90</f>
        <v>0</v>
      </c>
      <c r="D33" s="9" t="str">
        <f>Evaluation!I90</f>
        <v>--------------</v>
      </c>
    </row>
    <row r="34" spans="1:4" s="110" customFormat="1">
      <c r="A34" s="131" t="str">
        <f>Evaluation!A91</f>
        <v>P116</v>
      </c>
      <c r="B34" s="110" t="str">
        <f>Evaluation!E91</f>
        <v>User Training</v>
      </c>
      <c r="C34" s="111">
        <f>Evaluation!H91</f>
        <v>0</v>
      </c>
      <c r="D34" s="111" t="str">
        <f>Evaluation!I91</f>
        <v>--------------</v>
      </c>
    </row>
    <row r="35" spans="1:4" s="110" customFormat="1">
      <c r="A35" s="131" t="str">
        <f>Evaluation!A92</f>
        <v>P117</v>
      </c>
      <c r="B35" s="110" t="str">
        <f>Evaluation!E92</f>
        <v>Followup školenie po 8 týždňoch (followup user training after 8 weeks)</v>
      </c>
      <c r="C35" s="111">
        <f>Evaluation!H92</f>
        <v>0</v>
      </c>
      <c r="D35" s="111" t="str">
        <f>Evaluation!I92</f>
        <v>--------------</v>
      </c>
    </row>
    <row r="36" spans="1:4">
      <c r="A36" s="95">
        <f>Evaluation!A93</f>
        <v>118</v>
      </c>
      <c r="B36" s="96" t="str">
        <f>Evaluation!E93</f>
        <v>Funkcionalita Modul Elektronická Evidencia (Functionality Electronic Registration)</v>
      </c>
      <c r="C36" s="97" t="str">
        <f>Evaluation!H93</f>
        <v>--------------</v>
      </c>
      <c r="D36" s="97">
        <f>Evaluation!I93</f>
        <v>0</v>
      </c>
    </row>
    <row r="37" spans="1:4">
      <c r="A37" s="92">
        <f>Evaluation!A115</f>
        <v>200</v>
      </c>
      <c r="B37" s="93" t="str">
        <f>Evaluation!E115</f>
        <v>2.0 Modul - Fleet Management</v>
      </c>
      <c r="C37" s="94">
        <f>Evaluation!H115</f>
        <v>0</v>
      </c>
      <c r="D37" s="94">
        <f>Evaluation!I115</f>
        <v>0</v>
      </c>
    </row>
    <row r="38" spans="1:4">
      <c r="A38" s="95" t="str">
        <f>Evaluation!A117</f>
        <v>P202</v>
      </c>
      <c r="B38" s="96" t="str">
        <f>Evaluation!E117</f>
        <v>Analýza (Analysis)</v>
      </c>
      <c r="C38" s="97">
        <f>Evaluation!H117</f>
        <v>0</v>
      </c>
      <c r="D38" s="97" t="str">
        <f>Evaluation!I117</f>
        <v>--------------</v>
      </c>
    </row>
    <row r="39" spans="1:4">
      <c r="A39" s="82" t="str">
        <f>Evaluation!A118</f>
        <v>P203</v>
      </c>
      <c r="B39" t="str">
        <f>Evaluation!E118</f>
        <v xml:space="preserve">Dátová analýza (Data analysis) - As Is  </v>
      </c>
      <c r="C39" s="9">
        <f>Evaluation!H118</f>
        <v>0</v>
      </c>
      <c r="D39" s="9" t="str">
        <f>Evaluation!I118</f>
        <v>--------------</v>
      </c>
    </row>
    <row r="40" spans="1:4">
      <c r="A40" s="82" t="str">
        <f>Evaluation!A119</f>
        <v>P204</v>
      </c>
      <c r="B40" t="str">
        <f>Evaluation!E119</f>
        <v>Funkčná analýza (Functional analysis) - As Is</v>
      </c>
      <c r="C40" s="9">
        <f>Evaluation!H119</f>
        <v>0</v>
      </c>
      <c r="D40" s="9" t="str">
        <f>Evaluation!I119</f>
        <v>--------------</v>
      </c>
    </row>
    <row r="41" spans="1:4">
      <c r="A41" s="82" t="str">
        <f>Evaluation!A120</f>
        <v>P205</v>
      </c>
      <c r="B41" t="str">
        <f>Evaluation!E120</f>
        <v>Dátová analýza (Data analysis)  - Future state</v>
      </c>
      <c r="C41" s="9">
        <f>Evaluation!H120</f>
        <v>0</v>
      </c>
      <c r="D41" s="9" t="str">
        <f>Evaluation!I120</f>
        <v>--------------</v>
      </c>
    </row>
    <row r="42" spans="1:4">
      <c r="A42" s="82" t="str">
        <f>Evaluation!A121</f>
        <v>P206</v>
      </c>
      <c r="B42" t="str">
        <f>Evaluation!E121</f>
        <v>Funkčná analýza (Functional analysis) - Future state</v>
      </c>
      <c r="C42" s="9">
        <f>Evaluation!H121</f>
        <v>0</v>
      </c>
      <c r="D42" s="9" t="str">
        <f>Evaluation!I121</f>
        <v>--------------</v>
      </c>
    </row>
    <row r="43" spans="1:4">
      <c r="A43" s="82" t="str">
        <f>Evaluation!A122</f>
        <v>P207</v>
      </c>
      <c r="B43" t="str">
        <f>Evaluation!E122</f>
        <v>Analýza vozového parku (Fleet analysis)</v>
      </c>
      <c r="C43" s="9">
        <f>Evaluation!H122</f>
        <v>0</v>
      </c>
      <c r="D43" s="9" t="str">
        <f>Evaluation!I122</f>
        <v>--------------</v>
      </c>
    </row>
    <row r="44" spans="1:4">
      <c r="A44" s="82" t="str">
        <f>Evaluation!A123</f>
        <v>P208</v>
      </c>
      <c r="B44" t="str">
        <f>Evaluation!E123</f>
        <v>Projektová príprava implementácie modulu (Project preparation of modul implementation)</v>
      </c>
      <c r="C44" s="9">
        <f>Evaluation!H123</f>
        <v>0</v>
      </c>
      <c r="D44" s="9" t="str">
        <f>Evaluation!I123</f>
        <v>--------------</v>
      </c>
    </row>
    <row r="45" spans="1:4">
      <c r="A45" s="95" t="str">
        <f>Evaluation!A124</f>
        <v>P209</v>
      </c>
      <c r="B45" s="96" t="str">
        <f>Evaluation!E124</f>
        <v>Implementácia (Implementation)</v>
      </c>
      <c r="C45" s="97">
        <f>Evaluation!H124</f>
        <v>0</v>
      </c>
      <c r="D45" s="97" t="str">
        <f>Evaluation!I124</f>
        <v>--------------</v>
      </c>
    </row>
    <row r="46" spans="1:4">
      <c r="A46" s="82" t="str">
        <f>Evaluation!A125</f>
        <v>P210</v>
      </c>
      <c r="B46" t="str">
        <f>Evaluation!E125</f>
        <v>Implementácia Modulu (Modul implementation)</v>
      </c>
      <c r="C46" s="9">
        <f>Evaluation!H125</f>
        <v>0</v>
      </c>
      <c r="D46" s="9" t="str">
        <f>Evaluation!I125</f>
        <v>--------------</v>
      </c>
    </row>
    <row r="47" spans="1:4">
      <c r="A47" s="82" t="str">
        <f>Evaluation!A126</f>
        <v>P211</v>
      </c>
      <c r="B47" t="str">
        <f>Evaluation!E126</f>
        <v>Inštalácia monitorovacej jednotky LKW Bin Colletion vehicle + aktivácia v module (Installation of monitoring unit+activation - LKW)</v>
      </c>
      <c r="C47" s="9">
        <f>Evaluation!H126</f>
        <v>0</v>
      </c>
      <c r="D47" s="9" t="str">
        <f>Evaluation!I126</f>
        <v>--------------</v>
      </c>
    </row>
    <row r="48" spans="1:4">
      <c r="A48" s="82" t="str">
        <f>Evaluation!A127</f>
        <v>P212</v>
      </c>
      <c r="B48" t="str">
        <f>Evaluation!E127</f>
        <v>Inštalácia monitorovacej jednotky LKW Bulk waste vehicle + aktivácia v module (Installation of monitoring unit+activation - LKW)</v>
      </c>
      <c r="C48" s="9">
        <f>Evaluation!H127</f>
        <v>0</v>
      </c>
      <c r="D48" s="9" t="str">
        <f>Evaluation!I127</f>
        <v>--------------</v>
      </c>
    </row>
    <row r="49" spans="1:4">
      <c r="A49" s="82" t="str">
        <f>Evaluation!A128</f>
        <v>P213</v>
      </c>
      <c r="B49" t="str">
        <f>Evaluation!E128</f>
        <v>Inštalácia monitorovacej jednotky LKW Pickup vehicle+ aktivácia v module (Installation of monitoring unit+activation - LKW)</v>
      </c>
      <c r="C49" s="9">
        <f>Evaluation!H128</f>
        <v>0</v>
      </c>
      <c r="D49" s="9" t="str">
        <f>Evaluation!I128</f>
        <v>--------------</v>
      </c>
    </row>
    <row r="50" spans="1:4">
      <c r="A50" s="82" t="str">
        <f>Evaluation!A129</f>
        <v>P214</v>
      </c>
      <c r="B50" t="str">
        <f>Evaluation!E129</f>
        <v>Inštalácia monitorovacej jednotky PKW + aktivácia v module (Installation of monitoring unit+activation - PKW)</v>
      </c>
      <c r="C50" s="9">
        <f>Evaluation!H129</f>
        <v>0</v>
      </c>
      <c r="D50" s="9" t="str">
        <f>Evaluation!I129</f>
        <v>--------------</v>
      </c>
    </row>
    <row r="51" spans="1:4" s="110" customFormat="1">
      <c r="A51" s="131" t="str">
        <f>Evaluation!A130</f>
        <v>P215</v>
      </c>
      <c r="B51" s="110" t="str">
        <f>Evaluation!E130</f>
        <v>Školenie užívateľov (User Training)</v>
      </c>
      <c r="C51" s="111">
        <f>Evaluation!H130</f>
        <v>0</v>
      </c>
      <c r="D51" s="111" t="str">
        <f>Evaluation!I130</f>
        <v>--------------</v>
      </c>
    </row>
    <row r="52" spans="1:4" s="110" customFormat="1">
      <c r="A52" s="131" t="str">
        <f>Evaluation!A131</f>
        <v>P216</v>
      </c>
      <c r="B52" s="110" t="str">
        <f>Evaluation!E131</f>
        <v>Followup školenie po 8 týždňoch (followup user training after 8 weeks)</v>
      </c>
      <c r="C52" s="111">
        <f>Evaluation!H131</f>
        <v>0</v>
      </c>
      <c r="D52" s="111" t="str">
        <f>Evaluation!I131</f>
        <v>--------------</v>
      </c>
    </row>
    <row r="53" spans="1:4">
      <c r="A53" s="95">
        <f>Evaluation!A132</f>
        <v>217</v>
      </c>
      <c r="B53" s="96" t="str">
        <f>Evaluation!E132</f>
        <v>Funkcionalita Modul Fleet Management (Functionality Fleet Managment)</v>
      </c>
      <c r="C53" s="97" t="str">
        <f>Evaluation!H132</f>
        <v>--------------</v>
      </c>
      <c r="D53" s="97">
        <f>Evaluation!I132</f>
        <v>0</v>
      </c>
    </row>
    <row r="54" spans="1:4">
      <c r="A54" s="95">
        <f>Evaluation!A133</f>
        <v>218</v>
      </c>
      <c r="B54" s="96" t="str">
        <f>Evaluation!E133</f>
        <v>Prevádzka monitorovacích jednotiek (Operation of monitoring units )</v>
      </c>
      <c r="C54" s="97" t="str">
        <f>Evaluation!H133</f>
        <v>--------------</v>
      </c>
      <c r="D54" s="97">
        <f>Evaluation!I133</f>
        <v>0</v>
      </c>
    </row>
    <row r="55" spans="1:4">
      <c r="A55" s="82">
        <f>Evaluation!A134</f>
        <v>219</v>
      </c>
      <c r="B55" t="str">
        <f>Evaluation!E134</f>
        <v>Prevádzka monitorovacej jednotky LKW Bin Colletion vehicle  (Operation of monitoring unit Bin Collection LKW)</v>
      </c>
      <c r="C55" s="9" t="str">
        <f>Evaluation!H134</f>
        <v>--------------</v>
      </c>
      <c r="D55" s="9">
        <f>Evaluation!I134</f>
        <v>0</v>
      </c>
    </row>
    <row r="56" spans="1:4">
      <c r="A56" s="82">
        <f>Evaluation!A135</f>
        <v>220</v>
      </c>
      <c r="B56" t="str">
        <f>Evaluation!E135</f>
        <v>Prevádzka monitorovacej jednotky LKW Bulk waste vehicle  (Operation of monitoring unit Bulk Waste LKW)</v>
      </c>
      <c r="C56" s="9" t="str">
        <f>Evaluation!H135</f>
        <v>--------------</v>
      </c>
      <c r="D56" s="9">
        <f>Evaluation!I135</f>
        <v>0</v>
      </c>
    </row>
    <row r="57" spans="1:4">
      <c r="A57" s="82">
        <f>Evaluation!A136</f>
        <v>221</v>
      </c>
      <c r="B57" t="str">
        <f>Evaluation!E136</f>
        <v>Prevádzka monitorovacej jednotky LKW Pickup vehicle  (Operation of monitoring unit Pickup LKW)</v>
      </c>
      <c r="C57" s="9" t="str">
        <f>Evaluation!H136</f>
        <v>--------------</v>
      </c>
      <c r="D57" s="9">
        <f>Evaluation!I136</f>
        <v>0</v>
      </c>
    </row>
    <row r="58" spans="1:4">
      <c r="A58" s="82">
        <f>Evaluation!A137</f>
        <v>222</v>
      </c>
      <c r="B58" t="str">
        <f>Evaluation!E137</f>
        <v>Prevádzka monitorovacej jednotky PKW (Operation of monitoring unit PKW)</v>
      </c>
      <c r="C58" s="9" t="str">
        <f>Evaluation!H137</f>
        <v>--------------</v>
      </c>
      <c r="D58" s="9">
        <f>Evaluation!I137</f>
        <v>0</v>
      </c>
    </row>
    <row r="59" spans="1:4">
      <c r="A59" s="92">
        <f>Evaluation!A176</f>
        <v>300</v>
      </c>
      <c r="B59" s="93" t="str">
        <f>Evaluation!E176</f>
        <v>3.0 Modul - Plánovanie Zvozu</v>
      </c>
      <c r="C59" s="94">
        <f>Evaluation!H176</f>
        <v>0</v>
      </c>
      <c r="D59" s="94">
        <f>Evaluation!I176</f>
        <v>0</v>
      </c>
    </row>
    <row r="60" spans="1:4">
      <c r="A60" s="95" t="str">
        <f>Evaluation!A178</f>
        <v>P302</v>
      </c>
      <c r="B60" s="96" t="str">
        <f>Evaluation!E178</f>
        <v>Analýza (Analysis)</v>
      </c>
      <c r="C60" s="97">
        <f>Evaluation!H178</f>
        <v>0</v>
      </c>
      <c r="D60" s="97" t="str">
        <f>Evaluation!I178</f>
        <v>--------------</v>
      </c>
    </row>
    <row r="61" spans="1:4">
      <c r="A61" s="82" t="str">
        <f>Evaluation!A179</f>
        <v>P303</v>
      </c>
      <c r="B61" t="str">
        <f>Evaluation!E179</f>
        <v>Projektová príprava implementácie modulu, requirements and real life operations on site audit</v>
      </c>
      <c r="C61" s="9">
        <f>Evaluation!H179</f>
        <v>0</v>
      </c>
      <c r="D61" s="9" t="str">
        <f>Evaluation!I179</f>
        <v>--------------</v>
      </c>
    </row>
    <row r="62" spans="1:4">
      <c r="A62" s="82" t="str">
        <f>Evaluation!A180</f>
        <v>P304</v>
      </c>
      <c r="B62" t="str">
        <f>Evaluation!E180</f>
        <v>Dátová analýza - As Is</v>
      </c>
      <c r="C62" s="9">
        <f>Evaluation!H180</f>
        <v>0</v>
      </c>
      <c r="D62" s="9" t="str">
        <f>Evaluation!I180</f>
        <v>--------------</v>
      </c>
    </row>
    <row r="63" spans="1:4">
      <c r="A63" s="82" t="str">
        <f>Evaluation!A181</f>
        <v>P305</v>
      </c>
      <c r="B63" t="str">
        <f>Evaluation!E181</f>
        <v>Funkčná analýza - As Is</v>
      </c>
      <c r="C63" s="9">
        <f>Evaluation!H181</f>
        <v>0</v>
      </c>
      <c r="D63" s="9" t="str">
        <f>Evaluation!I181</f>
        <v>--------------</v>
      </c>
    </row>
    <row r="64" spans="1:4">
      <c r="A64" s="82" t="str">
        <f>Evaluation!A182</f>
        <v>P306</v>
      </c>
      <c r="B64" t="str">
        <f>Evaluation!E182</f>
        <v>Dátová analýza - Future state</v>
      </c>
      <c r="C64" s="9">
        <f>Evaluation!H182</f>
        <v>0</v>
      </c>
      <c r="D64" s="9" t="str">
        <f>Evaluation!I182</f>
        <v>--------------</v>
      </c>
    </row>
    <row r="65" spans="1:4">
      <c r="A65" s="82" t="str">
        <f>Evaluation!A183</f>
        <v>P307</v>
      </c>
      <c r="B65" t="str">
        <f>Evaluation!E183</f>
        <v>Analýza plánovacích režimov a požiadaviek - Future state</v>
      </c>
      <c r="C65" s="9">
        <f>Evaluation!H183</f>
        <v>0</v>
      </c>
      <c r="D65" s="9" t="str">
        <f>Evaluation!I183</f>
        <v>--------------</v>
      </c>
    </row>
    <row r="66" spans="1:4">
      <c r="A66" s="95" t="str">
        <f>Evaluation!A184</f>
        <v>P308</v>
      </c>
      <c r="B66" s="96" t="str">
        <f>Evaluation!E184</f>
        <v>Implementácia (Implementation)</v>
      </c>
      <c r="C66" s="97">
        <f>Evaluation!H184</f>
        <v>0</v>
      </c>
      <c r="D66" s="97" t="str">
        <f>Evaluation!I184</f>
        <v>--------------</v>
      </c>
    </row>
    <row r="67" spans="1:4">
      <c r="A67" s="82" t="str">
        <f>Evaluation!A185</f>
        <v>P309</v>
      </c>
      <c r="B67" t="str">
        <f>Evaluation!E185</f>
        <v>Implementácia modulu</v>
      </c>
      <c r="C67" s="9">
        <f>Evaluation!H185</f>
        <v>0</v>
      </c>
      <c r="D67" s="9" t="str">
        <f>Evaluation!I185</f>
        <v>--------------</v>
      </c>
    </row>
    <row r="68" spans="1:4">
      <c r="A68" s="82" t="str">
        <f>Evaluation!A186</f>
        <v>P310</v>
      </c>
      <c r="B68" t="str">
        <f>Evaluation!E186</f>
        <v>Tvorba plánu - Manual</v>
      </c>
      <c r="C68" s="9">
        <f>Evaluation!H186</f>
        <v>0</v>
      </c>
      <c r="D68" s="9" t="str">
        <f>Evaluation!I186</f>
        <v>--------------</v>
      </c>
    </row>
    <row r="69" spans="1:4">
      <c r="A69" s="82" t="str">
        <f>Evaluation!A187</f>
        <v>P311</v>
      </c>
      <c r="B69" t="str">
        <f>Evaluation!E187</f>
        <v>Tvorba plánu - Automat</v>
      </c>
      <c r="C69" s="9">
        <f>Evaluation!H187</f>
        <v>0</v>
      </c>
      <c r="D69" s="9" t="str">
        <f>Evaluation!I187</f>
        <v>--------------</v>
      </c>
    </row>
    <row r="70" spans="1:4" s="110" customFormat="1">
      <c r="A70" s="131" t="str">
        <f>Evaluation!A188</f>
        <v>P312</v>
      </c>
      <c r="B70" s="110" t="str">
        <f>Evaluation!E188</f>
        <v>Školenie užívateľov</v>
      </c>
      <c r="C70" s="111">
        <f>Evaluation!H188</f>
        <v>0</v>
      </c>
      <c r="D70" s="111" t="str">
        <f>Evaluation!I188</f>
        <v>--------------</v>
      </c>
    </row>
    <row r="71" spans="1:4" s="110" customFormat="1">
      <c r="A71" s="131" t="str">
        <f>Evaluation!A189</f>
        <v>P313</v>
      </c>
      <c r="B71" s="110" t="str">
        <f>Evaluation!E189</f>
        <v>Followup školenie po 8 týždňoch</v>
      </c>
      <c r="C71" s="111">
        <f>Evaluation!H189</f>
        <v>0</v>
      </c>
      <c r="D71" s="111" t="str">
        <f>Evaluation!I189</f>
        <v>--------------</v>
      </c>
    </row>
    <row r="72" spans="1:4">
      <c r="A72" s="95" t="str">
        <f>Evaluation!A190</f>
        <v>P314</v>
      </c>
      <c r="B72" s="96" t="str">
        <f>Evaluation!E190</f>
        <v>Funkcionalita Modul Plánovanie Zvozu</v>
      </c>
      <c r="C72" s="97" t="str">
        <f>Evaluation!H190</f>
        <v>--------------</v>
      </c>
      <c r="D72" s="97">
        <f>Evaluation!I190</f>
        <v>0</v>
      </c>
    </row>
    <row r="73" spans="1:4">
      <c r="A73" s="92">
        <f>Evaluation!A217</f>
        <v>400</v>
      </c>
      <c r="B73" s="93" t="str">
        <f>Evaluation!E217</f>
        <v>Integrácia na OLO SW a HW</v>
      </c>
      <c r="C73" s="94">
        <f>Evaluation!H217</f>
        <v>0</v>
      </c>
      <c r="D73" s="94" t="str">
        <f>Evaluation!I217</f>
        <v>--------------</v>
      </c>
    </row>
    <row r="74" spans="1:4">
      <c r="A74" s="82">
        <f>Evaluation!A218</f>
        <v>401</v>
      </c>
      <c r="B74" t="str">
        <f>Evaluation!E218</f>
        <v>NORIS WebScrape/(API - future state)</v>
      </c>
      <c r="C74" s="9">
        <f>Evaluation!H218</f>
        <v>0</v>
      </c>
      <c r="D74" s="9" t="str">
        <f>Evaluation!I218</f>
        <v>--------------</v>
      </c>
    </row>
    <row r="75" spans="1:4">
      <c r="A75" s="82">
        <f>Evaluation!A219</f>
        <v>402</v>
      </c>
      <c r="B75" t="str">
        <f>Evaluation!E219</f>
        <v>Softip - SQL</v>
      </c>
      <c r="C75" s="9">
        <f>Evaluation!H219</f>
        <v>0</v>
      </c>
      <c r="D75" s="9" t="str">
        <f>Evaluation!I219</f>
        <v>--------------</v>
      </c>
    </row>
    <row r="76" spans="1:4">
      <c r="A76" s="82">
        <f>Evaluation!A220</f>
        <v>403</v>
      </c>
      <c r="B76" t="str">
        <f>Evaluation!E220</f>
        <v>Protank - SQL</v>
      </c>
      <c r="C76" s="9">
        <f>Evaluation!H220</f>
        <v>0</v>
      </c>
      <c r="D76" s="9" t="str">
        <f>Evaluation!I220</f>
        <v>--------------</v>
      </c>
    </row>
    <row r="77" spans="1:4">
      <c r="A77" s="82">
        <f>Evaluation!A221</f>
        <v>404</v>
      </c>
      <c r="B77" t="str">
        <f>Evaluation!E221</f>
        <v>Passport &amp; bin delivery (Android App API)</v>
      </c>
      <c r="C77" s="9">
        <f>Evaluation!H221</f>
        <v>0</v>
      </c>
      <c r="D77" s="9" t="str">
        <f>Evaluation!I221</f>
        <v>--------------</v>
      </c>
    </row>
    <row r="78" spans="1:4">
      <c r="A78" s="82">
        <f>Evaluation!A222</f>
        <v>405</v>
      </c>
      <c r="B78" t="str">
        <f>Evaluation!E222</f>
        <v xml:space="preserve">Stand passport, Health &amp; Safety app </v>
      </c>
      <c r="C78" s="9">
        <f>Evaluation!H222</f>
        <v>0</v>
      </c>
      <c r="D78" s="9" t="str">
        <f>Evaluation!I222</f>
        <v>--------------</v>
      </c>
    </row>
    <row r="79" spans="1:4">
      <c r="A79" s="82">
        <f>Evaluation!A223</f>
        <v>406</v>
      </c>
      <c r="B79" t="str">
        <f>Evaluation!E223</f>
        <v>eSTAS</v>
      </c>
      <c r="C79" s="9">
        <f>Evaluation!H223</f>
        <v>0</v>
      </c>
      <c r="D79" s="9" t="str">
        <f>Evaluation!I223</f>
        <v>--------------</v>
      </c>
    </row>
    <row r="80" spans="1:4">
      <c r="A80" s="82">
        <f>Evaluation!A224</f>
        <v>407</v>
      </c>
      <c r="B80" t="str">
        <f>Evaluation!E224</f>
        <v>RON - SQL</v>
      </c>
      <c r="C80" s="9">
        <f>Evaluation!H224</f>
        <v>0</v>
      </c>
      <c r="D80" s="9" t="str">
        <f>Evaluation!I224</f>
        <v>--------------</v>
      </c>
    </row>
    <row r="81" spans="1:4">
      <c r="A81" s="82">
        <f>Evaluation!A225</f>
        <v>408</v>
      </c>
      <c r="B81" t="str">
        <f>Evaluation!E225</f>
        <v>MS Sharepoint</v>
      </c>
      <c r="C81" s="9">
        <f>Evaluation!H225</f>
        <v>0</v>
      </c>
      <c r="D81" s="9" t="str">
        <f>Evaluation!I225</f>
        <v>--------------</v>
      </c>
    </row>
    <row r="82" spans="1:4">
      <c r="A82" s="82">
        <f>Evaluation!A226</f>
        <v>409</v>
      </c>
      <c r="B82" t="str">
        <f>Evaluation!E226</f>
        <v>Venzeo</v>
      </c>
      <c r="C82" s="9">
        <f>Evaluation!H226</f>
        <v>0</v>
      </c>
      <c r="D82" s="9" t="str">
        <f>Evaluation!I226</f>
        <v>--------------</v>
      </c>
    </row>
    <row r="83" spans="1:4">
      <c r="A83" s="82">
        <f>Evaluation!A227</f>
        <v>410</v>
      </c>
      <c r="B83" t="str">
        <f>Evaluation!E227</f>
        <v>CRM (MS Dynamics)</v>
      </c>
      <c r="C83" s="9">
        <f>Evaluation!H227</f>
        <v>0</v>
      </c>
      <c r="D83" s="9" t="str">
        <f>Evaluation!I227</f>
        <v>--------------</v>
      </c>
    </row>
    <row r="84" spans="1:4">
      <c r="A84" s="82">
        <f>Evaluation!A228</f>
        <v>411</v>
      </c>
      <c r="B84" t="str">
        <f>Evaluation!E228</f>
        <v>Vehicle maintenance software</v>
      </c>
      <c r="C84" s="9">
        <f>Evaluation!H228</f>
        <v>0</v>
      </c>
      <c r="D84" s="9" t="str">
        <f>Evaluation!I228</f>
        <v>--------------</v>
      </c>
    </row>
    <row r="85" spans="1:4">
      <c r="A85" s="82">
        <f>Evaluation!A229</f>
        <v>412</v>
      </c>
      <c r="B85" t="str">
        <f>Evaluation!E229</f>
        <v>Hemak Scalis (Weighbridge software) - SQL</v>
      </c>
      <c r="C85" s="9">
        <f>Evaluation!H229</f>
        <v>0</v>
      </c>
      <c r="D85" s="9" t="str">
        <f>Evaluation!I229</f>
        <v>--------------</v>
      </c>
    </row>
    <row r="86" spans="1:4">
      <c r="A86" s="82">
        <f>Evaluation!A230</f>
        <v>413</v>
      </c>
      <c r="B86" t="str">
        <f>Evaluation!E230</f>
        <v>MS PowerBI + tvorba prvotnych reportov</v>
      </c>
      <c r="C86" s="9">
        <f>Evaluation!H230</f>
        <v>0</v>
      </c>
      <c r="D86" s="9" t="str">
        <f>Evaluation!I230</f>
        <v>--------------</v>
      </c>
    </row>
    <row r="87" spans="1:4">
      <c r="A87" s="82">
        <f>Evaluation!A231</f>
        <v>414</v>
      </c>
      <c r="B87" t="str">
        <f>Evaluation!E231</f>
        <v>Waze</v>
      </c>
      <c r="C87" s="9">
        <f>Evaluation!H231</f>
        <v>0</v>
      </c>
      <c r="D87" s="9" t="str">
        <f>Evaluation!I231</f>
        <v>--------------</v>
      </c>
    </row>
    <row r="88" spans="1:4">
      <c r="A88" s="82">
        <f>Evaluation!A232</f>
        <v>415</v>
      </c>
      <c r="B88" t="str">
        <f>Evaluation!E232</f>
        <v>Plus codes</v>
      </c>
      <c r="C88" s="9">
        <f>Evaluation!H232</f>
        <v>0</v>
      </c>
      <c r="D88" s="9" t="str">
        <f>Evaluation!I232</f>
        <v>--------------</v>
      </c>
    </row>
    <row r="89" spans="1:4">
      <c r="A89" s="82">
        <f>Evaluation!A233</f>
        <v>416</v>
      </c>
      <c r="B89" t="str">
        <f>Evaluation!E233</f>
        <v>Infopanels</v>
      </c>
      <c r="C89" s="9">
        <f>Evaluation!H233</f>
        <v>0</v>
      </c>
      <c r="D89" s="9" t="str">
        <f>Evaluation!I233</f>
        <v>--------------</v>
      </c>
    </row>
    <row r="90" spans="1:4">
      <c r="A90" s="82">
        <f>Evaluation!A234</f>
        <v>417</v>
      </c>
      <c r="B90" t="str">
        <f>Evaluation!E234</f>
        <v>Handheld Chainway RFID UHF 2D Sled - Android APP Bluetooth Integration</v>
      </c>
      <c r="C90" s="9">
        <f>Evaluation!H234</f>
        <v>0</v>
      </c>
      <c r="D90" s="9" t="str">
        <f>Evaluation!I234</f>
        <v>--------------</v>
      </c>
    </row>
    <row r="91" spans="1:4">
      <c r="A91" s="82">
        <f>Evaluation!A235</f>
        <v>418</v>
      </c>
      <c r="B91" t="str">
        <f>Evaluation!E235</f>
        <v>Xstation (Gas Station) - SQL</v>
      </c>
      <c r="C91" s="9">
        <f>Evaluation!H235</f>
        <v>0</v>
      </c>
      <c r="D91" s="9" t="str">
        <f>Evaluation!I235</f>
        <v>--------------</v>
      </c>
    </row>
    <row r="92" spans="1:4">
      <c r="A92" s="82">
        <f>Evaluation!A236</f>
        <v>419</v>
      </c>
      <c r="B92" t="str">
        <f>Evaluation!E236</f>
        <v>Google maps</v>
      </c>
      <c r="C92" s="9">
        <f>Evaluation!H236</f>
        <v>0</v>
      </c>
      <c r="D92" s="9" t="str">
        <f>Evaluation!I236</f>
        <v>--------------</v>
      </c>
    </row>
    <row r="93" spans="1:4">
      <c r="A93" s="82">
        <f>Evaluation!A237</f>
        <v>420</v>
      </c>
      <c r="B93" t="str">
        <f>Evaluation!E237</f>
        <v>Mapy CZ</v>
      </c>
      <c r="C93" s="9">
        <f>Evaluation!H237</f>
        <v>0</v>
      </c>
      <c r="D93" s="9" t="str">
        <f>Evaluation!I237</f>
        <v>--------------</v>
      </c>
    </row>
    <row r="94" spans="1:4">
      <c r="A94" s="82">
        <f>Evaluation!A238</f>
        <v>421</v>
      </c>
      <c r="B94" t="str">
        <f>Evaluation!E238</f>
        <v>ArcGIS</v>
      </c>
      <c r="C94" s="9">
        <f>Evaluation!H238</f>
        <v>0</v>
      </c>
      <c r="D94" s="9" t="str">
        <f>Evaluation!I238</f>
        <v>--------------</v>
      </c>
    </row>
    <row r="95" spans="1:4">
      <c r="A95" s="82">
        <f>Evaluation!A239</f>
        <v>422</v>
      </c>
      <c r="B95" t="str">
        <f>Evaluation!E239</f>
        <v>Samsung Android 10" Tablet</v>
      </c>
      <c r="C95" s="9">
        <f>Evaluation!H239</f>
        <v>0</v>
      </c>
      <c r="D95" s="9" t="str">
        <f>Evaluation!I239</f>
        <v>--------------</v>
      </c>
    </row>
  </sheetData>
  <mergeCells count="4"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077E-5414-4B43-A9B8-325500230FA6}">
  <sheetPr>
    <tabColor rgb="FFFF0000"/>
  </sheetPr>
  <dimension ref="A1:A3"/>
  <sheetViews>
    <sheetView workbookViewId="0">
      <selection activeCell="A4" sqref="A4"/>
    </sheetView>
  </sheetViews>
  <sheetFormatPr defaultColWidth="9.140625" defaultRowHeight="14.45"/>
  <sheetData>
    <row r="1" spans="1:1">
      <c r="A1" t="s">
        <v>227</v>
      </c>
    </row>
    <row r="2" spans="1:1">
      <c r="A2" t="s">
        <v>224</v>
      </c>
    </row>
    <row r="3" spans="1:1">
      <c r="A3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2B70-281D-4B3E-ABB0-CCC6352D6918}">
  <sheetPr>
    <tabColor rgb="FFFF0000"/>
  </sheetPr>
  <dimension ref="A1:A5"/>
  <sheetViews>
    <sheetView workbookViewId="0">
      <selection activeCell="D16" sqref="D16"/>
    </sheetView>
  </sheetViews>
  <sheetFormatPr defaultColWidth="9.140625" defaultRowHeight="14.45"/>
  <cols>
    <col min="1" max="1" width="20.85546875" bestFit="1" customWidth="1"/>
  </cols>
  <sheetData>
    <row r="1" spans="1:1">
      <c r="A1" t="s">
        <v>401</v>
      </c>
    </row>
    <row r="2" spans="1:1">
      <c r="A2" t="s">
        <v>346</v>
      </c>
    </row>
    <row r="3" spans="1:1">
      <c r="A3" t="s">
        <v>36</v>
      </c>
    </row>
    <row r="4" spans="1:1">
      <c r="A4" t="s">
        <v>402</v>
      </c>
    </row>
    <row r="5" spans="1:1">
      <c r="A5" t="s">
        <v>403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ECD5-420B-4D57-90D7-773867CFBB27}">
  <sheetPr>
    <tabColor rgb="FFFF0000"/>
  </sheetPr>
  <dimension ref="A1:A5"/>
  <sheetViews>
    <sheetView workbookViewId="0">
      <selection activeCell="A6" sqref="A6"/>
    </sheetView>
  </sheetViews>
  <sheetFormatPr defaultColWidth="9.140625" defaultRowHeight="14.45"/>
  <cols>
    <col min="1" max="1" width="12.140625" bestFit="1" customWidth="1"/>
  </cols>
  <sheetData>
    <row r="1" spans="1:1">
      <c r="A1" t="s">
        <v>27</v>
      </c>
    </row>
    <row r="2" spans="1:1">
      <c r="A2" t="s">
        <v>404</v>
      </c>
    </row>
    <row r="3" spans="1:1">
      <c r="A3" t="s">
        <v>405</v>
      </c>
    </row>
    <row r="4" spans="1:1">
      <c r="A4" t="s">
        <v>406</v>
      </c>
    </row>
    <row r="5" spans="1:1">
      <c r="A5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577C-741E-4391-9124-5A100DC4ABE9}">
  <sheetPr>
    <tabColor rgb="FFFF0000"/>
  </sheetPr>
  <dimension ref="A1:A2"/>
  <sheetViews>
    <sheetView workbookViewId="0">
      <selection activeCell="A3" sqref="A3"/>
    </sheetView>
  </sheetViews>
  <sheetFormatPr defaultColWidth="9.140625" defaultRowHeight="14.45"/>
  <sheetData>
    <row r="1" spans="1:1">
      <c r="A1" t="s">
        <v>408</v>
      </c>
    </row>
    <row r="2" spans="1:1">
      <c r="A2" t="s">
        <v>409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46-E7E4-433D-B6B5-19EEAF2165F5}">
  <sheetPr>
    <tabColor rgb="FFFF0000"/>
  </sheetPr>
  <dimension ref="A1:A5"/>
  <sheetViews>
    <sheetView workbookViewId="0">
      <selection activeCell="A7" sqref="A7"/>
    </sheetView>
  </sheetViews>
  <sheetFormatPr defaultColWidth="9.140625" defaultRowHeight="14.45"/>
  <sheetData>
    <row r="1" spans="1:1">
      <c r="A1" t="s">
        <v>152</v>
      </c>
    </row>
    <row r="2" spans="1:1">
      <c r="A2" t="s">
        <v>161</v>
      </c>
    </row>
    <row r="3" spans="1:1">
      <c r="A3" t="s">
        <v>170</v>
      </c>
    </row>
    <row r="4" spans="1:1">
      <c r="A4" t="s">
        <v>138</v>
      </c>
    </row>
    <row r="5" spans="1:1">
      <c r="A5" t="s">
        <v>410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F5-5822-4595-ADD0-23A18594F340}">
  <sheetPr>
    <tabColor rgb="FFFF0000"/>
  </sheetPr>
  <dimension ref="A1:A13"/>
  <sheetViews>
    <sheetView workbookViewId="0">
      <selection activeCell="E23" sqref="E23"/>
    </sheetView>
  </sheetViews>
  <sheetFormatPr defaultColWidth="9.140625" defaultRowHeight="14.45"/>
  <cols>
    <col min="1" max="1" width="17.85546875" bestFit="1" customWidth="1"/>
  </cols>
  <sheetData>
    <row r="1" spans="1:1">
      <c r="A1" t="s">
        <v>411</v>
      </c>
    </row>
    <row r="2" spans="1:1">
      <c r="A2" t="s">
        <v>29</v>
      </c>
    </row>
    <row r="3" spans="1:1">
      <c r="A3" t="s">
        <v>171</v>
      </c>
    </row>
    <row r="4" spans="1:1">
      <c r="A4" t="s">
        <v>69</v>
      </c>
    </row>
    <row r="5" spans="1:1">
      <c r="A5" t="s">
        <v>412</v>
      </c>
    </row>
    <row r="6" spans="1:1">
      <c r="A6" t="s">
        <v>276</v>
      </c>
    </row>
    <row r="7" spans="1:1">
      <c r="A7" t="s">
        <v>413</v>
      </c>
    </row>
    <row r="8" spans="1:1">
      <c r="A8" t="s">
        <v>414</v>
      </c>
    </row>
    <row r="9" spans="1:1">
      <c r="A9" t="s">
        <v>222</v>
      </c>
    </row>
    <row r="10" spans="1:1">
      <c r="A10" t="s">
        <v>162</v>
      </c>
    </row>
    <row r="11" spans="1:1">
      <c r="A11" t="s">
        <v>352</v>
      </c>
    </row>
    <row r="12" spans="1:1">
      <c r="A12" t="s">
        <v>149</v>
      </c>
    </row>
    <row r="13" spans="1:1">
      <c r="A13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7CE-7099-4FF6-809D-12EE6200E44B}">
  <sheetPr>
    <tabColor rgb="FFFF0000"/>
  </sheetPr>
  <dimension ref="A1:A3"/>
  <sheetViews>
    <sheetView workbookViewId="0">
      <selection sqref="A1:A3"/>
    </sheetView>
  </sheetViews>
  <sheetFormatPr defaultColWidth="9.140625" defaultRowHeight="14.45"/>
  <sheetData>
    <row r="1" spans="1:1">
      <c r="A1" t="s">
        <v>72</v>
      </c>
    </row>
    <row r="2" spans="1:1">
      <c r="A2" t="s">
        <v>289</v>
      </c>
    </row>
    <row r="3" spans="1:1">
      <c r="A3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019A0F08659445B8EB5A26E8F44D7C" ma:contentTypeVersion="15" ma:contentTypeDescription="Umožňuje vytvoriť nový dokument." ma:contentTypeScope="" ma:versionID="bcb5f88b3d6f7a042fac5b1039b5e6cb">
  <xsd:schema xmlns:xsd="http://www.w3.org/2001/XMLSchema" xmlns:xs="http://www.w3.org/2001/XMLSchema" xmlns:p="http://schemas.microsoft.com/office/2006/metadata/properties" xmlns:ns2="d1b1d068-8fae-4e85-b651-bb0ac653261d" xmlns:ns3="3277786c-ae73-4234-87f8-4cb55fe378b8" targetNamespace="http://schemas.microsoft.com/office/2006/metadata/properties" ma:root="true" ma:fieldsID="a0a4eba99cfe6885bd663d00f00789b6" ns2:_="" ns3:_="">
    <xsd:import namespace="d1b1d068-8fae-4e85-b651-bb0ac653261d"/>
    <xsd:import namespace="3277786c-ae73-4234-87f8-4cb55fe378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1d068-8fae-4e85-b651-bb0ac65326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7938d78-5cd0-46ec-a33b-2815da3cb9d4}" ma:internalName="TaxCatchAll" ma:showField="CatchAllData" ma:web="d1b1d068-8fae-4e85-b651-bb0ac65326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7786c-ae73-4234-87f8-4cb55fe378b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77786c-ae73-4234-87f8-4cb55fe378b8">
      <Terms xmlns="http://schemas.microsoft.com/office/infopath/2007/PartnerControls"/>
    </lcf76f155ced4ddcb4097134ff3c332f>
    <TaxCatchAll xmlns="d1b1d068-8fae-4e85-b651-bb0ac653261d" xsi:nil="true"/>
  </documentManagement>
</p:properties>
</file>

<file path=customXml/itemProps1.xml><?xml version="1.0" encoding="utf-8"?>
<ds:datastoreItem xmlns:ds="http://schemas.openxmlformats.org/officeDocument/2006/customXml" ds:itemID="{BE45C4BB-E3E0-4FC4-BCB2-0113D7D95474}"/>
</file>

<file path=customXml/itemProps2.xml><?xml version="1.0" encoding="utf-8"?>
<ds:datastoreItem xmlns:ds="http://schemas.openxmlformats.org/officeDocument/2006/customXml" ds:itemID="{AEDE5C35-F958-4A02-BD52-73E6C28DD18A}"/>
</file>

<file path=customXml/itemProps3.xml><?xml version="1.0" encoding="utf-8"?>
<ds:datastoreItem xmlns:ds="http://schemas.openxmlformats.org/officeDocument/2006/customXml" ds:itemID="{1D465BA1-F200-4D6D-9D68-9F8810100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marcela.turcanova@apuen.sk</cp:lastModifiedBy>
  <cp:revision/>
  <dcterms:created xsi:type="dcterms:W3CDTF">2022-07-04T08:08:43Z</dcterms:created>
  <dcterms:modified xsi:type="dcterms:W3CDTF">2024-12-09T16:28:24Z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0x01010006FFF44173761C4D88A7E8BD4A67B800</vt:lpwstr>
  </property>
  <property fmtid="{D5CDD505-2E9C-101B-9397-08002B2CF9AE}" pid="3" name="MediaServiceImageTags">
    <vt:lpwstr/>
  </property>
  <property fmtid="{D5CDD505-2E9C-101B-9397-08002B2CF9AE}" pid="4" name="Order">
    <vt:r8>180700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