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irizachar/Documents/"/>
    </mc:Choice>
  </mc:AlternateContent>
  <xr:revisionPtr revIDLastSave="0" documentId="8_{72467B2A-4099-0344-96D8-AAE139B5A879}" xr6:coauthVersionLast="47" xr6:coauthVersionMax="47" xr10:uidLastSave="{00000000-0000-0000-0000-000000000000}"/>
  <bookViews>
    <workbookView xWindow="2920" yWindow="3420" windowWidth="45900" windowHeight="23360" activeTab="1" xr2:uid="{5CA953AA-2A0D-4B82-959A-85A2D2866C1C}"/>
  </bookViews>
  <sheets>
    <sheet name="CELKEM" sheetId="3" r:id="rId1"/>
    <sheet name="Stavařina" sheetId="1" r:id="rId2"/>
    <sheet name="Kabely" sheetId="2" r:id="rId3"/>
  </sheets>
  <externalReferences>
    <externalReference r:id="rId4"/>
  </externalReferences>
  <definedNames>
    <definedName name="_xlnm._FilterDatabase" localSheetId="2" hidden="1">Kabely!$A$1:$H$363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J16" i="1"/>
  <c r="E17" i="1"/>
  <c r="J17" i="1"/>
  <c r="J19" i="1"/>
  <c r="E20" i="1"/>
  <c r="J20" i="1"/>
  <c r="J25" i="1"/>
  <c r="E26" i="1"/>
  <c r="J26" i="1"/>
  <c r="F35" i="1"/>
  <c r="J35" i="1"/>
  <c r="F36" i="1"/>
  <c r="J36" i="1"/>
  <c r="F37" i="1"/>
  <c r="J37" i="1"/>
  <c r="F38" i="1"/>
  <c r="J38" i="1"/>
  <c r="F39" i="1"/>
  <c r="J39" i="1"/>
  <c r="A2" i="3"/>
  <c r="F320" i="2"/>
  <c r="F26" i="2"/>
  <c r="H363" i="2" l="1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35" i="2" l="1"/>
  <c r="H303" i="2"/>
  <c r="H3" i="2"/>
  <c r="H2" i="2" l="1"/>
  <c r="B2" i="3" s="1"/>
  <c r="H136" i="1"/>
  <c r="J136" i="1" s="1"/>
  <c r="H134" i="1"/>
  <c r="J134" i="1" s="1"/>
  <c r="H132" i="1"/>
  <c r="J132" i="1" s="1"/>
  <c r="H131" i="1"/>
  <c r="J131" i="1" s="1"/>
  <c r="J130" i="1"/>
  <c r="J137" i="1"/>
  <c r="J138" i="1"/>
  <c r="J139" i="1"/>
  <c r="J141" i="1"/>
  <c r="J140" i="1" s="1"/>
  <c r="J102" i="1" s="1"/>
  <c r="J143" i="1"/>
  <c r="J142" i="1" s="1"/>
  <c r="J103" i="1" s="1"/>
  <c r="J145" i="1"/>
  <c r="J144" i="1" s="1"/>
  <c r="J104" i="1" s="1"/>
  <c r="J129" i="1"/>
  <c r="J123" i="1"/>
  <c r="F123" i="1"/>
  <c r="J122" i="1"/>
  <c r="F120" i="1"/>
  <c r="E118" i="1"/>
  <c r="J94" i="1"/>
  <c r="J93" i="1"/>
  <c r="F93" i="1"/>
  <c r="F91" i="1"/>
  <c r="E89" i="1"/>
  <c r="A1" i="3" s="1"/>
  <c r="F94" i="1"/>
  <c r="F122" i="1"/>
  <c r="J91" i="1"/>
  <c r="E85" i="1"/>
  <c r="H133" i="1" l="1"/>
  <c r="J133" i="1" s="1"/>
  <c r="J128" i="1" s="1"/>
  <c r="J100" i="1" s="1"/>
  <c r="J135" i="1"/>
  <c r="J101" i="1" s="1"/>
  <c r="E114" i="1"/>
  <c r="J120" i="1"/>
  <c r="J127" i="1" l="1"/>
  <c r="J99" i="1" s="1"/>
  <c r="J126" i="1" l="1"/>
  <c r="J98" i="1"/>
  <c r="B1" i="3" l="1"/>
  <c r="B3" i="3" s="1"/>
  <c r="J32" i="1"/>
  <c r="J41" i="1" s="1"/>
</calcChain>
</file>

<file path=xl/sharedStrings.xml><?xml version="1.0" encoding="utf-8"?>
<sst xmlns="http://schemas.openxmlformats.org/spreadsheetml/2006/main" count="1986" uniqueCount="1184">
  <si>
    <t>KRYCÍ LIST ROZPOČTU</t>
  </si>
  <si>
    <t>Stavba:</t>
  </si>
  <si>
    <t>Objekt:</t>
  </si>
  <si>
    <t>SO 014 - Stavebná príprava pre prevádzkový systém terminálu</t>
  </si>
  <si>
    <t>Časť:</t>
  </si>
  <si>
    <t>JKSO:</t>
  </si>
  <si>
    <t/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</si>
  <si>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</si>
  <si>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</si>
  <si>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</si>
  <si>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</si>
  <si>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</si>
  <si>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</si>
  <si>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</si>
  <si>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</si>
  <si>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</si>
  <si>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Spracovateľ:</t>
  </si>
  <si>
    <t>Poznámka:</t>
  </si>
  <si>
    <t>Cena bez DPH</t>
  </si>
  <si>
    <t>Základ dane</t>
  </si>
  <si>
    <t>Sadzba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</si>
  <si>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</si>
  <si>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</si>
  <si>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</si>
  <si>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</si>
  <si>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</si>
  <si>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</si>
  <si>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</si>
  <si>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</si>
  <si>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</si>
  <si>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</si>
  <si>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</si>
  <si>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</si>
  <si>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</si>
  <si>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</si>
  <si>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</si>
  <si>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</si>
  <si>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ROZPOČTU</t>
  </si>
  <si>
    <t>Kód dielu - Popis</t>
  </si>
  <si>
    <t>Cena celkom [EUR]</t>
  </si>
  <si>
    <t>Náklady z rozpočtu</t>
  </si>
  <si>
    <t>HSV - Práce a dodávky HSV</t>
  </si>
  <si>
    <t xml:space="preserve">    1 - Zemné práce</t>
  </si>
  <si>
    <t xml:space="preserve">    2 - Zakladanie</t>
  </si>
  <si>
    <t xml:space="preserve">    9 - Ostatné konštrukcie a práce-búranie   </t>
  </si>
  <si>
    <t xml:space="preserve">    99 - Presun hmôt HSV</t>
  </si>
  <si>
    <t>VRN - Investičné náklady neobsiahnuté v cenách</t>
  </si>
  <si>
    <t>ROZPOČET</t>
  </si>
  <si>
    <t>PČ</t>
  </si>
  <si>
    <t>Typ</t>
  </si>
  <si>
    <t>Kód</t>
  </si>
  <si>
    <t>Popis</t>
  </si>
  <si>
    <t>MJ</t>
  </si>
  <si>
    <t>Množstvo</t>
  </si>
  <si>
    <t>J.cena [EUR]</t>
  </si>
  <si>
    <t>D</t>
  </si>
  <si>
    <t>HSV</t>
  </si>
  <si>
    <t>Práce a dodávky HSV</t>
  </si>
  <si>
    <t>1</t>
  </si>
  <si>
    <t>Zemné práce</t>
  </si>
  <si>
    <t>K</t>
  </si>
  <si>
    <t>131301101.S</t>
  </si>
  <si>
    <t>Výkop nezapaženej jamy v hornine 4, do 100 m3</t>
  </si>
  <si>
    <t>m3</t>
  </si>
  <si>
    <t>2</t>
  </si>
  <si>
    <t>131301109.S</t>
  </si>
  <si>
    <t>Hĺbenie nezapažených jám a zárezov. Príplatok za lepivosť horniny 4</t>
  </si>
  <si>
    <t>3</t>
  </si>
  <si>
    <t>162501102.S</t>
  </si>
  <si>
    <t>Vodorovné premiestnenie výkopku po spevnenej ceste z horniny tr.1-4, do 100 m3 na vzdialenosť do 3000 m</t>
  </si>
  <si>
    <t>4</t>
  </si>
  <si>
    <t>162501105.S</t>
  </si>
  <si>
    <t>Vodorovné premiestnenie výkopku po spevnenej ceste z horniny tr.1-4, do 100 m3, príplatok k cene za každých ďalšich a začatých 1000 m</t>
  </si>
  <si>
    <t>5</t>
  </si>
  <si>
    <t>171209002.S</t>
  </si>
  <si>
    <t>Poplatok za skládku - zemina a kamenivo (17 05) ostatné</t>
  </si>
  <si>
    <t>t</t>
  </si>
  <si>
    <t>6</t>
  </si>
  <si>
    <t>174101001.S</t>
  </si>
  <si>
    <t>Zásyp sypaninou so zhutnením jám, šachiet, rýh, zárezov alebo okolo objektov do 100 m3</t>
  </si>
  <si>
    <t>Zakladanie</t>
  </si>
  <si>
    <t>7</t>
  </si>
  <si>
    <t>275321511.S</t>
  </si>
  <si>
    <t>Betón základových pätiek, železový (bez výstuže), tr. C 30/37</t>
  </si>
  <si>
    <t>8</t>
  </si>
  <si>
    <t>275351215.S</t>
  </si>
  <si>
    <t>Debnenie stien základových pätiek, zhotovenie-dielce</t>
  </si>
  <si>
    <t>m2</t>
  </si>
  <si>
    <t>9</t>
  </si>
  <si>
    <t>275351216.S</t>
  </si>
  <si>
    <t>Debnenie stien základovýcb pätiek, odstránenie-dielce</t>
  </si>
  <si>
    <t>10</t>
  </si>
  <si>
    <t>275361821.S</t>
  </si>
  <si>
    <t>Výstuž základových pätiek z ocele B500 (10505)</t>
  </si>
  <si>
    <t xml:space="preserve">Ostatné konštrukcie a práce-búranie   </t>
  </si>
  <si>
    <t>11</t>
  </si>
  <si>
    <t>723150368.S</t>
  </si>
  <si>
    <t>Chránička D60 mm</t>
  </si>
  <si>
    <t>m</t>
  </si>
  <si>
    <t>99</t>
  </si>
  <si>
    <t>Presun hmôt HSV</t>
  </si>
  <si>
    <t>12</t>
  </si>
  <si>
    <t>998153131.1</t>
  </si>
  <si>
    <t>Presun hmôt pre , zvislá nosná konštrukcia  monolit.betónová</t>
  </si>
  <si>
    <t>VRN</t>
  </si>
  <si>
    <t>Investičné náklady neobsiahnuté v cenách</t>
  </si>
  <si>
    <t>13</t>
  </si>
  <si>
    <t>000600013.S</t>
  </si>
  <si>
    <t xml:space="preserve">Zariadenie staveniska </t>
  </si>
  <si>
    <t>eur</t>
  </si>
  <si>
    <t>M21</t>
  </si>
  <si>
    <t>155 Elektromontáže</t>
  </si>
  <si>
    <t>2100100051</t>
  </si>
  <si>
    <t>Rúrka ohybná pevnostna FX, KF, HDPE</t>
  </si>
  <si>
    <t>M</t>
  </si>
  <si>
    <t>231701634</t>
  </si>
  <si>
    <t>Protipožiarna pena HILTI á 750 ml</t>
  </si>
  <si>
    <t>kus</t>
  </si>
  <si>
    <t>341012E532</t>
  </si>
  <si>
    <t>Vodič Cu : H07V2-K 6 modrý</t>
  </si>
  <si>
    <t>341012E533</t>
  </si>
  <si>
    <t>Vodič Cu : H07V2-K 6 zeleno-žltý</t>
  </si>
  <si>
    <t>341021M004</t>
  </si>
  <si>
    <t>Kábel Cu : 1-YY 1x25 ZZ lano (RM) zel/žltý</t>
  </si>
  <si>
    <t>341021M025</t>
  </si>
  <si>
    <t>Kábel Cu : 1-YY 1x95 CR lano (RM) čierny</t>
  </si>
  <si>
    <t>341021M026</t>
  </si>
  <si>
    <t>Kábel Cu : 1-YY 1x95 HA lano (RM) hnedý</t>
  </si>
  <si>
    <t>341021M027</t>
  </si>
  <si>
    <t>Kábel Cu : 1-YY 1x95 MD lano (RM) modrý</t>
  </si>
  <si>
    <t>345651I205</t>
  </si>
  <si>
    <t>Rúrka el-inšt PP-Blend ohybná 080822 : HFX 40, svetlosivá</t>
  </si>
  <si>
    <t>345651K234</t>
  </si>
  <si>
    <t>Rúrka el-inšt PE ohybná LPE-1 : 2332/LPE-1 F50U, bezhalogénová, UV stabilná, čierna</t>
  </si>
  <si>
    <t>345658I000</t>
  </si>
  <si>
    <t>Chránička HD-PE kábelová ohybná 041925 : FXKVR 50, čierna</t>
  </si>
  <si>
    <t>345658I001</t>
  </si>
  <si>
    <t>Chránička HD-PE kábelová ohybná 032332 : FXKVR 63, čierna</t>
  </si>
  <si>
    <t>345658I004</t>
  </si>
  <si>
    <t>Chránička HD-PE kábelová ohybná 041344 : FXKVR 110, čierna</t>
  </si>
  <si>
    <t>14</t>
  </si>
  <si>
    <t>345658I005</t>
  </si>
  <si>
    <t>Chránička HD-PE kábelová ohybná 041990 : FXKVR 125, čierna</t>
  </si>
  <si>
    <t>15</t>
  </si>
  <si>
    <t>345658I006</t>
  </si>
  <si>
    <t>Chránička HD-PE kábelová ohybná 042514 : FXKVR 160, bezhalogénová, so zaťah. šnúrkou, spojkou, čierna</t>
  </si>
  <si>
    <t>16</t>
  </si>
  <si>
    <t>345658K001</t>
  </si>
  <si>
    <t>Chránička kábelová 2-plášťová HDPE, ohybná KOPOFLEX® 40 : KF 09040 BA, bezhalogén, so zaťah. drôtom, spojkou, červená</t>
  </si>
  <si>
    <t>17</t>
  </si>
  <si>
    <t>345658K061</t>
  </si>
  <si>
    <t>Chránička kábelová 2-plášťová HDPE, ohybná KOPOFLEX® 40 : KF 09040 EA, bezhalogén, so zaťah. drôtom, spojkou, žltá</t>
  </si>
  <si>
    <t>18</t>
  </si>
  <si>
    <t>345658K062</t>
  </si>
  <si>
    <t>Chránička kábelová 2-plášťová HDPE, ohybná KOPOFLEX® 50 : KF 09050 EA, bezhalogén, so zaťah. drôtom, spojkou, žltá</t>
  </si>
  <si>
    <t>19</t>
  </si>
  <si>
    <t>345658K300</t>
  </si>
  <si>
    <t>Chránička kábelová delená HDPE, tuhá polorúrka : KOPOHALF® : 06110/2 BA, červená, D110mm</t>
  </si>
  <si>
    <t>20</t>
  </si>
  <si>
    <t>345710K080</t>
  </si>
  <si>
    <t>Lišta el-inšt PVC hranatá : LH 60x40 H (šxv) biela</t>
  </si>
  <si>
    <t>21</t>
  </si>
  <si>
    <t>345710K110</t>
  </si>
  <si>
    <t>Lišta el-inšt PVC Elegant : LE 80 H (š.79,5x20,5) biela</t>
  </si>
  <si>
    <t>22</t>
  </si>
  <si>
    <t>345955K001</t>
  </si>
  <si>
    <t>Hmoždinka PA : HM 8/1</t>
  </si>
  <si>
    <t>23</t>
  </si>
  <si>
    <t>693660530</t>
  </si>
  <si>
    <t>Geotextília polypropylen 250 g/m2 do šírky 880cm</t>
  </si>
  <si>
    <t>24</t>
  </si>
  <si>
    <t>210010005</t>
  </si>
  <si>
    <t>Montáž el-inšt rúrky (plast) ohybná,  FXKVR, KF090, UV</t>
  </si>
  <si>
    <t>25</t>
  </si>
  <si>
    <t>210010006</t>
  </si>
  <si>
    <t>Montáž el-inšt rúrky (plast) ohybná,  HDPE</t>
  </si>
  <si>
    <t>26</t>
  </si>
  <si>
    <t>210010007</t>
  </si>
  <si>
    <t>Montáž el-inšt rúrky (plast) ohybná,FX, KF,</t>
  </si>
  <si>
    <t>27</t>
  </si>
  <si>
    <t>210010036</t>
  </si>
  <si>
    <t>Montáž el-inšt rúrky (kov) ohybná, voľne, FXKV</t>
  </si>
  <si>
    <t>28</t>
  </si>
  <si>
    <t>210010066</t>
  </si>
  <si>
    <t>Montáž el-inšt rúrky (kov) tuhá závitová, uložená pevne</t>
  </si>
  <si>
    <t>29</t>
  </si>
  <si>
    <t>142111150</t>
  </si>
  <si>
    <t>Rúrky oceľ. bezošvé 11353.0 d 152 mm  hr.steny 5,0 mm</t>
  </si>
  <si>
    <t>30</t>
  </si>
  <si>
    <t>142163210</t>
  </si>
  <si>
    <t>Rúrky oceľ. bezošvé 11453.0 d 159 mm  hr.steny 6,3 mm</t>
  </si>
  <si>
    <t>31</t>
  </si>
  <si>
    <t>210010103</t>
  </si>
  <si>
    <t>Montáž el-inšt lišty (plast) vrátane spojok, ohybov, rohov, bez krabíc, šírka nad 40 do 60mm</t>
  </si>
  <si>
    <t>32</t>
  </si>
  <si>
    <t>210010104</t>
  </si>
  <si>
    <t>Montáž el-inšt lišty (plast) vrátane spojok, ohybov, rohov, bez krabíc, šírka nad 60 do 80mm</t>
  </si>
  <si>
    <t>33</t>
  </si>
  <si>
    <t>210010351</t>
  </si>
  <si>
    <t>Montáž krabice KR, vrátane zapojenia, vodiče do 4mm2, rozvodka IP40-66 (6455-11)</t>
  </si>
  <si>
    <t>34</t>
  </si>
  <si>
    <t>345615L755</t>
  </si>
  <si>
    <t>Krabica KP prístrojová povrchová : 080274, hĺbka 46, pre Mosaic™ (2x5MD, 2x2x2MD) štvorec, biela</t>
  </si>
  <si>
    <t>35</t>
  </si>
  <si>
    <t>210010361</t>
  </si>
  <si>
    <t>Montáž kovovej krabice KR, rozvodka, vrátane zapojenia 4x P16 (7116)</t>
  </si>
  <si>
    <t>36</t>
  </si>
  <si>
    <t>345616D002</t>
  </si>
  <si>
    <t>Krabica KO odbočná povrchová 1-nás : 6484-20 [84x84x39] s viečkom, zaoblená</t>
  </si>
  <si>
    <t>37</t>
  </si>
  <si>
    <t>210010501</t>
  </si>
  <si>
    <t>Osadenie lustrovej svorky do 2x4mm2, vrátane zapojenia</t>
  </si>
  <si>
    <t>38</t>
  </si>
  <si>
    <t>210010516</t>
  </si>
  <si>
    <t>Vrtanie - hmoždinka</t>
  </si>
  <si>
    <t>39</t>
  </si>
  <si>
    <t>210010521</t>
  </si>
  <si>
    <t>Odviečkovanie, zaviečkovanie krabíc s viečkom na závit</t>
  </si>
  <si>
    <t>40</t>
  </si>
  <si>
    <t>210010526</t>
  </si>
  <si>
    <t>Zapojenie kábla 3x 1,5-6mm2 v krabici</t>
  </si>
  <si>
    <t>41</t>
  </si>
  <si>
    <t>210010528</t>
  </si>
  <si>
    <t>Osadenie  "hmoždinky", vyvŕtanie diery D 8mm, do muriva</t>
  </si>
  <si>
    <t>42</t>
  </si>
  <si>
    <t>210010529</t>
  </si>
  <si>
    <t>Osadenie uloženie káblov  v trase vedenia</t>
  </si>
  <si>
    <t>43</t>
  </si>
  <si>
    <t>210021186</t>
  </si>
  <si>
    <t>Konštrukcia oceľ. zvarovaná</t>
  </si>
  <si>
    <t>kg</t>
  </si>
  <si>
    <t>44</t>
  </si>
  <si>
    <t>2100213211</t>
  </si>
  <si>
    <t>Mechanická ochrana rozvádzača</t>
  </si>
  <si>
    <t>45</t>
  </si>
  <si>
    <t>210040011</t>
  </si>
  <si>
    <t>Montáž oceľového NN rúrového stožiara 9-12m, vrátane rozvozu, vztýčenia, očislovania, zloženia, bez výstroja</t>
  </si>
  <si>
    <t>46</t>
  </si>
  <si>
    <t>316710E114</t>
  </si>
  <si>
    <t>Stožiar osvetľovací (oceľ) ulično-diaľničný, 8-hranný : UDO-18P1-Z , výška nad zemou 18m, vrchol D114, zinkovaný</t>
  </si>
  <si>
    <t>47</t>
  </si>
  <si>
    <t>316750241</t>
  </si>
  <si>
    <t>Príruba FA002G</t>
  </si>
  <si>
    <t>48</t>
  </si>
  <si>
    <t>316750242</t>
  </si>
  <si>
    <t>Rošt základový  ZR 4-20-S</t>
  </si>
  <si>
    <t>49</t>
  </si>
  <si>
    <t>316750243</t>
  </si>
  <si>
    <t>Rošt základový  ZR 24-320-4-S</t>
  </si>
  <si>
    <t>50</t>
  </si>
  <si>
    <t>316750245</t>
  </si>
  <si>
    <t>Plechové šablony pre šrouby</t>
  </si>
  <si>
    <t>51</t>
  </si>
  <si>
    <t>316750246</t>
  </si>
  <si>
    <t>Oc konštrukcia pre svietidlo na streche a prístrešku</t>
  </si>
  <si>
    <t>52</t>
  </si>
  <si>
    <t>316750248</t>
  </si>
  <si>
    <t>Koš stožiara na UDO</t>
  </si>
  <si>
    <t>53</t>
  </si>
  <si>
    <t>316750249</t>
  </si>
  <si>
    <t>Oc konštrukcia pre uchyt svietidiel</t>
  </si>
  <si>
    <t>54</t>
  </si>
  <si>
    <t>316750250</t>
  </si>
  <si>
    <t>Šruba M48x3  x1000</t>
  </si>
  <si>
    <t>55</t>
  </si>
  <si>
    <t>316760561</t>
  </si>
  <si>
    <t>Stožiar osvetlovací železničný   T127RLH/FP 12m   na prírubu    Sklapaci</t>
  </si>
  <si>
    <t>56</t>
  </si>
  <si>
    <t>316760567</t>
  </si>
  <si>
    <t>Stožiar osvetlovací UDO 18 P1-Z</t>
  </si>
  <si>
    <t>57</t>
  </si>
  <si>
    <t>316760568</t>
  </si>
  <si>
    <t>Stožiar osvetlovací OSO-V-22-PP-RZK-Z</t>
  </si>
  <si>
    <t>58</t>
  </si>
  <si>
    <t>316760570</t>
  </si>
  <si>
    <t>Príruba FA  2G</t>
  </si>
  <si>
    <t>59</t>
  </si>
  <si>
    <t>316760571</t>
  </si>
  <si>
    <t>Šruba M24x1000 pevnost 8,8</t>
  </si>
  <si>
    <t>60</t>
  </si>
  <si>
    <t>316760572</t>
  </si>
  <si>
    <t>Plechové šablony</t>
  </si>
  <si>
    <t>61</t>
  </si>
  <si>
    <t>316760573</t>
  </si>
  <si>
    <t>Plechové šablony   pre 12m</t>
  </si>
  <si>
    <t>62</t>
  </si>
  <si>
    <t>316760574</t>
  </si>
  <si>
    <t>Matica M24 č</t>
  </si>
  <si>
    <t>63</t>
  </si>
  <si>
    <t>316760575</t>
  </si>
  <si>
    <t>64</t>
  </si>
  <si>
    <t>316760576</t>
  </si>
  <si>
    <t>Bezpečnostný postroj TITAN 2P</t>
  </si>
  <si>
    <t>65</t>
  </si>
  <si>
    <t>316760611</t>
  </si>
  <si>
    <t>Rozvodnica stožiara SŽR-M-PCH  + upevňovaci križ</t>
  </si>
  <si>
    <t>66</t>
  </si>
  <si>
    <t>316770411</t>
  </si>
  <si>
    <t>Výložník</t>
  </si>
  <si>
    <t>67</t>
  </si>
  <si>
    <t>316780E114</t>
  </si>
  <si>
    <t>Redukcia 114/76mm</t>
  </si>
  <si>
    <t>68</t>
  </si>
  <si>
    <t>3549040A30</t>
  </si>
  <si>
    <t>Svorka pripájacia (FeZn) : SP 1, pre spojenie kovových súčiastoky (2xM8)</t>
  </si>
  <si>
    <t>69</t>
  </si>
  <si>
    <t>3549040A61</t>
  </si>
  <si>
    <t>Svorka univerzálna (FeZn) : SUA, s príložkou (1xM10)</t>
  </si>
  <si>
    <t>70</t>
  </si>
  <si>
    <t>3549040A80</t>
  </si>
  <si>
    <t>Svorka na odkvapové potrubie (FeZn) : ST 11, pre D160-250mm (3xM8)</t>
  </si>
  <si>
    <t>71</t>
  </si>
  <si>
    <t>3549042A06</t>
  </si>
  <si>
    <t>Svorka pre uzemňovacie tyče D25 (Cu) : SJ 02 m Cu (2xM8)</t>
  </si>
  <si>
    <t>72</t>
  </si>
  <si>
    <t>210040203</t>
  </si>
  <si>
    <t>73</t>
  </si>
  <si>
    <t>210040212</t>
  </si>
  <si>
    <t>Montáž  podstavca,   konzoly pre VO,</t>
  </si>
  <si>
    <t>74</t>
  </si>
  <si>
    <t>210040301</t>
  </si>
  <si>
    <t>Montáž rovnej konzoly</t>
  </si>
  <si>
    <t>75</t>
  </si>
  <si>
    <t>210040701</t>
  </si>
  <si>
    <t>Vysekanie drážky pre rúrku, kábel do D29 mm, začistenie (aj pre výmenu, alebo demontáž rúrok)</t>
  </si>
  <si>
    <t>76</t>
  </si>
  <si>
    <t>210040702</t>
  </si>
  <si>
    <t>Vysekanie drážky pre rúrku, kábel do D48 mm, začistenie (aj pre výmenu, alebo demontáž rúrok)</t>
  </si>
  <si>
    <t>77</t>
  </si>
  <si>
    <t>210100001</t>
  </si>
  <si>
    <t>Ukončenie vodiča v rozvádzači, zapojenie do 2,5 mm2</t>
  </si>
  <si>
    <t>78</t>
  </si>
  <si>
    <t>210100002</t>
  </si>
  <si>
    <t>Ukončenie vodiča v rozvádzači, zapojenie 4-6 mm2</t>
  </si>
  <si>
    <t>79</t>
  </si>
  <si>
    <t>210100003</t>
  </si>
  <si>
    <t>Ukončenie vodiča v rozvádzači, zapojenie 10-16 mm2</t>
  </si>
  <si>
    <t>80</t>
  </si>
  <si>
    <t>210100009</t>
  </si>
  <si>
    <t>Ukončenie vodiča v rozvádzači, zapojenie 120 mm2</t>
  </si>
  <si>
    <t>81</t>
  </si>
  <si>
    <t>210100012</t>
  </si>
  <si>
    <t>Ukončenie vodiča v rozvádzači, zapojenie 240 mm2</t>
  </si>
  <si>
    <t>82</t>
  </si>
  <si>
    <t>210100033</t>
  </si>
  <si>
    <t>Ukončenie Al pásu na prístroji, zapojenie 80/10 mm2</t>
  </si>
  <si>
    <t>83</t>
  </si>
  <si>
    <t>210100255</t>
  </si>
  <si>
    <t>Ukončenie celoplastových káblov zmršťovacou záklopkou 4x 120-150 mm2</t>
  </si>
  <si>
    <t>84</t>
  </si>
  <si>
    <t>210100641</t>
  </si>
  <si>
    <t>Montáž staničnej (vnútornej) koncovky pre 1kV celoplastové káble do 4x35 mm2</t>
  </si>
  <si>
    <t>85</t>
  </si>
  <si>
    <t>354330G667</t>
  </si>
  <si>
    <t>Spojka lisovacia káblová Al-Cu : 120120 ALU-KU-ZE [120 Al » 120 Cu]mm2</t>
  </si>
  <si>
    <t>86</t>
  </si>
  <si>
    <t>354330G713</t>
  </si>
  <si>
    <t>Spojka lisovacia káblová Al-Cu : 240240 ALU-KU-ZE [240 Al » 240 Cu]mm2</t>
  </si>
  <si>
    <t>87</t>
  </si>
  <si>
    <t>3543501R50</t>
  </si>
  <si>
    <t>Koncovka na kábel 1kV : EPKT-0015-CEE01, bez kábelových ôk, 4x(4-35mm2)</t>
  </si>
  <si>
    <t>sada</t>
  </si>
  <si>
    <t>88</t>
  </si>
  <si>
    <t>354350R002</t>
  </si>
  <si>
    <t>Koncovka pre 4-žilový kábel 1kV : EPKT-0031-L12, so skrutkovými káblovými okami, 4x [25÷70]mm2</t>
  </si>
  <si>
    <t>89</t>
  </si>
  <si>
    <t>354350R003</t>
  </si>
  <si>
    <t>Koncovka pre 4-žilový kábel 1kV : EPKT-0047-L12, so skrutkovými káblovými okami, 4x [50÷150]mm2</t>
  </si>
  <si>
    <t>90</t>
  </si>
  <si>
    <t>354350R004</t>
  </si>
  <si>
    <t>Koncovka pre 4-žilový kábel 1kV : EPKT-0063-L12, so skrutkovými káblovými okami, 4x [120÷240]mm2</t>
  </si>
  <si>
    <t>91</t>
  </si>
  <si>
    <t>354400H012</t>
  </si>
  <si>
    <t>Spojka na 4-žil kábel 0,6/1kV : SVCZ 120, bez lisovacích káblových spojok (3x120+70) mm2</t>
  </si>
  <si>
    <t>92</t>
  </si>
  <si>
    <t>354400H019</t>
  </si>
  <si>
    <t>Spojka na 4-žil kábel 0,6/1kV : SVCZ 4X240, bez lisovacích káblových spojok (4x240) mm2</t>
  </si>
  <si>
    <t>93</t>
  </si>
  <si>
    <t>354441R052</t>
  </si>
  <si>
    <t>Utesňovacia zmrštiteľná rozdeľovacia hlava : 603W035/S, pre 5-žil kábel D[25÷120]mm2</t>
  </si>
  <si>
    <t>94</t>
  </si>
  <si>
    <t>354441R054</t>
  </si>
  <si>
    <t>Utesňovacia zmrštiteľná rozdeľovacia hlava : 603W040/S, pre 5-žil kábel D[25÷240]mm2</t>
  </si>
  <si>
    <t>95</t>
  </si>
  <si>
    <t>210100643</t>
  </si>
  <si>
    <t>Montáž staničnej vnutornej koncovky pre 1kV celoplastové káble 4x 120-240 mm2</t>
  </si>
  <si>
    <t>96</t>
  </si>
  <si>
    <t>921AN193931</t>
  </si>
  <si>
    <t>Viazacie pásky  sada</t>
  </si>
  <si>
    <t>97</t>
  </si>
  <si>
    <t>210100701</t>
  </si>
  <si>
    <t>Montáž vonkajšej koncovky pre 1kV celoplastové káble do 4x35 mm2</t>
  </si>
  <si>
    <t>98</t>
  </si>
  <si>
    <t>210100703</t>
  </si>
  <si>
    <t>Montáž vonkajšej koncovky pre 1kV celoplastové káble 4x 120-240 mm2</t>
  </si>
  <si>
    <t>345710K010</t>
  </si>
  <si>
    <t>Lišta el-inšt PVC vkladacia : LV 24x22 H (šxv) biela</t>
  </si>
  <si>
    <t>100</t>
  </si>
  <si>
    <t>345710K015</t>
  </si>
  <si>
    <t>Lišta el-inšt PVC vkladacia : LV 40x15 HD (šxv) biela</t>
  </si>
  <si>
    <t>101</t>
  </si>
  <si>
    <t>345710K070</t>
  </si>
  <si>
    <t>Lišta el-inšt PVC hranatá : LHD 40x20 HD (šxv) biela</t>
  </si>
  <si>
    <t>102</t>
  </si>
  <si>
    <t>345710K075</t>
  </si>
  <si>
    <t>Lišta el-inšt PVC hranatá : LHD 40x40 HD (šxv) biela</t>
  </si>
  <si>
    <t>103</t>
  </si>
  <si>
    <t>345710K290</t>
  </si>
  <si>
    <t>Lišta el-inšt PVC hranatá : LH 60x40 P2 (šxv) biela, samolepiaca</t>
  </si>
  <si>
    <t>104</t>
  </si>
  <si>
    <t>345711K052</t>
  </si>
  <si>
    <t>Kanál el-inšt PVC : EKD 80x40 HD (šxv) biely</t>
  </si>
  <si>
    <t>105</t>
  </si>
  <si>
    <t>3543506R05</t>
  </si>
  <si>
    <t>Teplom zmraštiteľná rozdeľovacia hlava 1kV : 502K016/S, 4x(50-150mm2)</t>
  </si>
  <si>
    <t>106</t>
  </si>
  <si>
    <t>210101252</t>
  </si>
  <si>
    <t>Montáž káblovej 1kV spojky (liatinová) 4x 6-16 mm2</t>
  </si>
  <si>
    <t>107</t>
  </si>
  <si>
    <t>3544150R06</t>
  </si>
  <si>
    <t>Spojka na kábel 1kV : POLJ-01/5X10-35, so šrubovacími spojovačmi, 5x(10-35mm2)</t>
  </si>
  <si>
    <t>108</t>
  </si>
  <si>
    <t>210101255</t>
  </si>
  <si>
    <t>Montáž káblovej 1kV spojky (liatinová) 4x 120-150 mm2</t>
  </si>
  <si>
    <t>109</t>
  </si>
  <si>
    <t>3544151R11</t>
  </si>
  <si>
    <t>Spojka na kábel 1kV : POLJ-01/4X150-240-T, so šrubovacími spojovačmi, 4x(150-240mm2)</t>
  </si>
  <si>
    <t>110</t>
  </si>
  <si>
    <t>210110023</t>
  </si>
  <si>
    <t>Montáž, spínač nástenný, zapustený IP54-65, rad.5</t>
  </si>
  <si>
    <t>111</t>
  </si>
  <si>
    <t>210110025</t>
  </si>
  <si>
    <t>Montáž, prepínač nástenný, zapustený IP54-65, rad.7</t>
  </si>
  <si>
    <t>112</t>
  </si>
  <si>
    <t>345368A231</t>
  </si>
  <si>
    <t>Prepínač rad.5A (6+1) Tango® : 3559A-A52940 B, zapustený, s krytom, bez rámika, IP44, biela</t>
  </si>
  <si>
    <t>113</t>
  </si>
  <si>
    <t>345369A321</t>
  </si>
  <si>
    <t>Prepínač rad.5B (6+6) Element® : 3558E-A52940 03, zapustený, s krytom, bez rámika, IP44, biela-biela</t>
  </si>
  <si>
    <t>114</t>
  </si>
  <si>
    <t>210111011</t>
  </si>
  <si>
    <t>Montáž, zásuvka zapustená IP20-40, x-násobná 10/16A - 250V, koncová</t>
  </si>
  <si>
    <t>115</t>
  </si>
  <si>
    <t>345410A001</t>
  </si>
  <si>
    <t>Zásuvka 2-nás. Classic : 5512C-2349 B1, kompletná (bez oc) lesklá biela</t>
  </si>
  <si>
    <t>116</t>
  </si>
  <si>
    <t>345415A111</t>
  </si>
  <si>
    <t>Zásuvka 2-nás. Swing® : 5592G-C02349 B1, s prepäť. ochranou (opt.sign) kompletná (bez oc) lesklá biela</t>
  </si>
  <si>
    <t>117</t>
  </si>
  <si>
    <t>210111012</t>
  </si>
  <si>
    <t>Montáž, zásuvka zapustená IP20-40, x-násobná 10/16A - 250V, priebežná</t>
  </si>
  <si>
    <t>118</t>
  </si>
  <si>
    <t>210120102</t>
  </si>
  <si>
    <t>Montáž vložky poistkovej, nožová do 500V</t>
  </si>
  <si>
    <t>119</t>
  </si>
  <si>
    <t>341010M446</t>
  </si>
  <si>
    <t>Kábel 1-žilový Cu750V, lano (CYA) : H07V-K 25 GNYE (RM) zel/žltý</t>
  </si>
  <si>
    <t>120</t>
  </si>
  <si>
    <t>357500H017</t>
  </si>
  <si>
    <t>Skriňa 300x400x225mm s din lištou a svorkovnicami do 25</t>
  </si>
  <si>
    <t>121</t>
  </si>
  <si>
    <t>3585554D67</t>
  </si>
  <si>
    <t>Chránič prúdový s ističom 4-pól 6kA : A9D67425 » Acti9 iC60 25/C/030-A (4MD)</t>
  </si>
  <si>
    <t>122</t>
  </si>
  <si>
    <t>3585600A28</t>
  </si>
  <si>
    <t>Zvodič bleskových prúdov typ 1 (B) 4+0 pól A05303 : FLP-25-T1-VS/4, pre siete TN-S, 260V-AC; 100kA, diaľková sign. (8MD)</t>
  </si>
  <si>
    <t>123</t>
  </si>
  <si>
    <t>3585702E28</t>
  </si>
  <si>
    <t>Poistková vložka nožová 850000671 : NH-1/63 - 63A gG</t>
  </si>
  <si>
    <t>124</t>
  </si>
  <si>
    <t>3585702E29</t>
  </si>
  <si>
    <t>Poistková vložka nožová 500V-AC (veľkosť 1) : 80NHG1B (80A) - gG/gL</t>
  </si>
  <si>
    <t>125</t>
  </si>
  <si>
    <t>3585702E30</t>
  </si>
  <si>
    <t>Poistková vložka nožová 500V-AC (veľkosť 1) : 100NHG1B (100A) - gG/gL</t>
  </si>
  <si>
    <t>126</t>
  </si>
  <si>
    <t>3585837A91</t>
  </si>
  <si>
    <t>Stýkač inštalačný 4-pól modulový 100A (4-0) : ESB100-40N-06 (6MD) 230V-AC/DC (DO)</t>
  </si>
  <si>
    <t>127</t>
  </si>
  <si>
    <t>210120485</t>
  </si>
  <si>
    <t>Montáž, modulový chránič s nadprúdovou ochranou 3-pól. do 25A</t>
  </si>
  <si>
    <t>128</t>
  </si>
  <si>
    <t>210120498</t>
  </si>
  <si>
    <t>Montáž, modulová prepäťová ochrana, 3+1, 4+0 pólová</t>
  </si>
  <si>
    <t>129</t>
  </si>
  <si>
    <t>210120513</t>
  </si>
  <si>
    <t>Montáž, istič vzduchový do 40A</t>
  </si>
  <si>
    <t>130</t>
  </si>
  <si>
    <t>132810450</t>
  </si>
  <si>
    <t>Tyč kruhová na výstuž do betónu 10216 d 10 mm</t>
  </si>
  <si>
    <t>131</t>
  </si>
  <si>
    <t>132810600</t>
  </si>
  <si>
    <t>Tyč kruhová na výstuž do betónu 10216 d 14 mm</t>
  </si>
  <si>
    <t>132</t>
  </si>
  <si>
    <t>132810650</t>
  </si>
  <si>
    <t>Tyč kruhová na výstuž do betónu 10216 d 16 mm</t>
  </si>
  <si>
    <t>133</t>
  </si>
  <si>
    <t>313166602</t>
  </si>
  <si>
    <t>Zvar. rohož KARI KH  vzd.drôtov 100mm, priem.drôtu 10mm, dlzka 3,4m</t>
  </si>
  <si>
    <t>134</t>
  </si>
  <si>
    <t>313166603</t>
  </si>
  <si>
    <t>Zvar. rohož KARI KH  vzd.drôtov 100mm, priem.drôtu 16mm, dlzka 2,6m</t>
  </si>
  <si>
    <t>135</t>
  </si>
  <si>
    <t>313166604</t>
  </si>
  <si>
    <t>Zvar. rohož KARI KH  vzd.drôtov 100mm, priem.drôtu 10mm, dlzka 5,8m</t>
  </si>
  <si>
    <t>136</t>
  </si>
  <si>
    <t>313166605</t>
  </si>
  <si>
    <t>Zvar. rohož KARI KH  vzd.drôtov 100mm, priem.drôtu 14mm,  rozmery 2,4x6m</t>
  </si>
  <si>
    <t>137</t>
  </si>
  <si>
    <t>5854A0104</t>
  </si>
  <si>
    <t>Sadra rýchloschnúca Den Braven Fast Gips vrece 5kg</t>
  </si>
  <si>
    <t>ks</t>
  </si>
  <si>
    <t>138</t>
  </si>
  <si>
    <t>210131001</t>
  </si>
  <si>
    <t>Montáž stýkača 100A, vstavaný, bez zapojenia</t>
  </si>
  <si>
    <t>139</t>
  </si>
  <si>
    <t>210160011</t>
  </si>
  <si>
    <t>Montáž, senzor, zapojenie</t>
  </si>
  <si>
    <t>140</t>
  </si>
  <si>
    <t>210172208</t>
  </si>
  <si>
    <t>Montáž rozvádzača do skrine</t>
  </si>
  <si>
    <t>141</t>
  </si>
  <si>
    <t>210190001</t>
  </si>
  <si>
    <t>Montáž rozvodnice do 20kg</t>
  </si>
  <si>
    <t>142</t>
  </si>
  <si>
    <t>210190003</t>
  </si>
  <si>
    <t>Montáž rozvodnice do 100kg</t>
  </si>
  <si>
    <t>143</t>
  </si>
  <si>
    <t>2101900031</t>
  </si>
  <si>
    <t>Demontáž rozvodnice do 100kg</t>
  </si>
  <si>
    <t>144</t>
  </si>
  <si>
    <t>210191541</t>
  </si>
  <si>
    <t>Montáž piliera PRIS</t>
  </si>
  <si>
    <t>145</t>
  </si>
  <si>
    <t>210192575</t>
  </si>
  <si>
    <t>Montáž, svorkovnica radová pre vodič 25mm2</t>
  </si>
  <si>
    <t>146</t>
  </si>
  <si>
    <t>210200039</t>
  </si>
  <si>
    <t>Montáž, núdzové svietidlo IP20-44, netrvalé, osvetlenie, núdzový režim, prisadené nástenné</t>
  </si>
  <si>
    <t>147</t>
  </si>
  <si>
    <t>345313A081</t>
  </si>
  <si>
    <t>Prepínač rad.5 Classic : 3553-05289 B1, kompletný, lesklá biela</t>
  </si>
  <si>
    <t>148</t>
  </si>
  <si>
    <t>345410A101</t>
  </si>
  <si>
    <t>Zásuvka 2-nás. Swing® : 5512G-02349 B1W, kompletná (bez oc) lesklá biela</t>
  </si>
  <si>
    <t>149</t>
  </si>
  <si>
    <t>348501A053</t>
  </si>
  <si>
    <t>Svietidlo núdzové, nástenné 2-stranné INFINITY II : IIF2AWS/2W/B/1/SA/AT/WH » LED 2W, stály-núdz. režim 1h, autotest, biele, IP40</t>
  </si>
  <si>
    <t>150</t>
  </si>
  <si>
    <t>210200056</t>
  </si>
  <si>
    <t>Montáž, priemyselné svietidlo, prisadené IP54-66 - 1x svet. zdroj (LED, halog, kompakt)</t>
  </si>
  <si>
    <t>151</t>
  </si>
  <si>
    <t>348115P628</t>
  </si>
  <si>
    <t>Svietidlo prisadené IP65, lineárne [1500x80] LED 57W, 6000lm, 4000K » CoreLine : WT120C G2 LED60S/840 PSU TW1 WEC L1500, priebežné</t>
  </si>
  <si>
    <t>152</t>
  </si>
  <si>
    <t>3584411E06</t>
  </si>
  <si>
    <t>Spínač súmrakový modulový 196847 : SRCD1COD + externý senzor IP55, 1-99000 Lux, so spínacími hodinami (3MD)</t>
  </si>
  <si>
    <t>153</t>
  </si>
  <si>
    <t>2102001121</t>
  </si>
  <si>
    <t>Recyklačný poplatok svietidlo</t>
  </si>
  <si>
    <t>154</t>
  </si>
  <si>
    <t>2102020091</t>
  </si>
  <si>
    <t>Demontáž, svietidlo uličné, cestné - 1x zdroj (výbojka do 125W) na výložník</t>
  </si>
  <si>
    <t>155</t>
  </si>
  <si>
    <t>210202030</t>
  </si>
  <si>
    <t>Montáž, LED svietidlo  na výložník</t>
  </si>
  <si>
    <t>156</t>
  </si>
  <si>
    <t>348210A6081</t>
  </si>
  <si>
    <t>LED Street G2 [601.145-95-M5.AA-14820/48-745/5]     15310Lm     95W</t>
  </si>
  <si>
    <t>157</t>
  </si>
  <si>
    <t>348210A6082</t>
  </si>
  <si>
    <t>LED Rail Spot 109 [622.150-109-RS.AA-11630/48-745/5]     14910Lm  109 W</t>
  </si>
  <si>
    <t>158</t>
  </si>
  <si>
    <t>348210A6083</t>
  </si>
  <si>
    <t>LED Rail Line 200 [622.140-225-M1.AA-29680/108-745/5]      31350Lm  225W</t>
  </si>
  <si>
    <t>159</t>
  </si>
  <si>
    <t>348210A6084</t>
  </si>
  <si>
    <t>LED Rail Spot 109 [622.150-109-MB.AA-13560/48-745/5]     14910Lm 109W</t>
  </si>
  <si>
    <t>160</t>
  </si>
  <si>
    <t>3485LS01011</t>
  </si>
  <si>
    <t>LED Flood G3 2C1 [613.130-98-HB.A0-15320/56-745/5]  16350Lm  98W</t>
  </si>
  <si>
    <t>161</t>
  </si>
  <si>
    <t>3485LS01012</t>
  </si>
  <si>
    <t>LED Flood G3 1A1 [613.100-53-M8.A0-8030/28-745/5]     8480Lm   53W</t>
  </si>
  <si>
    <t>162</t>
  </si>
  <si>
    <t>3485LS01014</t>
  </si>
  <si>
    <t>LED Street G2 4J1  [601.145-95-M4.AA-14180/48-745/5]   15310Lm    95W</t>
  </si>
  <si>
    <t>163</t>
  </si>
  <si>
    <t>3485LS01015</t>
  </si>
  <si>
    <t>LED Street G2 2C1[601.110-49-M6.AA-7320/24-745/5]       7730Lm  49W</t>
  </si>
  <si>
    <t>164</t>
  </si>
  <si>
    <t>210202050</t>
  </si>
  <si>
    <t>Montáž, LED reflektor, svetlomet</t>
  </si>
  <si>
    <t>165</t>
  </si>
  <si>
    <t>210204008</t>
  </si>
  <si>
    <t>Demontáž, stožiar osvetlovací, oceľový JŽ 12-14m</t>
  </si>
  <si>
    <t>166</t>
  </si>
  <si>
    <t>210204011</t>
  </si>
  <si>
    <t>Montáž, stožiar osvetlovací, oceľový do 12m</t>
  </si>
  <si>
    <t>167</t>
  </si>
  <si>
    <t>210204013</t>
  </si>
  <si>
    <t>Montáž, stožiar osvetlovací, oceľový 19-22m  veža</t>
  </si>
  <si>
    <t>168</t>
  </si>
  <si>
    <t>210204015</t>
  </si>
  <si>
    <t>Demontáž, stožiar osvetlovací, oceľový</t>
  </si>
  <si>
    <t>169</t>
  </si>
  <si>
    <t>210204103</t>
  </si>
  <si>
    <t>Montáž, výložník oceľový 1-ramenný, váha do 35kg</t>
  </si>
  <si>
    <t>170</t>
  </si>
  <si>
    <t>2102041031</t>
  </si>
  <si>
    <t>Demontáž, výložník oceľový 1-ramenný</t>
  </si>
  <si>
    <t>171</t>
  </si>
  <si>
    <t>210204136</t>
  </si>
  <si>
    <t>Demontáž, pätka stožiarová, betónová</t>
  </si>
  <si>
    <t>172</t>
  </si>
  <si>
    <t>210204192</t>
  </si>
  <si>
    <t>Demontáž, elektrovýstroj stožiarov pre 1 okruh</t>
  </si>
  <si>
    <t>173</t>
  </si>
  <si>
    <t>210204201</t>
  </si>
  <si>
    <t>Montáž, elektrovýstroj stožiarov pre 1 okruh</t>
  </si>
  <si>
    <t>174</t>
  </si>
  <si>
    <t>210204208</t>
  </si>
  <si>
    <t>Demontáž, spúšťacie zariadenie s navijakom D 219 (pre JŽ )</t>
  </si>
  <si>
    <t>175</t>
  </si>
  <si>
    <t>210204221</t>
  </si>
  <si>
    <t>Príplatok pre osvetľovacie stožiare stavaných v koľajišti pomocou pracovného vlaku</t>
  </si>
  <si>
    <t>176</t>
  </si>
  <si>
    <t>210204223</t>
  </si>
  <si>
    <t>Príplatok pre demontáž osvetľovacích stožiarov v koľajišti pomocou pracovného vlaku</t>
  </si>
  <si>
    <t>177</t>
  </si>
  <si>
    <t>210204224</t>
  </si>
  <si>
    <t>Príplatok pre osvetľovacie veže stavané v priesotre</t>
  </si>
  <si>
    <t>178</t>
  </si>
  <si>
    <t>210205304</t>
  </si>
  <si>
    <t>Montáž, konštrukcia,</t>
  </si>
  <si>
    <t>179</t>
  </si>
  <si>
    <t>210220010</t>
  </si>
  <si>
    <t>Náter uzemňovacieho vedenia do 120mm2, vrátane svoriek</t>
  </si>
  <si>
    <t>180</t>
  </si>
  <si>
    <t>210220022</t>
  </si>
  <si>
    <t>Montáž uzemňovacieho vedenia v zemi, FeZn drôt D8-10mm, spojenie svorkami</t>
  </si>
  <si>
    <t>181</t>
  </si>
  <si>
    <t>210220025</t>
  </si>
  <si>
    <t>Montáž uzemňovacieho vedenia v zemi, FeZn pás do 120mm2, spojenie svorkami</t>
  </si>
  <si>
    <t>182</t>
  </si>
  <si>
    <t>133303140</t>
  </si>
  <si>
    <t>Konštrukcia  uchytenia svietidla</t>
  </si>
  <si>
    <t>183</t>
  </si>
  <si>
    <t>133304313</t>
  </si>
  <si>
    <t>Mechanická ochranná konštrukcia  rozvádzača</t>
  </si>
  <si>
    <t>184</t>
  </si>
  <si>
    <t>246215620</t>
  </si>
  <si>
    <t>Farba syntetická na konštrukcie č.1310 sivá S 2014</t>
  </si>
  <si>
    <t>185</t>
  </si>
  <si>
    <t>246216110</t>
  </si>
  <si>
    <t>Farba žltá syntetická</t>
  </si>
  <si>
    <t>186</t>
  </si>
  <si>
    <t>246216800</t>
  </si>
  <si>
    <t>INDUSTROL email vonkajší hliníkový S 2013</t>
  </si>
  <si>
    <t>187</t>
  </si>
  <si>
    <t>246216810</t>
  </si>
  <si>
    <t>INDUSTROL email vonkajší žltý S 2013</t>
  </si>
  <si>
    <t>188</t>
  </si>
  <si>
    <t>246217220</t>
  </si>
  <si>
    <t>Email priemyslový rýchloschnúci  čierny S2029</t>
  </si>
  <si>
    <t>189</t>
  </si>
  <si>
    <t>246420130</t>
  </si>
  <si>
    <t>Riedidlo syntetické náterové na máčanie S 6002</t>
  </si>
  <si>
    <t>190</t>
  </si>
  <si>
    <t>246420132</t>
  </si>
  <si>
    <t>Štetec</t>
  </si>
  <si>
    <t>191</t>
  </si>
  <si>
    <t>309004300</t>
  </si>
  <si>
    <t>Skrutka hrubá 021301 4D 5x50</t>
  </si>
  <si>
    <t>1000 ks</t>
  </si>
  <si>
    <t>192</t>
  </si>
  <si>
    <t>3549000A01</t>
  </si>
  <si>
    <t>Drôt uzemňovací FeZn D10</t>
  </si>
  <si>
    <t>193</t>
  </si>
  <si>
    <t>3549000A34</t>
  </si>
  <si>
    <t>Pásovina uzemňovacia FeZn 30x4</t>
  </si>
  <si>
    <t>194</t>
  </si>
  <si>
    <t>3549000O01</t>
  </si>
  <si>
    <t>Kruhový bleskozvodný vodič (St-FT) : 5021081, typ RD 8-FT (50mm2)</t>
  </si>
  <si>
    <t>195</t>
  </si>
  <si>
    <t>3549001A70</t>
  </si>
  <si>
    <t>Kruhový bleskozvodný drôt (AlMgSi) D8 [0,135kg/m]</t>
  </si>
  <si>
    <t>196</t>
  </si>
  <si>
    <t>3549020A20</t>
  </si>
  <si>
    <t>Podpera vedenia : PV 21, na ploché strechy, betónová, plastová podložka (140x100x77)mm</t>
  </si>
  <si>
    <t>197</t>
  </si>
  <si>
    <t>3549020A21</t>
  </si>
  <si>
    <t>- nadstavec (FeZn) : f313114, na betónovú podperu PV21 (v.70mm)</t>
  </si>
  <si>
    <t>198</t>
  </si>
  <si>
    <t>3549030A31</t>
  </si>
  <si>
    <t>Tyč zvodová (FeZn) : JP 15, bez osadenia (D18x1500)mm</t>
  </si>
  <si>
    <t>199</t>
  </si>
  <si>
    <t>3549030A32</t>
  </si>
  <si>
    <t>Tyč zachytávacia (FeZn) : JP 20, bez osadenia (D18x2000)mm</t>
  </si>
  <si>
    <t>200</t>
  </si>
  <si>
    <t>3549030A41</t>
  </si>
  <si>
    <t>- betónový štvorcový podstavec 350x350 (mm) ku zachytávacej tyči JP a OB, tyče max do 2m (FeZn) 3m (Al)</t>
  </si>
  <si>
    <t>201</t>
  </si>
  <si>
    <t>3549030A43</t>
  </si>
  <si>
    <t>- klin (nerez A2) do kruhového betónového podstavca D330mm</t>
  </si>
  <si>
    <t>202</t>
  </si>
  <si>
    <t>3549030A44</t>
  </si>
  <si>
    <t>- podložka ku betónovému štvorcovému podstavcu</t>
  </si>
  <si>
    <t>203</t>
  </si>
  <si>
    <t>3549030A48</t>
  </si>
  <si>
    <t>- betónový štvorcový podstavec 350x350 (mm) ku  svietidlu na streche</t>
  </si>
  <si>
    <t>204</t>
  </si>
  <si>
    <t>3549040A02</t>
  </si>
  <si>
    <t>Svorka pre zachytávacie a uzemňovacie tyče D20 (FeZn) : SJ 01 m (2xM8)</t>
  </si>
  <si>
    <t>205</t>
  </si>
  <si>
    <t>3549040A05</t>
  </si>
  <si>
    <t>Svorka pre uzemňovacie tyče D25 (FeZn) : SJ 02 (4xM8)</t>
  </si>
  <si>
    <t>206</t>
  </si>
  <si>
    <t>3549040A21</t>
  </si>
  <si>
    <t>Svorka spojovacia (FeZn) : SS m s.p. 2sk, malá s príložkou (2xM8)</t>
  </si>
  <si>
    <t>207</t>
  </si>
  <si>
    <t>3549040A42</t>
  </si>
  <si>
    <t>Svorka odbočná, spojovacia (FeZn) : SR 02, pre pásovinu 30x4 (4xM8)</t>
  </si>
  <si>
    <t>208</t>
  </si>
  <si>
    <t>3549040A52</t>
  </si>
  <si>
    <t>Svorka uzemňovacia (FeZn) : SR 03 C, spojenie kruhových vodičov a pásoviny (2xM8)</t>
  </si>
  <si>
    <t>209</t>
  </si>
  <si>
    <t>3549040A60</t>
  </si>
  <si>
    <t>Svorka univerzálna (FeZn) : SU, spojenie 2x kruhových vodičov, súbežne (1xM10)</t>
  </si>
  <si>
    <t>210</t>
  </si>
  <si>
    <t>3549040A62</t>
  </si>
  <si>
    <t>Svorka univerzálna (FeZn) : SUB, spojenie 2x kruhových vodičov, krížom (1xM10)</t>
  </si>
  <si>
    <t>211</t>
  </si>
  <si>
    <t>3549042A05</t>
  </si>
  <si>
    <t>Svorka pre jp zt  tyče D25 (Cu) : SJ 02 Cu (4xM8)</t>
  </si>
  <si>
    <t>212</t>
  </si>
  <si>
    <t>3549050A52</t>
  </si>
  <si>
    <t>Tyč zemniaca profil X (FeZn) : ZXT 2, so svorkou (2m)</t>
  </si>
  <si>
    <t>213</t>
  </si>
  <si>
    <t>210220131</t>
  </si>
  <si>
    <t>Montáž bleskozvodného drôtu, do tuhej rúrky</t>
  </si>
  <si>
    <t>214</t>
  </si>
  <si>
    <t>210220211</t>
  </si>
  <si>
    <t>Montáž  tyče do dĺžky 2m</t>
  </si>
  <si>
    <t>215</t>
  </si>
  <si>
    <t>210220301</t>
  </si>
  <si>
    <t>Montáž bleskozvodnej svorky do 2 skrutiek (SS,SP1,SR 03)</t>
  </si>
  <si>
    <t>216</t>
  </si>
  <si>
    <t>210220302</t>
  </si>
  <si>
    <t>Montáž bleskozvodnej svorky nad 2 skrutky (SJ,SK,SO,SZ,ST,SR01-2)</t>
  </si>
  <si>
    <t>217</t>
  </si>
  <si>
    <t>210220361</t>
  </si>
  <si>
    <t>Montáž zemniacej tyče (ZT) do 2m, zarazenie do zeme, pripojenie vedenia</t>
  </si>
  <si>
    <t>218</t>
  </si>
  <si>
    <t>210220401</t>
  </si>
  <si>
    <t>Označenie zvodu štítkom (kov, plast)</t>
  </si>
  <si>
    <t>219</t>
  </si>
  <si>
    <t>2102204551</t>
  </si>
  <si>
    <t>Montáž podstavca pre zacytavaciiu tyč</t>
  </si>
  <si>
    <t>220</t>
  </si>
  <si>
    <t>2102204571</t>
  </si>
  <si>
    <t>GEM  pre zlepšenie uzemnenia</t>
  </si>
  <si>
    <t>221</t>
  </si>
  <si>
    <t>210220458</t>
  </si>
  <si>
    <t>Náter zvodového vodiča - 1x základný, 2x krycí</t>
  </si>
  <si>
    <t>222</t>
  </si>
  <si>
    <t>2832F0501</t>
  </si>
  <si>
    <t>Fólia výstražná Bielo - červená, šír.75, hr.0,075 mm - 84 30 15</t>
  </si>
  <si>
    <t>223</t>
  </si>
  <si>
    <t>341203M310</t>
  </si>
  <si>
    <t>Kábel Cu 750V : CYKY-J 5x2,5</t>
  </si>
  <si>
    <t>224</t>
  </si>
  <si>
    <t>341203M330</t>
  </si>
  <si>
    <t>Kábel Cu 750V : CYKY-J 5x6</t>
  </si>
  <si>
    <t>225</t>
  </si>
  <si>
    <t>341203M340</t>
  </si>
  <si>
    <t>Kábel Cu 750V : CYKY-J 5x10</t>
  </si>
  <si>
    <t>226</t>
  </si>
  <si>
    <t>341203M350</t>
  </si>
  <si>
    <t>Kábel Cu 750V : CYKY-J 5x16</t>
  </si>
  <si>
    <t>227</t>
  </si>
  <si>
    <t>341420M060</t>
  </si>
  <si>
    <t>Kábel Cu 750V závesný : CYKYz-J 3x2,5</t>
  </si>
  <si>
    <t>228</t>
  </si>
  <si>
    <t>341515M114</t>
  </si>
  <si>
    <t>Kábel ohybný gumený Cu 750V : (CGSG) H07RN-F 3G2,5</t>
  </si>
  <si>
    <t>229</t>
  </si>
  <si>
    <t>341812M035</t>
  </si>
  <si>
    <t>Kábel na prenos dát CAT6 : FTP 4x2x24AWG Patch LSOH</t>
  </si>
  <si>
    <t>230</t>
  </si>
  <si>
    <t>341860M502</t>
  </si>
  <si>
    <t>Kábel optický vonkajší : A-DF(ZN)2Y  B2Y E9/125   6x2</t>
  </si>
  <si>
    <t>231</t>
  </si>
  <si>
    <t>232</t>
  </si>
  <si>
    <t>345658K112</t>
  </si>
  <si>
    <t>Chránička optických káblov 1-plášťová HDPE, ohybná : 06040 B, červená</t>
  </si>
  <si>
    <t>233</t>
  </si>
  <si>
    <t>345658K1121</t>
  </si>
  <si>
    <t>Spojka pre chráničky optických káblov</t>
  </si>
  <si>
    <t>234</t>
  </si>
  <si>
    <t>345658K1122</t>
  </si>
  <si>
    <t>Konektor E2000/APC</t>
  </si>
  <si>
    <t>235</t>
  </si>
  <si>
    <t>345658K1124</t>
  </si>
  <si>
    <t>Priechodky</t>
  </si>
  <si>
    <t>236</t>
  </si>
  <si>
    <t>345658K1126</t>
  </si>
  <si>
    <t>Optoprevodník</t>
  </si>
  <si>
    <t>237</t>
  </si>
  <si>
    <t>345658K1128</t>
  </si>
  <si>
    <t>Plason Spojka</t>
  </si>
  <si>
    <t>238</t>
  </si>
  <si>
    <t>345658K1129</t>
  </si>
  <si>
    <t>Patchcord</t>
  </si>
  <si>
    <t>239</t>
  </si>
  <si>
    <t>345658K1131</t>
  </si>
  <si>
    <t>Modem RS485</t>
  </si>
  <si>
    <t>240</t>
  </si>
  <si>
    <t>345658K1133</t>
  </si>
  <si>
    <t>Galvanický oddelovač GS-4/4</t>
  </si>
  <si>
    <t>241</t>
  </si>
  <si>
    <t>210800609</t>
  </si>
  <si>
    <t>Montáž, vodič Cu prepojovací, lanové jadro, uložený v rúrkach H07V-K, CYA 25</t>
  </si>
  <si>
    <t>242</t>
  </si>
  <si>
    <t>210810005</t>
  </si>
  <si>
    <t>Montáž, kábel Cu 750V voľne uložený CYKY 3x1,5</t>
  </si>
  <si>
    <t>243</t>
  </si>
  <si>
    <t>210810006</t>
  </si>
  <si>
    <t>Montáž, kábel Cu 750V voľne uložený CYKY 3x2,5</t>
  </si>
  <si>
    <t>244</t>
  </si>
  <si>
    <t>210810013</t>
  </si>
  <si>
    <t>Montáž, kábel Cu 750V voľne uložený CYKY 4x10</t>
  </si>
  <si>
    <t>245</t>
  </si>
  <si>
    <t>341215E110</t>
  </si>
  <si>
    <t>Kábel bezhalogénový Cu 1kV : N2XH-J 3x1,5 EFK</t>
  </si>
  <si>
    <t>246</t>
  </si>
  <si>
    <t>341215E111</t>
  </si>
  <si>
    <t>Kábel bezhalogénový Cu 1kV : N2XH-O 3x1,5 EFK</t>
  </si>
  <si>
    <t>247</t>
  </si>
  <si>
    <t>341215E120</t>
  </si>
  <si>
    <t>Kábel bezhalogénový Cu 1kV : N2XH-J 3x2,5 EFK</t>
  </si>
  <si>
    <t>248</t>
  </si>
  <si>
    <t>341215E310</t>
  </si>
  <si>
    <t>Kábel bezhalogénový Cu 1kV : N2XH-J 5x1,5 EFK</t>
  </si>
  <si>
    <t>249</t>
  </si>
  <si>
    <t>210810015</t>
  </si>
  <si>
    <t>Montáž, kábel Cu 750V voľne uložený CYKY 5x1,5</t>
  </si>
  <si>
    <t>250</t>
  </si>
  <si>
    <t>210810046</t>
  </si>
  <si>
    <t>Montáž, kábel Cu 750V uložený pevne CYKY 3x2,5</t>
  </si>
  <si>
    <t>251</t>
  </si>
  <si>
    <t>210810057</t>
  </si>
  <si>
    <t>Montáž, kábel Cu 750V uložený pevne CYKY 5x4-16</t>
  </si>
  <si>
    <t>252</t>
  </si>
  <si>
    <t>210880206</t>
  </si>
  <si>
    <t>Montáž, bezhalogénový kábel Cu 750V uložený pod omietku CXKE, CHKE, N2XH, NHXH 3x2,5</t>
  </si>
  <si>
    <t>253</t>
  </si>
  <si>
    <t>210880215</t>
  </si>
  <si>
    <t>Montáž, bezhalogénový kábel Cu 750V uložený pod omietku CXKE, CHKE, N2XH, NHXH 5x1,5</t>
  </si>
  <si>
    <t>254</t>
  </si>
  <si>
    <t>341410M100</t>
  </si>
  <si>
    <t>Kábel Al 1kV : 1-AYKY-J 4x25</t>
  </si>
  <si>
    <t>255</t>
  </si>
  <si>
    <t>210901075</t>
  </si>
  <si>
    <t>Montáž, kábel Al 1kV voľne uložený AYKY 3x120+70</t>
  </si>
  <si>
    <t>256</t>
  </si>
  <si>
    <t>341410M151</t>
  </si>
  <si>
    <t>Kábel Al 1kV : 1-AYKY-J 5x120</t>
  </si>
  <si>
    <t>257</t>
  </si>
  <si>
    <t>210901078</t>
  </si>
  <si>
    <t>Montáž, kábel Al 1kV voľne uložený AYKY 3x240+120</t>
  </si>
  <si>
    <t>258</t>
  </si>
  <si>
    <t>341410M180</t>
  </si>
  <si>
    <t>Kábel Al 1kV : 1-AYKY-J 4x240</t>
  </si>
  <si>
    <t>259</t>
  </si>
  <si>
    <t>345620K623</t>
  </si>
  <si>
    <t>Krabica KR rozvodná uzatvorená IP66 : KSK 175 2PO10, UV a požiarne odolná [176x126x87] dvojité svorky 5x(2x1,5÷10mm2) plast, oranžová</t>
  </si>
  <si>
    <t>260</t>
  </si>
  <si>
    <t>345620K642</t>
  </si>
  <si>
    <t>UV krabica na povrch  IP66  svoeky 5x10mm</t>
  </si>
  <si>
    <t>261</t>
  </si>
  <si>
    <t>345620K643</t>
  </si>
  <si>
    <t>UV krabica na povrch 81x81x54 IP66 KSK 80 FA KOPOS    (5x6mm)</t>
  </si>
  <si>
    <t>262</t>
  </si>
  <si>
    <t>345620K645</t>
  </si>
  <si>
    <t>UV krabica na povrch  IP66  svoeky 5x16mm</t>
  </si>
  <si>
    <t>263</t>
  </si>
  <si>
    <t>345954O023</t>
  </si>
  <si>
    <t>Páska sťahovacia 2331818 : 565 2.5x150 SWUV, odolná UV, čierna</t>
  </si>
  <si>
    <t>264</t>
  </si>
  <si>
    <t>210901090</t>
  </si>
  <si>
    <t>Montáž, kábel Al 1kV uložený pevne AYKY 4x25</t>
  </si>
  <si>
    <t>265</t>
  </si>
  <si>
    <t>999990319</t>
  </si>
  <si>
    <t>Dodávky    MSS    PLC Riadiaci panel</t>
  </si>
  <si>
    <t>266</t>
  </si>
  <si>
    <t>999990322</t>
  </si>
  <si>
    <t>Dodávky Rozvádzač  RACK</t>
  </si>
  <si>
    <t>267</t>
  </si>
  <si>
    <t>999990326</t>
  </si>
  <si>
    <t>Dodávky Rozvádzače  ROV1, ROV2, ROV3,</t>
  </si>
  <si>
    <t>268</t>
  </si>
  <si>
    <t>999990327</t>
  </si>
  <si>
    <t>Dodávky  RDD, RVZT RSS</t>
  </si>
  <si>
    <t>269</t>
  </si>
  <si>
    <t>999990338</t>
  </si>
  <si>
    <t>Dodávka sklápací vozík AB</t>
  </si>
  <si>
    <t>270</t>
  </si>
  <si>
    <t>999990352</t>
  </si>
  <si>
    <t>Software pre PLC</t>
  </si>
  <si>
    <t>271</t>
  </si>
  <si>
    <t>213290010</t>
  </si>
  <si>
    <t>Zaistenie vypnutého stavu</t>
  </si>
  <si>
    <t>hod</t>
  </si>
  <si>
    <t>272</t>
  </si>
  <si>
    <t>213290011</t>
  </si>
  <si>
    <t>Zistenie skutkového stavu elektroinštalácie</t>
  </si>
  <si>
    <t>273</t>
  </si>
  <si>
    <t>213290020</t>
  </si>
  <si>
    <t>Manipulácia v sieti NN</t>
  </si>
  <si>
    <t>274</t>
  </si>
  <si>
    <t>213290024</t>
  </si>
  <si>
    <t>Práca elektrikára z pevneho rrebríka</t>
  </si>
  <si>
    <t>275</t>
  </si>
  <si>
    <t>213290030</t>
  </si>
  <si>
    <t>Skúšobná prevádzka</t>
  </si>
  <si>
    <t>276</t>
  </si>
  <si>
    <t>213290040</t>
  </si>
  <si>
    <t>Demontáž existujúceho zariadenia</t>
  </si>
  <si>
    <t>277</t>
  </si>
  <si>
    <t>213290050</t>
  </si>
  <si>
    <t>Úprava rozvodnice</t>
  </si>
  <si>
    <t>278</t>
  </si>
  <si>
    <t>213290072</t>
  </si>
  <si>
    <t>Meranie intenzity osvetlenia</t>
  </si>
  <si>
    <t>279</t>
  </si>
  <si>
    <t>213290090</t>
  </si>
  <si>
    <t>Nastavenie ovladacích prvkov</t>
  </si>
  <si>
    <t>280</t>
  </si>
  <si>
    <t>213290100</t>
  </si>
  <si>
    <t>Skúšobná prevádzka technologického zariadenia</t>
  </si>
  <si>
    <t>281</t>
  </si>
  <si>
    <t>133304200</t>
  </si>
  <si>
    <t>Mechanická ochranná konštrukcia rozvádzača</t>
  </si>
  <si>
    <t>282</t>
  </si>
  <si>
    <t>133304380</t>
  </si>
  <si>
    <t>Uholník rovnoramenný S185 (10000) 100x100x10 mm</t>
  </si>
  <si>
    <t>283</t>
  </si>
  <si>
    <t>133844400</t>
  </si>
  <si>
    <t>Tyč oceľová U S235JR G2,H,C (11 375) označenie prierezu 160</t>
  </si>
  <si>
    <t>284</t>
  </si>
  <si>
    <t>213290110</t>
  </si>
  <si>
    <t>Zoznámenie užívateľa s obsluhou zariadenia</t>
  </si>
  <si>
    <t>285</t>
  </si>
  <si>
    <t>213290133</t>
  </si>
  <si>
    <t>Preložka sieti pri kolízii s výstavbou OV</t>
  </si>
  <si>
    <t>286</t>
  </si>
  <si>
    <t>213290150</t>
  </si>
  <si>
    <t>Drobné elektroinštalačné práce</t>
  </si>
  <si>
    <t>287</t>
  </si>
  <si>
    <t>213290151</t>
  </si>
  <si>
    <t>Nešpecifikované elektroinštalačné práce</t>
  </si>
  <si>
    <t>288</t>
  </si>
  <si>
    <t>213291000</t>
  </si>
  <si>
    <t>Spracovanie východiskovej revízie a vypracovanie správy</t>
  </si>
  <si>
    <t>289</t>
  </si>
  <si>
    <t>213291006</t>
  </si>
  <si>
    <t>Uradna skuska</t>
  </si>
  <si>
    <t>M22</t>
  </si>
  <si>
    <t>156 Montáž oznam. signal. a zab. zariadení</t>
  </si>
  <si>
    <t>290</t>
  </si>
  <si>
    <t>341203M312</t>
  </si>
  <si>
    <t>Kábel Cu 750V : CYKYz-J 5x2,5</t>
  </si>
  <si>
    <t>291</t>
  </si>
  <si>
    <t>220280250</t>
  </si>
  <si>
    <t>Montáž, kábel dátový uložený v rúrkach FTP, STP</t>
  </si>
  <si>
    <t>292</t>
  </si>
  <si>
    <t>220280254</t>
  </si>
  <si>
    <t>Montáž, optokábel</t>
  </si>
  <si>
    <t>293</t>
  </si>
  <si>
    <t>220280256</t>
  </si>
  <si>
    <t>Nafukanie optokábla</t>
  </si>
  <si>
    <t>294</t>
  </si>
  <si>
    <t>220280257</t>
  </si>
  <si>
    <t>Zvarovanie optokábla</t>
  </si>
  <si>
    <t>295</t>
  </si>
  <si>
    <t>220280258</t>
  </si>
  <si>
    <t>Zakončenie optokábla, koncovky</t>
  </si>
  <si>
    <t>296</t>
  </si>
  <si>
    <t>220301021</t>
  </si>
  <si>
    <t>Lišta el-inšt PVC do š. 20 mm</t>
  </si>
  <si>
    <t>297</t>
  </si>
  <si>
    <t>220301022</t>
  </si>
  <si>
    <t>Lišta el-inšt PVC do š. 40 mm</t>
  </si>
  <si>
    <t>298</t>
  </si>
  <si>
    <t>220301023</t>
  </si>
  <si>
    <t>Lišta el-inšt PVC do š. 80 mm</t>
  </si>
  <si>
    <t>M46</t>
  </si>
  <si>
    <t>202 Zemné práce pri ext. montážach</t>
  </si>
  <si>
    <t>299</t>
  </si>
  <si>
    <t>460010021</t>
  </si>
  <si>
    <t>Vytýčenie trasy M21 kábel vedenia v železničnej stanici</t>
  </si>
  <si>
    <t>km</t>
  </si>
  <si>
    <t>300</t>
  </si>
  <si>
    <t>460050602</t>
  </si>
  <si>
    <t>Jama pre stožiar, základ, kotvu a pod, ručne, zemina tr.3-4</t>
  </si>
  <si>
    <t>301</t>
  </si>
  <si>
    <t>460050704</t>
  </si>
  <si>
    <t>Jama pre stožiar VO do 2 m3, ručne, zemina tr.4</t>
  </si>
  <si>
    <t>302</t>
  </si>
  <si>
    <t>460050714</t>
  </si>
  <si>
    <t>Jama pre stožiar VO do 2 m3, strojne, zemina tr.4</t>
  </si>
  <si>
    <t>303</t>
  </si>
  <si>
    <t>460070217</t>
  </si>
  <si>
    <t>Cielová jama zemina tr 4</t>
  </si>
  <si>
    <t>304</t>
  </si>
  <si>
    <t>460070218</t>
  </si>
  <si>
    <t>Pretláčanie v zemine tr 4</t>
  </si>
  <si>
    <t>305</t>
  </si>
  <si>
    <t>460070219</t>
  </si>
  <si>
    <t>Štartovacia jama zemina tr 4</t>
  </si>
  <si>
    <t>306</t>
  </si>
  <si>
    <t>460080001</t>
  </si>
  <si>
    <t>Betónový základ z prostého betónu do zeminy</t>
  </si>
  <si>
    <t>307</t>
  </si>
  <si>
    <t>460080002</t>
  </si>
  <si>
    <t>Betónový základ z prostého betónu do debnenia</t>
  </si>
  <si>
    <t>308</t>
  </si>
  <si>
    <t>460080101</t>
  </si>
  <si>
    <t>Betónový základ, rozbúranie</t>
  </si>
  <si>
    <t>309</t>
  </si>
  <si>
    <t>460200164</t>
  </si>
  <si>
    <t>Káblové ryhy šírky 35, hĺbky 80 [cm], zemina tr.4</t>
  </si>
  <si>
    <t>310</t>
  </si>
  <si>
    <t>460200264</t>
  </si>
  <si>
    <t>Káblové ryhy šírky 50, hĺbky 80 [cm], zemina tr.4</t>
  </si>
  <si>
    <t>311</t>
  </si>
  <si>
    <t>460200314</t>
  </si>
  <si>
    <t>Káblové ryhy šírky 50, hĺbky 130 [cm], zemina tr.4</t>
  </si>
  <si>
    <t>312</t>
  </si>
  <si>
    <t>460230004</t>
  </si>
  <si>
    <t>Ryha pre spojku kábla do 10 kV, zemina tr.4</t>
  </si>
  <si>
    <t>313</t>
  </si>
  <si>
    <t>460260001</t>
  </si>
  <si>
    <t>Zatiahnutie lana do kanálika, tvárnicovej trasy</t>
  </si>
  <si>
    <t>314</t>
  </si>
  <si>
    <t>460420022</t>
  </si>
  <si>
    <t>Zriadenie káblového lôžka 65/10 cm, pieskom</t>
  </si>
  <si>
    <t>315</t>
  </si>
  <si>
    <t>5811500002</t>
  </si>
  <si>
    <t>Piesok</t>
  </si>
  <si>
    <t>316</t>
  </si>
  <si>
    <t>460490012</t>
  </si>
  <si>
    <t>Zakrytie káblov výstražnou fóliou PVC šírky 33cm</t>
  </si>
  <si>
    <t>317</t>
  </si>
  <si>
    <t>460490051</t>
  </si>
  <si>
    <t>Zakrytie spojky pre kábel do 6kV</t>
  </si>
  <si>
    <t>318</t>
  </si>
  <si>
    <t>460500001</t>
  </si>
  <si>
    <t>Oddelenie kábla vo výkope tehlou</t>
  </si>
  <si>
    <t>319</t>
  </si>
  <si>
    <t>460510011</t>
  </si>
  <si>
    <t>Priestup káblový z cementovláknitých rúr D 15 cm</t>
  </si>
  <si>
    <t>320</t>
  </si>
  <si>
    <t>460510201</t>
  </si>
  <si>
    <t>Kanál z betónových žľabov, neasfaltovaný TK1</t>
  </si>
  <si>
    <t>321</t>
  </si>
  <si>
    <t>460560164</t>
  </si>
  <si>
    <t>Zásyp ryhy šírky 35, hĺbky 80 [cm], zemina tr.4</t>
  </si>
  <si>
    <t>322</t>
  </si>
  <si>
    <t>460560264</t>
  </si>
  <si>
    <t>Zásyp ryhy šírky 50, hĺbky 80 [cm], zemina tr.4</t>
  </si>
  <si>
    <t>323</t>
  </si>
  <si>
    <t>460560314</t>
  </si>
  <si>
    <t>Zásyp ryhy šírky 50, hĺbky 130 [cm], zemina tr.4</t>
  </si>
  <si>
    <t>324</t>
  </si>
  <si>
    <t>460600001</t>
  </si>
  <si>
    <t>Odvoz zeminy do 1km</t>
  </si>
  <si>
    <t>325</t>
  </si>
  <si>
    <t>460620014</t>
  </si>
  <si>
    <t>Provizórna úprava terénu, zemina tr.4</t>
  </si>
  <si>
    <t>326</t>
  </si>
  <si>
    <t>460620031</t>
  </si>
  <si>
    <t>Vyčistenie štrkového lôžka</t>
  </si>
  <si>
    <t>327</t>
  </si>
  <si>
    <t>460650016</t>
  </si>
  <si>
    <t>Podkladová vrstva cesty, betón, hlinobetón</t>
  </si>
  <si>
    <t>328</t>
  </si>
  <si>
    <t>460650025</t>
  </si>
  <si>
    <t>Podesta z betónu, jedna vrstva 20cm</t>
  </si>
  <si>
    <t>329</t>
  </si>
  <si>
    <t>460680022</t>
  </si>
  <si>
    <t>Prerazenie murivom v tehlovom múre hrúbky 30cm</t>
  </si>
  <si>
    <t>OST</t>
  </si>
  <si>
    <t>vedľajšie rozpočtové náklady</t>
  </si>
  <si>
    <t>330</t>
  </si>
  <si>
    <t>003362020</t>
  </si>
  <si>
    <t>Autožeriav nosnosť 20t, dĺžka výložníka 21 m</t>
  </si>
  <si>
    <t>331</t>
  </si>
  <si>
    <t>00336471</t>
  </si>
  <si>
    <t>Obsluha žeriavu - nízka náročnosť</t>
  </si>
  <si>
    <t>332</t>
  </si>
  <si>
    <t>003363</t>
  </si>
  <si>
    <t>Transport autožeriava</t>
  </si>
  <si>
    <t>333</t>
  </si>
  <si>
    <t>073865121</t>
  </si>
  <si>
    <t>Zhotovenie výplňového muriva z tehál</t>
  </si>
  <si>
    <t>334</t>
  </si>
  <si>
    <t>073865123</t>
  </si>
  <si>
    <t>Stavebne upravy budovy vonkajšie</t>
  </si>
  <si>
    <t>335</t>
  </si>
  <si>
    <t>073867112</t>
  </si>
  <si>
    <t>Zhotovenie výplňového muriva z tehál červ. sv. do 1,3 m</t>
  </si>
  <si>
    <t>336</t>
  </si>
  <si>
    <t>105112010</t>
  </si>
  <si>
    <t>Odstránenie krovín a stromov s koreňmi a odvozom do 1 km</t>
  </si>
  <si>
    <t>337</t>
  </si>
  <si>
    <t>112103132</t>
  </si>
  <si>
    <t>Rúbanie stromov v sťažených podmienkach vo svahu 1:5-1:2 priemer 0,2-0,3 m</t>
  </si>
  <si>
    <t>338</t>
  </si>
  <si>
    <t>131301101</t>
  </si>
  <si>
    <t>Hĺbenie jám nezapaž. v horn. tr. 4 do 100 m3</t>
  </si>
  <si>
    <t>339</t>
  </si>
  <si>
    <t>131301201</t>
  </si>
  <si>
    <t>Hĺbenie jám zapaž. v horn. tr. 4 do 100 m3</t>
  </si>
  <si>
    <t>340</t>
  </si>
  <si>
    <t>131301209</t>
  </si>
  <si>
    <t>Príplatok za lepivosť horn. tr. 4</t>
  </si>
  <si>
    <t>341</t>
  </si>
  <si>
    <t>151101201</t>
  </si>
  <si>
    <t>Zhotovenie paženia stien výkopu príložné hl. do 4 m</t>
  </si>
  <si>
    <t>342</t>
  </si>
  <si>
    <t>151101211</t>
  </si>
  <si>
    <t>Odstránenie paženia stien výkopu príložné hl. do 4 m</t>
  </si>
  <si>
    <t>343</t>
  </si>
  <si>
    <t>151101301</t>
  </si>
  <si>
    <t>Zhotovenie rozopretia stien príložného paženia hĺbka do 4 m</t>
  </si>
  <si>
    <t>344</t>
  </si>
  <si>
    <t>151101311</t>
  </si>
  <si>
    <t>Odstránenie rozopretia stien príložného paženia hĺbka do 4 m</t>
  </si>
  <si>
    <t>345</t>
  </si>
  <si>
    <t>161101102</t>
  </si>
  <si>
    <t>Zvislé premiestnenie výkopu horn. tr. 1-4 do 4 m</t>
  </si>
  <si>
    <t>346</t>
  </si>
  <si>
    <t>162301102</t>
  </si>
  <si>
    <t>Vodorovné premiestnenie výkopu do 1000 m horn. tr. 1-4</t>
  </si>
  <si>
    <t>347</t>
  </si>
  <si>
    <t>174101001</t>
  </si>
  <si>
    <t>Zásyp zhutnený jám, šachiet, rýh, zárezov alebo okolo objektov do 100 m3</t>
  </si>
  <si>
    <t>348</t>
  </si>
  <si>
    <t>174101101</t>
  </si>
  <si>
    <t>Zásyp zhutnený jám, rýh, šachiet alebo okolo objektu</t>
  </si>
  <si>
    <t>349</t>
  </si>
  <si>
    <t>275326111</t>
  </si>
  <si>
    <t>Základové pätky zo železobetónu vodostav. V 4 T 0 betón tr. C 12/15</t>
  </si>
  <si>
    <t>350</t>
  </si>
  <si>
    <t>275326221</t>
  </si>
  <si>
    <t>Základové pätky zo železobetónu vodostav. V 4 T 50 betón tr. C 16/20</t>
  </si>
  <si>
    <t>351</t>
  </si>
  <si>
    <t>275351111</t>
  </si>
  <si>
    <t>Debnenie základových blokov tradičné obojstranné</t>
  </si>
  <si>
    <t>352</t>
  </si>
  <si>
    <t>275351215</t>
  </si>
  <si>
    <t>Debnenie základových pätiek zhotovenie</t>
  </si>
  <si>
    <t>353</t>
  </si>
  <si>
    <t>275351216</t>
  </si>
  <si>
    <t>Debnenie základových pätiek odstránenie</t>
  </si>
  <si>
    <t>354</t>
  </si>
  <si>
    <t>275361110</t>
  </si>
  <si>
    <t>Vystuženie základných pätiek a blokov 10216</t>
  </si>
  <si>
    <t>355</t>
  </si>
  <si>
    <t>43.421</t>
  </si>
  <si>
    <t>Schodiskové konštrukcie zo železobetónu - podesta hr. 150mm</t>
  </si>
  <si>
    <t>356</t>
  </si>
  <si>
    <t>451575111</t>
  </si>
  <si>
    <t>Podkladná vrstva hr. do 250 mm zo štrkopiesku</t>
  </si>
  <si>
    <t>357</t>
  </si>
  <si>
    <t>631313511</t>
  </si>
  <si>
    <t>Mazanina z betónu prostého tr. C12/15 hr. 8-12 cm</t>
  </si>
  <si>
    <t>VÝPOČET</t>
  </si>
  <si>
    <t>Montáž  konzoly, pre KAMERU</t>
  </si>
  <si>
    <t>KABELY, VÝKOPY PRO TOS NAD RÁMEC VO SO011</t>
  </si>
  <si>
    <t>CELKEM</t>
  </si>
  <si>
    <t>SO 014.1 - 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</si>
</sst>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#,##0.00%"/>
    <numFmt numFmtId="166" formatCode="#,##0.000"/>
  </numFmts>
  <fonts count="20">
    <font>
      <sz val="11"/>
      <color theme="1"/>
      <name val="Aptos Narrow"/>
      <family val="2"/>
      <charset val="238"/>
      <scheme val="minor"/>
    </font>
    <font>
      <b/>
      <sz val="14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b/>
      <sz val="10"/>
      <name val="Arial CE"/>
    </font>
    <font>
      <b/>
      <sz val="12"/>
      <color rgb="FF960000"/>
      <name val="Arial CE"/>
    </font>
    <font>
      <sz val="8"/>
      <color rgb="FF969696"/>
      <name val="Arial CE"/>
    </font>
    <font>
      <sz val="10"/>
      <color rgb="FFFFFFFF"/>
      <name val="Arial CE"/>
    </font>
    <font>
      <sz val="8"/>
      <color rgb="FFFFFFFF"/>
      <name val="Arial CE"/>
    </font>
    <font>
      <b/>
      <sz val="12"/>
      <name val="Arial CE"/>
    </font>
    <font>
      <b/>
      <sz val="10"/>
      <color rgb="FF464646"/>
      <name val="Arial CE"/>
    </font>
    <font>
      <sz val="9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i/>
      <sz val="9"/>
      <color rgb="FF0000FF"/>
      <name val="Arial CE"/>
    </font>
    <font>
      <b/>
      <sz val="11"/>
      <color theme="1"/>
      <name val="Aptos Narrow"/>
      <family val="2"/>
      <scheme val="minor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5" fillId="0" borderId="0" xfId="0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0" fontId="0" fillId="2" borderId="0" xfId="0" applyFill="1" applyAlignment="1">
      <alignment vertical="center"/>
    </xf>
    <xf numFmtId="0" fontId="10" fillId="2" borderId="5" xfId="0" applyFont="1" applyFill="1" applyBorder="1" applyAlignment="1">
      <alignment horizontal="left" vertical="center"/>
    </xf>
    <xf numFmtId="0" fontId="0" fillId="2" borderId="6" xfId="0" applyFill="1" applyBorder="1" applyAlignment="1">
      <alignment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4" fontId="10" fillId="2" borderId="6" xfId="0" applyNumberFormat="1" applyFont="1" applyFill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4" fontId="14" fillId="0" borderId="11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4" fontId="15" fillId="0" borderId="11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66" fontId="6" fillId="0" borderId="0" xfId="0" applyNumberFormat="1" applyFont="1"/>
    <xf numFmtId="0" fontId="16" fillId="0" borderId="0" xfId="0" applyFont="1"/>
    <xf numFmtId="0" fontId="16" fillId="0" borderId="3" xfId="0" applyFont="1" applyBorder="1"/>
    <xf numFmtId="0" fontId="1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6" fontId="14" fillId="0" borderId="0" xfId="0" applyNumberFormat="1" applyFont="1"/>
    <xf numFmtId="0" fontId="15" fillId="0" borderId="0" xfId="0" applyFont="1" applyAlignment="1">
      <alignment horizontal="left"/>
    </xf>
    <xf numFmtId="166" fontId="15" fillId="0" borderId="0" xfId="0" applyNumberFormat="1" applyFont="1"/>
    <xf numFmtId="0" fontId="12" fillId="0" borderId="15" xfId="0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166" fontId="12" fillId="0" borderId="15" xfId="0" applyNumberFormat="1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center" vertical="center" wrapText="1"/>
    </xf>
    <xf numFmtId="166" fontId="17" fillId="0" borderId="15" xfId="0" applyNumberFormat="1" applyFont="1" applyBorder="1" applyAlignment="1">
      <alignment vertical="center"/>
    </xf>
    <xf numFmtId="0" fontId="0" fillId="0" borderId="16" xfId="0" applyBorder="1"/>
    <xf numFmtId="0" fontId="18" fillId="0" borderId="16" xfId="0" applyFont="1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 wrapText="1"/>
    </xf>
    <xf numFmtId="166" fontId="12" fillId="0" borderId="18" xfId="0" applyNumberFormat="1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center" vertical="center" wrapText="1"/>
    </xf>
    <xf numFmtId="166" fontId="17" fillId="0" borderId="18" xfId="0" applyNumberFormat="1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 wrapText="1"/>
    </xf>
    <xf numFmtId="166" fontId="12" fillId="0" borderId="19" xfId="0" applyNumberFormat="1" applyFont="1" applyBorder="1" applyAlignment="1">
      <alignment vertical="center"/>
    </xf>
    <xf numFmtId="0" fontId="17" fillId="0" borderId="19" xfId="0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center" vertical="center" wrapText="1"/>
    </xf>
    <xf numFmtId="166" fontId="17" fillId="0" borderId="19" xfId="0" applyNumberFormat="1" applyFont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166" fontId="17" fillId="0" borderId="20" xfId="0" applyNumberFormat="1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166" fontId="12" fillId="0" borderId="20" xfId="0" applyNumberFormat="1" applyFont="1" applyBorder="1" applyAlignment="1">
      <alignment vertical="center"/>
    </xf>
    <xf numFmtId="49" fontId="19" fillId="0" borderId="16" xfId="0" applyNumberFormat="1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166" fontId="19" fillId="0" borderId="16" xfId="0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166" fontId="6" fillId="0" borderId="23" xfId="0" applyNumberFormat="1" applyFont="1" applyBorder="1"/>
    <xf numFmtId="0" fontId="16" fillId="0" borderId="24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0" fontId="16" fillId="0" borderId="25" xfId="0" applyFont="1" applyBorder="1"/>
    <xf numFmtId="166" fontId="15" fillId="0" borderId="26" xfId="0" applyNumberFormat="1" applyFont="1" applyBorder="1"/>
    <xf numFmtId="0" fontId="19" fillId="0" borderId="27" xfId="0" applyFont="1" applyBorder="1" applyAlignment="1">
      <alignment horizontal="center" vertical="center"/>
    </xf>
    <xf numFmtId="49" fontId="19" fillId="0" borderId="28" xfId="0" applyNumberFormat="1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center" vertical="center" wrapText="1"/>
    </xf>
    <xf numFmtId="166" fontId="19" fillId="0" borderId="28" xfId="0" applyNumberFormat="1" applyFont="1" applyBorder="1" applyAlignment="1">
      <alignment vertical="center"/>
    </xf>
    <xf numFmtId="166" fontId="19" fillId="0" borderId="29" xfId="0" applyNumberFormat="1" applyFont="1" applyBorder="1" applyAlignment="1">
      <alignment vertical="center"/>
    </xf>
    <xf numFmtId="0" fontId="19" fillId="0" borderId="21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166" fontId="19" fillId="0" borderId="22" xfId="0" applyNumberFormat="1" applyFont="1" applyBorder="1" applyAlignment="1">
      <alignment vertical="center"/>
    </xf>
    <xf numFmtId="166" fontId="19" fillId="0" borderId="23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center" vertical="center" wrapText="1"/>
    </xf>
    <xf numFmtId="166" fontId="19" fillId="0" borderId="25" xfId="0" applyNumberFormat="1" applyFont="1" applyBorder="1" applyAlignment="1">
      <alignment vertical="center"/>
    </xf>
    <xf numFmtId="166" fontId="19" fillId="0" borderId="26" xfId="0" applyNumberFormat="1" applyFont="1" applyBorder="1" applyAlignment="1">
      <alignment vertical="center"/>
    </xf>
    <xf numFmtId="0" fontId="19" fillId="0" borderId="30" xfId="0" applyFont="1" applyBorder="1" applyAlignment="1">
      <alignment horizontal="center" vertical="center"/>
    </xf>
    <xf numFmtId="166" fontId="19" fillId="0" borderId="31" xfId="0" applyNumberFormat="1" applyFont="1" applyBorder="1" applyAlignment="1">
      <alignment vertical="center"/>
    </xf>
    <xf numFmtId="0" fontId="12" fillId="0" borderId="21" xfId="0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166" fontId="12" fillId="0" borderId="22" xfId="0" applyNumberFormat="1" applyFont="1" applyBorder="1" applyAlignment="1">
      <alignment vertical="center"/>
    </xf>
    <xf numFmtId="166" fontId="12" fillId="0" borderId="23" xfId="0" applyNumberFormat="1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 wrapText="1"/>
    </xf>
    <xf numFmtId="166" fontId="12" fillId="0" borderId="25" xfId="0" applyNumberFormat="1" applyFont="1" applyBorder="1" applyAlignment="1">
      <alignment vertical="center"/>
    </xf>
    <xf numFmtId="166" fontId="12" fillId="0" borderId="26" xfId="0" applyNumberFormat="1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49" fontId="12" fillId="0" borderId="28" xfId="0" applyNumberFormat="1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center" vertical="center" wrapText="1"/>
    </xf>
    <xf numFmtId="166" fontId="12" fillId="0" borderId="28" xfId="0" applyNumberFormat="1" applyFont="1" applyBorder="1" applyAlignment="1">
      <alignment vertical="center"/>
    </xf>
    <xf numFmtId="166" fontId="12" fillId="0" borderId="29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Investi&#269;n&#237;%20projekty/KO&#352;ICE/MODERNIZACE/RZP/BB%20TRADE/23-67-7122023%20-%20Moderniz&#225;cia%20prekladiskov&#233;ho%20termin&#225;lu%20INTERPORT%20v%20Haniske%20pri%20Ko&#353;iciach.xlsx" TargetMode="External"/><Relationship Id="rId1" Type="http://schemas.openxmlformats.org/officeDocument/2006/relationships/externalLinkPath" Target="file:///C:/Investi&#269;n&#237;%20projekty/KO&#352;ICE/MODERNIZACE/RZP/BB%20TRADE/23-67-7122023%20-%20Moderniz&#225;cia%20prekladiskov&#233;ho%20termin&#225;lu%20INTERPORT%20v%20Haniske%20pri%20Ko&#353;ici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apitulácia stavby"/>
      <sheetName val="SO 001.1.001 - Búracie pr..."/>
      <sheetName val="01100 - Búracie práce spe..."/>
      <sheetName val="01101 - K 106 - Búracie p..."/>
      <sheetName val="0171 - K 103 - Búracie práce"/>
      <sheetName val="0191 - K 105 - Búracie práce"/>
      <sheetName val="0211 - K 39 - Búracie práce"/>
      <sheetName val="0212 - K 40 - Búracie práce"/>
      <sheetName val="0221 - K 41 - Búracie práce"/>
      <sheetName val="01102 - Spojovacia K. M12..."/>
      <sheetName val="0121 - K 101 - Búracie práce"/>
      <sheetName val="0122 - K 101a - Búracie p..."/>
      <sheetName val="0172 - K 103a - Búracie p..."/>
      <sheetName val="0231 - K 42 - Búracie práce"/>
      <sheetName val="SO 001.1.003 - Búracie pr..."/>
      <sheetName val="SO 001.1.004 - Búracie pr..."/>
      <sheetName val="SO 001.1.005 - Búracie pr..."/>
      <sheetName val="SO 001.2.001 - Búracie pr..."/>
      <sheetName val="SO 001.2.002 - Búracie pr..."/>
      <sheetName val="SO 001.3 - Výrub stromov ..."/>
      <sheetName val="0110 - K 106"/>
      <sheetName val="018 - K 104"/>
      <sheetName val="019 - K 105"/>
      <sheetName val="021 - K 40"/>
      <sheetName val="022 - K 41"/>
      <sheetName val="026 - K 44"/>
      <sheetName val="011 - K 100"/>
      <sheetName val="012 - K 101a"/>
      <sheetName val="013 - K 101b"/>
      <sheetName val="014 - K 101c"/>
      <sheetName val="015 - K 101d"/>
      <sheetName val="016 - K 102"/>
      <sheetName val="017 - K 103"/>
      <sheetName val="023 - K 42"/>
      <sheetName val="024 - K 42b"/>
      <sheetName val="025 - K 43"/>
      <sheetName val="01105 - K 106 - Priecestia"/>
      <sheetName val="0185 - K 104 - Priecestia"/>
      <sheetName val="0195 - K 105 - Priecestia"/>
      <sheetName val="0215 - K 40 - Priecestia"/>
      <sheetName val="0225 - K 41 - Priecestia"/>
      <sheetName val="0265 - K 44 - Priecestia"/>
      <sheetName val="0115 - K 100 - Priecestia"/>
      <sheetName val="0125 - K 101a - Priecestia"/>
      <sheetName val="0145 - K 101c - Priecestia"/>
      <sheetName val="0175 - K 103 - Priecestia"/>
      <sheetName val="0235 - K 42a - Priecestia"/>
      <sheetName val="0245 - K 42b - Priecestia"/>
      <sheetName val="0255 - K 43 - Priecestia"/>
      <sheetName val="SO 003.SA - Architektonic..."/>
      <sheetName val="SO 003.OK - Oceľové konšt..."/>
      <sheetName val="SO 003.VZ - Vetranie a kl..."/>
      <sheetName val="SO 003.ZTI - Zdravotechni..."/>
      <sheetName val="SO 003.EE - Elektroinštal..."/>
      <sheetName val="SO 004.SA - Architektonic..."/>
      <sheetName val="SO 004.OK - Oceľové konšt..."/>
      <sheetName val="SO 004.VZT - Vetranie a k..."/>
      <sheetName val="SO 004.ZTI - Zdravotechni..."/>
      <sheetName val="SO 004.EE - Elektroinštal..."/>
      <sheetName val="SO 005.BK - Betónové konš..."/>
      <sheetName val="SO.005.OK - Oceľové konšt..."/>
      <sheetName val="SO 006 - Rekonštrukcia pr..."/>
      <sheetName val="SO 007.BK - Betónové konš..."/>
      <sheetName val="SO 007.EU - Elektroinštal..."/>
      <sheetName val="SO 007.ZTI - Zdravotechni..."/>
      <sheetName val="SO 008.SA - Cestné mostné..."/>
      <sheetName val="SO 008.EU - Uzemnenie"/>
      <sheetName val="SO 009.SA - Preloženie ro..."/>
      <sheetName val="SO 009.VZ - Vetranie a kl..."/>
      <sheetName val="SO 009.EE - Elektroinštal..."/>
      <sheetName val="SO 009.ZTI - Zdravotechni..."/>
      <sheetName val="SO 010.SA - Architektonic..."/>
      <sheetName val="SO 010.EE - Elektroinštal..."/>
      <sheetName val="SO 011.SA - Stavebné rieš..."/>
      <sheetName val="SO 011.EO - Osvetlenie- e..."/>
      <sheetName val="SO 012.SA - Stavebné rieš..."/>
      <sheetName val="SO 012.VZT - Vetranie a k..."/>
      <sheetName val="SO 013 - Elektrický ohrev..."/>
      <sheetName val="SO 014.1 - Areálový integ..."/>
      <sheetName val="SO 015.1 - Prípojka pitne..."/>
      <sheetName val="SO 015.2 - Splášková kana..."/>
      <sheetName val="SO 015.3 - Areálová kanal..."/>
      <sheetName val="SO 015.4 - Areálová kanal..."/>
      <sheetName val="SO 015.5 - Odvedenie dren..."/>
      <sheetName val="SO 015.6 - Prekládka horú..."/>
      <sheetName val="SO 015.7 - Ochrana a prel..."/>
      <sheetName val="SO 015.8 - Požiarny vodovod"/>
      <sheetName val="SO 016 - Rekonštrukcia ar..."/>
      <sheetName val="SO 017 - Rekonštrukcia op..."/>
      <sheetName val="SO 018 - Sadové úpravy"/>
      <sheetName val="ČPS 01.1 - Prevádzkové za..."/>
      <sheetName val="ČPS 01.2 - VN napojenie p..."/>
      <sheetName val="ČPS 02.1 - Prevádzkové za..."/>
      <sheetName val="ČPS 02.2 - NN napojenie c..."/>
      <sheetName val="PS 03 - Vyzbrojenie rozvo..."/>
      <sheetName val="ČPS 04.1 - Úpravy vyzbroj..."/>
      <sheetName val="ČPS 04.2 - Vetranie a kli..."/>
      <sheetName val="ČPS 01.1 - Prevádzkové za..._01"/>
      <sheetName val="ČPS 07.2 - NN napojenie k..."/>
    </sheetNames>
    <sheetDataSet>
      <sheetData sheetId="0">
        <row r="6">
          <cell r="K6" t="str">
            <v>Modernizácia prekladiskového terminálu INTERPORT v Haniske pri Košiciach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0A818-8F0A-4D5D-A798-0DBFE136D5E2}">
  <dimension ref="A1:B3"/>
  <sheetViews>
    <sheetView workbookViewId="0">
      <selection activeCell="G4" sqref="G4"/>
    </sheetView>
  </sheetViews>
  <sheetFormatPr baseColWidth="10" defaultColWidth="8.83203125" defaultRowHeight="15"/>
  <cols>
    <col min="1" max="1" width="48.33203125" bestFit="1" customWidth="1"/>
    <col min="2" max="2" width="10" bestFit="1" customWidth="1"/>
  </cols>
  <sheetData>
    <row r="1" spans="1:2">
      <c r="A1" s="77" t="str">
        <f>Stavařina!E89</f>
        <v>SO 014.1 - TOS</v>
      </c>
      <c r="B1" s="77">
        <f>Stavařina!J126</f>
        <v>0</v>
      </c>
    </row>
    <row r="2" spans="1:2">
      <c r="A2" s="77" t="str">
        <f>Kabely!A2</f>
        <v>KABELY, VÝKOPY PRO TOS NAD RÁMEC VO SO011</v>
      </c>
      <c r="B2" s="77">
        <f>Kabely!H2</f>
        <v>0</v>
      </c>
    </row>
    <row r="3" spans="1:2">
      <c r="A3" s="78" t="s">
        <v>1182</v>
      </c>
      <c r="B3" s="78">
        <f>B2+B1</f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2F5C3-D16A-4EB9-B0E6-F725AEDCEFB0}">
  <dimension ref="A3:J146"/>
  <sheetViews>
    <sheetView tabSelected="1" topLeftCell="A31" zoomScale="125" workbookViewId="0">
      <selection activeCell="H138" sqref="H138"/>
    </sheetView>
  </sheetViews>
  <sheetFormatPr baseColWidth="10" defaultColWidth="8.83203125" defaultRowHeight="15"/>
  <cols>
    <col min="1" max="1" width="7.1640625" customWidth="1"/>
    <col min="2" max="2" width="1" customWidth="1"/>
    <col min="3" max="3" width="3.5" customWidth="1"/>
    <col min="4" max="4" width="3.6640625" customWidth="1"/>
    <col min="5" max="5" width="14.6640625" customWidth="1"/>
    <col min="6" max="6" width="43.5" customWidth="1"/>
    <col min="7" max="7" width="6.5" customWidth="1"/>
    <col min="8" max="8" width="12" customWidth="1"/>
    <col min="9" max="9" width="13.5" customWidth="1"/>
    <col min="10" max="10" width="19.1640625" customWidth="1"/>
  </cols>
  <sheetData>
    <row r="3" spans="1:10">
      <c r="B3" s="1"/>
      <c r="C3" s="2"/>
      <c r="D3" s="2"/>
      <c r="E3" s="2"/>
      <c r="F3" s="2"/>
      <c r="G3" s="2"/>
      <c r="H3" s="2"/>
      <c r="I3" s="2"/>
      <c r="J3" s="2"/>
    </row>
    <row r="4" spans="1:10" ht="18">
      <c r="B4" s="3"/>
      <c r="D4" s="4" t="s">
        <v>0</v>
      </c>
    </row>
    <row r="5" spans="1:10">
      <c r="B5" s="3"/>
    </row>
    <row r="6" spans="1:10">
      <c r="B6" s="3"/>
      <c r="D6" s="5" t="s">
        <v>1</v>
      </c>
    </row>
    <row r="7" spans="1:10">
      <c r="B7" s="3"/>
      <c r="E7" s="82" t="str">
        <f>'[1]Rekapitulácia stavby'!K6</f>
        <v>Modernizácia prekladiskového terminálu INTERPORT v Haniske pri Košiciach</v>
      </c>
      <c r="F7" s="82"/>
      <c r="G7" s="82"/>
      <c r="H7" s="82"/>
    </row>
    <row r="8" spans="1:10">
      <c r="B8" s="3"/>
      <c r="D8" s="5" t="s">
        <v>2</v>
      </c>
    </row>
    <row r="9" spans="1:10">
      <c r="A9" s="6"/>
      <c r="B9" s="7"/>
      <c r="C9" s="6"/>
      <c r="D9" s="6"/>
      <c r="E9" s="82" t="s">
        <v>3</v>
      </c>
      <c r="F9" s="82"/>
      <c r="G9" s="82"/>
      <c r="H9" s="82"/>
      <c r="I9" s="6"/>
      <c r="J9" s="6"/>
    </row>
    <row r="10" spans="1:10">
      <c r="A10" s="6"/>
      <c r="B10" s="7"/>
      <c r="C10" s="6"/>
      <c r="D10" s="5" t="s">
        <v>4</v>
      </c>
      <c r="E10" s="6"/>
      <c r="F10" s="6"/>
      <c r="G10" s="6"/>
      <c r="H10" s="6"/>
      <c r="I10" s="6"/>
      <c r="J10" s="6"/>
    </row>
    <row r="11" spans="1:10">
      <c r="A11" s="6"/>
      <c r="B11" s="7"/>
      <c r="C11" s="6"/>
      <c r="D11" s="6"/>
      <c r="E11" s="81" t="s">
        <v>1183</v>
      </c>
      <c r="F11" s="81"/>
      <c r="G11" s="81"/>
      <c r="H11" s="81"/>
      <c r="I11" s="6"/>
      <c r="J11" s="6"/>
    </row>
    <row r="12" spans="1:10">
      <c r="A12" s="6"/>
      <c r="B12" s="7"/>
      <c r="C12" s="6"/>
      <c r="D12" s="6"/>
      <c r="E12" s="6"/>
      <c r="F12" s="6"/>
      <c r="G12" s="6"/>
      <c r="H12" s="6"/>
      <c r="I12" s="6"/>
      <c r="J12" s="6"/>
    </row>
    <row r="13" spans="1:10">
      <c r="A13" s="6"/>
      <c r="B13" s="7"/>
      <c r="C13" s="6"/>
      <c r="D13" s="5" t="s">
        <v>5</v>
      </c>
      <c r="E13" s="6"/>
      <c r="F13" s="8" t="s">
        <v>6</v>
      </c>
      <c r="G13" s="6"/>
      <c r="H13" s="6"/>
      <c r="I13" s="5" t="s">
        <v>7</v>
      </c>
      <c r="J13" s="8" t="s">
        <v>6</v>
      </c>
    </row>
    <row r="14" spans="1:10">
      <c r="A14" s="6"/>
      <c r="B14" s="7"/>
      <c r="C14" s="6"/>
      <c r="D14" s="5" t="s">
        <v>8</v>
      </c>
      <c r="E14" s="6"/>
      <c r="F14" s="8" t="s">
        <v>9</v>
      </c>
      <c r="G14" s="6"/>
      <c r="H14" s="6"/>
      <c r="I14" s="5" t="s">
        <v>10</v>
      </c>
      <c r="J14" s="9"/>
    </row>
    <row r="15" spans="1:10">
      <c r="A15" s="6"/>
      <c r="B15" s="7"/>
      <c r="C15" s="6"/>
      <c r="D15" s="6"/>
      <c r="E15" s="6"/>
      <c r="F15" s="6"/>
      <c r="G15" s="6"/>
      <c r="H15" s="6"/>
      <c r="I15" s="6"/>
      <c r="J15" s="6"/>
    </row>
    <row r="16" spans="1:10">
      <c r="A16" s="6"/>
      <c r="B16" s="7"/>
      <c r="C16" s="6"/>
      <c r="D16" s="5" t="s">
        <v>11</v>
      </c>
      <c r="E16" s="6"/>
      <c r="F16" s="6"/>
      <c r="G16" s="6"/>
      <c r="H16" s="6"/>
      <c r="I16" s="5" t="s">
        <v>12</v>
      </c>
      <c r="J16" s="8" t="str">
        <f>IF('[1]Rekapitulácia stavby'!AN10="","",'[1]Rekapitulácia stavby'!AN10)</f>
        <v/>
      </c>
    </row>
    <row r="17" spans="1:10">
      <c r="A17" s="6"/>
      <c r="B17" s="7"/>
      <c r="C17" s="6"/>
      <c r="D17" s="6"/>
      <c r="E17" s="8" t="str">
        <f>IF('[1]Rekapitulácia stavby'!E11="","",'[1]Rekapitulácia stavby'!E11)</f>
        <v xml:space="preserve"> </v>
      </c>
      <c r="F17" s="6"/>
      <c r="G17" s="6"/>
      <c r="H17" s="6"/>
      <c r="I17" s="5" t="s">
        <v>13</v>
      </c>
      <c r="J17" s="8" t="str">
        <f>IF('[1]Rekapitulácia stavby'!AN11="","",'[1]Rekapitulácia stavby'!AN11)</f>
        <v/>
      </c>
    </row>
    <row r="18" spans="1:10">
      <c r="A18" s="6"/>
      <c r="B18" s="7"/>
      <c r="C18" s="6"/>
      <c r="D18" s="6"/>
      <c r="E18" s="6"/>
      <c r="F18" s="6"/>
      <c r="G18" s="6"/>
      <c r="H18" s="6"/>
      <c r="I18" s="6"/>
      <c r="J18" s="6"/>
    </row>
    <row r="19" spans="1:10">
      <c r="A19" s="6"/>
      <c r="B19" s="7"/>
      <c r="C19" s="6"/>
      <c r="D19" s="5" t="s">
        <v>14</v>
      </c>
      <c r="E19" s="6"/>
      <c r="F19" s="6"/>
      <c r="G19" s="6"/>
      <c r="H19" s="6"/>
      <c r="I19" s="5" t="s">
        <v>12</v>
      </c>
      <c r="J19" s="8" t="str">
        <f>'[1]Rekapitulácia stavby'!AN13</f>
        <v/>
      </c>
    </row>
    <row r="20" spans="1:10">
      <c r="A20" s="6"/>
      <c r="B20" s="7"/>
      <c r="C20" s="6"/>
      <c r="D20" s="6"/>
      <c r="E20" s="80" t="str">
        <f>'[1]Rekapitulácia stavby'!E14</f>
        <v xml:space="preserve"> </v>
      </c>
      <c r="F20" s="80"/>
      <c r="G20" s="80"/>
      <c r="H20" s="80"/>
      <c r="I20" s="5" t="s">
        <v>13</v>
      </c>
      <c r="J20" s="8" t="str">
        <f>'[1]Rekapitulácia stavby'!AN14</f>
        <v/>
      </c>
    </row>
    <row r="21" spans="1:10">
      <c r="A21" s="6"/>
      <c r="B21" s="7"/>
      <c r="C21" s="6"/>
      <c r="D21" s="6"/>
      <c r="E21" s="6"/>
      <c r="F21" s="6"/>
      <c r="G21" s="6"/>
      <c r="H21" s="6"/>
      <c r="I21" s="6"/>
      <c r="J21" s="6"/>
    </row>
    <row r="22" spans="1:10">
      <c r="A22" s="6"/>
      <c r="B22" s="7"/>
      <c r="C22" s="6"/>
      <c r="D22" s="5" t="s">
        <v>15</v>
      </c>
      <c r="E22" s="6"/>
      <c r="F22" s="6"/>
      <c r="G22" s="6"/>
      <c r="H22" s="6"/>
      <c r="I22" s="5" t="s">
        <v>12</v>
      </c>
      <c r="J22" s="8" t="s">
        <v>6</v>
      </c>
    </row>
    <row r="23" spans="1:10">
      <c r="A23" s="6"/>
      <c r="B23" s="7"/>
      <c r="C23" s="6"/>
      <c r="D23" s="6"/>
      <c r="E23" s="8"/>
      <c r="F23" s="6"/>
      <c r="G23" s="6"/>
      <c r="H23" s="6"/>
      <c r="I23" s="5" t="s">
        <v>13</v>
      </c>
      <c r="J23" s="8" t="s">
        <v>6</v>
      </c>
    </row>
    <row r="24" spans="1:10">
      <c r="A24" s="6"/>
      <c r="B24" s="7"/>
      <c r="C24" s="6"/>
      <c r="D24" s="6"/>
      <c r="E24" s="6"/>
      <c r="F24" s="6"/>
      <c r="G24" s="6"/>
      <c r="H24" s="6"/>
      <c r="I24" s="6"/>
      <c r="J24" s="6"/>
    </row>
    <row r="25" spans="1:10">
      <c r="A25" s="6"/>
      <c r="B25" s="7"/>
      <c r="C25" s="6"/>
      <c r="D25" s="5" t="s">
        <v>16</v>
      </c>
      <c r="E25" s="6"/>
      <c r="F25" s="6"/>
      <c r="G25" s="6"/>
      <c r="H25" s="6"/>
      <c r="I25" s="5" t="s">
        <v>12</v>
      </c>
      <c r="J25" s="8" t="str">
        <f>IF('[1]Rekapitulácia stavby'!AN19="","",'[1]Rekapitulácia stavby'!AN19)</f>
        <v/>
      </c>
    </row>
    <row r="26" spans="1:10">
      <c r="A26" s="6"/>
      <c r="B26" s="7"/>
      <c r="C26" s="6"/>
      <c r="D26" s="6"/>
      <c r="E26" s="8" t="str">
        <f>IF('[1]Rekapitulácia stavby'!E20="","",'[1]Rekapitulácia stavby'!E20)</f>
        <v xml:space="preserve"> </v>
      </c>
      <c r="F26" s="6"/>
      <c r="G26" s="6"/>
      <c r="H26" s="6"/>
      <c r="I26" s="5" t="s">
        <v>13</v>
      </c>
      <c r="J26" s="8" t="str">
        <f>IF('[1]Rekapitulácia stavby'!AN20="","",'[1]Rekapitulácia stavby'!AN20)</f>
        <v/>
      </c>
    </row>
    <row r="27" spans="1:10">
      <c r="A27" s="6"/>
      <c r="B27" s="7"/>
      <c r="C27" s="6"/>
      <c r="D27" s="6"/>
      <c r="E27" s="6"/>
      <c r="F27" s="6"/>
      <c r="G27" s="6"/>
      <c r="H27" s="6"/>
      <c r="I27" s="6"/>
      <c r="J27" s="6"/>
    </row>
    <row r="28" spans="1:10">
      <c r="A28" s="6"/>
      <c r="B28" s="7"/>
      <c r="C28" s="6"/>
      <c r="D28" s="5" t="s">
        <v>17</v>
      </c>
      <c r="E28" s="6"/>
      <c r="F28" s="6"/>
      <c r="G28" s="6"/>
      <c r="H28" s="6"/>
      <c r="I28" s="6"/>
      <c r="J28" s="6"/>
    </row>
    <row r="29" spans="1:10">
      <c r="A29" s="10"/>
      <c r="B29" s="11"/>
      <c r="C29" s="10"/>
      <c r="D29" s="10"/>
      <c r="E29" s="79" t="s">
        <v>6</v>
      </c>
      <c r="F29" s="79"/>
      <c r="G29" s="79"/>
      <c r="H29" s="79"/>
      <c r="I29" s="10"/>
      <c r="J29" s="10"/>
    </row>
    <row r="30" spans="1:10">
      <c r="A30" s="6"/>
      <c r="B30" s="7"/>
      <c r="C30" s="6"/>
      <c r="D30" s="6"/>
      <c r="E30" s="6"/>
      <c r="F30" s="6"/>
      <c r="G30" s="6"/>
      <c r="H30" s="6"/>
      <c r="I30" s="6"/>
      <c r="J30" s="6"/>
    </row>
    <row r="31" spans="1:10">
      <c r="A31" s="6"/>
      <c r="B31" s="7"/>
      <c r="C31" s="6"/>
      <c r="D31" s="13"/>
      <c r="E31" s="13"/>
      <c r="F31" s="13"/>
      <c r="G31" s="13"/>
      <c r="H31" s="13"/>
      <c r="I31" s="13"/>
      <c r="J31" s="13"/>
    </row>
    <row r="32" spans="1:10" ht="16">
      <c r="A32" s="6"/>
      <c r="B32" s="7"/>
      <c r="C32" s="6"/>
      <c r="D32" s="14" t="s">
        <v>18</v>
      </c>
      <c r="E32" s="6"/>
      <c r="F32" s="6"/>
      <c r="G32" s="6"/>
      <c r="H32" s="6"/>
      <c r="I32" s="6"/>
      <c r="J32" s="15">
        <f>ROUND(J126, 2)</f>
        <v>0</v>
      </c>
    </row>
    <row r="33" spans="1:10">
      <c r="A33" s="6"/>
      <c r="B33" s="7"/>
      <c r="C33" s="6"/>
      <c r="D33" s="13"/>
      <c r="E33" s="13"/>
      <c r="F33" s="13"/>
      <c r="G33" s="13"/>
      <c r="H33" s="13"/>
      <c r="I33" s="13"/>
      <c r="J33" s="13"/>
    </row>
    <row r="34" spans="1:10">
      <c r="A34" s="6"/>
      <c r="B34" s="7"/>
      <c r="C34" s="6"/>
      <c r="D34" s="6"/>
      <c r="E34" s="6"/>
      <c r="F34" s="16" t="s">
        <v>19</v>
      </c>
      <c r="G34" s="6"/>
      <c r="H34" s="6"/>
      <c r="I34" s="16" t="s">
        <v>20</v>
      </c>
      <c r="J34" s="16" t="s">
        <v>21</v>
      </c>
    </row>
    <row r="35" spans="1:10">
      <c r="A35" s="6"/>
      <c r="B35" s="7"/>
      <c r="C35" s="6"/>
      <c r="D35" s="17" t="s">
        <v>22</v>
      </c>
      <c r="E35" s="18" t="s">
        <v>23</v>
      </c>
      <c r="F35" s="19">
        <f>ROUND((SUM(BE126:BE145)),  2)</f>
        <v>0</v>
      </c>
      <c r="G35" s="20"/>
      <c r="H35" s="20"/>
      <c r="I35" s="21">
        <v>0.2</v>
      </c>
      <c r="J35" s="19">
        <f>ROUND(((SUM(BE126:BE145))*I35),  2)</f>
        <v>0</v>
      </c>
    </row>
    <row r="36" spans="1:10">
      <c r="A36" s="6"/>
      <c r="B36" s="7"/>
      <c r="C36" s="6"/>
      <c r="D36" s="6"/>
      <c r="E36" s="18" t="s">
        <v>24</v>
      </c>
      <c r="F36" s="22">
        <f>ROUND((SUM(BF126:BF145)),  2)</f>
        <v>0</v>
      </c>
      <c r="G36" s="6"/>
      <c r="H36" s="6"/>
      <c r="I36" s="23">
        <v>0.2</v>
      </c>
      <c r="J36" s="22">
        <f>ROUND(((SUM(BF126:BF145))*I36),  2)</f>
        <v>0</v>
      </c>
    </row>
    <row r="37" spans="1:10">
      <c r="A37" s="6"/>
      <c r="B37" s="7"/>
      <c r="C37" s="6"/>
      <c r="D37" s="6"/>
      <c r="E37" s="5" t="s">
        <v>25</v>
      </c>
      <c r="F37" s="22">
        <f>ROUND((SUM(BG126:BG145)),  2)</f>
        <v>0</v>
      </c>
      <c r="G37" s="6"/>
      <c r="H37" s="6"/>
      <c r="I37" s="23">
        <v>0.2</v>
      </c>
      <c r="J37" s="22">
        <f>0</f>
        <v>0</v>
      </c>
    </row>
    <row r="38" spans="1:10">
      <c r="A38" s="6"/>
      <c r="B38" s="7"/>
      <c r="C38" s="6"/>
      <c r="D38" s="6"/>
      <c r="E38" s="5" t="s">
        <v>26</v>
      </c>
      <c r="F38" s="22">
        <f>ROUND((SUM(BH126:BH145)),  2)</f>
        <v>0</v>
      </c>
      <c r="G38" s="6"/>
      <c r="H38" s="6"/>
      <c r="I38" s="23">
        <v>0.2</v>
      </c>
      <c r="J38" s="22">
        <f>0</f>
        <v>0</v>
      </c>
    </row>
    <row r="39" spans="1:10">
      <c r="A39" s="6"/>
      <c r="B39" s="7"/>
      <c r="C39" s="6"/>
      <c r="D39" s="6"/>
      <c r="E39" s="18" t="s">
        <v>27</v>
      </c>
      <c r="F39" s="19">
        <f>ROUND((SUM(BI126:BI145)),  2)</f>
        <v>0</v>
      </c>
      <c r="G39" s="20"/>
      <c r="H39" s="20"/>
      <c r="I39" s="21">
        <v>0</v>
      </c>
      <c r="J39" s="19">
        <f>0</f>
        <v>0</v>
      </c>
    </row>
    <row r="40" spans="1:10">
      <c r="A40" s="6"/>
      <c r="B40" s="7"/>
      <c r="C40" s="6"/>
      <c r="D40" s="6"/>
      <c r="E40" s="6"/>
      <c r="F40" s="6"/>
      <c r="G40" s="6"/>
      <c r="H40" s="6"/>
      <c r="I40" s="6"/>
      <c r="J40" s="6"/>
    </row>
    <row r="41" spans="1:10" ht="16">
      <c r="A41" s="6"/>
      <c r="B41" s="7"/>
      <c r="C41" s="24"/>
      <c r="D41" s="25" t="s">
        <v>28</v>
      </c>
      <c r="E41" s="26"/>
      <c r="F41" s="26"/>
      <c r="G41" s="27" t="s">
        <v>29</v>
      </c>
      <c r="H41" s="28" t="s">
        <v>30</v>
      </c>
      <c r="I41" s="26"/>
      <c r="J41" s="29">
        <f>SUM(J32:J39)</f>
        <v>0</v>
      </c>
    </row>
    <row r="42" spans="1:10">
      <c r="A42" s="6"/>
      <c r="B42" s="7"/>
      <c r="C42" s="6"/>
      <c r="D42" s="6"/>
      <c r="E42" s="6"/>
      <c r="F42" s="6"/>
      <c r="G42" s="6"/>
      <c r="H42" s="6"/>
      <c r="I42" s="6"/>
      <c r="J42" s="6"/>
    </row>
    <row r="43" spans="1:10">
      <c r="B43" s="3"/>
    </row>
    <row r="44" spans="1:10">
      <c r="B44" s="3"/>
    </row>
    <row r="45" spans="1:10">
      <c r="B45" s="3"/>
    </row>
    <row r="46" spans="1:10">
      <c r="B46" s="3"/>
    </row>
    <row r="47" spans="1:10">
      <c r="B47" s="3"/>
    </row>
    <row r="48" spans="1:10">
      <c r="B48" s="3"/>
    </row>
    <row r="49" spans="1:10">
      <c r="B49" s="3"/>
    </row>
    <row r="50" spans="1:10">
      <c r="A50" s="6"/>
      <c r="B50" s="7"/>
      <c r="C50" s="6"/>
      <c r="D50" s="30" t="s">
        <v>31</v>
      </c>
      <c r="E50" s="31"/>
      <c r="F50" s="31"/>
      <c r="G50" s="30" t="s">
        <v>32</v>
      </c>
      <c r="H50" s="31"/>
      <c r="I50" s="31"/>
      <c r="J50" s="31"/>
    </row>
    <row r="51" spans="1:10">
      <c r="B51" s="3"/>
    </row>
    <row r="52" spans="1:10">
      <c r="B52" s="3"/>
    </row>
    <row r="53" spans="1:10">
      <c r="B53" s="3"/>
    </row>
    <row r="54" spans="1:10">
      <c r="B54" s="3"/>
    </row>
    <row r="55" spans="1:10">
      <c r="B55" s="3"/>
    </row>
    <row r="56" spans="1:10">
      <c r="B56" s="3"/>
    </row>
    <row r="57" spans="1:10">
      <c r="B57" s="3"/>
    </row>
    <row r="58" spans="1:10">
      <c r="B58" s="3"/>
    </row>
    <row r="59" spans="1:10">
      <c r="B59" s="3"/>
    </row>
    <row r="60" spans="1:10">
      <c r="B60" s="3"/>
    </row>
    <row r="61" spans="1:10">
      <c r="A61" s="6"/>
      <c r="B61" s="7"/>
      <c r="C61" s="6"/>
      <c r="D61" s="32" t="s">
        <v>33</v>
      </c>
      <c r="E61" s="33"/>
      <c r="F61" s="34" t="s">
        <v>34</v>
      </c>
      <c r="G61" s="32" t="s">
        <v>33</v>
      </c>
      <c r="H61" s="33"/>
      <c r="I61" s="33"/>
      <c r="J61" s="35" t="s">
        <v>34</v>
      </c>
    </row>
    <row r="62" spans="1:10">
      <c r="B62" s="3"/>
    </row>
    <row r="63" spans="1:10">
      <c r="B63" s="3"/>
    </row>
    <row r="64" spans="1:10">
      <c r="B64" s="3"/>
    </row>
    <row r="65" spans="1:10">
      <c r="A65" s="6"/>
      <c r="B65" s="7"/>
      <c r="C65" s="6"/>
      <c r="D65" s="30" t="s">
        <v>35</v>
      </c>
      <c r="E65" s="31"/>
      <c r="F65" s="31"/>
      <c r="G65" s="30" t="s">
        <v>36</v>
      </c>
      <c r="H65" s="31"/>
      <c r="I65" s="31"/>
      <c r="J65" s="31"/>
    </row>
    <row r="66" spans="1:10">
      <c r="B66" s="3"/>
    </row>
    <row r="67" spans="1:10">
      <c r="B67" s="3"/>
    </row>
    <row r="68" spans="1:10">
      <c r="B68" s="3"/>
    </row>
    <row r="69" spans="1:10">
      <c r="B69" s="3"/>
    </row>
    <row r="70" spans="1:10">
      <c r="B70" s="3"/>
    </row>
    <row r="71" spans="1:10">
      <c r="B71" s="3"/>
    </row>
    <row r="72" spans="1:10">
      <c r="B72" s="3"/>
    </row>
    <row r="73" spans="1:10">
      <c r="B73" s="3"/>
    </row>
    <row r="74" spans="1:10">
      <c r="B74" s="3"/>
    </row>
    <row r="75" spans="1:10">
      <c r="B75" s="3"/>
    </row>
    <row r="76" spans="1:10">
      <c r="A76" s="6"/>
      <c r="B76" s="7"/>
      <c r="C76" s="6"/>
      <c r="D76" s="32" t="s">
        <v>33</v>
      </c>
      <c r="E76" s="33"/>
      <c r="F76" s="34" t="s">
        <v>34</v>
      </c>
      <c r="G76" s="32" t="s">
        <v>33</v>
      </c>
      <c r="H76" s="33"/>
      <c r="I76" s="33"/>
      <c r="J76" s="35" t="s">
        <v>34</v>
      </c>
    </row>
    <row r="77" spans="1:10">
      <c r="A77" s="6"/>
      <c r="B77" s="36"/>
      <c r="C77" s="37"/>
      <c r="D77" s="37"/>
      <c r="E77" s="37"/>
      <c r="F77" s="37"/>
      <c r="G77" s="37"/>
      <c r="H77" s="37"/>
      <c r="I77" s="37"/>
      <c r="J77" s="37"/>
    </row>
    <row r="81" spans="1:10">
      <c r="A81" s="6"/>
      <c r="B81" s="38"/>
      <c r="C81" s="39"/>
      <c r="D81" s="39"/>
      <c r="E81" s="39"/>
      <c r="F81" s="39"/>
      <c r="G81" s="39"/>
      <c r="H81" s="39"/>
      <c r="I81" s="39"/>
      <c r="J81" s="39"/>
    </row>
    <row r="82" spans="1:10" ht="18">
      <c r="A82" s="6"/>
      <c r="B82" s="7"/>
      <c r="C82" s="4" t="s">
        <v>37</v>
      </c>
      <c r="D82" s="6"/>
      <c r="E82" s="6"/>
      <c r="F82" s="6"/>
      <c r="G82" s="6"/>
      <c r="H82" s="6"/>
      <c r="I82" s="6"/>
      <c r="J82" s="6"/>
    </row>
    <row r="83" spans="1:10">
      <c r="A83" s="6"/>
      <c r="B83" s="7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7"/>
      <c r="C84" s="5" t="s">
        <v>1</v>
      </c>
      <c r="D84" s="6"/>
      <c r="E84" s="6"/>
      <c r="F84" s="6"/>
      <c r="G84" s="6"/>
      <c r="H84" s="6"/>
      <c r="I84" s="6"/>
      <c r="J84" s="6"/>
    </row>
    <row r="85" spans="1:10">
      <c r="A85" s="6"/>
      <c r="B85" s="7"/>
      <c r="C85" s="6"/>
      <c r="D85" s="6"/>
      <c r="E85" s="82" t="str">
        <f>E7</f>
        <v>Modernizácia prekladiskového terminálu INTERPORT v Haniske pri Košiciach</v>
      </c>
      <c r="F85" s="83"/>
      <c r="G85" s="83"/>
      <c r="H85" s="83"/>
      <c r="I85" s="6"/>
      <c r="J85" s="6"/>
    </row>
    <row r="86" spans="1:10">
      <c r="B86" s="3"/>
      <c r="C86" s="5" t="s">
        <v>2</v>
      </c>
    </row>
    <row r="87" spans="1:10">
      <c r="A87" s="6"/>
      <c r="B87" s="7"/>
      <c r="C87" s="6"/>
      <c r="D87" s="6"/>
      <c r="E87" s="82" t="s">
        <v>3</v>
      </c>
      <c r="F87" s="84"/>
      <c r="G87" s="84"/>
      <c r="H87" s="84"/>
      <c r="I87" s="6"/>
      <c r="J87" s="6"/>
    </row>
    <row r="88" spans="1:10">
      <c r="A88" s="6"/>
      <c r="B88" s="7"/>
      <c r="C88" s="5" t="s">
        <v>4</v>
      </c>
      <c r="D88" s="6"/>
      <c r="E88" s="6"/>
      <c r="F88" s="6"/>
      <c r="G88" s="6"/>
      <c r="H88" s="6"/>
      <c r="I88" s="6"/>
      <c r="J88" s="6"/>
    </row>
    <row r="89" spans="1:10">
      <c r="A89" s="6"/>
      <c r="B89" s="7"/>
      <c r="C89" s="6"/>
      <c r="D89" s="6"/>
      <c r="E89" s="81" t="str">
        <f>E11</f>
        <v>SO 014.1 - TOS</v>
      </c>
      <c r="F89" s="84"/>
      <c r="G89" s="84"/>
      <c r="H89" s="84"/>
      <c r="I89" s="6"/>
      <c r="J89" s="6"/>
    </row>
    <row r="90" spans="1:10">
      <c r="A90" s="6"/>
      <c r="B90" s="7"/>
      <c r="C90" s="6"/>
      <c r="D90" s="6"/>
      <c r="E90" s="6"/>
      <c r="F90" s="6"/>
      <c r="G90" s="6"/>
      <c r="H90" s="6"/>
      <c r="I90" s="6"/>
      <c r="J90" s="6"/>
    </row>
    <row r="91" spans="1:10">
      <c r="A91" s="6"/>
      <c r="B91" s="7"/>
      <c r="C91" s="5" t="s">
        <v>8</v>
      </c>
      <c r="D91" s="6"/>
      <c r="E91" s="6"/>
      <c r="F91" s="8" t="str">
        <f>F14</f>
        <v xml:space="preserve"> </v>
      </c>
      <c r="G91" s="6"/>
      <c r="H91" s="6"/>
      <c r="I91" s="5" t="s">
        <v>10</v>
      </c>
      <c r="J91" s="9" t="str">
        <f>IF(J14="","",J14)</f>
        <v/>
      </c>
    </row>
    <row r="92" spans="1:10">
      <c r="A92" s="6"/>
      <c r="B92" s="7"/>
      <c r="C92" s="6"/>
      <c r="D92" s="6"/>
      <c r="E92" s="6"/>
      <c r="F92" s="6"/>
      <c r="G92" s="6"/>
      <c r="H92" s="6"/>
      <c r="I92" s="6"/>
      <c r="J92" s="6"/>
    </row>
    <row r="93" spans="1:10">
      <c r="A93" s="6"/>
      <c r="B93" s="7"/>
      <c r="C93" s="5" t="s">
        <v>11</v>
      </c>
      <c r="D93" s="6"/>
      <c r="E93" s="6"/>
      <c r="F93" s="8" t="str">
        <f>E17</f>
        <v xml:space="preserve"> </v>
      </c>
      <c r="G93" s="6"/>
      <c r="H93" s="6"/>
      <c r="I93" s="5" t="s">
        <v>15</v>
      </c>
      <c r="J93" s="12">
        <f>E23</f>
        <v>0</v>
      </c>
    </row>
    <row r="94" spans="1:10">
      <c r="A94" s="6"/>
      <c r="B94" s="7"/>
      <c r="C94" s="5" t="s">
        <v>14</v>
      </c>
      <c r="D94" s="6"/>
      <c r="E94" s="6"/>
      <c r="F94" s="8" t="str">
        <f>IF(E20="","",E20)</f>
        <v xml:space="preserve"> </v>
      </c>
      <c r="G94" s="6"/>
      <c r="H94" s="6"/>
      <c r="I94" s="5" t="s">
        <v>16</v>
      </c>
      <c r="J94" s="12" t="str">
        <f>E26</f>
        <v xml:space="preserve"> </v>
      </c>
    </row>
    <row r="95" spans="1:10">
      <c r="A95" s="6"/>
      <c r="B95" s="7"/>
      <c r="C95" s="6"/>
      <c r="D95" s="6"/>
      <c r="E95" s="6"/>
      <c r="F95" s="6"/>
      <c r="G95" s="6"/>
      <c r="H95" s="6"/>
      <c r="I95" s="6"/>
      <c r="J95" s="6"/>
    </row>
    <row r="96" spans="1:10">
      <c r="A96" s="6"/>
      <c r="B96" s="7"/>
      <c r="C96" s="40" t="s">
        <v>38</v>
      </c>
      <c r="D96" s="24"/>
      <c r="E96" s="24"/>
      <c r="F96" s="24"/>
      <c r="G96" s="24"/>
      <c r="H96" s="24"/>
      <c r="I96" s="24"/>
      <c r="J96" s="41" t="s">
        <v>39</v>
      </c>
    </row>
    <row r="97" spans="1:10">
      <c r="A97" s="6"/>
      <c r="B97" s="7"/>
      <c r="C97" s="6"/>
      <c r="D97" s="6"/>
      <c r="E97" s="6"/>
      <c r="F97" s="6"/>
      <c r="G97" s="6"/>
      <c r="H97" s="6"/>
      <c r="I97" s="6"/>
      <c r="J97" s="6"/>
    </row>
    <row r="98" spans="1:10" ht="16">
      <c r="A98" s="6"/>
      <c r="B98" s="7"/>
      <c r="C98" s="42" t="s">
        <v>40</v>
      </c>
      <c r="D98" s="6"/>
      <c r="E98" s="6"/>
      <c r="F98" s="6"/>
      <c r="G98" s="6"/>
      <c r="H98" s="6"/>
      <c r="I98" s="6"/>
      <c r="J98" s="15">
        <f>J126</f>
        <v>0</v>
      </c>
    </row>
    <row r="99" spans="1:10" ht="16">
      <c r="A99" s="43"/>
      <c r="B99" s="44"/>
      <c r="C99" s="43"/>
      <c r="D99" s="45" t="s">
        <v>41</v>
      </c>
      <c r="E99" s="46"/>
      <c r="F99" s="46"/>
      <c r="G99" s="46"/>
      <c r="H99" s="46"/>
      <c r="I99" s="46"/>
      <c r="J99" s="47">
        <f>J127</f>
        <v>0</v>
      </c>
    </row>
    <row r="100" spans="1:10">
      <c r="A100" s="48"/>
      <c r="B100" s="49"/>
      <c r="C100" s="48"/>
      <c r="D100" s="50" t="s">
        <v>42</v>
      </c>
      <c r="E100" s="51"/>
      <c r="F100" s="51"/>
      <c r="G100" s="51"/>
      <c r="H100" s="51"/>
      <c r="I100" s="51"/>
      <c r="J100" s="52">
        <f>J128</f>
        <v>0</v>
      </c>
    </row>
    <row r="101" spans="1:10">
      <c r="A101" s="48"/>
      <c r="B101" s="49"/>
      <c r="C101" s="48"/>
      <c r="D101" s="50" t="s">
        <v>43</v>
      </c>
      <c r="E101" s="51"/>
      <c r="F101" s="51"/>
      <c r="G101" s="51"/>
      <c r="H101" s="51"/>
      <c r="I101" s="51"/>
      <c r="J101" s="52">
        <f>J135</f>
        <v>0</v>
      </c>
    </row>
    <row r="102" spans="1:10">
      <c r="A102" s="48"/>
      <c r="B102" s="49"/>
      <c r="C102" s="48"/>
      <c r="D102" s="50" t="s">
        <v>44</v>
      </c>
      <c r="E102" s="51"/>
      <c r="F102" s="51"/>
      <c r="G102" s="51"/>
      <c r="H102" s="51"/>
      <c r="I102" s="51"/>
      <c r="J102" s="52">
        <f>J140</f>
        <v>0</v>
      </c>
    </row>
    <row r="103" spans="1:10">
      <c r="A103" s="48"/>
      <c r="B103" s="49"/>
      <c r="C103" s="48"/>
      <c r="D103" s="50" t="s">
        <v>45</v>
      </c>
      <c r="E103" s="51"/>
      <c r="F103" s="51"/>
      <c r="G103" s="51"/>
      <c r="H103" s="51"/>
      <c r="I103" s="51"/>
      <c r="J103" s="52">
        <f>J142</f>
        <v>0</v>
      </c>
    </row>
    <row r="104" spans="1:10" ht="16">
      <c r="A104" s="43"/>
      <c r="B104" s="44"/>
      <c r="C104" s="43"/>
      <c r="D104" s="45" t="s">
        <v>46</v>
      </c>
      <c r="E104" s="46"/>
      <c r="F104" s="46"/>
      <c r="G104" s="46"/>
      <c r="H104" s="46"/>
      <c r="I104" s="46"/>
      <c r="J104" s="47">
        <f>J144</f>
        <v>0</v>
      </c>
    </row>
    <row r="105" spans="1:10">
      <c r="A105" s="6"/>
      <c r="B105" s="7"/>
      <c r="C105" s="6"/>
      <c r="D105" s="6"/>
      <c r="E105" s="6"/>
      <c r="F105" s="6"/>
      <c r="G105" s="6"/>
      <c r="H105" s="6"/>
      <c r="I105" s="6"/>
      <c r="J105" s="6"/>
    </row>
    <row r="106" spans="1:10">
      <c r="A106" s="6"/>
      <c r="B106" s="36"/>
      <c r="C106" s="37"/>
      <c r="D106" s="37"/>
      <c r="E106" s="37"/>
      <c r="F106" s="37"/>
      <c r="G106" s="37"/>
      <c r="H106" s="37"/>
      <c r="I106" s="37"/>
      <c r="J106" s="37"/>
    </row>
    <row r="110" spans="1:10">
      <c r="A110" s="6"/>
      <c r="B110" s="38"/>
      <c r="C110" s="39"/>
      <c r="D110" s="39"/>
      <c r="E110" s="39"/>
      <c r="F110" s="39"/>
      <c r="G110" s="39"/>
      <c r="H110" s="39"/>
      <c r="I110" s="39"/>
      <c r="J110" s="39"/>
    </row>
    <row r="111" spans="1:10" ht="18">
      <c r="A111" s="6"/>
      <c r="B111" s="7"/>
      <c r="C111" s="4" t="s">
        <v>47</v>
      </c>
      <c r="D111" s="6"/>
      <c r="E111" s="6"/>
      <c r="F111" s="6"/>
      <c r="G111" s="6"/>
      <c r="H111" s="6"/>
      <c r="I111" s="6"/>
      <c r="J111" s="6"/>
    </row>
    <row r="112" spans="1:10">
      <c r="A112" s="6"/>
      <c r="B112" s="7"/>
      <c r="C112" s="6"/>
      <c r="D112" s="6"/>
      <c r="E112" s="6"/>
      <c r="F112" s="6"/>
      <c r="G112" s="6"/>
      <c r="H112" s="6"/>
      <c r="I112" s="6"/>
      <c r="J112" s="6"/>
    </row>
    <row r="113" spans="1:10">
      <c r="A113" s="6"/>
      <c r="B113" s="7"/>
      <c r="C113" s="5" t="s">
        <v>1</v>
      </c>
      <c r="D113" s="6"/>
      <c r="E113" s="6"/>
      <c r="F113" s="6"/>
      <c r="G113" s="6"/>
      <c r="H113" s="6"/>
      <c r="I113" s="6"/>
      <c r="J113" s="6"/>
    </row>
    <row r="114" spans="1:10">
      <c r="A114" s="6"/>
      <c r="B114" s="7"/>
      <c r="C114" s="6"/>
      <c r="D114" s="6"/>
      <c r="E114" s="82" t="str">
        <f>E7</f>
        <v>Modernizácia prekladiskového terminálu INTERPORT v Haniske pri Košiciach</v>
      </c>
      <c r="F114" s="83"/>
      <c r="G114" s="83"/>
      <c r="H114" s="83"/>
      <c r="I114" s="6"/>
      <c r="J114" s="6"/>
    </row>
    <row r="115" spans="1:10">
      <c r="B115" s="3"/>
      <c r="C115" s="5" t="s">
        <v>2</v>
      </c>
    </row>
    <row r="116" spans="1:10">
      <c r="A116" s="6"/>
      <c r="B116" s="7"/>
      <c r="C116" s="6"/>
      <c r="D116" s="6"/>
      <c r="E116" s="82" t="s">
        <v>3</v>
      </c>
      <c r="F116" s="84"/>
      <c r="G116" s="84"/>
      <c r="H116" s="84"/>
      <c r="I116" s="6"/>
      <c r="J116" s="6"/>
    </row>
    <row r="117" spans="1:10">
      <c r="A117" s="6"/>
      <c r="B117" s="7"/>
      <c r="C117" s="5" t="s">
        <v>4</v>
      </c>
      <c r="D117" s="6"/>
      <c r="E117" s="6"/>
      <c r="F117" s="6"/>
      <c r="G117" s="6"/>
      <c r="H117" s="6"/>
      <c r="I117" s="6"/>
      <c r="J117" s="6"/>
    </row>
    <row r="118" spans="1:10">
      <c r="A118" s="6"/>
      <c r="B118" s="7"/>
      <c r="C118" s="6"/>
      <c r="D118" s="6"/>
      <c r="E118" s="81" t="str">
        <f>E11</f>
        <v>SO 014.1 - TOS</v>
      </c>
      <c r="F118" s="84"/>
      <c r="G118" s="84"/>
      <c r="H118" s="84"/>
      <c r="I118" s="6"/>
      <c r="J118" s="6"/>
    </row>
    <row r="119" spans="1:10">
      <c r="A119" s="6"/>
      <c r="B119" s="7"/>
      <c r="C119" s="6"/>
      <c r="D119" s="6"/>
      <c r="E119" s="6"/>
      <c r="F119" s="6"/>
      <c r="G119" s="6"/>
      <c r="H119" s="6"/>
      <c r="I119" s="6"/>
      <c r="J119" s="6"/>
    </row>
    <row r="120" spans="1:10">
      <c r="A120" s="6"/>
      <c r="B120" s="7"/>
      <c r="C120" s="5" t="s">
        <v>8</v>
      </c>
      <c r="D120" s="6"/>
      <c r="E120" s="6"/>
      <c r="F120" s="8" t="str">
        <f>F14</f>
        <v xml:space="preserve"> </v>
      </c>
      <c r="G120" s="6"/>
      <c r="H120" s="6"/>
      <c r="I120" s="5" t="s">
        <v>10</v>
      </c>
      <c r="J120" s="9" t="str">
        <f>IF(J14="","",J14)</f>
        <v/>
      </c>
    </row>
    <row r="121" spans="1:10">
      <c r="A121" s="6"/>
      <c r="B121" s="7"/>
      <c r="C121" s="6"/>
      <c r="D121" s="6"/>
      <c r="E121" s="6"/>
      <c r="F121" s="6"/>
      <c r="G121" s="6"/>
      <c r="H121" s="6"/>
      <c r="I121" s="6"/>
      <c r="J121" s="6"/>
    </row>
    <row r="122" spans="1:10">
      <c r="A122" s="6"/>
      <c r="B122" s="7"/>
      <c r="C122" s="5" t="s">
        <v>11</v>
      </c>
      <c r="D122" s="6"/>
      <c r="E122" s="6"/>
      <c r="F122" s="8" t="str">
        <f>E17</f>
        <v xml:space="preserve"> </v>
      </c>
      <c r="G122" s="6"/>
      <c r="H122" s="6"/>
      <c r="I122" s="5" t="s">
        <v>15</v>
      </c>
      <c r="J122" s="12">
        <f>E23</f>
        <v>0</v>
      </c>
    </row>
    <row r="123" spans="1:10">
      <c r="A123" s="6"/>
      <c r="B123" s="7"/>
      <c r="C123" s="5" t="s">
        <v>14</v>
      </c>
      <c r="D123" s="6"/>
      <c r="E123" s="6"/>
      <c r="F123" s="8" t="str">
        <f>IF(E20="","",E20)</f>
        <v xml:space="preserve"> </v>
      </c>
      <c r="G123" s="6"/>
      <c r="H123" s="6"/>
      <c r="I123" s="5" t="s">
        <v>16</v>
      </c>
      <c r="J123" s="12" t="str">
        <f>E26</f>
        <v xml:space="preserve"> </v>
      </c>
    </row>
    <row r="124" spans="1:10">
      <c r="A124" s="6"/>
      <c r="B124" s="7"/>
      <c r="C124" s="6"/>
      <c r="D124" s="6"/>
      <c r="E124" s="6"/>
      <c r="F124" s="6"/>
      <c r="G124" s="6"/>
      <c r="H124" s="6"/>
      <c r="I124" s="6"/>
      <c r="J124" s="6"/>
    </row>
    <row r="125" spans="1:10">
      <c r="A125" s="53"/>
      <c r="B125" s="54"/>
      <c r="C125" s="55" t="s">
        <v>48</v>
      </c>
      <c r="D125" s="56" t="s">
        <v>49</v>
      </c>
      <c r="E125" s="56" t="s">
        <v>50</v>
      </c>
      <c r="F125" s="56" t="s">
        <v>51</v>
      </c>
      <c r="G125" s="56" t="s">
        <v>52</v>
      </c>
      <c r="H125" s="56" t="s">
        <v>53</v>
      </c>
      <c r="I125" s="56" t="s">
        <v>54</v>
      </c>
      <c r="J125" s="57" t="s">
        <v>39</v>
      </c>
    </row>
    <row r="126" spans="1:10" ht="16">
      <c r="A126" s="6"/>
      <c r="B126" s="7"/>
      <c r="C126" s="58" t="s">
        <v>40</v>
      </c>
      <c r="D126" s="6"/>
      <c r="E126" s="6"/>
      <c r="F126" s="6"/>
      <c r="G126" s="6"/>
      <c r="H126" s="6"/>
      <c r="I126" s="6"/>
      <c r="J126" s="59">
        <f>J127</f>
        <v>0</v>
      </c>
    </row>
    <row r="127" spans="1:10" ht="16">
      <c r="A127" s="60"/>
      <c r="B127" s="61"/>
      <c r="C127" s="60"/>
      <c r="D127" s="62" t="s">
        <v>55</v>
      </c>
      <c r="E127" s="63" t="s">
        <v>56</v>
      </c>
      <c r="F127" s="63" t="s">
        <v>57</v>
      </c>
      <c r="G127" s="60"/>
      <c r="H127" s="60"/>
      <c r="I127" s="60"/>
      <c r="J127" s="64">
        <f>J128+J135+J140+J142+J144</f>
        <v>0</v>
      </c>
    </row>
    <row r="128" spans="1:10">
      <c r="A128" s="60"/>
      <c r="B128" s="61"/>
      <c r="C128" s="60"/>
      <c r="D128" s="62" t="s">
        <v>55</v>
      </c>
      <c r="E128" s="65" t="s">
        <v>58</v>
      </c>
      <c r="F128" s="65" t="s">
        <v>59</v>
      </c>
      <c r="G128" s="60"/>
      <c r="H128" s="60"/>
      <c r="I128" s="60"/>
      <c r="J128" s="66">
        <f>SUM(J129:J134)</f>
        <v>0</v>
      </c>
    </row>
    <row r="129" spans="1:10">
      <c r="A129" s="6"/>
      <c r="B129" s="7"/>
      <c r="C129" s="67" t="s">
        <v>58</v>
      </c>
      <c r="D129" s="67" t="s">
        <v>60</v>
      </c>
      <c r="E129" s="68" t="s">
        <v>61</v>
      </c>
      <c r="F129" s="69" t="s">
        <v>62</v>
      </c>
      <c r="G129" s="70" t="s">
        <v>63</v>
      </c>
      <c r="H129" s="71">
        <v>32.4</v>
      </c>
      <c r="I129" s="71"/>
      <c r="J129" s="71">
        <f t="shared" ref="J129:J134" si="0">ROUND(I129*H129,3)</f>
        <v>0</v>
      </c>
    </row>
    <row r="130" spans="1:10" ht="26">
      <c r="A130" s="6"/>
      <c r="B130" s="7"/>
      <c r="C130" s="67" t="s">
        <v>64</v>
      </c>
      <c r="D130" s="67" t="s">
        <v>60</v>
      </c>
      <c r="E130" s="68" t="s">
        <v>65</v>
      </c>
      <c r="F130" s="69" t="s">
        <v>66</v>
      </c>
      <c r="G130" s="70" t="s">
        <v>63</v>
      </c>
      <c r="H130" s="71">
        <v>10</v>
      </c>
      <c r="I130" s="71"/>
      <c r="J130" s="71">
        <f t="shared" si="0"/>
        <v>0</v>
      </c>
    </row>
    <row r="131" spans="1:10" ht="26">
      <c r="A131" s="6"/>
      <c r="B131" s="7"/>
      <c r="C131" s="67" t="s">
        <v>67</v>
      </c>
      <c r="D131" s="67" t="s">
        <v>60</v>
      </c>
      <c r="E131" s="68" t="s">
        <v>68</v>
      </c>
      <c r="F131" s="69" t="s">
        <v>69</v>
      </c>
      <c r="G131" s="70" t="s">
        <v>63</v>
      </c>
      <c r="H131" s="71">
        <f>H129</f>
        <v>32.4</v>
      </c>
      <c r="I131" s="71"/>
      <c r="J131" s="71">
        <f t="shared" si="0"/>
        <v>0</v>
      </c>
    </row>
    <row r="132" spans="1:10" ht="39">
      <c r="A132" s="6"/>
      <c r="B132" s="7"/>
      <c r="C132" s="67" t="s">
        <v>70</v>
      </c>
      <c r="D132" s="67" t="s">
        <v>60</v>
      </c>
      <c r="E132" s="68" t="s">
        <v>71</v>
      </c>
      <c r="F132" s="69" t="s">
        <v>72</v>
      </c>
      <c r="G132" s="70" t="s">
        <v>63</v>
      </c>
      <c r="H132" s="71">
        <f>H129+H130</f>
        <v>42.4</v>
      </c>
      <c r="I132" s="71"/>
      <c r="J132" s="71">
        <f t="shared" si="0"/>
        <v>0</v>
      </c>
    </row>
    <row r="133" spans="1:10">
      <c r="A133" s="6"/>
      <c r="B133" s="7"/>
      <c r="C133" s="67" t="s">
        <v>73</v>
      </c>
      <c r="D133" s="67" t="s">
        <v>60</v>
      </c>
      <c r="E133" s="68" t="s">
        <v>74</v>
      </c>
      <c r="F133" s="69" t="s">
        <v>75</v>
      </c>
      <c r="G133" s="70" t="s">
        <v>76</v>
      </c>
      <c r="H133" s="71">
        <f>H132*1.6</f>
        <v>67.84</v>
      </c>
      <c r="I133" s="71"/>
      <c r="J133" s="71">
        <f t="shared" si="0"/>
        <v>0</v>
      </c>
    </row>
    <row r="134" spans="1:10" ht="26">
      <c r="A134" s="6"/>
      <c r="B134" s="7"/>
      <c r="C134" s="67" t="s">
        <v>77</v>
      </c>
      <c r="D134" s="67" t="s">
        <v>60</v>
      </c>
      <c r="E134" s="68" t="s">
        <v>78</v>
      </c>
      <c r="F134" s="69" t="s">
        <v>79</v>
      </c>
      <c r="G134" s="70" t="s">
        <v>63</v>
      </c>
      <c r="H134" s="71">
        <f>H130</f>
        <v>10</v>
      </c>
      <c r="I134" s="71"/>
      <c r="J134" s="71">
        <f t="shared" si="0"/>
        <v>0</v>
      </c>
    </row>
    <row r="135" spans="1:10">
      <c r="A135" s="60"/>
      <c r="B135" s="61"/>
      <c r="C135" s="60"/>
      <c r="D135" s="62" t="s">
        <v>55</v>
      </c>
      <c r="E135" s="65" t="s">
        <v>64</v>
      </c>
      <c r="F135" s="65" t="s">
        <v>80</v>
      </c>
      <c r="G135" s="60"/>
      <c r="H135" s="60"/>
      <c r="I135" s="60"/>
      <c r="J135" s="66">
        <f>SUM(J136:J139)</f>
        <v>0</v>
      </c>
    </row>
    <row r="136" spans="1:10" ht="26">
      <c r="A136" s="6"/>
      <c r="B136" s="7"/>
      <c r="C136" s="67" t="s">
        <v>81</v>
      </c>
      <c r="D136" s="67" t="s">
        <v>60</v>
      </c>
      <c r="E136" s="68" t="s">
        <v>82</v>
      </c>
      <c r="F136" s="69" t="s">
        <v>83</v>
      </c>
      <c r="G136" s="70" t="s">
        <v>63</v>
      </c>
      <c r="H136" s="71">
        <f>H129*1.2</f>
        <v>38.879999999999995</v>
      </c>
      <c r="I136" s="71"/>
      <c r="J136" s="71">
        <f>ROUND(I136*H136,3)</f>
        <v>0</v>
      </c>
    </row>
    <row r="137" spans="1:10">
      <c r="A137" s="6"/>
      <c r="B137" s="7"/>
      <c r="C137" s="67" t="s">
        <v>84</v>
      </c>
      <c r="D137" s="67" t="s">
        <v>60</v>
      </c>
      <c r="E137" s="68" t="s">
        <v>85</v>
      </c>
      <c r="F137" s="69" t="s">
        <v>86</v>
      </c>
      <c r="G137" s="70" t="s">
        <v>87</v>
      </c>
      <c r="H137" s="71">
        <v>40.847999999999999</v>
      </c>
      <c r="I137" s="71"/>
      <c r="J137" s="71">
        <f>ROUND(I137*H137,3)</f>
        <v>0</v>
      </c>
    </row>
    <row r="138" spans="1:10">
      <c r="A138" s="6"/>
      <c r="B138" s="7"/>
      <c r="C138" s="67" t="s">
        <v>88</v>
      </c>
      <c r="D138" s="67" t="s">
        <v>60</v>
      </c>
      <c r="E138" s="68" t="s">
        <v>89</v>
      </c>
      <c r="F138" s="69" t="s">
        <v>90</v>
      </c>
      <c r="G138" s="70" t="s">
        <v>87</v>
      </c>
      <c r="H138" s="71">
        <v>40.847999999999999</v>
      </c>
      <c r="I138" s="71"/>
      <c r="J138" s="71">
        <f>ROUND(I138*H138,3)</f>
        <v>0</v>
      </c>
    </row>
    <row r="139" spans="1:10">
      <c r="A139" s="6"/>
      <c r="B139" s="7"/>
      <c r="C139" s="67" t="s">
        <v>91</v>
      </c>
      <c r="D139" s="67" t="s">
        <v>60</v>
      </c>
      <c r="E139" s="68" t="s">
        <v>92</v>
      </c>
      <c r="F139" s="69" t="s">
        <v>93</v>
      </c>
      <c r="G139" s="70" t="s">
        <v>76</v>
      </c>
      <c r="H139" s="71">
        <v>11</v>
      </c>
      <c r="I139" s="71"/>
      <c r="J139" s="71">
        <f>ROUND(I139*H139,3)</f>
        <v>0</v>
      </c>
    </row>
    <row r="140" spans="1:10">
      <c r="A140" s="60"/>
      <c r="B140" s="61"/>
      <c r="C140" s="60"/>
      <c r="D140" s="62" t="s">
        <v>55</v>
      </c>
      <c r="E140" s="65" t="s">
        <v>88</v>
      </c>
      <c r="F140" s="65" t="s">
        <v>94</v>
      </c>
      <c r="G140" s="60"/>
      <c r="H140" s="60"/>
      <c r="I140" s="60"/>
      <c r="J140" s="66">
        <f>SUM(J141)</f>
        <v>0</v>
      </c>
    </row>
    <row r="141" spans="1:10">
      <c r="A141" s="6"/>
      <c r="B141" s="7"/>
      <c r="C141" s="67" t="s">
        <v>95</v>
      </c>
      <c r="D141" s="67" t="s">
        <v>60</v>
      </c>
      <c r="E141" s="68" t="s">
        <v>96</v>
      </c>
      <c r="F141" s="69" t="s">
        <v>97</v>
      </c>
      <c r="G141" s="70" t="s">
        <v>98</v>
      </c>
      <c r="H141" s="71">
        <v>50</v>
      </c>
      <c r="I141" s="71"/>
      <c r="J141" s="71">
        <f>ROUND(I141*H141,3)</f>
        <v>0</v>
      </c>
    </row>
    <row r="142" spans="1:10">
      <c r="A142" s="60"/>
      <c r="B142" s="61"/>
      <c r="C142" s="60"/>
      <c r="D142" s="62" t="s">
        <v>55</v>
      </c>
      <c r="E142" s="65" t="s">
        <v>99</v>
      </c>
      <c r="F142" s="65" t="s">
        <v>100</v>
      </c>
      <c r="G142" s="60"/>
      <c r="H142" s="60"/>
      <c r="I142" s="60"/>
      <c r="J142" s="66">
        <f>SUM(J143)</f>
        <v>0</v>
      </c>
    </row>
    <row r="143" spans="1:10" ht="26">
      <c r="A143" s="6"/>
      <c r="B143" s="7"/>
      <c r="C143" s="67" t="s">
        <v>101</v>
      </c>
      <c r="D143" s="67" t="s">
        <v>60</v>
      </c>
      <c r="E143" s="68" t="s">
        <v>102</v>
      </c>
      <c r="F143" s="69" t="s">
        <v>103</v>
      </c>
      <c r="G143" s="70" t="s">
        <v>76</v>
      </c>
      <c r="H143" s="71">
        <v>184.386</v>
      </c>
      <c r="I143" s="71"/>
      <c r="J143" s="71">
        <f>ROUND(I143*H143,3)</f>
        <v>0</v>
      </c>
    </row>
    <row r="144" spans="1:10" ht="16">
      <c r="A144" s="60"/>
      <c r="B144" s="61"/>
      <c r="C144" s="60"/>
      <c r="D144" s="62" t="s">
        <v>55</v>
      </c>
      <c r="E144" s="63" t="s">
        <v>104</v>
      </c>
      <c r="F144" s="63" t="s">
        <v>105</v>
      </c>
      <c r="G144" s="60"/>
      <c r="H144" s="60"/>
      <c r="I144" s="60"/>
      <c r="J144" s="66">
        <f>SUM(J145)</f>
        <v>0</v>
      </c>
    </row>
    <row r="145" spans="1:10">
      <c r="A145" s="6"/>
      <c r="B145" s="7"/>
      <c r="C145" s="67" t="s">
        <v>106</v>
      </c>
      <c r="D145" s="67" t="s">
        <v>60</v>
      </c>
      <c r="E145" s="68" t="s">
        <v>107</v>
      </c>
      <c r="F145" s="69" t="s">
        <v>108</v>
      </c>
      <c r="G145" s="70" t="s">
        <v>109</v>
      </c>
      <c r="H145" s="71">
        <v>1</v>
      </c>
      <c r="I145" s="71"/>
      <c r="J145" s="71">
        <f>ROUND(I145*H145,3)</f>
        <v>0</v>
      </c>
    </row>
    <row r="146" spans="1:10">
      <c r="A146" s="6"/>
      <c r="B146" s="36"/>
      <c r="C146" s="37"/>
      <c r="D146" s="37"/>
      <c r="E146" s="37"/>
      <c r="F146" s="37"/>
      <c r="G146" s="37"/>
      <c r="H146" s="37"/>
      <c r="I146" s="37"/>
      <c r="J146" s="37"/>
    </row>
  </sheetData>
  <mergeCells count="11">
    <mergeCell ref="E118:H118"/>
    <mergeCell ref="E85:H85"/>
    <mergeCell ref="E87:H87"/>
    <mergeCell ref="E89:H89"/>
    <mergeCell ref="E114:H114"/>
    <mergeCell ref="E116:H116"/>
    <mergeCell ref="E29:H29"/>
    <mergeCell ref="E20:H20"/>
    <mergeCell ref="E11:H11"/>
    <mergeCell ref="E9:H9"/>
    <mergeCell ref="E7:H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081A2-23F7-4B74-B6BD-3ECDCB003A23}">
  <sheetPr filterMode="1"/>
  <dimension ref="A1:H363"/>
  <sheetViews>
    <sheetView topLeftCell="A125" zoomScale="130" zoomScaleNormal="130" workbookViewId="0">
      <selection activeCell="F15" sqref="F15"/>
    </sheetView>
  </sheetViews>
  <sheetFormatPr baseColWidth="10" defaultColWidth="8.83203125" defaultRowHeight="15"/>
  <cols>
    <col min="1" max="1" width="3.5" customWidth="1"/>
    <col min="2" max="2" width="3.6640625" customWidth="1"/>
    <col min="3" max="3" width="14.6640625" customWidth="1"/>
    <col min="4" max="4" width="43.5" customWidth="1"/>
    <col min="5" max="5" width="6.5" customWidth="1"/>
    <col min="6" max="6" width="12" customWidth="1"/>
    <col min="7" max="7" width="13.5" customWidth="1"/>
    <col min="8" max="8" width="19.1640625" customWidth="1"/>
  </cols>
  <sheetData>
    <row r="1" spans="1:8" ht="16" thickBot="1">
      <c r="A1" s="55" t="s">
        <v>48</v>
      </c>
      <c r="B1" s="87" t="s">
        <v>49</v>
      </c>
      <c r="C1" s="87" t="s">
        <v>50</v>
      </c>
      <c r="D1" s="87" t="s">
        <v>51</v>
      </c>
      <c r="E1" s="87" t="s">
        <v>52</v>
      </c>
      <c r="F1" s="87" t="s">
        <v>53</v>
      </c>
      <c r="G1" s="87" t="s">
        <v>54</v>
      </c>
      <c r="H1" s="88" t="s">
        <v>39</v>
      </c>
    </row>
    <row r="2" spans="1:8" ht="16">
      <c r="A2" s="58" t="s">
        <v>1181</v>
      </c>
      <c r="B2" s="123"/>
      <c r="C2" s="124"/>
      <c r="D2" s="124"/>
      <c r="E2" s="124"/>
      <c r="F2" s="124" t="s">
        <v>1179</v>
      </c>
      <c r="G2" s="124"/>
      <c r="H2" s="125">
        <f>H3+H303+H335</f>
        <v>0</v>
      </c>
    </row>
    <row r="3" spans="1:8" ht="16" thickBot="1">
      <c r="A3" s="60"/>
      <c r="B3" s="126" t="s">
        <v>55</v>
      </c>
      <c r="C3" s="127" t="s">
        <v>110</v>
      </c>
      <c r="D3" s="127" t="s">
        <v>111</v>
      </c>
      <c r="E3" s="128"/>
      <c r="F3" s="128" t="s">
        <v>1179</v>
      </c>
      <c r="G3" s="128"/>
      <c r="H3" s="129">
        <f>SUM(H4:H292)</f>
        <v>0</v>
      </c>
    </row>
    <row r="4" spans="1:8" hidden="1">
      <c r="A4" s="67" t="s">
        <v>58</v>
      </c>
      <c r="B4" s="99" t="s">
        <v>60</v>
      </c>
      <c r="C4" s="100" t="s">
        <v>112</v>
      </c>
      <c r="D4" s="101" t="s">
        <v>113</v>
      </c>
      <c r="E4" s="102" t="s">
        <v>98</v>
      </c>
      <c r="F4" s="103"/>
      <c r="G4" s="103">
        <v>1.0289999999999999</v>
      </c>
      <c r="H4" s="103">
        <f t="shared" ref="H4:H67" si="0">ROUND(G4*F4,3)</f>
        <v>0</v>
      </c>
    </row>
    <row r="5" spans="1:8" ht="16" thickBot="1">
      <c r="A5" s="85" t="s">
        <v>64</v>
      </c>
      <c r="B5" s="130" t="s">
        <v>114</v>
      </c>
      <c r="C5" s="131" t="s">
        <v>115</v>
      </c>
      <c r="D5" s="132" t="s">
        <v>116</v>
      </c>
      <c r="E5" s="133" t="s">
        <v>117</v>
      </c>
      <c r="F5" s="134">
        <v>2</v>
      </c>
      <c r="G5" s="134"/>
      <c r="H5" s="135">
        <f t="shared" si="0"/>
        <v>0</v>
      </c>
    </row>
    <row r="6" spans="1:8" hidden="1">
      <c r="A6" s="72" t="s">
        <v>67</v>
      </c>
      <c r="B6" s="104" t="s">
        <v>114</v>
      </c>
      <c r="C6" s="105" t="s">
        <v>118</v>
      </c>
      <c r="D6" s="106" t="s">
        <v>119</v>
      </c>
      <c r="E6" s="107" t="s">
        <v>98</v>
      </c>
      <c r="F6" s="108"/>
      <c r="G6" s="108">
        <v>0.77400000000000002</v>
      </c>
      <c r="H6" s="108">
        <f t="shared" si="0"/>
        <v>0</v>
      </c>
    </row>
    <row r="7" spans="1:8" ht="16" thickBot="1">
      <c r="A7" s="85" t="s">
        <v>70</v>
      </c>
      <c r="B7" s="130" t="s">
        <v>114</v>
      </c>
      <c r="C7" s="131" t="s">
        <v>120</v>
      </c>
      <c r="D7" s="132" t="s">
        <v>121</v>
      </c>
      <c r="E7" s="133" t="s">
        <v>98</v>
      </c>
      <c r="F7" s="134">
        <v>720</v>
      </c>
      <c r="G7" s="134"/>
      <c r="H7" s="135">
        <f t="shared" si="0"/>
        <v>0</v>
      </c>
    </row>
    <row r="8" spans="1:8" hidden="1">
      <c r="A8" s="72" t="s">
        <v>73</v>
      </c>
      <c r="B8" s="109" t="s">
        <v>114</v>
      </c>
      <c r="C8" s="110" t="s">
        <v>122</v>
      </c>
      <c r="D8" s="111" t="s">
        <v>123</v>
      </c>
      <c r="E8" s="112" t="s">
        <v>98</v>
      </c>
      <c r="F8" s="113"/>
      <c r="G8" s="113">
        <v>3.5510000000000002</v>
      </c>
      <c r="H8" s="113">
        <f t="shared" si="0"/>
        <v>0</v>
      </c>
    </row>
    <row r="9" spans="1:8" hidden="1">
      <c r="A9" s="72" t="s">
        <v>77</v>
      </c>
      <c r="B9" s="72" t="s">
        <v>114</v>
      </c>
      <c r="C9" s="73" t="s">
        <v>124</v>
      </c>
      <c r="D9" s="74" t="s">
        <v>125</v>
      </c>
      <c r="E9" s="75" t="s">
        <v>98</v>
      </c>
      <c r="F9" s="76"/>
      <c r="G9" s="76">
        <v>12.115</v>
      </c>
      <c r="H9" s="76">
        <f t="shared" si="0"/>
        <v>0</v>
      </c>
    </row>
    <row r="10" spans="1:8" hidden="1">
      <c r="A10" s="72" t="s">
        <v>81</v>
      </c>
      <c r="B10" s="72" t="s">
        <v>114</v>
      </c>
      <c r="C10" s="73" t="s">
        <v>126</v>
      </c>
      <c r="D10" s="74" t="s">
        <v>127</v>
      </c>
      <c r="E10" s="75" t="s">
        <v>98</v>
      </c>
      <c r="F10" s="76"/>
      <c r="G10" s="76">
        <v>12.115</v>
      </c>
      <c r="H10" s="76">
        <f t="shared" si="0"/>
        <v>0</v>
      </c>
    </row>
    <row r="11" spans="1:8" hidden="1">
      <c r="A11" s="72" t="s">
        <v>84</v>
      </c>
      <c r="B11" s="72" t="s">
        <v>114</v>
      </c>
      <c r="C11" s="73" t="s">
        <v>128</v>
      </c>
      <c r="D11" s="74" t="s">
        <v>129</v>
      </c>
      <c r="E11" s="75" t="s">
        <v>98</v>
      </c>
      <c r="F11" s="76"/>
      <c r="G11" s="76">
        <v>12.115</v>
      </c>
      <c r="H11" s="76">
        <f t="shared" si="0"/>
        <v>0</v>
      </c>
    </row>
    <row r="12" spans="1:8" hidden="1">
      <c r="A12" s="72" t="s">
        <v>88</v>
      </c>
      <c r="B12" s="72" t="s">
        <v>114</v>
      </c>
      <c r="C12" s="73" t="s">
        <v>130</v>
      </c>
      <c r="D12" s="74" t="s">
        <v>131</v>
      </c>
      <c r="E12" s="75" t="s">
        <v>98</v>
      </c>
      <c r="F12" s="76"/>
      <c r="G12" s="76">
        <v>2.0030000000000001</v>
      </c>
      <c r="H12" s="76">
        <f t="shared" si="0"/>
        <v>0</v>
      </c>
    </row>
    <row r="13" spans="1:8" ht="26" hidden="1">
      <c r="A13" s="72" t="s">
        <v>91</v>
      </c>
      <c r="B13" s="72" t="s">
        <v>114</v>
      </c>
      <c r="C13" s="73" t="s">
        <v>132</v>
      </c>
      <c r="D13" s="74" t="s">
        <v>133</v>
      </c>
      <c r="E13" s="75" t="s">
        <v>98</v>
      </c>
      <c r="F13" s="76"/>
      <c r="G13" s="76">
        <v>1.383</v>
      </c>
      <c r="H13" s="76">
        <f t="shared" si="0"/>
        <v>0</v>
      </c>
    </row>
    <row r="14" spans="1:8" ht="26" hidden="1">
      <c r="A14" s="72" t="s">
        <v>95</v>
      </c>
      <c r="B14" s="94" t="s">
        <v>114</v>
      </c>
      <c r="C14" s="95" t="s">
        <v>134</v>
      </c>
      <c r="D14" s="96" t="s">
        <v>135</v>
      </c>
      <c r="E14" s="97" t="s">
        <v>98</v>
      </c>
      <c r="F14" s="98"/>
      <c r="G14" s="98">
        <v>2.2570000000000001</v>
      </c>
      <c r="H14" s="98">
        <f t="shared" si="0"/>
        <v>0</v>
      </c>
    </row>
    <row r="15" spans="1:8" ht="26">
      <c r="A15" s="85" t="s">
        <v>101</v>
      </c>
      <c r="B15" s="136" t="s">
        <v>114</v>
      </c>
      <c r="C15" s="137" t="s">
        <v>136</v>
      </c>
      <c r="D15" s="138" t="s">
        <v>137</v>
      </c>
      <c r="E15" s="139" t="s">
        <v>98</v>
      </c>
      <c r="F15" s="140">
        <v>720</v>
      </c>
      <c r="G15" s="140"/>
      <c r="H15" s="141">
        <f t="shared" si="0"/>
        <v>0</v>
      </c>
    </row>
    <row r="16" spans="1:8" ht="27" thickBot="1">
      <c r="A16" s="85" t="s">
        <v>106</v>
      </c>
      <c r="B16" s="142" t="s">
        <v>114</v>
      </c>
      <c r="C16" s="143" t="s">
        <v>138</v>
      </c>
      <c r="D16" s="144" t="s">
        <v>139</v>
      </c>
      <c r="E16" s="145" t="s">
        <v>98</v>
      </c>
      <c r="F16" s="146">
        <v>720</v>
      </c>
      <c r="G16" s="146"/>
      <c r="H16" s="147">
        <f t="shared" si="0"/>
        <v>0</v>
      </c>
    </row>
    <row r="17" spans="1:8" ht="26" hidden="1">
      <c r="A17" s="72" t="s">
        <v>140</v>
      </c>
      <c r="B17" s="109" t="s">
        <v>114</v>
      </c>
      <c r="C17" s="110" t="s">
        <v>141</v>
      </c>
      <c r="D17" s="111" t="s">
        <v>142</v>
      </c>
      <c r="E17" s="112" t="s">
        <v>98</v>
      </c>
      <c r="F17" s="113"/>
      <c r="G17" s="113">
        <v>8.6300000000000008</v>
      </c>
      <c r="H17" s="113">
        <f t="shared" si="0"/>
        <v>0</v>
      </c>
    </row>
    <row r="18" spans="1:8" ht="26" hidden="1">
      <c r="A18" s="72" t="s">
        <v>143</v>
      </c>
      <c r="B18" s="72" t="s">
        <v>114</v>
      </c>
      <c r="C18" s="73" t="s">
        <v>144</v>
      </c>
      <c r="D18" s="74" t="s">
        <v>145</v>
      </c>
      <c r="E18" s="75" t="s">
        <v>98</v>
      </c>
      <c r="F18" s="76"/>
      <c r="G18" s="76">
        <v>6.0410000000000004</v>
      </c>
      <c r="H18" s="76">
        <f t="shared" si="0"/>
        <v>0</v>
      </c>
    </row>
    <row r="19" spans="1:8" ht="39" hidden="1">
      <c r="A19" s="72" t="s">
        <v>146</v>
      </c>
      <c r="B19" s="72" t="s">
        <v>114</v>
      </c>
      <c r="C19" s="73" t="s">
        <v>147</v>
      </c>
      <c r="D19" s="74" t="s">
        <v>148</v>
      </c>
      <c r="E19" s="75" t="s">
        <v>98</v>
      </c>
      <c r="F19" s="76"/>
      <c r="G19" s="76">
        <v>0.77400000000000002</v>
      </c>
      <c r="H19" s="76">
        <f t="shared" si="0"/>
        <v>0</v>
      </c>
    </row>
    <row r="20" spans="1:8" ht="39" hidden="1">
      <c r="A20" s="72" t="s">
        <v>149</v>
      </c>
      <c r="B20" s="72" t="s">
        <v>114</v>
      </c>
      <c r="C20" s="73" t="s">
        <v>150</v>
      </c>
      <c r="D20" s="74" t="s">
        <v>151</v>
      </c>
      <c r="E20" s="75" t="s">
        <v>98</v>
      </c>
      <c r="F20" s="76"/>
      <c r="G20" s="76">
        <v>1.0069999999999999</v>
      </c>
      <c r="H20" s="76">
        <f t="shared" si="0"/>
        <v>0</v>
      </c>
    </row>
    <row r="21" spans="1:8" ht="39" hidden="1">
      <c r="A21" s="72" t="s">
        <v>152</v>
      </c>
      <c r="B21" s="72" t="s">
        <v>114</v>
      </c>
      <c r="C21" s="73" t="s">
        <v>153</v>
      </c>
      <c r="D21" s="74" t="s">
        <v>154</v>
      </c>
      <c r="E21" s="75" t="s">
        <v>98</v>
      </c>
      <c r="F21" s="76"/>
      <c r="G21" s="76">
        <v>1.228</v>
      </c>
      <c r="H21" s="76">
        <f t="shared" si="0"/>
        <v>0</v>
      </c>
    </row>
    <row r="22" spans="1:8" ht="26" hidden="1">
      <c r="A22" s="72" t="s">
        <v>155</v>
      </c>
      <c r="B22" s="94" t="s">
        <v>114</v>
      </c>
      <c r="C22" s="95" t="s">
        <v>156</v>
      </c>
      <c r="D22" s="96" t="s">
        <v>157</v>
      </c>
      <c r="E22" s="97" t="s">
        <v>98</v>
      </c>
      <c r="F22" s="98"/>
      <c r="G22" s="98">
        <v>9.57</v>
      </c>
      <c r="H22" s="98">
        <f t="shared" si="0"/>
        <v>0</v>
      </c>
    </row>
    <row r="23" spans="1:8">
      <c r="A23" s="85" t="s">
        <v>158</v>
      </c>
      <c r="B23" s="136" t="s">
        <v>114</v>
      </c>
      <c r="C23" s="137" t="s">
        <v>159</v>
      </c>
      <c r="D23" s="138" t="s">
        <v>160</v>
      </c>
      <c r="E23" s="139" t="s">
        <v>98</v>
      </c>
      <c r="F23" s="140">
        <v>50</v>
      </c>
      <c r="G23" s="140"/>
      <c r="H23" s="141">
        <f t="shared" si="0"/>
        <v>0</v>
      </c>
    </row>
    <row r="24" spans="1:8">
      <c r="A24" s="85" t="s">
        <v>161</v>
      </c>
      <c r="B24" s="148" t="s">
        <v>114</v>
      </c>
      <c r="C24" s="119" t="s">
        <v>162</v>
      </c>
      <c r="D24" s="120" t="s">
        <v>163</v>
      </c>
      <c r="E24" s="121" t="s">
        <v>98</v>
      </c>
      <c r="F24" s="122">
        <v>50</v>
      </c>
      <c r="G24" s="122"/>
      <c r="H24" s="149">
        <f t="shared" si="0"/>
        <v>0</v>
      </c>
    </row>
    <row r="25" spans="1:8">
      <c r="A25" s="85" t="s">
        <v>164</v>
      </c>
      <c r="B25" s="148" t="s">
        <v>114</v>
      </c>
      <c r="C25" s="119" t="s">
        <v>165</v>
      </c>
      <c r="D25" s="120" t="s">
        <v>166</v>
      </c>
      <c r="E25" s="121" t="s">
        <v>117</v>
      </c>
      <c r="F25" s="122">
        <v>150</v>
      </c>
      <c r="G25" s="122"/>
      <c r="H25" s="149">
        <f t="shared" si="0"/>
        <v>0</v>
      </c>
    </row>
    <row r="26" spans="1:8" ht="16" thickBot="1">
      <c r="A26" s="85" t="s">
        <v>167</v>
      </c>
      <c r="B26" s="142" t="s">
        <v>114</v>
      </c>
      <c r="C26" s="143" t="s">
        <v>168</v>
      </c>
      <c r="D26" s="144" t="s">
        <v>169</v>
      </c>
      <c r="E26" s="145" t="s">
        <v>87</v>
      </c>
      <c r="F26" s="146">
        <f>720*0.5</f>
        <v>360</v>
      </c>
      <c r="G26" s="146"/>
      <c r="H26" s="147">
        <f t="shared" si="0"/>
        <v>0</v>
      </c>
    </row>
    <row r="27" spans="1:8" hidden="1">
      <c r="A27" s="67" t="s">
        <v>170</v>
      </c>
      <c r="B27" s="114" t="s">
        <v>60</v>
      </c>
      <c r="C27" s="115" t="s">
        <v>171</v>
      </c>
      <c r="D27" s="116" t="s">
        <v>172</v>
      </c>
      <c r="E27" s="117" t="s">
        <v>98</v>
      </c>
      <c r="F27" s="118"/>
      <c r="G27" s="118">
        <v>1.925</v>
      </c>
      <c r="H27" s="118">
        <f t="shared" si="0"/>
        <v>0</v>
      </c>
    </row>
    <row r="28" spans="1:8" hidden="1">
      <c r="A28" s="67" t="s">
        <v>173</v>
      </c>
      <c r="B28" s="67" t="s">
        <v>60</v>
      </c>
      <c r="C28" s="68" t="s">
        <v>174</v>
      </c>
      <c r="D28" s="69" t="s">
        <v>175</v>
      </c>
      <c r="E28" s="70" t="s">
        <v>98</v>
      </c>
      <c r="F28" s="71"/>
      <c r="G28" s="71">
        <v>2.113</v>
      </c>
      <c r="H28" s="71">
        <f t="shared" si="0"/>
        <v>0</v>
      </c>
    </row>
    <row r="29" spans="1:8" hidden="1">
      <c r="A29" s="67" t="s">
        <v>176</v>
      </c>
      <c r="B29" s="67" t="s">
        <v>60</v>
      </c>
      <c r="C29" s="68" t="s">
        <v>177</v>
      </c>
      <c r="D29" s="69" t="s">
        <v>178</v>
      </c>
      <c r="E29" s="70" t="s">
        <v>98</v>
      </c>
      <c r="F29" s="71"/>
      <c r="G29" s="71">
        <v>2.246</v>
      </c>
      <c r="H29" s="71">
        <f t="shared" si="0"/>
        <v>0</v>
      </c>
    </row>
    <row r="30" spans="1:8" hidden="1">
      <c r="A30" s="67" t="s">
        <v>179</v>
      </c>
      <c r="B30" s="67" t="s">
        <v>60</v>
      </c>
      <c r="C30" s="68" t="s">
        <v>180</v>
      </c>
      <c r="D30" s="69" t="s">
        <v>181</v>
      </c>
      <c r="E30" s="70" t="s">
        <v>98</v>
      </c>
      <c r="F30" s="71"/>
      <c r="G30" s="71">
        <v>2.0579999999999998</v>
      </c>
      <c r="H30" s="71">
        <f t="shared" si="0"/>
        <v>0</v>
      </c>
    </row>
    <row r="31" spans="1:8" hidden="1">
      <c r="A31" s="67" t="s">
        <v>182</v>
      </c>
      <c r="B31" s="89" t="s">
        <v>60</v>
      </c>
      <c r="C31" s="90" t="s">
        <v>183</v>
      </c>
      <c r="D31" s="91" t="s">
        <v>184</v>
      </c>
      <c r="E31" s="92" t="s">
        <v>98</v>
      </c>
      <c r="F31" s="93"/>
      <c r="G31" s="93">
        <v>2.3010000000000002</v>
      </c>
      <c r="H31" s="93">
        <f t="shared" si="0"/>
        <v>0</v>
      </c>
    </row>
    <row r="32" spans="1:8" ht="16" thickBot="1">
      <c r="A32" s="85" t="s">
        <v>185</v>
      </c>
      <c r="B32" s="130" t="s">
        <v>114</v>
      </c>
      <c r="C32" s="131" t="s">
        <v>186</v>
      </c>
      <c r="D32" s="132" t="s">
        <v>187</v>
      </c>
      <c r="E32" s="133" t="s">
        <v>98</v>
      </c>
      <c r="F32" s="134">
        <v>25</v>
      </c>
      <c r="G32" s="134"/>
      <c r="H32" s="135">
        <f t="shared" si="0"/>
        <v>0</v>
      </c>
    </row>
    <row r="33" spans="1:8" hidden="1">
      <c r="A33" s="72" t="s">
        <v>188</v>
      </c>
      <c r="B33" s="104" t="s">
        <v>114</v>
      </c>
      <c r="C33" s="105" t="s">
        <v>189</v>
      </c>
      <c r="D33" s="106" t="s">
        <v>190</v>
      </c>
      <c r="E33" s="107" t="s">
        <v>98</v>
      </c>
      <c r="F33" s="108"/>
      <c r="G33" s="108">
        <v>36.366999999999997</v>
      </c>
      <c r="H33" s="108">
        <f t="shared" si="0"/>
        <v>0</v>
      </c>
    </row>
    <row r="34" spans="1:8" ht="26">
      <c r="A34" s="86" t="s">
        <v>191</v>
      </c>
      <c r="B34" s="150" t="s">
        <v>60</v>
      </c>
      <c r="C34" s="151" t="s">
        <v>192</v>
      </c>
      <c r="D34" s="152" t="s">
        <v>193</v>
      </c>
      <c r="E34" s="153" t="s">
        <v>98</v>
      </c>
      <c r="F34" s="154">
        <v>50</v>
      </c>
      <c r="G34" s="154"/>
      <c r="H34" s="155">
        <f t="shared" si="0"/>
        <v>0</v>
      </c>
    </row>
    <row r="35" spans="1:8" ht="27" thickBot="1">
      <c r="A35" s="86" t="s">
        <v>194</v>
      </c>
      <c r="B35" s="156" t="s">
        <v>60</v>
      </c>
      <c r="C35" s="157" t="s">
        <v>195</v>
      </c>
      <c r="D35" s="158" t="s">
        <v>196</v>
      </c>
      <c r="E35" s="159" t="s">
        <v>98</v>
      </c>
      <c r="F35" s="160">
        <v>50</v>
      </c>
      <c r="G35" s="160"/>
      <c r="H35" s="161">
        <f t="shared" si="0"/>
        <v>0</v>
      </c>
    </row>
    <row r="36" spans="1:8" ht="26" hidden="1">
      <c r="A36" s="67" t="s">
        <v>197</v>
      </c>
      <c r="B36" s="114" t="s">
        <v>60</v>
      </c>
      <c r="C36" s="115" t="s">
        <v>198</v>
      </c>
      <c r="D36" s="116" t="s">
        <v>199</v>
      </c>
      <c r="E36" s="117" t="s">
        <v>117</v>
      </c>
      <c r="F36" s="118"/>
      <c r="G36" s="118">
        <v>14.427</v>
      </c>
      <c r="H36" s="118">
        <f t="shared" si="0"/>
        <v>0</v>
      </c>
    </row>
    <row r="37" spans="1:8" ht="26" hidden="1">
      <c r="A37" s="72" t="s">
        <v>200</v>
      </c>
      <c r="B37" s="72" t="s">
        <v>114</v>
      </c>
      <c r="C37" s="73" t="s">
        <v>201</v>
      </c>
      <c r="D37" s="74" t="s">
        <v>202</v>
      </c>
      <c r="E37" s="75" t="s">
        <v>117</v>
      </c>
      <c r="F37" s="76"/>
      <c r="G37" s="76">
        <v>12.967000000000001</v>
      </c>
      <c r="H37" s="76">
        <f t="shared" si="0"/>
        <v>0</v>
      </c>
    </row>
    <row r="38" spans="1:8" ht="26" hidden="1">
      <c r="A38" s="67" t="s">
        <v>203</v>
      </c>
      <c r="B38" s="67" t="s">
        <v>60</v>
      </c>
      <c r="C38" s="68" t="s">
        <v>204</v>
      </c>
      <c r="D38" s="69" t="s">
        <v>205</v>
      </c>
      <c r="E38" s="70" t="s">
        <v>117</v>
      </c>
      <c r="F38" s="71"/>
      <c r="G38" s="71">
        <v>19.395</v>
      </c>
      <c r="H38" s="71">
        <f t="shared" si="0"/>
        <v>0</v>
      </c>
    </row>
    <row r="39" spans="1:8" ht="26" hidden="1">
      <c r="A39" s="72" t="s">
        <v>206</v>
      </c>
      <c r="B39" s="72" t="s">
        <v>114</v>
      </c>
      <c r="C39" s="73" t="s">
        <v>207</v>
      </c>
      <c r="D39" s="74" t="s">
        <v>208</v>
      </c>
      <c r="E39" s="75" t="s">
        <v>117</v>
      </c>
      <c r="F39" s="76"/>
      <c r="G39" s="76">
        <v>1.538</v>
      </c>
      <c r="H39" s="76">
        <f t="shared" si="0"/>
        <v>0</v>
      </c>
    </row>
    <row r="40" spans="1:8" hidden="1">
      <c r="A40" s="67" t="s">
        <v>209</v>
      </c>
      <c r="B40" s="67" t="s">
        <v>60</v>
      </c>
      <c r="C40" s="68" t="s">
        <v>210</v>
      </c>
      <c r="D40" s="69" t="s">
        <v>211</v>
      </c>
      <c r="E40" s="70" t="s">
        <v>117</v>
      </c>
      <c r="F40" s="71"/>
      <c r="G40" s="71">
        <v>1.4830000000000001</v>
      </c>
      <c r="H40" s="71">
        <f t="shared" si="0"/>
        <v>0</v>
      </c>
    </row>
    <row r="41" spans="1:8" hidden="1">
      <c r="A41" s="67" t="s">
        <v>212</v>
      </c>
      <c r="B41" s="89" t="s">
        <v>60</v>
      </c>
      <c r="C41" s="90" t="s">
        <v>213</v>
      </c>
      <c r="D41" s="91" t="s">
        <v>214</v>
      </c>
      <c r="E41" s="92" t="s">
        <v>117</v>
      </c>
      <c r="F41" s="93"/>
      <c r="G41" s="93">
        <v>0.33200000000000002</v>
      </c>
      <c r="H41" s="93">
        <f t="shared" si="0"/>
        <v>0</v>
      </c>
    </row>
    <row r="42" spans="1:8" ht="16" thickBot="1">
      <c r="A42" s="86" t="s">
        <v>215</v>
      </c>
      <c r="B42" s="162" t="s">
        <v>60</v>
      </c>
      <c r="C42" s="163" t="s">
        <v>216</v>
      </c>
      <c r="D42" s="164" t="s">
        <v>217</v>
      </c>
      <c r="E42" s="165" t="s">
        <v>117</v>
      </c>
      <c r="F42" s="166">
        <v>10</v>
      </c>
      <c r="G42" s="166"/>
      <c r="H42" s="167">
        <f t="shared" si="0"/>
        <v>0</v>
      </c>
    </row>
    <row r="43" spans="1:8" hidden="1">
      <c r="A43" s="67" t="s">
        <v>218</v>
      </c>
      <c r="B43" s="114" t="s">
        <v>60</v>
      </c>
      <c r="C43" s="115" t="s">
        <v>219</v>
      </c>
      <c r="D43" s="116" t="s">
        <v>220</v>
      </c>
      <c r="E43" s="117" t="s">
        <v>117</v>
      </c>
      <c r="F43" s="118"/>
      <c r="G43" s="118">
        <v>1.6930000000000001</v>
      </c>
      <c r="H43" s="118">
        <f t="shared" si="0"/>
        <v>0</v>
      </c>
    </row>
    <row r="44" spans="1:8" hidden="1">
      <c r="A44" s="67" t="s">
        <v>221</v>
      </c>
      <c r="B44" s="67" t="s">
        <v>60</v>
      </c>
      <c r="C44" s="68" t="s">
        <v>222</v>
      </c>
      <c r="D44" s="69" t="s">
        <v>223</v>
      </c>
      <c r="E44" s="70" t="s">
        <v>117</v>
      </c>
      <c r="F44" s="71"/>
      <c r="G44" s="71">
        <v>0.86299999999999999</v>
      </c>
      <c r="H44" s="71">
        <f t="shared" si="0"/>
        <v>0</v>
      </c>
    </row>
    <row r="45" spans="1:8" hidden="1">
      <c r="A45" s="67" t="s">
        <v>224</v>
      </c>
      <c r="B45" s="67" t="s">
        <v>60</v>
      </c>
      <c r="C45" s="68" t="s">
        <v>225</v>
      </c>
      <c r="D45" s="69" t="s">
        <v>226</v>
      </c>
      <c r="E45" s="70" t="s">
        <v>117</v>
      </c>
      <c r="F45" s="71"/>
      <c r="G45" s="71">
        <v>1.9910000000000001</v>
      </c>
      <c r="H45" s="71">
        <f t="shared" si="0"/>
        <v>0</v>
      </c>
    </row>
    <row r="46" spans="1:8" hidden="1">
      <c r="A46" s="67" t="s">
        <v>227</v>
      </c>
      <c r="B46" s="67" t="s">
        <v>60</v>
      </c>
      <c r="C46" s="68" t="s">
        <v>228</v>
      </c>
      <c r="D46" s="69" t="s">
        <v>229</v>
      </c>
      <c r="E46" s="70" t="s">
        <v>230</v>
      </c>
      <c r="F46" s="71"/>
      <c r="G46" s="71">
        <v>16.152999999999999</v>
      </c>
      <c r="H46" s="71">
        <f t="shared" si="0"/>
        <v>0</v>
      </c>
    </row>
    <row r="47" spans="1:8" hidden="1">
      <c r="A47" s="67" t="s">
        <v>231</v>
      </c>
      <c r="B47" s="67" t="s">
        <v>60</v>
      </c>
      <c r="C47" s="68" t="s">
        <v>232</v>
      </c>
      <c r="D47" s="69" t="s">
        <v>233</v>
      </c>
      <c r="E47" s="70" t="s">
        <v>230</v>
      </c>
      <c r="F47" s="71"/>
      <c r="G47" s="71">
        <v>23.898</v>
      </c>
      <c r="H47" s="71">
        <f t="shared" si="0"/>
        <v>0</v>
      </c>
    </row>
    <row r="48" spans="1:8" ht="26" hidden="1">
      <c r="A48" s="67" t="s">
        <v>234</v>
      </c>
      <c r="B48" s="67" t="s">
        <v>60</v>
      </c>
      <c r="C48" s="68" t="s">
        <v>235</v>
      </c>
      <c r="D48" s="69" t="s">
        <v>236</v>
      </c>
      <c r="E48" s="70" t="s">
        <v>117</v>
      </c>
      <c r="F48" s="71"/>
      <c r="G48" s="71">
        <v>57.951999999999998</v>
      </c>
      <c r="H48" s="71">
        <f t="shared" si="0"/>
        <v>0</v>
      </c>
    </row>
    <row r="49" spans="1:8" ht="26" hidden="1">
      <c r="A49" s="72" t="s">
        <v>237</v>
      </c>
      <c r="B49" s="72" t="s">
        <v>114</v>
      </c>
      <c r="C49" s="73" t="s">
        <v>238</v>
      </c>
      <c r="D49" s="74" t="s">
        <v>239</v>
      </c>
      <c r="E49" s="75" t="s">
        <v>117</v>
      </c>
      <c r="F49" s="76"/>
      <c r="G49" s="76">
        <v>4022.806</v>
      </c>
      <c r="H49" s="76">
        <f t="shared" si="0"/>
        <v>0</v>
      </c>
    </row>
    <row r="50" spans="1:8" hidden="1">
      <c r="A50" s="72" t="s">
        <v>240</v>
      </c>
      <c r="B50" s="72" t="s">
        <v>114</v>
      </c>
      <c r="C50" s="73" t="s">
        <v>241</v>
      </c>
      <c r="D50" s="74" t="s">
        <v>242</v>
      </c>
      <c r="E50" s="75" t="s">
        <v>117</v>
      </c>
      <c r="F50" s="76"/>
      <c r="G50" s="76">
        <v>97.361999999999995</v>
      </c>
      <c r="H50" s="76">
        <f t="shared" si="0"/>
        <v>0</v>
      </c>
    </row>
    <row r="51" spans="1:8" hidden="1">
      <c r="A51" s="72" t="s">
        <v>243</v>
      </c>
      <c r="B51" s="72" t="s">
        <v>114</v>
      </c>
      <c r="C51" s="73" t="s">
        <v>244</v>
      </c>
      <c r="D51" s="74" t="s">
        <v>245</v>
      </c>
      <c r="E51" s="75" t="s">
        <v>117</v>
      </c>
      <c r="F51" s="76"/>
      <c r="G51" s="76">
        <v>276.928</v>
      </c>
      <c r="H51" s="76">
        <f t="shared" si="0"/>
        <v>0</v>
      </c>
    </row>
    <row r="52" spans="1:8" hidden="1">
      <c r="A52" s="72" t="s">
        <v>246</v>
      </c>
      <c r="B52" s="72" t="s">
        <v>114</v>
      </c>
      <c r="C52" s="73" t="s">
        <v>247</v>
      </c>
      <c r="D52" s="74" t="s">
        <v>248</v>
      </c>
      <c r="E52" s="75" t="s">
        <v>117</v>
      </c>
      <c r="F52" s="76"/>
      <c r="G52" s="76">
        <v>1072.4159999999999</v>
      </c>
      <c r="H52" s="76">
        <f t="shared" si="0"/>
        <v>0</v>
      </c>
    </row>
    <row r="53" spans="1:8" hidden="1">
      <c r="A53" s="72" t="s">
        <v>249</v>
      </c>
      <c r="B53" s="72" t="s">
        <v>114</v>
      </c>
      <c r="C53" s="73" t="s">
        <v>250</v>
      </c>
      <c r="D53" s="74" t="s">
        <v>251</v>
      </c>
      <c r="E53" s="75" t="s">
        <v>117</v>
      </c>
      <c r="F53" s="76"/>
      <c r="G53" s="76">
        <v>15.711</v>
      </c>
      <c r="H53" s="76">
        <f t="shared" si="0"/>
        <v>0</v>
      </c>
    </row>
    <row r="54" spans="1:8" hidden="1">
      <c r="A54" s="72" t="s">
        <v>252</v>
      </c>
      <c r="B54" s="72" t="s">
        <v>114</v>
      </c>
      <c r="C54" s="73" t="s">
        <v>253</v>
      </c>
      <c r="D54" s="74" t="s">
        <v>254</v>
      </c>
      <c r="E54" s="75" t="s">
        <v>117</v>
      </c>
      <c r="F54" s="76"/>
      <c r="G54" s="76">
        <v>103.22499999999999</v>
      </c>
      <c r="H54" s="76">
        <f t="shared" si="0"/>
        <v>0</v>
      </c>
    </row>
    <row r="55" spans="1:8" hidden="1">
      <c r="A55" s="72" t="s">
        <v>255</v>
      </c>
      <c r="B55" s="72" t="s">
        <v>114</v>
      </c>
      <c r="C55" s="73" t="s">
        <v>256</v>
      </c>
      <c r="D55" s="74" t="s">
        <v>257</v>
      </c>
      <c r="E55" s="75" t="s">
        <v>117</v>
      </c>
      <c r="F55" s="76"/>
      <c r="G55" s="76">
        <v>1013.778</v>
      </c>
      <c r="H55" s="76">
        <f t="shared" si="0"/>
        <v>0</v>
      </c>
    </row>
    <row r="56" spans="1:8" hidden="1">
      <c r="A56" s="72" t="s">
        <v>258</v>
      </c>
      <c r="B56" s="72" t="s">
        <v>114</v>
      </c>
      <c r="C56" s="73" t="s">
        <v>259</v>
      </c>
      <c r="D56" s="74" t="s">
        <v>260</v>
      </c>
      <c r="E56" s="75" t="s">
        <v>117</v>
      </c>
      <c r="F56" s="76"/>
      <c r="G56" s="76">
        <v>20.468</v>
      </c>
      <c r="H56" s="76">
        <f t="shared" si="0"/>
        <v>0</v>
      </c>
    </row>
    <row r="57" spans="1:8" hidden="1">
      <c r="A57" s="72" t="s">
        <v>261</v>
      </c>
      <c r="B57" s="72" t="s">
        <v>114</v>
      </c>
      <c r="C57" s="73" t="s">
        <v>262</v>
      </c>
      <c r="D57" s="74" t="s">
        <v>263</v>
      </c>
      <c r="E57" s="75" t="s">
        <v>117</v>
      </c>
      <c r="F57" s="76"/>
      <c r="G57" s="76">
        <v>16.042999999999999</v>
      </c>
      <c r="H57" s="76">
        <f t="shared" si="0"/>
        <v>0</v>
      </c>
    </row>
    <row r="58" spans="1:8" ht="26" hidden="1">
      <c r="A58" s="72" t="s">
        <v>264</v>
      </c>
      <c r="B58" s="72" t="s">
        <v>114</v>
      </c>
      <c r="C58" s="73" t="s">
        <v>265</v>
      </c>
      <c r="D58" s="74" t="s">
        <v>266</v>
      </c>
      <c r="E58" s="75" t="s">
        <v>117</v>
      </c>
      <c r="F58" s="76"/>
      <c r="G58" s="76">
        <v>2931.913</v>
      </c>
      <c r="H58" s="76">
        <f t="shared" si="0"/>
        <v>0</v>
      </c>
    </row>
    <row r="59" spans="1:8" hidden="1">
      <c r="A59" s="72" t="s">
        <v>267</v>
      </c>
      <c r="B59" s="72" t="s">
        <v>114</v>
      </c>
      <c r="C59" s="73" t="s">
        <v>268</v>
      </c>
      <c r="D59" s="74" t="s">
        <v>269</v>
      </c>
      <c r="E59" s="75" t="s">
        <v>117</v>
      </c>
      <c r="F59" s="76"/>
      <c r="G59" s="76">
        <v>4023.326</v>
      </c>
      <c r="H59" s="76">
        <f t="shared" si="0"/>
        <v>0</v>
      </c>
    </row>
    <row r="60" spans="1:8" hidden="1">
      <c r="A60" s="72" t="s">
        <v>270</v>
      </c>
      <c r="B60" s="72" t="s">
        <v>114</v>
      </c>
      <c r="C60" s="73" t="s">
        <v>271</v>
      </c>
      <c r="D60" s="74" t="s">
        <v>272</v>
      </c>
      <c r="E60" s="75" t="s">
        <v>117</v>
      </c>
      <c r="F60" s="76"/>
      <c r="G60" s="76">
        <v>19549.894</v>
      </c>
      <c r="H60" s="76">
        <f t="shared" si="0"/>
        <v>0</v>
      </c>
    </row>
    <row r="61" spans="1:8" hidden="1">
      <c r="A61" s="72" t="s">
        <v>273</v>
      </c>
      <c r="B61" s="72" t="s">
        <v>114</v>
      </c>
      <c r="C61" s="73" t="s">
        <v>274</v>
      </c>
      <c r="D61" s="74" t="s">
        <v>275</v>
      </c>
      <c r="E61" s="75" t="s">
        <v>117</v>
      </c>
      <c r="F61" s="76"/>
      <c r="G61" s="76">
        <v>143.387</v>
      </c>
      <c r="H61" s="76">
        <f t="shared" si="0"/>
        <v>0</v>
      </c>
    </row>
    <row r="62" spans="1:8" hidden="1">
      <c r="A62" s="72" t="s">
        <v>276</v>
      </c>
      <c r="B62" s="72" t="s">
        <v>114</v>
      </c>
      <c r="C62" s="73" t="s">
        <v>277</v>
      </c>
      <c r="D62" s="74" t="s">
        <v>278</v>
      </c>
      <c r="E62" s="75" t="s">
        <v>117</v>
      </c>
      <c r="F62" s="76"/>
      <c r="G62" s="76">
        <v>11.617000000000001</v>
      </c>
      <c r="H62" s="76">
        <f t="shared" si="0"/>
        <v>0</v>
      </c>
    </row>
    <row r="63" spans="1:8" hidden="1">
      <c r="A63" s="72" t="s">
        <v>279</v>
      </c>
      <c r="B63" s="72" t="s">
        <v>114</v>
      </c>
      <c r="C63" s="73" t="s">
        <v>280</v>
      </c>
      <c r="D63" s="74" t="s">
        <v>281</v>
      </c>
      <c r="E63" s="75" t="s">
        <v>117</v>
      </c>
      <c r="F63" s="76"/>
      <c r="G63" s="76">
        <v>148.255</v>
      </c>
      <c r="H63" s="76">
        <f t="shared" si="0"/>
        <v>0</v>
      </c>
    </row>
    <row r="64" spans="1:8" hidden="1">
      <c r="A64" s="72" t="s">
        <v>282</v>
      </c>
      <c r="B64" s="72" t="s">
        <v>114</v>
      </c>
      <c r="C64" s="73" t="s">
        <v>283</v>
      </c>
      <c r="D64" s="74" t="s">
        <v>284</v>
      </c>
      <c r="E64" s="75" t="s">
        <v>117</v>
      </c>
      <c r="F64" s="76"/>
      <c r="G64" s="76">
        <v>10.621</v>
      </c>
      <c r="H64" s="76">
        <f t="shared" si="0"/>
        <v>0</v>
      </c>
    </row>
    <row r="65" spans="1:8" hidden="1">
      <c r="A65" s="72" t="s">
        <v>285</v>
      </c>
      <c r="B65" s="72" t="s">
        <v>114</v>
      </c>
      <c r="C65" s="73" t="s">
        <v>286</v>
      </c>
      <c r="D65" s="74" t="s">
        <v>287</v>
      </c>
      <c r="E65" s="75" t="s">
        <v>117</v>
      </c>
      <c r="F65" s="76"/>
      <c r="G65" s="76">
        <v>2.1909999999999998</v>
      </c>
      <c r="H65" s="76">
        <f t="shared" si="0"/>
        <v>0</v>
      </c>
    </row>
    <row r="66" spans="1:8" hidden="1">
      <c r="A66" s="72" t="s">
        <v>288</v>
      </c>
      <c r="B66" s="72" t="s">
        <v>114</v>
      </c>
      <c r="C66" s="73" t="s">
        <v>289</v>
      </c>
      <c r="D66" s="74" t="s">
        <v>287</v>
      </c>
      <c r="E66" s="75" t="s">
        <v>117</v>
      </c>
      <c r="F66" s="76"/>
      <c r="G66" s="76">
        <v>1.0840000000000001</v>
      </c>
      <c r="H66" s="76">
        <f t="shared" si="0"/>
        <v>0</v>
      </c>
    </row>
    <row r="67" spans="1:8" hidden="1">
      <c r="A67" s="72" t="s">
        <v>290</v>
      </c>
      <c r="B67" s="94" t="s">
        <v>114</v>
      </c>
      <c r="C67" s="95" t="s">
        <v>291</v>
      </c>
      <c r="D67" s="96" t="s">
        <v>292</v>
      </c>
      <c r="E67" s="97" t="s">
        <v>117</v>
      </c>
      <c r="F67" s="98"/>
      <c r="G67" s="98">
        <v>88.510999999999996</v>
      </c>
      <c r="H67" s="98">
        <f t="shared" si="0"/>
        <v>0</v>
      </c>
    </row>
    <row r="68" spans="1:8" ht="16" thickBot="1">
      <c r="A68" s="85" t="s">
        <v>293</v>
      </c>
      <c r="B68" s="130" t="s">
        <v>114</v>
      </c>
      <c r="C68" s="131" t="s">
        <v>294</v>
      </c>
      <c r="D68" s="132" t="s">
        <v>295</v>
      </c>
      <c r="E68" s="133" t="s">
        <v>117</v>
      </c>
      <c r="F68" s="134">
        <v>3</v>
      </c>
      <c r="G68" s="134"/>
      <c r="H68" s="135">
        <f t="shared" ref="H68:H131" si="1">ROUND(G68*F68,3)</f>
        <v>0</v>
      </c>
    </row>
    <row r="69" spans="1:8" hidden="1">
      <c r="A69" s="72" t="s">
        <v>296</v>
      </c>
      <c r="B69" s="109" t="s">
        <v>114</v>
      </c>
      <c r="C69" s="110" t="s">
        <v>297</v>
      </c>
      <c r="D69" s="111" t="s">
        <v>298</v>
      </c>
      <c r="E69" s="112" t="s">
        <v>117</v>
      </c>
      <c r="F69" s="113"/>
      <c r="G69" s="113">
        <v>78.552999999999997</v>
      </c>
      <c r="H69" s="113">
        <f t="shared" si="1"/>
        <v>0</v>
      </c>
    </row>
    <row r="70" spans="1:8" hidden="1">
      <c r="A70" s="72" t="s">
        <v>299</v>
      </c>
      <c r="B70" s="72" t="s">
        <v>114</v>
      </c>
      <c r="C70" s="73" t="s">
        <v>300</v>
      </c>
      <c r="D70" s="74" t="s">
        <v>301</v>
      </c>
      <c r="E70" s="75" t="s">
        <v>117</v>
      </c>
      <c r="F70" s="76"/>
      <c r="G70" s="76">
        <v>32.085000000000001</v>
      </c>
      <c r="H70" s="76">
        <f t="shared" si="1"/>
        <v>0</v>
      </c>
    </row>
    <row r="71" spans="1:8" ht="26" hidden="1">
      <c r="A71" s="72" t="s">
        <v>302</v>
      </c>
      <c r="B71" s="94" t="s">
        <v>114</v>
      </c>
      <c r="C71" s="95" t="s">
        <v>303</v>
      </c>
      <c r="D71" s="96" t="s">
        <v>304</v>
      </c>
      <c r="E71" s="97" t="s">
        <v>117</v>
      </c>
      <c r="F71" s="98"/>
      <c r="G71" s="98">
        <v>0.67500000000000004</v>
      </c>
      <c r="H71" s="98">
        <f t="shared" si="1"/>
        <v>0</v>
      </c>
    </row>
    <row r="72" spans="1:8" ht="16" thickBot="1">
      <c r="A72" s="85" t="s">
        <v>305</v>
      </c>
      <c r="B72" s="130" t="s">
        <v>114</v>
      </c>
      <c r="C72" s="131" t="s">
        <v>306</v>
      </c>
      <c r="D72" s="132" t="s">
        <v>307</v>
      </c>
      <c r="E72" s="133" t="s">
        <v>117</v>
      </c>
      <c r="F72" s="134">
        <v>3</v>
      </c>
      <c r="G72" s="134"/>
      <c r="H72" s="135">
        <f t="shared" si="1"/>
        <v>0</v>
      </c>
    </row>
    <row r="73" spans="1:8" ht="26" hidden="1">
      <c r="A73" s="72" t="s">
        <v>308</v>
      </c>
      <c r="B73" s="109" t="s">
        <v>114</v>
      </c>
      <c r="C73" s="110" t="s">
        <v>309</v>
      </c>
      <c r="D73" s="111" t="s">
        <v>310</v>
      </c>
      <c r="E73" s="112" t="s">
        <v>117</v>
      </c>
      <c r="F73" s="113"/>
      <c r="G73" s="113">
        <v>3.2970000000000002</v>
      </c>
      <c r="H73" s="113">
        <f t="shared" si="1"/>
        <v>0</v>
      </c>
    </row>
    <row r="74" spans="1:8" ht="26" hidden="1">
      <c r="A74" s="72" t="s">
        <v>311</v>
      </c>
      <c r="B74" s="94" t="s">
        <v>114</v>
      </c>
      <c r="C74" s="95" t="s">
        <v>312</v>
      </c>
      <c r="D74" s="96" t="s">
        <v>313</v>
      </c>
      <c r="E74" s="97" t="s">
        <v>117</v>
      </c>
      <c r="F74" s="98"/>
      <c r="G74" s="98">
        <v>4.5579999999999998</v>
      </c>
      <c r="H74" s="98">
        <f t="shared" si="1"/>
        <v>0</v>
      </c>
    </row>
    <row r="75" spans="1:8" ht="16" thickBot="1">
      <c r="A75" s="86" t="s">
        <v>314</v>
      </c>
      <c r="B75" s="162" t="s">
        <v>60</v>
      </c>
      <c r="C75" s="163" t="s">
        <v>315</v>
      </c>
      <c r="D75" s="164" t="s">
        <v>1180</v>
      </c>
      <c r="E75" s="165" t="s">
        <v>117</v>
      </c>
      <c r="F75" s="166">
        <v>80</v>
      </c>
      <c r="G75" s="166"/>
      <c r="H75" s="167">
        <f t="shared" si="1"/>
        <v>0</v>
      </c>
    </row>
    <row r="76" spans="1:8" hidden="1">
      <c r="A76" s="67" t="s">
        <v>316</v>
      </c>
      <c r="B76" s="114" t="s">
        <v>60</v>
      </c>
      <c r="C76" s="115" t="s">
        <v>317</v>
      </c>
      <c r="D76" s="116" t="s">
        <v>318</v>
      </c>
      <c r="E76" s="117" t="s">
        <v>117</v>
      </c>
      <c r="F76" s="118"/>
      <c r="G76" s="118">
        <v>16.030999999999999</v>
      </c>
      <c r="H76" s="118">
        <f t="shared" si="1"/>
        <v>0</v>
      </c>
    </row>
    <row r="77" spans="1:8" hidden="1">
      <c r="A77" s="67" t="s">
        <v>319</v>
      </c>
      <c r="B77" s="67" t="s">
        <v>60</v>
      </c>
      <c r="C77" s="68" t="s">
        <v>320</v>
      </c>
      <c r="D77" s="69" t="s">
        <v>321</v>
      </c>
      <c r="E77" s="70" t="s">
        <v>117</v>
      </c>
      <c r="F77" s="71"/>
      <c r="G77" s="71">
        <v>51.247999999999998</v>
      </c>
      <c r="H77" s="71">
        <f t="shared" si="1"/>
        <v>0</v>
      </c>
    </row>
    <row r="78" spans="1:8" ht="26" hidden="1">
      <c r="A78" s="67" t="s">
        <v>322</v>
      </c>
      <c r="B78" s="67" t="s">
        <v>60</v>
      </c>
      <c r="C78" s="68" t="s">
        <v>323</v>
      </c>
      <c r="D78" s="69" t="s">
        <v>324</v>
      </c>
      <c r="E78" s="70" t="s">
        <v>98</v>
      </c>
      <c r="F78" s="71"/>
      <c r="G78" s="71">
        <v>13.885</v>
      </c>
      <c r="H78" s="71">
        <f t="shared" si="1"/>
        <v>0</v>
      </c>
    </row>
    <row r="79" spans="1:8" ht="26" hidden="1">
      <c r="A79" s="67" t="s">
        <v>325</v>
      </c>
      <c r="B79" s="89" t="s">
        <v>60</v>
      </c>
      <c r="C79" s="90" t="s">
        <v>326</v>
      </c>
      <c r="D79" s="91" t="s">
        <v>327</v>
      </c>
      <c r="E79" s="92" t="s">
        <v>98</v>
      </c>
      <c r="F79" s="93"/>
      <c r="G79" s="93">
        <v>24.805</v>
      </c>
      <c r="H79" s="93">
        <f t="shared" si="1"/>
        <v>0</v>
      </c>
    </row>
    <row r="80" spans="1:8" ht="16" thickBot="1">
      <c r="A80" s="86" t="s">
        <v>328</v>
      </c>
      <c r="B80" s="162" t="s">
        <v>60</v>
      </c>
      <c r="C80" s="163" t="s">
        <v>329</v>
      </c>
      <c r="D80" s="164" t="s">
        <v>330</v>
      </c>
      <c r="E80" s="165" t="s">
        <v>117</v>
      </c>
      <c r="F80" s="166">
        <v>250</v>
      </c>
      <c r="G80" s="166"/>
      <c r="H80" s="167">
        <f t="shared" si="1"/>
        <v>0</v>
      </c>
    </row>
    <row r="81" spans="1:8" hidden="1">
      <c r="A81" s="67" t="s">
        <v>331</v>
      </c>
      <c r="B81" s="114" t="s">
        <v>60</v>
      </c>
      <c r="C81" s="115" t="s">
        <v>332</v>
      </c>
      <c r="D81" s="116" t="s">
        <v>333</v>
      </c>
      <c r="E81" s="117" t="s">
        <v>117</v>
      </c>
      <c r="F81" s="118"/>
      <c r="G81" s="118">
        <v>0.66400000000000003</v>
      </c>
      <c r="H81" s="118">
        <f t="shared" si="1"/>
        <v>0</v>
      </c>
    </row>
    <row r="82" spans="1:8" hidden="1">
      <c r="A82" s="67" t="s">
        <v>334</v>
      </c>
      <c r="B82" s="67" t="s">
        <v>60</v>
      </c>
      <c r="C82" s="68" t="s">
        <v>335</v>
      </c>
      <c r="D82" s="69" t="s">
        <v>336</v>
      </c>
      <c r="E82" s="70" t="s">
        <v>117</v>
      </c>
      <c r="F82" s="71"/>
      <c r="G82" s="71">
        <v>0.96299999999999997</v>
      </c>
      <c r="H82" s="71">
        <f t="shared" si="1"/>
        <v>0</v>
      </c>
    </row>
    <row r="83" spans="1:8" hidden="1">
      <c r="A83" s="67" t="s">
        <v>337</v>
      </c>
      <c r="B83" s="67" t="s">
        <v>60</v>
      </c>
      <c r="C83" s="68" t="s">
        <v>338</v>
      </c>
      <c r="D83" s="69" t="s">
        <v>339</v>
      </c>
      <c r="E83" s="70" t="s">
        <v>117</v>
      </c>
      <c r="F83" s="71"/>
      <c r="G83" s="71">
        <v>3.8940000000000001</v>
      </c>
      <c r="H83" s="71">
        <f t="shared" si="1"/>
        <v>0</v>
      </c>
    </row>
    <row r="84" spans="1:8" hidden="1">
      <c r="A84" s="67" t="s">
        <v>340</v>
      </c>
      <c r="B84" s="67" t="s">
        <v>60</v>
      </c>
      <c r="C84" s="68" t="s">
        <v>341</v>
      </c>
      <c r="D84" s="69" t="s">
        <v>342</v>
      </c>
      <c r="E84" s="70" t="s">
        <v>117</v>
      </c>
      <c r="F84" s="71"/>
      <c r="G84" s="71">
        <v>10.843</v>
      </c>
      <c r="H84" s="71">
        <f t="shared" si="1"/>
        <v>0</v>
      </c>
    </row>
    <row r="85" spans="1:8" hidden="1">
      <c r="A85" s="67" t="s">
        <v>343</v>
      </c>
      <c r="B85" s="67" t="s">
        <v>60</v>
      </c>
      <c r="C85" s="68" t="s">
        <v>344</v>
      </c>
      <c r="D85" s="69" t="s">
        <v>345</v>
      </c>
      <c r="E85" s="70" t="s">
        <v>117</v>
      </c>
      <c r="F85" s="71"/>
      <c r="G85" s="71">
        <v>5.5979999999999999</v>
      </c>
      <c r="H85" s="71">
        <f t="shared" si="1"/>
        <v>0</v>
      </c>
    </row>
    <row r="86" spans="1:8" ht="26" hidden="1">
      <c r="A86" s="67" t="s">
        <v>346</v>
      </c>
      <c r="B86" s="67" t="s">
        <v>60</v>
      </c>
      <c r="C86" s="68" t="s">
        <v>347</v>
      </c>
      <c r="D86" s="69" t="s">
        <v>348</v>
      </c>
      <c r="E86" s="70" t="s">
        <v>117</v>
      </c>
      <c r="F86" s="71"/>
      <c r="G86" s="71">
        <v>18.521000000000001</v>
      </c>
      <c r="H86" s="71">
        <f t="shared" si="1"/>
        <v>0</v>
      </c>
    </row>
    <row r="87" spans="1:8" ht="26" hidden="1">
      <c r="A87" s="67" t="s">
        <v>349</v>
      </c>
      <c r="B87" s="67" t="s">
        <v>60</v>
      </c>
      <c r="C87" s="68" t="s">
        <v>350</v>
      </c>
      <c r="D87" s="69" t="s">
        <v>351</v>
      </c>
      <c r="E87" s="70" t="s">
        <v>117</v>
      </c>
      <c r="F87" s="71"/>
      <c r="G87" s="71">
        <v>18.763999999999999</v>
      </c>
      <c r="H87" s="71">
        <f t="shared" si="1"/>
        <v>0</v>
      </c>
    </row>
    <row r="88" spans="1:8" ht="26" hidden="1">
      <c r="A88" s="72" t="s">
        <v>352</v>
      </c>
      <c r="B88" s="72" t="s">
        <v>114</v>
      </c>
      <c r="C88" s="73" t="s">
        <v>353</v>
      </c>
      <c r="D88" s="74" t="s">
        <v>354</v>
      </c>
      <c r="E88" s="75" t="s">
        <v>117</v>
      </c>
      <c r="F88" s="76"/>
      <c r="G88" s="76">
        <v>23.266999999999999</v>
      </c>
      <c r="H88" s="76">
        <f t="shared" si="1"/>
        <v>0</v>
      </c>
    </row>
    <row r="89" spans="1:8" ht="26" hidden="1">
      <c r="A89" s="72" t="s">
        <v>355</v>
      </c>
      <c r="B89" s="72" t="s">
        <v>114</v>
      </c>
      <c r="C89" s="73" t="s">
        <v>356</v>
      </c>
      <c r="D89" s="74" t="s">
        <v>357</v>
      </c>
      <c r="E89" s="75" t="s">
        <v>117</v>
      </c>
      <c r="F89" s="76"/>
      <c r="G89" s="76">
        <v>43.481000000000002</v>
      </c>
      <c r="H89" s="76">
        <f t="shared" si="1"/>
        <v>0</v>
      </c>
    </row>
    <row r="90" spans="1:8" ht="26" hidden="1">
      <c r="A90" s="72" t="s">
        <v>358</v>
      </c>
      <c r="B90" s="72" t="s">
        <v>114</v>
      </c>
      <c r="C90" s="73" t="s">
        <v>359</v>
      </c>
      <c r="D90" s="74" t="s">
        <v>360</v>
      </c>
      <c r="E90" s="75" t="s">
        <v>361</v>
      </c>
      <c r="F90" s="76"/>
      <c r="G90" s="76">
        <v>18.123000000000001</v>
      </c>
      <c r="H90" s="76">
        <f t="shared" si="1"/>
        <v>0</v>
      </c>
    </row>
    <row r="91" spans="1:8" ht="26" hidden="1">
      <c r="A91" s="72" t="s">
        <v>362</v>
      </c>
      <c r="B91" s="72" t="s">
        <v>114</v>
      </c>
      <c r="C91" s="73" t="s">
        <v>363</v>
      </c>
      <c r="D91" s="74" t="s">
        <v>364</v>
      </c>
      <c r="E91" s="75" t="s">
        <v>361</v>
      </c>
      <c r="F91" s="76"/>
      <c r="G91" s="76">
        <v>58.362000000000002</v>
      </c>
      <c r="H91" s="76">
        <f t="shared" si="1"/>
        <v>0</v>
      </c>
    </row>
    <row r="92" spans="1:8" ht="26" hidden="1">
      <c r="A92" s="72" t="s">
        <v>365</v>
      </c>
      <c r="B92" s="72" t="s">
        <v>114</v>
      </c>
      <c r="C92" s="73" t="s">
        <v>366</v>
      </c>
      <c r="D92" s="74" t="s">
        <v>367</v>
      </c>
      <c r="E92" s="75" t="s">
        <v>361</v>
      </c>
      <c r="F92" s="76"/>
      <c r="G92" s="76">
        <v>72.611999999999995</v>
      </c>
      <c r="H92" s="76">
        <f t="shared" si="1"/>
        <v>0</v>
      </c>
    </row>
    <row r="93" spans="1:8" ht="26" hidden="1">
      <c r="A93" s="72" t="s">
        <v>368</v>
      </c>
      <c r="B93" s="72" t="s">
        <v>114</v>
      </c>
      <c r="C93" s="73" t="s">
        <v>369</v>
      </c>
      <c r="D93" s="74" t="s">
        <v>370</v>
      </c>
      <c r="E93" s="75" t="s">
        <v>361</v>
      </c>
      <c r="F93" s="76"/>
      <c r="G93" s="76">
        <v>93.799000000000007</v>
      </c>
      <c r="H93" s="76">
        <f t="shared" si="1"/>
        <v>0</v>
      </c>
    </row>
    <row r="94" spans="1:8" ht="26" hidden="1">
      <c r="A94" s="72" t="s">
        <v>371</v>
      </c>
      <c r="B94" s="72" t="s">
        <v>114</v>
      </c>
      <c r="C94" s="73" t="s">
        <v>372</v>
      </c>
      <c r="D94" s="74" t="s">
        <v>373</v>
      </c>
      <c r="E94" s="75" t="s">
        <v>361</v>
      </c>
      <c r="F94" s="76"/>
      <c r="G94" s="76">
        <v>23.864999999999998</v>
      </c>
      <c r="H94" s="76">
        <f t="shared" si="1"/>
        <v>0</v>
      </c>
    </row>
    <row r="95" spans="1:8" ht="26" hidden="1">
      <c r="A95" s="72" t="s">
        <v>374</v>
      </c>
      <c r="B95" s="72" t="s">
        <v>114</v>
      </c>
      <c r="C95" s="73" t="s">
        <v>375</v>
      </c>
      <c r="D95" s="74" t="s">
        <v>376</v>
      </c>
      <c r="E95" s="75" t="s">
        <v>361</v>
      </c>
      <c r="F95" s="76"/>
      <c r="G95" s="76">
        <v>29.751000000000001</v>
      </c>
      <c r="H95" s="76">
        <f t="shared" si="1"/>
        <v>0</v>
      </c>
    </row>
    <row r="96" spans="1:8" ht="26" hidden="1">
      <c r="A96" s="72" t="s">
        <v>377</v>
      </c>
      <c r="B96" s="72" t="s">
        <v>114</v>
      </c>
      <c r="C96" s="73" t="s">
        <v>378</v>
      </c>
      <c r="D96" s="74" t="s">
        <v>379</v>
      </c>
      <c r="E96" s="75" t="s">
        <v>117</v>
      </c>
      <c r="F96" s="76"/>
      <c r="G96" s="76">
        <v>33.335000000000001</v>
      </c>
      <c r="H96" s="76">
        <f t="shared" si="1"/>
        <v>0</v>
      </c>
    </row>
    <row r="97" spans="1:8" ht="26" hidden="1">
      <c r="A97" s="72" t="s">
        <v>380</v>
      </c>
      <c r="B97" s="72" t="s">
        <v>114</v>
      </c>
      <c r="C97" s="73" t="s">
        <v>381</v>
      </c>
      <c r="D97" s="74" t="s">
        <v>382</v>
      </c>
      <c r="E97" s="75" t="s">
        <v>117</v>
      </c>
      <c r="F97" s="76"/>
      <c r="G97" s="76">
        <v>38.923000000000002</v>
      </c>
      <c r="H97" s="76">
        <f t="shared" si="1"/>
        <v>0</v>
      </c>
    </row>
    <row r="98" spans="1:8" ht="26" hidden="1">
      <c r="A98" s="67" t="s">
        <v>383</v>
      </c>
      <c r="B98" s="89" t="s">
        <v>60</v>
      </c>
      <c r="C98" s="90" t="s">
        <v>384</v>
      </c>
      <c r="D98" s="91" t="s">
        <v>385</v>
      </c>
      <c r="E98" s="92" t="s">
        <v>117</v>
      </c>
      <c r="F98" s="93"/>
      <c r="G98" s="93">
        <v>36.543999999999997</v>
      </c>
      <c r="H98" s="93">
        <f t="shared" si="1"/>
        <v>0</v>
      </c>
    </row>
    <row r="99" spans="1:8" ht="16" thickBot="1">
      <c r="A99" s="85" t="s">
        <v>386</v>
      </c>
      <c r="B99" s="130" t="s">
        <v>114</v>
      </c>
      <c r="C99" s="131" t="s">
        <v>387</v>
      </c>
      <c r="D99" s="132" t="s">
        <v>388</v>
      </c>
      <c r="E99" s="133" t="s">
        <v>117</v>
      </c>
      <c r="F99" s="134">
        <v>2000</v>
      </c>
      <c r="G99" s="134"/>
      <c r="H99" s="135">
        <f t="shared" si="1"/>
        <v>0</v>
      </c>
    </row>
    <row r="100" spans="1:8" ht="26" hidden="1">
      <c r="A100" s="67" t="s">
        <v>389</v>
      </c>
      <c r="B100" s="114" t="s">
        <v>60</v>
      </c>
      <c r="C100" s="115" t="s">
        <v>390</v>
      </c>
      <c r="D100" s="116" t="s">
        <v>391</v>
      </c>
      <c r="E100" s="117" t="s">
        <v>117</v>
      </c>
      <c r="F100" s="118"/>
      <c r="G100" s="118">
        <v>41.488999999999997</v>
      </c>
      <c r="H100" s="118">
        <f t="shared" si="1"/>
        <v>0</v>
      </c>
    </row>
    <row r="101" spans="1:8" ht="26" hidden="1">
      <c r="A101" s="67" t="s">
        <v>392</v>
      </c>
      <c r="B101" s="67" t="s">
        <v>60</v>
      </c>
      <c r="C101" s="68" t="s">
        <v>393</v>
      </c>
      <c r="D101" s="69" t="s">
        <v>394</v>
      </c>
      <c r="E101" s="70" t="s">
        <v>117</v>
      </c>
      <c r="F101" s="71"/>
      <c r="G101" s="71">
        <v>74.415000000000006</v>
      </c>
      <c r="H101" s="71">
        <f t="shared" si="1"/>
        <v>0</v>
      </c>
    </row>
    <row r="102" spans="1:8" hidden="1">
      <c r="A102" s="72" t="s">
        <v>99</v>
      </c>
      <c r="B102" s="72" t="s">
        <v>114</v>
      </c>
      <c r="C102" s="73" t="s">
        <v>395</v>
      </c>
      <c r="D102" s="74" t="s">
        <v>396</v>
      </c>
      <c r="E102" s="75" t="s">
        <v>98</v>
      </c>
      <c r="F102" s="76"/>
      <c r="G102" s="76">
        <v>1.04</v>
      </c>
      <c r="H102" s="76">
        <f t="shared" si="1"/>
        <v>0</v>
      </c>
    </row>
    <row r="103" spans="1:8" hidden="1">
      <c r="A103" s="72" t="s">
        <v>397</v>
      </c>
      <c r="B103" s="72" t="s">
        <v>114</v>
      </c>
      <c r="C103" s="73" t="s">
        <v>398</v>
      </c>
      <c r="D103" s="74" t="s">
        <v>399</v>
      </c>
      <c r="E103" s="75" t="s">
        <v>98</v>
      </c>
      <c r="F103" s="76"/>
      <c r="G103" s="76">
        <v>2.91</v>
      </c>
      <c r="H103" s="76">
        <f t="shared" si="1"/>
        <v>0</v>
      </c>
    </row>
    <row r="104" spans="1:8" hidden="1">
      <c r="A104" s="72" t="s">
        <v>400</v>
      </c>
      <c r="B104" s="72" t="s">
        <v>114</v>
      </c>
      <c r="C104" s="73" t="s">
        <v>401</v>
      </c>
      <c r="D104" s="74" t="s">
        <v>402</v>
      </c>
      <c r="E104" s="75" t="s">
        <v>98</v>
      </c>
      <c r="F104" s="76"/>
      <c r="G104" s="76">
        <v>1.9139999999999999</v>
      </c>
      <c r="H104" s="76">
        <f t="shared" si="1"/>
        <v>0</v>
      </c>
    </row>
    <row r="105" spans="1:8" hidden="1">
      <c r="A105" s="72" t="s">
        <v>403</v>
      </c>
      <c r="B105" s="72" t="s">
        <v>114</v>
      </c>
      <c r="C105" s="73" t="s">
        <v>404</v>
      </c>
      <c r="D105" s="74" t="s">
        <v>405</v>
      </c>
      <c r="E105" s="75" t="s">
        <v>98</v>
      </c>
      <c r="F105" s="76"/>
      <c r="G105" s="76">
        <v>2.91</v>
      </c>
      <c r="H105" s="76">
        <f t="shared" si="1"/>
        <v>0</v>
      </c>
    </row>
    <row r="106" spans="1:8" ht="26" hidden="1">
      <c r="A106" s="72" t="s">
        <v>406</v>
      </c>
      <c r="B106" s="72" t="s">
        <v>114</v>
      </c>
      <c r="C106" s="73" t="s">
        <v>407</v>
      </c>
      <c r="D106" s="74" t="s">
        <v>408</v>
      </c>
      <c r="E106" s="75" t="s">
        <v>98</v>
      </c>
      <c r="F106" s="76"/>
      <c r="G106" s="76">
        <v>7.468</v>
      </c>
      <c r="H106" s="76">
        <f t="shared" si="1"/>
        <v>0</v>
      </c>
    </row>
    <row r="107" spans="1:8" hidden="1">
      <c r="A107" s="72" t="s">
        <v>409</v>
      </c>
      <c r="B107" s="72" t="s">
        <v>114</v>
      </c>
      <c r="C107" s="73" t="s">
        <v>410</v>
      </c>
      <c r="D107" s="74" t="s">
        <v>411</v>
      </c>
      <c r="E107" s="75" t="s">
        <v>98</v>
      </c>
      <c r="F107" s="76"/>
      <c r="G107" s="76">
        <v>7.2469999999999999</v>
      </c>
      <c r="H107" s="76">
        <f t="shared" si="1"/>
        <v>0</v>
      </c>
    </row>
    <row r="108" spans="1:8" ht="26" hidden="1">
      <c r="A108" s="72" t="s">
        <v>412</v>
      </c>
      <c r="B108" s="72" t="s">
        <v>114</v>
      </c>
      <c r="C108" s="73" t="s">
        <v>413</v>
      </c>
      <c r="D108" s="74" t="s">
        <v>414</v>
      </c>
      <c r="E108" s="75" t="s">
        <v>117</v>
      </c>
      <c r="F108" s="76"/>
      <c r="G108" s="76">
        <v>7.5570000000000004</v>
      </c>
      <c r="H108" s="76">
        <f t="shared" si="1"/>
        <v>0</v>
      </c>
    </row>
    <row r="109" spans="1:8" hidden="1">
      <c r="A109" s="67" t="s">
        <v>415</v>
      </c>
      <c r="B109" s="67" t="s">
        <v>60</v>
      </c>
      <c r="C109" s="68" t="s">
        <v>416</v>
      </c>
      <c r="D109" s="69" t="s">
        <v>417</v>
      </c>
      <c r="E109" s="70" t="s">
        <v>117</v>
      </c>
      <c r="F109" s="71"/>
      <c r="G109" s="71">
        <v>59.7</v>
      </c>
      <c r="H109" s="71">
        <f t="shared" si="1"/>
        <v>0</v>
      </c>
    </row>
    <row r="110" spans="1:8" ht="26" hidden="1">
      <c r="A110" s="72" t="s">
        <v>418</v>
      </c>
      <c r="B110" s="72" t="s">
        <v>114</v>
      </c>
      <c r="C110" s="73" t="s">
        <v>419</v>
      </c>
      <c r="D110" s="74" t="s">
        <v>420</v>
      </c>
      <c r="E110" s="75" t="s">
        <v>361</v>
      </c>
      <c r="F110" s="76"/>
      <c r="G110" s="76">
        <v>40.56</v>
      </c>
      <c r="H110" s="76">
        <f t="shared" si="1"/>
        <v>0</v>
      </c>
    </row>
    <row r="111" spans="1:8" hidden="1">
      <c r="A111" s="67" t="s">
        <v>421</v>
      </c>
      <c r="B111" s="67" t="s">
        <v>60</v>
      </c>
      <c r="C111" s="68" t="s">
        <v>422</v>
      </c>
      <c r="D111" s="69" t="s">
        <v>423</v>
      </c>
      <c r="E111" s="70" t="s">
        <v>117</v>
      </c>
      <c r="F111" s="71"/>
      <c r="G111" s="71">
        <v>96.254999999999995</v>
      </c>
      <c r="H111" s="71">
        <f t="shared" si="1"/>
        <v>0</v>
      </c>
    </row>
    <row r="112" spans="1:8" ht="26" hidden="1">
      <c r="A112" s="72" t="s">
        <v>424</v>
      </c>
      <c r="B112" s="72" t="s">
        <v>114</v>
      </c>
      <c r="C112" s="73" t="s">
        <v>425</v>
      </c>
      <c r="D112" s="74" t="s">
        <v>426</v>
      </c>
      <c r="E112" s="75" t="s">
        <v>361</v>
      </c>
      <c r="F112" s="76"/>
      <c r="G112" s="76">
        <v>89.052999999999997</v>
      </c>
      <c r="H112" s="76">
        <f t="shared" si="1"/>
        <v>0</v>
      </c>
    </row>
    <row r="113" spans="1:8" hidden="1">
      <c r="A113" s="67" t="s">
        <v>427</v>
      </c>
      <c r="B113" s="67" t="s">
        <v>60</v>
      </c>
      <c r="C113" s="68" t="s">
        <v>428</v>
      </c>
      <c r="D113" s="69" t="s">
        <v>429</v>
      </c>
      <c r="E113" s="70" t="s">
        <v>117</v>
      </c>
      <c r="F113" s="71"/>
      <c r="G113" s="71">
        <v>8.8070000000000004</v>
      </c>
      <c r="H113" s="71">
        <f t="shared" si="1"/>
        <v>0</v>
      </c>
    </row>
    <row r="114" spans="1:8" hidden="1">
      <c r="A114" s="67" t="s">
        <v>430</v>
      </c>
      <c r="B114" s="67" t="s">
        <v>60</v>
      </c>
      <c r="C114" s="68" t="s">
        <v>431</v>
      </c>
      <c r="D114" s="69" t="s">
        <v>432</v>
      </c>
      <c r="E114" s="70" t="s">
        <v>117</v>
      </c>
      <c r="F114" s="71"/>
      <c r="G114" s="71">
        <v>10.843</v>
      </c>
      <c r="H114" s="71">
        <f t="shared" si="1"/>
        <v>0</v>
      </c>
    </row>
    <row r="115" spans="1:8" ht="26" hidden="1">
      <c r="A115" s="72" t="s">
        <v>433</v>
      </c>
      <c r="B115" s="72" t="s">
        <v>114</v>
      </c>
      <c r="C115" s="73" t="s">
        <v>434</v>
      </c>
      <c r="D115" s="74" t="s">
        <v>435</v>
      </c>
      <c r="E115" s="75" t="s">
        <v>117</v>
      </c>
      <c r="F115" s="76"/>
      <c r="G115" s="76">
        <v>16.762</v>
      </c>
      <c r="H115" s="76">
        <f t="shared" si="1"/>
        <v>0</v>
      </c>
    </row>
    <row r="116" spans="1:8" ht="26" hidden="1">
      <c r="A116" s="72" t="s">
        <v>436</v>
      </c>
      <c r="B116" s="94" t="s">
        <v>114</v>
      </c>
      <c r="C116" s="95" t="s">
        <v>437</v>
      </c>
      <c r="D116" s="96" t="s">
        <v>438</v>
      </c>
      <c r="E116" s="97" t="s">
        <v>117</v>
      </c>
      <c r="F116" s="98"/>
      <c r="G116" s="98">
        <v>15.733000000000001</v>
      </c>
      <c r="H116" s="98">
        <f t="shared" si="1"/>
        <v>0</v>
      </c>
    </row>
    <row r="117" spans="1:8" ht="27" thickBot="1">
      <c r="A117" s="86" t="s">
        <v>439</v>
      </c>
      <c r="B117" s="162" t="s">
        <v>60</v>
      </c>
      <c r="C117" s="163" t="s">
        <v>440</v>
      </c>
      <c r="D117" s="164" t="s">
        <v>441</v>
      </c>
      <c r="E117" s="165" t="s">
        <v>117</v>
      </c>
      <c r="F117" s="166">
        <v>10</v>
      </c>
      <c r="G117" s="166"/>
      <c r="H117" s="167">
        <f t="shared" si="1"/>
        <v>0</v>
      </c>
    </row>
    <row r="118" spans="1:8" ht="26" hidden="1">
      <c r="A118" s="72" t="s">
        <v>442</v>
      </c>
      <c r="B118" s="109" t="s">
        <v>114</v>
      </c>
      <c r="C118" s="110" t="s">
        <v>443</v>
      </c>
      <c r="D118" s="111" t="s">
        <v>444</v>
      </c>
      <c r="E118" s="112" t="s">
        <v>117</v>
      </c>
      <c r="F118" s="113"/>
      <c r="G118" s="113">
        <v>5.742</v>
      </c>
      <c r="H118" s="113">
        <f t="shared" si="1"/>
        <v>0</v>
      </c>
    </row>
    <row r="119" spans="1:8" ht="26" hidden="1">
      <c r="A119" s="72" t="s">
        <v>445</v>
      </c>
      <c r="B119" s="72" t="s">
        <v>114</v>
      </c>
      <c r="C119" s="73" t="s">
        <v>446</v>
      </c>
      <c r="D119" s="74" t="s">
        <v>447</v>
      </c>
      <c r="E119" s="75" t="s">
        <v>117</v>
      </c>
      <c r="F119" s="76"/>
      <c r="G119" s="76">
        <v>53.603999999999999</v>
      </c>
      <c r="H119" s="76">
        <f t="shared" si="1"/>
        <v>0</v>
      </c>
    </row>
    <row r="120" spans="1:8" ht="26" hidden="1">
      <c r="A120" s="67" t="s">
        <v>448</v>
      </c>
      <c r="B120" s="67" t="s">
        <v>60</v>
      </c>
      <c r="C120" s="68" t="s">
        <v>449</v>
      </c>
      <c r="D120" s="69" t="s">
        <v>450</v>
      </c>
      <c r="E120" s="70" t="s">
        <v>117</v>
      </c>
      <c r="F120" s="71"/>
      <c r="G120" s="71">
        <v>6.992</v>
      </c>
      <c r="H120" s="71">
        <f t="shared" si="1"/>
        <v>0</v>
      </c>
    </row>
    <row r="121" spans="1:8" hidden="1">
      <c r="A121" s="67" t="s">
        <v>451</v>
      </c>
      <c r="B121" s="67" t="s">
        <v>60</v>
      </c>
      <c r="C121" s="68" t="s">
        <v>452</v>
      </c>
      <c r="D121" s="69" t="s">
        <v>453</v>
      </c>
      <c r="E121" s="70" t="s">
        <v>117</v>
      </c>
      <c r="F121" s="71"/>
      <c r="G121" s="71">
        <v>0.16600000000000001</v>
      </c>
      <c r="H121" s="71">
        <f t="shared" si="1"/>
        <v>0</v>
      </c>
    </row>
    <row r="122" spans="1:8" ht="26" hidden="1">
      <c r="A122" s="72" t="s">
        <v>454</v>
      </c>
      <c r="B122" s="94" t="s">
        <v>114</v>
      </c>
      <c r="C122" s="95" t="s">
        <v>455</v>
      </c>
      <c r="D122" s="96" t="s">
        <v>456</v>
      </c>
      <c r="E122" s="97" t="s">
        <v>98</v>
      </c>
      <c r="F122" s="98"/>
      <c r="G122" s="98">
        <v>4.0830000000000002</v>
      </c>
      <c r="H122" s="98">
        <f t="shared" si="1"/>
        <v>0</v>
      </c>
    </row>
    <row r="123" spans="1:8">
      <c r="A123" s="85" t="s">
        <v>457</v>
      </c>
      <c r="B123" s="136" t="s">
        <v>114</v>
      </c>
      <c r="C123" s="137" t="s">
        <v>458</v>
      </c>
      <c r="D123" s="138" t="s">
        <v>459</v>
      </c>
      <c r="E123" s="139" t="s">
        <v>117</v>
      </c>
      <c r="F123" s="140">
        <v>1</v>
      </c>
      <c r="G123" s="140"/>
      <c r="H123" s="141">
        <f t="shared" si="1"/>
        <v>0</v>
      </c>
    </row>
    <row r="124" spans="1:8" ht="26">
      <c r="A124" s="85" t="s">
        <v>460</v>
      </c>
      <c r="B124" s="148" t="s">
        <v>114</v>
      </c>
      <c r="C124" s="119" t="s">
        <v>461</v>
      </c>
      <c r="D124" s="120" t="s">
        <v>462</v>
      </c>
      <c r="E124" s="121" t="s">
        <v>117</v>
      </c>
      <c r="F124" s="122">
        <v>1</v>
      </c>
      <c r="G124" s="122"/>
      <c r="H124" s="149">
        <f t="shared" si="1"/>
        <v>0</v>
      </c>
    </row>
    <row r="125" spans="1:8" ht="39">
      <c r="A125" s="85" t="s">
        <v>463</v>
      </c>
      <c r="B125" s="148" t="s">
        <v>114</v>
      </c>
      <c r="C125" s="119" t="s">
        <v>464</v>
      </c>
      <c r="D125" s="120" t="s">
        <v>465</v>
      </c>
      <c r="E125" s="121" t="s">
        <v>117</v>
      </c>
      <c r="F125" s="122">
        <v>1</v>
      </c>
      <c r="G125" s="122"/>
      <c r="H125" s="149">
        <f t="shared" si="1"/>
        <v>0</v>
      </c>
    </row>
    <row r="126" spans="1:8" ht="16" thickBot="1">
      <c r="A126" s="85" t="s">
        <v>466</v>
      </c>
      <c r="B126" s="142" t="s">
        <v>114</v>
      </c>
      <c r="C126" s="143" t="s">
        <v>467</v>
      </c>
      <c r="D126" s="144" t="s">
        <v>468</v>
      </c>
      <c r="E126" s="145" t="s">
        <v>117</v>
      </c>
      <c r="F126" s="146">
        <v>10</v>
      </c>
      <c r="G126" s="146"/>
      <c r="H126" s="147">
        <f t="shared" si="1"/>
        <v>0</v>
      </c>
    </row>
    <row r="127" spans="1:8" ht="26" hidden="1">
      <c r="A127" s="72" t="s">
        <v>469</v>
      </c>
      <c r="B127" s="109" t="s">
        <v>114</v>
      </c>
      <c r="C127" s="110" t="s">
        <v>470</v>
      </c>
      <c r="D127" s="111" t="s">
        <v>471</v>
      </c>
      <c r="E127" s="112" t="s">
        <v>117</v>
      </c>
      <c r="F127" s="113"/>
      <c r="G127" s="113">
        <v>6.5279999999999996</v>
      </c>
      <c r="H127" s="113">
        <f t="shared" si="1"/>
        <v>0</v>
      </c>
    </row>
    <row r="128" spans="1:8" ht="26" hidden="1">
      <c r="A128" s="72" t="s">
        <v>472</v>
      </c>
      <c r="B128" s="72" t="s">
        <v>114</v>
      </c>
      <c r="C128" s="73" t="s">
        <v>473</v>
      </c>
      <c r="D128" s="74" t="s">
        <v>474</v>
      </c>
      <c r="E128" s="75" t="s">
        <v>117</v>
      </c>
      <c r="F128" s="76"/>
      <c r="G128" s="76">
        <v>6.5279999999999996</v>
      </c>
      <c r="H128" s="76">
        <f t="shared" si="1"/>
        <v>0</v>
      </c>
    </row>
    <row r="129" spans="1:8" ht="26" hidden="1">
      <c r="A129" s="72" t="s">
        <v>475</v>
      </c>
      <c r="B129" s="72" t="s">
        <v>114</v>
      </c>
      <c r="C129" s="73" t="s">
        <v>476</v>
      </c>
      <c r="D129" s="74" t="s">
        <v>477</v>
      </c>
      <c r="E129" s="75" t="s">
        <v>117</v>
      </c>
      <c r="F129" s="76"/>
      <c r="G129" s="76">
        <v>220.18100000000001</v>
      </c>
      <c r="H129" s="76">
        <f t="shared" si="1"/>
        <v>0</v>
      </c>
    </row>
    <row r="130" spans="1:8" ht="26" hidden="1">
      <c r="A130" s="67" t="s">
        <v>478</v>
      </c>
      <c r="B130" s="67" t="s">
        <v>60</v>
      </c>
      <c r="C130" s="68" t="s">
        <v>479</v>
      </c>
      <c r="D130" s="69" t="s">
        <v>480</v>
      </c>
      <c r="E130" s="70" t="s">
        <v>117</v>
      </c>
      <c r="F130" s="71"/>
      <c r="G130" s="71">
        <v>7.4349999999999996</v>
      </c>
      <c r="H130" s="71">
        <f t="shared" si="1"/>
        <v>0</v>
      </c>
    </row>
    <row r="131" spans="1:8" hidden="1">
      <c r="A131" s="67" t="s">
        <v>481</v>
      </c>
      <c r="B131" s="67" t="s">
        <v>60</v>
      </c>
      <c r="C131" s="68" t="s">
        <v>482</v>
      </c>
      <c r="D131" s="69" t="s">
        <v>483</v>
      </c>
      <c r="E131" s="70" t="s">
        <v>117</v>
      </c>
      <c r="F131" s="71"/>
      <c r="G131" s="71">
        <v>12.48</v>
      </c>
      <c r="H131" s="71">
        <f t="shared" si="1"/>
        <v>0</v>
      </c>
    </row>
    <row r="132" spans="1:8" hidden="1">
      <c r="A132" s="67" t="s">
        <v>484</v>
      </c>
      <c r="B132" s="89" t="s">
        <v>60</v>
      </c>
      <c r="C132" s="90" t="s">
        <v>485</v>
      </c>
      <c r="D132" s="91" t="s">
        <v>486</v>
      </c>
      <c r="E132" s="92" t="s">
        <v>117</v>
      </c>
      <c r="F132" s="93"/>
      <c r="G132" s="93">
        <v>12.159000000000001</v>
      </c>
      <c r="H132" s="93">
        <f t="shared" ref="H132:H195" si="2">ROUND(G132*F132,3)</f>
        <v>0</v>
      </c>
    </row>
    <row r="133" spans="1:8" ht="16" thickBot="1">
      <c r="A133" s="85" t="s">
        <v>487</v>
      </c>
      <c r="B133" s="130" t="s">
        <v>114</v>
      </c>
      <c r="C133" s="131" t="s">
        <v>488</v>
      </c>
      <c r="D133" s="132" t="s">
        <v>489</v>
      </c>
      <c r="E133" s="133" t="s">
        <v>76</v>
      </c>
      <c r="F133" s="134">
        <v>0.5</v>
      </c>
      <c r="G133" s="134"/>
      <c r="H133" s="135">
        <f t="shared" si="2"/>
        <v>0</v>
      </c>
    </row>
    <row r="134" spans="1:8" hidden="1">
      <c r="A134" s="72" t="s">
        <v>490</v>
      </c>
      <c r="B134" s="109" t="s">
        <v>114</v>
      </c>
      <c r="C134" s="110" t="s">
        <v>491</v>
      </c>
      <c r="D134" s="111" t="s">
        <v>492</v>
      </c>
      <c r="E134" s="112" t="s">
        <v>76</v>
      </c>
      <c r="F134" s="113"/>
      <c r="G134" s="113">
        <v>854.34799999999996</v>
      </c>
      <c r="H134" s="113">
        <f t="shared" si="2"/>
        <v>0</v>
      </c>
    </row>
    <row r="135" spans="1:8" hidden="1">
      <c r="A135" s="72" t="s">
        <v>493</v>
      </c>
      <c r="B135" s="72" t="s">
        <v>114</v>
      </c>
      <c r="C135" s="73" t="s">
        <v>494</v>
      </c>
      <c r="D135" s="74" t="s">
        <v>495</v>
      </c>
      <c r="E135" s="75" t="s">
        <v>76</v>
      </c>
      <c r="F135" s="76"/>
      <c r="G135" s="76">
        <v>854.34799999999996</v>
      </c>
      <c r="H135" s="76">
        <f t="shared" si="2"/>
        <v>0</v>
      </c>
    </row>
    <row r="136" spans="1:8" ht="26" hidden="1">
      <c r="A136" s="72" t="s">
        <v>496</v>
      </c>
      <c r="B136" s="72" t="s">
        <v>114</v>
      </c>
      <c r="C136" s="73" t="s">
        <v>497</v>
      </c>
      <c r="D136" s="74" t="s">
        <v>498</v>
      </c>
      <c r="E136" s="75" t="s">
        <v>117</v>
      </c>
      <c r="F136" s="76"/>
      <c r="G136" s="76">
        <v>24.693999999999999</v>
      </c>
      <c r="H136" s="76">
        <f t="shared" si="2"/>
        <v>0</v>
      </c>
    </row>
    <row r="137" spans="1:8" ht="26" hidden="1">
      <c r="A137" s="72" t="s">
        <v>499</v>
      </c>
      <c r="B137" s="72" t="s">
        <v>114</v>
      </c>
      <c r="C137" s="73" t="s">
        <v>500</v>
      </c>
      <c r="D137" s="74" t="s">
        <v>501</v>
      </c>
      <c r="E137" s="75" t="s">
        <v>117</v>
      </c>
      <c r="F137" s="76"/>
      <c r="G137" s="76">
        <v>24.672000000000001</v>
      </c>
      <c r="H137" s="76">
        <f t="shared" si="2"/>
        <v>0</v>
      </c>
    </row>
    <row r="138" spans="1:8" ht="26" hidden="1">
      <c r="A138" s="72" t="s">
        <v>502</v>
      </c>
      <c r="B138" s="72" t="s">
        <v>114</v>
      </c>
      <c r="C138" s="73" t="s">
        <v>503</v>
      </c>
      <c r="D138" s="74" t="s">
        <v>504</v>
      </c>
      <c r="E138" s="75" t="s">
        <v>117</v>
      </c>
      <c r="F138" s="76"/>
      <c r="G138" s="76">
        <v>23.898</v>
      </c>
      <c r="H138" s="76">
        <f t="shared" si="2"/>
        <v>0</v>
      </c>
    </row>
    <row r="139" spans="1:8" ht="26" hidden="1">
      <c r="A139" s="72" t="s">
        <v>505</v>
      </c>
      <c r="B139" s="72" t="s">
        <v>114</v>
      </c>
      <c r="C139" s="73" t="s">
        <v>506</v>
      </c>
      <c r="D139" s="74" t="s">
        <v>507</v>
      </c>
      <c r="E139" s="75" t="s">
        <v>117</v>
      </c>
      <c r="F139" s="76"/>
      <c r="G139" s="76">
        <v>29.274999999999999</v>
      </c>
      <c r="H139" s="76">
        <f t="shared" si="2"/>
        <v>0</v>
      </c>
    </row>
    <row r="140" spans="1:8" hidden="1">
      <c r="A140" s="72" t="s">
        <v>508</v>
      </c>
      <c r="B140" s="72" t="s">
        <v>114</v>
      </c>
      <c r="C140" s="73" t="s">
        <v>509</v>
      </c>
      <c r="D140" s="74" t="s">
        <v>510</v>
      </c>
      <c r="E140" s="75" t="s">
        <v>511</v>
      </c>
      <c r="F140" s="76"/>
      <c r="G140" s="76">
        <v>3.12</v>
      </c>
      <c r="H140" s="76">
        <f t="shared" si="2"/>
        <v>0</v>
      </c>
    </row>
    <row r="141" spans="1:8" hidden="1">
      <c r="A141" s="67" t="s">
        <v>512</v>
      </c>
      <c r="B141" s="67" t="s">
        <v>60</v>
      </c>
      <c r="C141" s="68" t="s">
        <v>513</v>
      </c>
      <c r="D141" s="69" t="s">
        <v>514</v>
      </c>
      <c r="E141" s="70" t="s">
        <v>117</v>
      </c>
      <c r="F141" s="71"/>
      <c r="G141" s="71">
        <v>6.782</v>
      </c>
      <c r="H141" s="71">
        <f t="shared" si="2"/>
        <v>0</v>
      </c>
    </row>
    <row r="142" spans="1:8" hidden="1">
      <c r="A142" s="67" t="s">
        <v>515</v>
      </c>
      <c r="B142" s="67" t="s">
        <v>60</v>
      </c>
      <c r="C142" s="68" t="s">
        <v>516</v>
      </c>
      <c r="D142" s="69" t="s">
        <v>517</v>
      </c>
      <c r="E142" s="70" t="s">
        <v>117</v>
      </c>
      <c r="F142" s="71"/>
      <c r="G142" s="71">
        <v>12.292</v>
      </c>
      <c r="H142" s="71">
        <f t="shared" si="2"/>
        <v>0</v>
      </c>
    </row>
    <row r="143" spans="1:8" hidden="1">
      <c r="A143" s="67" t="s">
        <v>518</v>
      </c>
      <c r="B143" s="67" t="s">
        <v>60</v>
      </c>
      <c r="C143" s="68" t="s">
        <v>519</v>
      </c>
      <c r="D143" s="69" t="s">
        <v>520</v>
      </c>
      <c r="E143" s="70" t="s">
        <v>117</v>
      </c>
      <c r="F143" s="71"/>
      <c r="G143" s="71">
        <v>6.1509999999999998</v>
      </c>
      <c r="H143" s="71">
        <f t="shared" si="2"/>
        <v>0</v>
      </c>
    </row>
    <row r="144" spans="1:8" hidden="1">
      <c r="A144" s="67" t="s">
        <v>521</v>
      </c>
      <c r="B144" s="67" t="s">
        <v>60</v>
      </c>
      <c r="C144" s="68" t="s">
        <v>522</v>
      </c>
      <c r="D144" s="69" t="s">
        <v>523</v>
      </c>
      <c r="E144" s="70" t="s">
        <v>117</v>
      </c>
      <c r="F144" s="71"/>
      <c r="G144" s="71">
        <v>5.8419999999999996</v>
      </c>
      <c r="H144" s="71">
        <f t="shared" si="2"/>
        <v>0</v>
      </c>
    </row>
    <row r="145" spans="1:8" hidden="1">
      <c r="A145" s="67" t="s">
        <v>524</v>
      </c>
      <c r="B145" s="67" t="s">
        <v>60</v>
      </c>
      <c r="C145" s="68" t="s">
        <v>525</v>
      </c>
      <c r="D145" s="69" t="s">
        <v>526</v>
      </c>
      <c r="E145" s="70" t="s">
        <v>117</v>
      </c>
      <c r="F145" s="71"/>
      <c r="G145" s="71">
        <v>21.341999999999999</v>
      </c>
      <c r="H145" s="71">
        <f t="shared" si="2"/>
        <v>0</v>
      </c>
    </row>
    <row r="146" spans="1:8" hidden="1">
      <c r="A146" s="67" t="s">
        <v>527</v>
      </c>
      <c r="B146" s="67" t="s">
        <v>60</v>
      </c>
      <c r="C146" s="68" t="s">
        <v>528</v>
      </c>
      <c r="D146" s="69" t="s">
        <v>529</v>
      </c>
      <c r="E146" s="70" t="s">
        <v>117</v>
      </c>
      <c r="F146" s="71"/>
      <c r="G146" s="71">
        <v>18.145</v>
      </c>
      <c r="H146" s="71">
        <f t="shared" si="2"/>
        <v>0</v>
      </c>
    </row>
    <row r="147" spans="1:8" hidden="1">
      <c r="A147" s="67" t="s">
        <v>530</v>
      </c>
      <c r="B147" s="67" t="s">
        <v>60</v>
      </c>
      <c r="C147" s="68" t="s">
        <v>531</v>
      </c>
      <c r="D147" s="69" t="s">
        <v>532</v>
      </c>
      <c r="E147" s="70" t="s">
        <v>117</v>
      </c>
      <c r="F147" s="71"/>
      <c r="G147" s="71">
        <v>39.774000000000001</v>
      </c>
      <c r="H147" s="71">
        <f t="shared" si="2"/>
        <v>0</v>
      </c>
    </row>
    <row r="148" spans="1:8" hidden="1">
      <c r="A148" s="67" t="s">
        <v>533</v>
      </c>
      <c r="B148" s="67" t="s">
        <v>60</v>
      </c>
      <c r="C148" s="68" t="s">
        <v>534</v>
      </c>
      <c r="D148" s="69" t="s">
        <v>535</v>
      </c>
      <c r="E148" s="70" t="s">
        <v>117</v>
      </c>
      <c r="F148" s="71"/>
      <c r="G148" s="71">
        <v>2.036</v>
      </c>
      <c r="H148" s="71">
        <f t="shared" si="2"/>
        <v>0</v>
      </c>
    </row>
    <row r="149" spans="1:8" ht="26" hidden="1">
      <c r="A149" s="67" t="s">
        <v>536</v>
      </c>
      <c r="B149" s="67" t="s">
        <v>60</v>
      </c>
      <c r="C149" s="68" t="s">
        <v>537</v>
      </c>
      <c r="D149" s="69" t="s">
        <v>538</v>
      </c>
      <c r="E149" s="70" t="s">
        <v>117</v>
      </c>
      <c r="F149" s="71"/>
      <c r="G149" s="71">
        <v>11.717000000000001</v>
      </c>
      <c r="H149" s="71">
        <f t="shared" si="2"/>
        <v>0</v>
      </c>
    </row>
    <row r="150" spans="1:8" ht="26" hidden="1">
      <c r="A150" s="72" t="s">
        <v>539</v>
      </c>
      <c r="B150" s="72" t="s">
        <v>114</v>
      </c>
      <c r="C150" s="73" t="s">
        <v>540</v>
      </c>
      <c r="D150" s="74" t="s">
        <v>541</v>
      </c>
      <c r="E150" s="75" t="s">
        <v>117</v>
      </c>
      <c r="F150" s="76"/>
      <c r="G150" s="76">
        <v>5.41</v>
      </c>
      <c r="H150" s="76">
        <f t="shared" si="2"/>
        <v>0</v>
      </c>
    </row>
    <row r="151" spans="1:8" ht="26" hidden="1">
      <c r="A151" s="72" t="s">
        <v>542</v>
      </c>
      <c r="B151" s="72" t="s">
        <v>114</v>
      </c>
      <c r="C151" s="73" t="s">
        <v>543</v>
      </c>
      <c r="D151" s="74" t="s">
        <v>544</v>
      </c>
      <c r="E151" s="75" t="s">
        <v>117</v>
      </c>
      <c r="F151" s="76"/>
      <c r="G151" s="76">
        <v>4.6360000000000001</v>
      </c>
      <c r="H151" s="76">
        <f t="shared" si="2"/>
        <v>0</v>
      </c>
    </row>
    <row r="152" spans="1:8" ht="39" hidden="1">
      <c r="A152" s="72" t="s">
        <v>545</v>
      </c>
      <c r="B152" s="72" t="s">
        <v>114</v>
      </c>
      <c r="C152" s="73" t="s">
        <v>546</v>
      </c>
      <c r="D152" s="74" t="s">
        <v>547</v>
      </c>
      <c r="E152" s="75" t="s">
        <v>117</v>
      </c>
      <c r="F152" s="76"/>
      <c r="G152" s="76">
        <v>71.748999999999995</v>
      </c>
      <c r="H152" s="76">
        <f t="shared" si="2"/>
        <v>0</v>
      </c>
    </row>
    <row r="153" spans="1:8" ht="26" hidden="1">
      <c r="A153" s="67" t="s">
        <v>548</v>
      </c>
      <c r="B153" s="67" t="s">
        <v>60</v>
      </c>
      <c r="C153" s="68" t="s">
        <v>549</v>
      </c>
      <c r="D153" s="69" t="s">
        <v>550</v>
      </c>
      <c r="E153" s="70" t="s">
        <v>117</v>
      </c>
      <c r="F153" s="71"/>
      <c r="G153" s="71">
        <v>17.126999999999999</v>
      </c>
      <c r="H153" s="71">
        <f t="shared" si="2"/>
        <v>0</v>
      </c>
    </row>
    <row r="154" spans="1:8" ht="39" hidden="1">
      <c r="A154" s="72" t="s">
        <v>551</v>
      </c>
      <c r="B154" s="72" t="s">
        <v>114</v>
      </c>
      <c r="C154" s="73" t="s">
        <v>552</v>
      </c>
      <c r="D154" s="74" t="s">
        <v>553</v>
      </c>
      <c r="E154" s="75" t="s">
        <v>117</v>
      </c>
      <c r="F154" s="76"/>
      <c r="G154" s="76">
        <v>112.16500000000001</v>
      </c>
      <c r="H154" s="76">
        <f t="shared" si="2"/>
        <v>0</v>
      </c>
    </row>
    <row r="155" spans="1:8" ht="39" hidden="1">
      <c r="A155" s="72" t="s">
        <v>554</v>
      </c>
      <c r="B155" s="72" t="s">
        <v>114</v>
      </c>
      <c r="C155" s="73" t="s">
        <v>555</v>
      </c>
      <c r="D155" s="74" t="s">
        <v>556</v>
      </c>
      <c r="E155" s="75" t="s">
        <v>117</v>
      </c>
      <c r="F155" s="76"/>
      <c r="G155" s="76">
        <v>190.44200000000001</v>
      </c>
      <c r="H155" s="76">
        <f t="shared" si="2"/>
        <v>0</v>
      </c>
    </row>
    <row r="156" spans="1:8" hidden="1">
      <c r="A156" s="67" t="s">
        <v>557</v>
      </c>
      <c r="B156" s="67" t="s">
        <v>60</v>
      </c>
      <c r="C156" s="68" t="s">
        <v>558</v>
      </c>
      <c r="D156" s="69" t="s">
        <v>559</v>
      </c>
      <c r="E156" s="70" t="s">
        <v>117</v>
      </c>
      <c r="F156" s="71"/>
      <c r="G156" s="71">
        <v>1.04</v>
      </c>
      <c r="H156" s="71">
        <f t="shared" si="2"/>
        <v>0</v>
      </c>
    </row>
    <row r="157" spans="1:8" ht="26" hidden="1">
      <c r="A157" s="67" t="s">
        <v>560</v>
      </c>
      <c r="B157" s="67" t="s">
        <v>60</v>
      </c>
      <c r="C157" s="68" t="s">
        <v>561</v>
      </c>
      <c r="D157" s="69" t="s">
        <v>562</v>
      </c>
      <c r="E157" s="70" t="s">
        <v>117</v>
      </c>
      <c r="F157" s="71"/>
      <c r="G157" s="71">
        <v>8.4090000000000007</v>
      </c>
      <c r="H157" s="71">
        <f t="shared" si="2"/>
        <v>0</v>
      </c>
    </row>
    <row r="158" spans="1:8" hidden="1">
      <c r="A158" s="67" t="s">
        <v>563</v>
      </c>
      <c r="B158" s="67" t="s">
        <v>60</v>
      </c>
      <c r="C158" s="68" t="s">
        <v>564</v>
      </c>
      <c r="D158" s="69" t="s">
        <v>565</v>
      </c>
      <c r="E158" s="70" t="s">
        <v>117</v>
      </c>
      <c r="F158" s="71"/>
      <c r="G158" s="71">
        <v>16.02</v>
      </c>
      <c r="H158" s="71">
        <f t="shared" si="2"/>
        <v>0</v>
      </c>
    </row>
    <row r="159" spans="1:8" ht="26" hidden="1">
      <c r="A159" s="72" t="s">
        <v>566</v>
      </c>
      <c r="B159" s="72" t="s">
        <v>114</v>
      </c>
      <c r="C159" s="73" t="s">
        <v>567</v>
      </c>
      <c r="D159" s="74" t="s">
        <v>568</v>
      </c>
      <c r="E159" s="75" t="s">
        <v>117</v>
      </c>
      <c r="F159" s="76"/>
      <c r="G159" s="76">
        <v>720.29899999999998</v>
      </c>
      <c r="H159" s="76">
        <f t="shared" si="2"/>
        <v>0</v>
      </c>
    </row>
    <row r="160" spans="1:8" ht="26" hidden="1">
      <c r="A160" s="72" t="s">
        <v>569</v>
      </c>
      <c r="B160" s="72" t="s">
        <v>114</v>
      </c>
      <c r="C160" s="73" t="s">
        <v>570</v>
      </c>
      <c r="D160" s="74" t="s">
        <v>571</v>
      </c>
      <c r="E160" s="75" t="s">
        <v>117</v>
      </c>
      <c r="F160" s="76"/>
      <c r="G160" s="76">
        <v>758.46900000000005</v>
      </c>
      <c r="H160" s="76">
        <f t="shared" si="2"/>
        <v>0</v>
      </c>
    </row>
    <row r="161" spans="1:8" ht="26" hidden="1">
      <c r="A161" s="72" t="s">
        <v>572</v>
      </c>
      <c r="B161" s="72" t="s">
        <v>114</v>
      </c>
      <c r="C161" s="73" t="s">
        <v>573</v>
      </c>
      <c r="D161" s="74" t="s">
        <v>574</v>
      </c>
      <c r="E161" s="75" t="s">
        <v>117</v>
      </c>
      <c r="F161" s="76"/>
      <c r="G161" s="76">
        <v>1483.15</v>
      </c>
      <c r="H161" s="76">
        <f t="shared" si="2"/>
        <v>0</v>
      </c>
    </row>
    <row r="162" spans="1:8" ht="26" hidden="1">
      <c r="A162" s="72" t="s">
        <v>575</v>
      </c>
      <c r="B162" s="72" t="s">
        <v>114</v>
      </c>
      <c r="C162" s="73" t="s">
        <v>576</v>
      </c>
      <c r="D162" s="74" t="s">
        <v>577</v>
      </c>
      <c r="E162" s="75" t="s">
        <v>117</v>
      </c>
      <c r="F162" s="76"/>
      <c r="G162" s="76">
        <v>758.46900000000005</v>
      </c>
      <c r="H162" s="76">
        <f t="shared" si="2"/>
        <v>0</v>
      </c>
    </row>
    <row r="163" spans="1:8" ht="26" hidden="1">
      <c r="A163" s="72" t="s">
        <v>578</v>
      </c>
      <c r="B163" s="72" t="s">
        <v>114</v>
      </c>
      <c r="C163" s="73" t="s">
        <v>579</v>
      </c>
      <c r="D163" s="74" t="s">
        <v>580</v>
      </c>
      <c r="E163" s="75" t="s">
        <v>117</v>
      </c>
      <c r="F163" s="76"/>
      <c r="G163" s="76">
        <v>534.38300000000004</v>
      </c>
      <c r="H163" s="76">
        <f t="shared" si="2"/>
        <v>0</v>
      </c>
    </row>
    <row r="164" spans="1:8" ht="26" hidden="1">
      <c r="A164" s="72" t="s">
        <v>581</v>
      </c>
      <c r="B164" s="72" t="s">
        <v>114</v>
      </c>
      <c r="C164" s="73" t="s">
        <v>582</v>
      </c>
      <c r="D164" s="74" t="s">
        <v>583</v>
      </c>
      <c r="E164" s="75" t="s">
        <v>117</v>
      </c>
      <c r="F164" s="76"/>
      <c r="G164" s="76">
        <v>389.447</v>
      </c>
      <c r="H164" s="76">
        <f t="shared" si="2"/>
        <v>0</v>
      </c>
    </row>
    <row r="165" spans="1:8" ht="26" hidden="1">
      <c r="A165" s="72" t="s">
        <v>584</v>
      </c>
      <c r="B165" s="72" t="s">
        <v>114</v>
      </c>
      <c r="C165" s="73" t="s">
        <v>585</v>
      </c>
      <c r="D165" s="74" t="s">
        <v>586</v>
      </c>
      <c r="E165" s="75" t="s">
        <v>511</v>
      </c>
      <c r="F165" s="76"/>
      <c r="G165" s="76">
        <v>720.255</v>
      </c>
      <c r="H165" s="76">
        <f t="shared" si="2"/>
        <v>0</v>
      </c>
    </row>
    <row r="166" spans="1:8" ht="26" hidden="1">
      <c r="A166" s="72" t="s">
        <v>587</v>
      </c>
      <c r="B166" s="72" t="s">
        <v>114</v>
      </c>
      <c r="C166" s="73" t="s">
        <v>588</v>
      </c>
      <c r="D166" s="74" t="s">
        <v>589</v>
      </c>
      <c r="E166" s="75" t="s">
        <v>117</v>
      </c>
      <c r="F166" s="76"/>
      <c r="G166" s="76">
        <v>495.65899999999999</v>
      </c>
      <c r="H166" s="76">
        <f t="shared" si="2"/>
        <v>0</v>
      </c>
    </row>
    <row r="167" spans="1:8" hidden="1">
      <c r="A167" s="67" t="s">
        <v>590</v>
      </c>
      <c r="B167" s="67" t="s">
        <v>60</v>
      </c>
      <c r="C167" s="68" t="s">
        <v>591</v>
      </c>
      <c r="D167" s="69" t="s">
        <v>592</v>
      </c>
      <c r="E167" s="70" t="s">
        <v>117</v>
      </c>
      <c r="F167" s="71"/>
      <c r="G167" s="71">
        <v>10.477</v>
      </c>
      <c r="H167" s="71">
        <f t="shared" si="2"/>
        <v>0</v>
      </c>
    </row>
    <row r="168" spans="1:8" hidden="1">
      <c r="A168" s="67" t="s">
        <v>593</v>
      </c>
      <c r="B168" s="67" t="s">
        <v>60</v>
      </c>
      <c r="C168" s="68" t="s">
        <v>594</v>
      </c>
      <c r="D168" s="69" t="s">
        <v>595</v>
      </c>
      <c r="E168" s="70" t="s">
        <v>117</v>
      </c>
      <c r="F168" s="71"/>
      <c r="G168" s="71">
        <v>52</v>
      </c>
      <c r="H168" s="71">
        <f t="shared" si="2"/>
        <v>0</v>
      </c>
    </row>
    <row r="169" spans="1:8" hidden="1">
      <c r="A169" s="67" t="s">
        <v>596</v>
      </c>
      <c r="B169" s="67" t="s">
        <v>60</v>
      </c>
      <c r="C169" s="68" t="s">
        <v>597</v>
      </c>
      <c r="D169" s="69" t="s">
        <v>598</v>
      </c>
      <c r="E169" s="70" t="s">
        <v>117</v>
      </c>
      <c r="F169" s="71"/>
      <c r="G169" s="71">
        <v>87.558999999999997</v>
      </c>
      <c r="H169" s="71">
        <f t="shared" si="2"/>
        <v>0</v>
      </c>
    </row>
    <row r="170" spans="1:8" hidden="1">
      <c r="A170" s="67" t="s">
        <v>599</v>
      </c>
      <c r="B170" s="67" t="s">
        <v>60</v>
      </c>
      <c r="C170" s="68" t="s">
        <v>600</v>
      </c>
      <c r="D170" s="69" t="s">
        <v>601</v>
      </c>
      <c r="E170" s="70" t="s">
        <v>117</v>
      </c>
      <c r="F170" s="71"/>
      <c r="G170" s="71">
        <v>176.37899999999999</v>
      </c>
      <c r="H170" s="71">
        <f t="shared" si="2"/>
        <v>0</v>
      </c>
    </row>
    <row r="171" spans="1:8" hidden="1">
      <c r="A171" s="67" t="s">
        <v>602</v>
      </c>
      <c r="B171" s="67" t="s">
        <v>60</v>
      </c>
      <c r="C171" s="68" t="s">
        <v>603</v>
      </c>
      <c r="D171" s="69" t="s">
        <v>604</v>
      </c>
      <c r="E171" s="70" t="s">
        <v>117</v>
      </c>
      <c r="F171" s="71"/>
      <c r="G171" s="71">
        <v>122.80800000000001</v>
      </c>
      <c r="H171" s="71">
        <f t="shared" si="2"/>
        <v>0</v>
      </c>
    </row>
    <row r="172" spans="1:8" hidden="1">
      <c r="A172" s="67" t="s">
        <v>605</v>
      </c>
      <c r="B172" s="67" t="s">
        <v>60</v>
      </c>
      <c r="C172" s="68" t="s">
        <v>606</v>
      </c>
      <c r="D172" s="69" t="s">
        <v>607</v>
      </c>
      <c r="E172" s="70" t="s">
        <v>117</v>
      </c>
      <c r="F172" s="71"/>
      <c r="G172" s="71">
        <v>66.504999999999995</v>
      </c>
      <c r="H172" s="71">
        <f t="shared" si="2"/>
        <v>0</v>
      </c>
    </row>
    <row r="173" spans="1:8" hidden="1">
      <c r="A173" s="67" t="s">
        <v>608</v>
      </c>
      <c r="B173" s="67" t="s">
        <v>60</v>
      </c>
      <c r="C173" s="68" t="s">
        <v>609</v>
      </c>
      <c r="D173" s="69" t="s">
        <v>610</v>
      </c>
      <c r="E173" s="70" t="s">
        <v>117</v>
      </c>
      <c r="F173" s="71"/>
      <c r="G173" s="71">
        <v>28.765999999999998</v>
      </c>
      <c r="H173" s="71">
        <f t="shared" si="2"/>
        <v>0</v>
      </c>
    </row>
    <row r="174" spans="1:8" hidden="1">
      <c r="A174" s="67" t="s">
        <v>611</v>
      </c>
      <c r="B174" s="67" t="s">
        <v>60</v>
      </c>
      <c r="C174" s="68" t="s">
        <v>612</v>
      </c>
      <c r="D174" s="69" t="s">
        <v>613</v>
      </c>
      <c r="E174" s="70" t="s">
        <v>117</v>
      </c>
      <c r="F174" s="71"/>
      <c r="G174" s="71">
        <v>7.5229999999999997</v>
      </c>
      <c r="H174" s="71">
        <f t="shared" si="2"/>
        <v>0</v>
      </c>
    </row>
    <row r="175" spans="1:8" hidden="1">
      <c r="A175" s="67" t="s">
        <v>614</v>
      </c>
      <c r="B175" s="67" t="s">
        <v>60</v>
      </c>
      <c r="C175" s="68" t="s">
        <v>615</v>
      </c>
      <c r="D175" s="69" t="s">
        <v>616</v>
      </c>
      <c r="E175" s="70" t="s">
        <v>117</v>
      </c>
      <c r="F175" s="71"/>
      <c r="G175" s="71">
        <v>9.1829999999999998</v>
      </c>
      <c r="H175" s="71">
        <f t="shared" si="2"/>
        <v>0</v>
      </c>
    </row>
    <row r="176" spans="1:8" hidden="1">
      <c r="A176" s="67" t="s">
        <v>617</v>
      </c>
      <c r="B176" s="67" t="s">
        <v>60</v>
      </c>
      <c r="C176" s="68" t="s">
        <v>618</v>
      </c>
      <c r="D176" s="69" t="s">
        <v>619</v>
      </c>
      <c r="E176" s="70" t="s">
        <v>117</v>
      </c>
      <c r="F176" s="71"/>
      <c r="G176" s="71">
        <v>15.798999999999999</v>
      </c>
      <c r="H176" s="71">
        <f t="shared" si="2"/>
        <v>0</v>
      </c>
    </row>
    <row r="177" spans="1:8" hidden="1">
      <c r="A177" s="67" t="s">
        <v>620</v>
      </c>
      <c r="B177" s="67" t="s">
        <v>60</v>
      </c>
      <c r="C177" s="68" t="s">
        <v>621</v>
      </c>
      <c r="D177" s="69" t="s">
        <v>622</v>
      </c>
      <c r="E177" s="70" t="s">
        <v>117</v>
      </c>
      <c r="F177" s="71"/>
      <c r="G177" s="71">
        <v>23.234000000000002</v>
      </c>
      <c r="H177" s="71">
        <f t="shared" si="2"/>
        <v>0</v>
      </c>
    </row>
    <row r="178" spans="1:8" ht="26" hidden="1">
      <c r="A178" s="67" t="s">
        <v>623</v>
      </c>
      <c r="B178" s="67" t="s">
        <v>60</v>
      </c>
      <c r="C178" s="68" t="s">
        <v>624</v>
      </c>
      <c r="D178" s="69" t="s">
        <v>625</v>
      </c>
      <c r="E178" s="70" t="s">
        <v>117</v>
      </c>
      <c r="F178" s="71"/>
      <c r="G178" s="71">
        <v>83.709000000000003</v>
      </c>
      <c r="H178" s="71">
        <f t="shared" si="2"/>
        <v>0</v>
      </c>
    </row>
    <row r="179" spans="1:8" ht="26" hidden="1">
      <c r="A179" s="67" t="s">
        <v>626</v>
      </c>
      <c r="B179" s="67" t="s">
        <v>60</v>
      </c>
      <c r="C179" s="68" t="s">
        <v>627</v>
      </c>
      <c r="D179" s="69" t="s">
        <v>628</v>
      </c>
      <c r="E179" s="70" t="s">
        <v>117</v>
      </c>
      <c r="F179" s="71"/>
      <c r="G179" s="71">
        <v>45.582999999999998</v>
      </c>
      <c r="H179" s="71">
        <f t="shared" si="2"/>
        <v>0</v>
      </c>
    </row>
    <row r="180" spans="1:8" hidden="1">
      <c r="A180" s="67" t="s">
        <v>629</v>
      </c>
      <c r="B180" s="67" t="s">
        <v>60</v>
      </c>
      <c r="C180" s="68" t="s">
        <v>630</v>
      </c>
      <c r="D180" s="69" t="s">
        <v>631</v>
      </c>
      <c r="E180" s="70" t="s">
        <v>117</v>
      </c>
      <c r="F180" s="71"/>
      <c r="G180" s="71">
        <v>272.17</v>
      </c>
      <c r="H180" s="71">
        <f t="shared" si="2"/>
        <v>0</v>
      </c>
    </row>
    <row r="181" spans="1:8" hidden="1">
      <c r="A181" s="67" t="s">
        <v>632</v>
      </c>
      <c r="B181" s="67" t="s">
        <v>60</v>
      </c>
      <c r="C181" s="68" t="s">
        <v>633</v>
      </c>
      <c r="D181" s="69" t="s">
        <v>634</v>
      </c>
      <c r="E181" s="70" t="s">
        <v>117</v>
      </c>
      <c r="F181" s="71"/>
      <c r="G181" s="71">
        <v>60.42</v>
      </c>
      <c r="H181" s="71">
        <f t="shared" si="2"/>
        <v>0</v>
      </c>
    </row>
    <row r="182" spans="1:8" hidden="1">
      <c r="A182" s="67" t="s">
        <v>635</v>
      </c>
      <c r="B182" s="67" t="s">
        <v>60</v>
      </c>
      <c r="C182" s="68" t="s">
        <v>636</v>
      </c>
      <c r="D182" s="69" t="s">
        <v>637</v>
      </c>
      <c r="E182" s="70" t="s">
        <v>98</v>
      </c>
      <c r="F182" s="71"/>
      <c r="G182" s="71">
        <v>0.33200000000000002</v>
      </c>
      <c r="H182" s="71">
        <f t="shared" si="2"/>
        <v>0</v>
      </c>
    </row>
    <row r="183" spans="1:8" ht="26" hidden="1">
      <c r="A183" s="67" t="s">
        <v>638</v>
      </c>
      <c r="B183" s="67" t="s">
        <v>60</v>
      </c>
      <c r="C183" s="68" t="s">
        <v>639</v>
      </c>
      <c r="D183" s="69" t="s">
        <v>640</v>
      </c>
      <c r="E183" s="70" t="s">
        <v>98</v>
      </c>
      <c r="F183" s="71"/>
      <c r="G183" s="71">
        <v>1.4830000000000001</v>
      </c>
      <c r="H183" s="71">
        <f t="shared" si="2"/>
        <v>0</v>
      </c>
    </row>
    <row r="184" spans="1:8" ht="26" hidden="1">
      <c r="A184" s="67" t="s">
        <v>641</v>
      </c>
      <c r="B184" s="67" t="s">
        <v>60</v>
      </c>
      <c r="C184" s="68" t="s">
        <v>642</v>
      </c>
      <c r="D184" s="69" t="s">
        <v>643</v>
      </c>
      <c r="E184" s="70" t="s">
        <v>98</v>
      </c>
      <c r="F184" s="71"/>
      <c r="G184" s="71">
        <v>1.98</v>
      </c>
      <c r="H184" s="71">
        <f t="shared" si="2"/>
        <v>0</v>
      </c>
    </row>
    <row r="185" spans="1:8" hidden="1">
      <c r="A185" s="72" t="s">
        <v>644</v>
      </c>
      <c r="B185" s="72" t="s">
        <v>114</v>
      </c>
      <c r="C185" s="73" t="s">
        <v>645</v>
      </c>
      <c r="D185" s="74" t="s">
        <v>646</v>
      </c>
      <c r="E185" s="75" t="s">
        <v>76</v>
      </c>
      <c r="F185" s="76"/>
      <c r="G185" s="76">
        <v>1174.4690000000001</v>
      </c>
      <c r="H185" s="76">
        <f t="shared" si="2"/>
        <v>0</v>
      </c>
    </row>
    <row r="186" spans="1:8" hidden="1">
      <c r="A186" s="72" t="s">
        <v>647</v>
      </c>
      <c r="B186" s="72" t="s">
        <v>114</v>
      </c>
      <c r="C186" s="73" t="s">
        <v>648</v>
      </c>
      <c r="D186" s="74" t="s">
        <v>649</v>
      </c>
      <c r="E186" s="75" t="s">
        <v>76</v>
      </c>
      <c r="F186" s="76"/>
      <c r="G186" s="76">
        <v>885.10599999999999</v>
      </c>
      <c r="H186" s="76">
        <f t="shared" si="2"/>
        <v>0</v>
      </c>
    </row>
    <row r="187" spans="1:8" hidden="1">
      <c r="A187" s="72" t="s">
        <v>650</v>
      </c>
      <c r="B187" s="72" t="s">
        <v>114</v>
      </c>
      <c r="C187" s="73" t="s">
        <v>651</v>
      </c>
      <c r="D187" s="74" t="s">
        <v>652</v>
      </c>
      <c r="E187" s="75" t="s">
        <v>230</v>
      </c>
      <c r="F187" s="76"/>
      <c r="G187" s="76">
        <v>11.119</v>
      </c>
      <c r="H187" s="76">
        <f t="shared" si="2"/>
        <v>0</v>
      </c>
    </row>
    <row r="188" spans="1:8" hidden="1">
      <c r="A188" s="72" t="s">
        <v>653</v>
      </c>
      <c r="B188" s="72" t="s">
        <v>114</v>
      </c>
      <c r="C188" s="73" t="s">
        <v>654</v>
      </c>
      <c r="D188" s="74" t="s">
        <v>655</v>
      </c>
      <c r="E188" s="75" t="s">
        <v>230</v>
      </c>
      <c r="F188" s="76"/>
      <c r="G188" s="76">
        <v>2.6219999999999999</v>
      </c>
      <c r="H188" s="76">
        <f t="shared" si="2"/>
        <v>0</v>
      </c>
    </row>
    <row r="189" spans="1:8" hidden="1">
      <c r="A189" s="72" t="s">
        <v>656</v>
      </c>
      <c r="B189" s="72" t="s">
        <v>114</v>
      </c>
      <c r="C189" s="73" t="s">
        <v>657</v>
      </c>
      <c r="D189" s="74" t="s">
        <v>658</v>
      </c>
      <c r="E189" s="75" t="s">
        <v>230</v>
      </c>
      <c r="F189" s="76"/>
      <c r="G189" s="76">
        <v>6.8040000000000003</v>
      </c>
      <c r="H189" s="76">
        <f t="shared" si="2"/>
        <v>0</v>
      </c>
    </row>
    <row r="190" spans="1:8" hidden="1">
      <c r="A190" s="72" t="s">
        <v>659</v>
      </c>
      <c r="B190" s="72" t="s">
        <v>114</v>
      </c>
      <c r="C190" s="73" t="s">
        <v>660</v>
      </c>
      <c r="D190" s="74" t="s">
        <v>661</v>
      </c>
      <c r="E190" s="75" t="s">
        <v>230</v>
      </c>
      <c r="F190" s="76"/>
      <c r="G190" s="76">
        <v>11.186</v>
      </c>
      <c r="H190" s="76">
        <f t="shared" si="2"/>
        <v>0</v>
      </c>
    </row>
    <row r="191" spans="1:8" hidden="1">
      <c r="A191" s="72" t="s">
        <v>662</v>
      </c>
      <c r="B191" s="72" t="s">
        <v>114</v>
      </c>
      <c r="C191" s="73" t="s">
        <v>663</v>
      </c>
      <c r="D191" s="74" t="s">
        <v>664</v>
      </c>
      <c r="E191" s="75" t="s">
        <v>230</v>
      </c>
      <c r="F191" s="76"/>
      <c r="G191" s="76">
        <v>5.2439999999999998</v>
      </c>
      <c r="H191" s="76">
        <f t="shared" si="2"/>
        <v>0</v>
      </c>
    </row>
    <row r="192" spans="1:8" hidden="1">
      <c r="A192" s="72" t="s">
        <v>665</v>
      </c>
      <c r="B192" s="72" t="s">
        <v>114</v>
      </c>
      <c r="C192" s="73" t="s">
        <v>666</v>
      </c>
      <c r="D192" s="74" t="s">
        <v>667</v>
      </c>
      <c r="E192" s="75" t="s">
        <v>230</v>
      </c>
      <c r="F192" s="76"/>
      <c r="G192" s="76">
        <v>2.4449999999999998</v>
      </c>
      <c r="H192" s="76">
        <f t="shared" si="2"/>
        <v>0</v>
      </c>
    </row>
    <row r="193" spans="1:8" hidden="1">
      <c r="A193" s="72" t="s">
        <v>668</v>
      </c>
      <c r="B193" s="72" t="s">
        <v>114</v>
      </c>
      <c r="C193" s="73" t="s">
        <v>669</v>
      </c>
      <c r="D193" s="74" t="s">
        <v>670</v>
      </c>
      <c r="E193" s="75" t="s">
        <v>117</v>
      </c>
      <c r="F193" s="76"/>
      <c r="G193" s="76">
        <v>0.77400000000000002</v>
      </c>
      <c r="H193" s="76">
        <f t="shared" si="2"/>
        <v>0</v>
      </c>
    </row>
    <row r="194" spans="1:8" ht="26" hidden="1">
      <c r="A194" s="72" t="s">
        <v>671</v>
      </c>
      <c r="B194" s="72" t="s">
        <v>114</v>
      </c>
      <c r="C194" s="73" t="s">
        <v>672</v>
      </c>
      <c r="D194" s="74" t="s">
        <v>673</v>
      </c>
      <c r="E194" s="75" t="s">
        <v>674</v>
      </c>
      <c r="F194" s="76"/>
      <c r="G194" s="76">
        <v>22.747</v>
      </c>
      <c r="H194" s="76">
        <f t="shared" si="2"/>
        <v>0</v>
      </c>
    </row>
    <row r="195" spans="1:8" hidden="1">
      <c r="A195" s="72" t="s">
        <v>675</v>
      </c>
      <c r="B195" s="72" t="s">
        <v>114</v>
      </c>
      <c r="C195" s="73" t="s">
        <v>676</v>
      </c>
      <c r="D195" s="74" t="s">
        <v>677</v>
      </c>
      <c r="E195" s="75" t="s">
        <v>230</v>
      </c>
      <c r="F195" s="76"/>
      <c r="G195" s="76">
        <v>1.35</v>
      </c>
      <c r="H195" s="76">
        <f t="shared" si="2"/>
        <v>0</v>
      </c>
    </row>
    <row r="196" spans="1:8" hidden="1">
      <c r="A196" s="72" t="s">
        <v>678</v>
      </c>
      <c r="B196" s="72" t="s">
        <v>114</v>
      </c>
      <c r="C196" s="73" t="s">
        <v>679</v>
      </c>
      <c r="D196" s="74" t="s">
        <v>680</v>
      </c>
      <c r="E196" s="75" t="s">
        <v>230</v>
      </c>
      <c r="F196" s="76"/>
      <c r="G196" s="76">
        <v>1.35</v>
      </c>
      <c r="H196" s="76">
        <f t="shared" ref="H196:H259" si="3">ROUND(G196*F196,3)</f>
        <v>0</v>
      </c>
    </row>
    <row r="197" spans="1:8" ht="26" hidden="1">
      <c r="A197" s="72" t="s">
        <v>681</v>
      </c>
      <c r="B197" s="72" t="s">
        <v>114</v>
      </c>
      <c r="C197" s="73" t="s">
        <v>682</v>
      </c>
      <c r="D197" s="74" t="s">
        <v>683</v>
      </c>
      <c r="E197" s="75" t="s">
        <v>98</v>
      </c>
      <c r="F197" s="76"/>
      <c r="G197" s="76">
        <v>1.4830000000000001</v>
      </c>
      <c r="H197" s="76">
        <f t="shared" si="3"/>
        <v>0</v>
      </c>
    </row>
    <row r="198" spans="1:8" hidden="1">
      <c r="A198" s="72" t="s">
        <v>684</v>
      </c>
      <c r="B198" s="72" t="s">
        <v>114</v>
      </c>
      <c r="C198" s="73" t="s">
        <v>685</v>
      </c>
      <c r="D198" s="74" t="s">
        <v>686</v>
      </c>
      <c r="E198" s="75" t="s">
        <v>230</v>
      </c>
      <c r="F198" s="76"/>
      <c r="G198" s="76">
        <v>12.867000000000001</v>
      </c>
      <c r="H198" s="76">
        <f t="shared" si="3"/>
        <v>0</v>
      </c>
    </row>
    <row r="199" spans="1:8" ht="26" hidden="1">
      <c r="A199" s="72" t="s">
        <v>687</v>
      </c>
      <c r="B199" s="72" t="s">
        <v>114</v>
      </c>
      <c r="C199" s="73" t="s">
        <v>688</v>
      </c>
      <c r="D199" s="74" t="s">
        <v>689</v>
      </c>
      <c r="E199" s="75" t="s">
        <v>117</v>
      </c>
      <c r="F199" s="76"/>
      <c r="G199" s="76">
        <v>1.427</v>
      </c>
      <c r="H199" s="76">
        <f t="shared" si="3"/>
        <v>0</v>
      </c>
    </row>
    <row r="200" spans="1:8" ht="26" hidden="1">
      <c r="A200" s="72" t="s">
        <v>690</v>
      </c>
      <c r="B200" s="72" t="s">
        <v>114</v>
      </c>
      <c r="C200" s="73" t="s">
        <v>691</v>
      </c>
      <c r="D200" s="74" t="s">
        <v>692</v>
      </c>
      <c r="E200" s="75" t="s">
        <v>117</v>
      </c>
      <c r="F200" s="76"/>
      <c r="G200" s="76">
        <v>2.1019999999999999</v>
      </c>
      <c r="H200" s="76">
        <f t="shared" si="3"/>
        <v>0</v>
      </c>
    </row>
    <row r="201" spans="1:8" hidden="1">
      <c r="A201" s="72" t="s">
        <v>693</v>
      </c>
      <c r="B201" s="72" t="s">
        <v>114</v>
      </c>
      <c r="C201" s="73" t="s">
        <v>694</v>
      </c>
      <c r="D201" s="74" t="s">
        <v>695</v>
      </c>
      <c r="E201" s="75" t="s">
        <v>117</v>
      </c>
      <c r="F201" s="76"/>
      <c r="G201" s="76">
        <v>7.6230000000000002</v>
      </c>
      <c r="H201" s="76">
        <f t="shared" si="3"/>
        <v>0</v>
      </c>
    </row>
    <row r="202" spans="1:8" ht="26" hidden="1">
      <c r="A202" s="72" t="s">
        <v>696</v>
      </c>
      <c r="B202" s="72" t="s">
        <v>114</v>
      </c>
      <c r="C202" s="73" t="s">
        <v>697</v>
      </c>
      <c r="D202" s="74" t="s">
        <v>698</v>
      </c>
      <c r="E202" s="75" t="s">
        <v>117</v>
      </c>
      <c r="F202" s="76"/>
      <c r="G202" s="76">
        <v>15.733000000000001</v>
      </c>
      <c r="H202" s="76">
        <f t="shared" si="3"/>
        <v>0</v>
      </c>
    </row>
    <row r="203" spans="1:8" ht="26" hidden="1">
      <c r="A203" s="72" t="s">
        <v>699</v>
      </c>
      <c r="B203" s="72" t="s">
        <v>114</v>
      </c>
      <c r="C203" s="73" t="s">
        <v>700</v>
      </c>
      <c r="D203" s="74" t="s">
        <v>701</v>
      </c>
      <c r="E203" s="75" t="s">
        <v>117</v>
      </c>
      <c r="F203" s="76"/>
      <c r="G203" s="76">
        <v>12.712</v>
      </c>
      <c r="H203" s="76">
        <f t="shared" si="3"/>
        <v>0</v>
      </c>
    </row>
    <row r="204" spans="1:8" ht="26" hidden="1">
      <c r="A204" s="72" t="s">
        <v>702</v>
      </c>
      <c r="B204" s="72" t="s">
        <v>114</v>
      </c>
      <c r="C204" s="73" t="s">
        <v>703</v>
      </c>
      <c r="D204" s="74" t="s">
        <v>704</v>
      </c>
      <c r="E204" s="75" t="s">
        <v>117</v>
      </c>
      <c r="F204" s="76"/>
      <c r="G204" s="76">
        <v>2.6219999999999999</v>
      </c>
      <c r="H204" s="76">
        <f t="shared" si="3"/>
        <v>0</v>
      </c>
    </row>
    <row r="205" spans="1:8" hidden="1">
      <c r="A205" s="72" t="s">
        <v>705</v>
      </c>
      <c r="B205" s="72" t="s">
        <v>114</v>
      </c>
      <c r="C205" s="73" t="s">
        <v>706</v>
      </c>
      <c r="D205" s="74" t="s">
        <v>707</v>
      </c>
      <c r="E205" s="75" t="s">
        <v>117</v>
      </c>
      <c r="F205" s="76"/>
      <c r="G205" s="76">
        <v>6.14</v>
      </c>
      <c r="H205" s="76">
        <f t="shared" si="3"/>
        <v>0</v>
      </c>
    </row>
    <row r="206" spans="1:8" ht="26" hidden="1">
      <c r="A206" s="72" t="s">
        <v>708</v>
      </c>
      <c r="B206" s="72" t="s">
        <v>114</v>
      </c>
      <c r="C206" s="73" t="s">
        <v>709</v>
      </c>
      <c r="D206" s="74" t="s">
        <v>710</v>
      </c>
      <c r="E206" s="75" t="s">
        <v>117</v>
      </c>
      <c r="F206" s="76"/>
      <c r="G206" s="76">
        <v>26.873999999999999</v>
      </c>
      <c r="H206" s="76">
        <f t="shared" si="3"/>
        <v>0</v>
      </c>
    </row>
    <row r="207" spans="1:8" ht="26" hidden="1">
      <c r="A207" s="72" t="s">
        <v>711</v>
      </c>
      <c r="B207" s="72" t="s">
        <v>114</v>
      </c>
      <c r="C207" s="73" t="s">
        <v>712</v>
      </c>
      <c r="D207" s="74" t="s">
        <v>713</v>
      </c>
      <c r="E207" s="75" t="s">
        <v>117</v>
      </c>
      <c r="F207" s="76"/>
      <c r="G207" s="76">
        <v>1.383</v>
      </c>
      <c r="H207" s="76">
        <f t="shared" si="3"/>
        <v>0</v>
      </c>
    </row>
    <row r="208" spans="1:8" hidden="1">
      <c r="A208" s="72" t="s">
        <v>714</v>
      </c>
      <c r="B208" s="72" t="s">
        <v>114</v>
      </c>
      <c r="C208" s="73" t="s">
        <v>715</v>
      </c>
      <c r="D208" s="74" t="s">
        <v>716</v>
      </c>
      <c r="E208" s="75" t="s">
        <v>117</v>
      </c>
      <c r="F208" s="76"/>
      <c r="G208" s="76">
        <v>2.1019999999999999</v>
      </c>
      <c r="H208" s="76">
        <f t="shared" si="3"/>
        <v>0</v>
      </c>
    </row>
    <row r="209" spans="1:8" ht="26" hidden="1">
      <c r="A209" s="72" t="s">
        <v>717</v>
      </c>
      <c r="B209" s="72" t="s">
        <v>114</v>
      </c>
      <c r="C209" s="73" t="s">
        <v>718</v>
      </c>
      <c r="D209" s="74" t="s">
        <v>719</v>
      </c>
      <c r="E209" s="75" t="s">
        <v>117</v>
      </c>
      <c r="F209" s="76"/>
      <c r="G209" s="76">
        <v>0.64200000000000002</v>
      </c>
      <c r="H209" s="76">
        <f t="shared" si="3"/>
        <v>0</v>
      </c>
    </row>
    <row r="210" spans="1:8" ht="26" hidden="1">
      <c r="A210" s="72" t="s">
        <v>720</v>
      </c>
      <c r="B210" s="72" t="s">
        <v>114</v>
      </c>
      <c r="C210" s="73" t="s">
        <v>721</v>
      </c>
      <c r="D210" s="74" t="s">
        <v>722</v>
      </c>
      <c r="E210" s="75" t="s">
        <v>117</v>
      </c>
      <c r="F210" s="76"/>
      <c r="G210" s="76">
        <v>0.83</v>
      </c>
      <c r="H210" s="76">
        <f t="shared" si="3"/>
        <v>0</v>
      </c>
    </row>
    <row r="211" spans="1:8" ht="26" hidden="1">
      <c r="A211" s="72" t="s">
        <v>723</v>
      </c>
      <c r="B211" s="72" t="s">
        <v>114</v>
      </c>
      <c r="C211" s="73" t="s">
        <v>724</v>
      </c>
      <c r="D211" s="74" t="s">
        <v>725</v>
      </c>
      <c r="E211" s="75" t="s">
        <v>117</v>
      </c>
      <c r="F211" s="76"/>
      <c r="G211" s="76">
        <v>1.0069999999999999</v>
      </c>
      <c r="H211" s="76">
        <f t="shared" si="3"/>
        <v>0</v>
      </c>
    </row>
    <row r="212" spans="1:8" ht="26" hidden="1">
      <c r="A212" s="72" t="s">
        <v>726</v>
      </c>
      <c r="B212" s="72" t="s">
        <v>114</v>
      </c>
      <c r="C212" s="73" t="s">
        <v>727</v>
      </c>
      <c r="D212" s="74" t="s">
        <v>728</v>
      </c>
      <c r="E212" s="75" t="s">
        <v>117</v>
      </c>
      <c r="F212" s="76"/>
      <c r="G212" s="76">
        <v>1.0840000000000001</v>
      </c>
      <c r="H212" s="76">
        <f t="shared" si="3"/>
        <v>0</v>
      </c>
    </row>
    <row r="213" spans="1:8" ht="26" hidden="1">
      <c r="A213" s="72" t="s">
        <v>729</v>
      </c>
      <c r="B213" s="72" t="s">
        <v>114</v>
      </c>
      <c r="C213" s="73" t="s">
        <v>730</v>
      </c>
      <c r="D213" s="74" t="s">
        <v>731</v>
      </c>
      <c r="E213" s="75" t="s">
        <v>117</v>
      </c>
      <c r="F213" s="76"/>
      <c r="G213" s="76">
        <v>0.86299999999999999</v>
      </c>
      <c r="H213" s="76">
        <f t="shared" si="3"/>
        <v>0</v>
      </c>
    </row>
    <row r="214" spans="1:8" hidden="1">
      <c r="A214" s="72" t="s">
        <v>732</v>
      </c>
      <c r="B214" s="72" t="s">
        <v>114</v>
      </c>
      <c r="C214" s="73" t="s">
        <v>733</v>
      </c>
      <c r="D214" s="74" t="s">
        <v>734</v>
      </c>
      <c r="E214" s="75" t="s">
        <v>117</v>
      </c>
      <c r="F214" s="76"/>
      <c r="G214" s="76">
        <v>11.285</v>
      </c>
      <c r="H214" s="76">
        <f t="shared" si="3"/>
        <v>0</v>
      </c>
    </row>
    <row r="215" spans="1:8" hidden="1">
      <c r="A215" s="72" t="s">
        <v>735</v>
      </c>
      <c r="B215" s="72" t="s">
        <v>114</v>
      </c>
      <c r="C215" s="73" t="s">
        <v>736</v>
      </c>
      <c r="D215" s="74" t="s">
        <v>737</v>
      </c>
      <c r="E215" s="75" t="s">
        <v>117</v>
      </c>
      <c r="F215" s="76"/>
      <c r="G215" s="76">
        <v>16.274999999999999</v>
      </c>
      <c r="H215" s="76">
        <f t="shared" si="3"/>
        <v>0</v>
      </c>
    </row>
    <row r="216" spans="1:8" hidden="1">
      <c r="A216" s="67" t="s">
        <v>738</v>
      </c>
      <c r="B216" s="67" t="s">
        <v>60</v>
      </c>
      <c r="C216" s="68" t="s">
        <v>739</v>
      </c>
      <c r="D216" s="69" t="s">
        <v>740</v>
      </c>
      <c r="E216" s="70" t="s">
        <v>98</v>
      </c>
      <c r="F216" s="71"/>
      <c r="G216" s="71">
        <v>2.4670000000000001</v>
      </c>
      <c r="H216" s="71">
        <f t="shared" si="3"/>
        <v>0</v>
      </c>
    </row>
    <row r="217" spans="1:8" hidden="1">
      <c r="A217" s="67" t="s">
        <v>741</v>
      </c>
      <c r="B217" s="67" t="s">
        <v>60</v>
      </c>
      <c r="C217" s="68" t="s">
        <v>742</v>
      </c>
      <c r="D217" s="69" t="s">
        <v>743</v>
      </c>
      <c r="E217" s="70" t="s">
        <v>117</v>
      </c>
      <c r="F217" s="71"/>
      <c r="G217" s="71">
        <v>5.5979999999999999</v>
      </c>
      <c r="H217" s="71">
        <f t="shared" si="3"/>
        <v>0</v>
      </c>
    </row>
    <row r="218" spans="1:8" hidden="1">
      <c r="A218" s="67" t="s">
        <v>744</v>
      </c>
      <c r="B218" s="67" t="s">
        <v>60</v>
      </c>
      <c r="C218" s="68" t="s">
        <v>745</v>
      </c>
      <c r="D218" s="69" t="s">
        <v>746</v>
      </c>
      <c r="E218" s="70" t="s">
        <v>117</v>
      </c>
      <c r="F218" s="71"/>
      <c r="G218" s="71">
        <v>2.91</v>
      </c>
      <c r="H218" s="71">
        <f t="shared" si="3"/>
        <v>0</v>
      </c>
    </row>
    <row r="219" spans="1:8" ht="26" hidden="1">
      <c r="A219" s="67" t="s">
        <v>747</v>
      </c>
      <c r="B219" s="67" t="s">
        <v>60</v>
      </c>
      <c r="C219" s="68" t="s">
        <v>748</v>
      </c>
      <c r="D219" s="69" t="s">
        <v>749</v>
      </c>
      <c r="E219" s="70" t="s">
        <v>117</v>
      </c>
      <c r="F219" s="71"/>
      <c r="G219" s="71">
        <v>4.0599999999999996</v>
      </c>
      <c r="H219" s="71">
        <f t="shared" si="3"/>
        <v>0</v>
      </c>
    </row>
    <row r="220" spans="1:8" ht="26" hidden="1">
      <c r="A220" s="67" t="s">
        <v>750</v>
      </c>
      <c r="B220" s="67" t="s">
        <v>60</v>
      </c>
      <c r="C220" s="68" t="s">
        <v>751</v>
      </c>
      <c r="D220" s="69" t="s">
        <v>752</v>
      </c>
      <c r="E220" s="70" t="s">
        <v>117</v>
      </c>
      <c r="F220" s="71"/>
      <c r="G220" s="71">
        <v>16.817</v>
      </c>
      <c r="H220" s="71">
        <f t="shared" si="3"/>
        <v>0</v>
      </c>
    </row>
    <row r="221" spans="1:8" hidden="1">
      <c r="A221" s="67" t="s">
        <v>753</v>
      </c>
      <c r="B221" s="67" t="s">
        <v>60</v>
      </c>
      <c r="C221" s="68" t="s">
        <v>754</v>
      </c>
      <c r="D221" s="69" t="s">
        <v>755</v>
      </c>
      <c r="E221" s="70" t="s">
        <v>117</v>
      </c>
      <c r="F221" s="71"/>
      <c r="G221" s="71">
        <v>2.08</v>
      </c>
      <c r="H221" s="71">
        <f t="shared" si="3"/>
        <v>0</v>
      </c>
    </row>
    <row r="222" spans="1:8" hidden="1">
      <c r="A222" s="67" t="s">
        <v>756</v>
      </c>
      <c r="B222" s="67" t="s">
        <v>60</v>
      </c>
      <c r="C222" s="68" t="s">
        <v>757</v>
      </c>
      <c r="D222" s="69" t="s">
        <v>758</v>
      </c>
      <c r="E222" s="70" t="s">
        <v>117</v>
      </c>
      <c r="F222" s="71"/>
      <c r="G222" s="71">
        <v>55.506999999999998</v>
      </c>
      <c r="H222" s="71">
        <f t="shared" si="3"/>
        <v>0</v>
      </c>
    </row>
    <row r="223" spans="1:8" hidden="1">
      <c r="A223" s="67" t="s">
        <v>759</v>
      </c>
      <c r="B223" s="67" t="s">
        <v>60</v>
      </c>
      <c r="C223" s="68" t="s">
        <v>760</v>
      </c>
      <c r="D223" s="69" t="s">
        <v>761</v>
      </c>
      <c r="E223" s="70" t="s">
        <v>98</v>
      </c>
      <c r="F223" s="71"/>
      <c r="G223" s="71">
        <v>2.2130000000000001</v>
      </c>
      <c r="H223" s="71">
        <f t="shared" si="3"/>
        <v>0</v>
      </c>
    </row>
    <row r="224" spans="1:8" hidden="1">
      <c r="A224" s="67" t="s">
        <v>762</v>
      </c>
      <c r="B224" s="89" t="s">
        <v>60</v>
      </c>
      <c r="C224" s="90" t="s">
        <v>763</v>
      </c>
      <c r="D224" s="91" t="s">
        <v>764</v>
      </c>
      <c r="E224" s="92" t="s">
        <v>98</v>
      </c>
      <c r="F224" s="93"/>
      <c r="G224" s="93">
        <v>1.04</v>
      </c>
      <c r="H224" s="93">
        <f t="shared" si="3"/>
        <v>0</v>
      </c>
    </row>
    <row r="225" spans="1:8" ht="27" thickBot="1">
      <c r="A225" s="85" t="s">
        <v>765</v>
      </c>
      <c r="B225" s="130" t="s">
        <v>114</v>
      </c>
      <c r="C225" s="131" t="s">
        <v>766</v>
      </c>
      <c r="D225" s="132" t="s">
        <v>767</v>
      </c>
      <c r="E225" s="133" t="s">
        <v>98</v>
      </c>
      <c r="F225" s="134">
        <v>720</v>
      </c>
      <c r="G225" s="134"/>
      <c r="H225" s="135">
        <f t="shared" si="3"/>
        <v>0</v>
      </c>
    </row>
    <row r="226" spans="1:8" hidden="1">
      <c r="A226" s="72" t="s">
        <v>768</v>
      </c>
      <c r="B226" s="104" t="s">
        <v>114</v>
      </c>
      <c r="C226" s="105" t="s">
        <v>769</v>
      </c>
      <c r="D226" s="106" t="s">
        <v>770</v>
      </c>
      <c r="E226" s="107" t="s">
        <v>98</v>
      </c>
      <c r="F226" s="108"/>
      <c r="G226" s="108">
        <v>1.5820000000000001</v>
      </c>
      <c r="H226" s="108">
        <f t="shared" si="3"/>
        <v>0</v>
      </c>
    </row>
    <row r="227" spans="1:8" ht="16" thickBot="1">
      <c r="A227" s="85" t="s">
        <v>771</v>
      </c>
      <c r="B227" s="130" t="s">
        <v>114</v>
      </c>
      <c r="C227" s="131" t="s">
        <v>772</v>
      </c>
      <c r="D227" s="132" t="s">
        <v>773</v>
      </c>
      <c r="E227" s="133" t="s">
        <v>98</v>
      </c>
      <c r="F227" s="134">
        <v>720</v>
      </c>
      <c r="G227" s="134"/>
      <c r="H227" s="135">
        <f t="shared" si="3"/>
        <v>0</v>
      </c>
    </row>
    <row r="228" spans="1:8" hidden="1">
      <c r="A228" s="72" t="s">
        <v>774</v>
      </c>
      <c r="B228" s="109" t="s">
        <v>114</v>
      </c>
      <c r="C228" s="110" t="s">
        <v>775</v>
      </c>
      <c r="D228" s="111" t="s">
        <v>776</v>
      </c>
      <c r="E228" s="112" t="s">
        <v>98</v>
      </c>
      <c r="F228" s="113"/>
      <c r="G228" s="113">
        <v>8.6519999999999992</v>
      </c>
      <c r="H228" s="113">
        <f t="shared" si="3"/>
        <v>0</v>
      </c>
    </row>
    <row r="229" spans="1:8" hidden="1">
      <c r="A229" s="72" t="s">
        <v>777</v>
      </c>
      <c r="B229" s="72" t="s">
        <v>114</v>
      </c>
      <c r="C229" s="73" t="s">
        <v>778</v>
      </c>
      <c r="D229" s="74" t="s">
        <v>779</v>
      </c>
      <c r="E229" s="75" t="s">
        <v>98</v>
      </c>
      <c r="F229" s="76"/>
      <c r="G229" s="76">
        <v>13.974</v>
      </c>
      <c r="H229" s="76">
        <f t="shared" si="3"/>
        <v>0</v>
      </c>
    </row>
    <row r="230" spans="1:8" hidden="1">
      <c r="A230" s="72" t="s">
        <v>780</v>
      </c>
      <c r="B230" s="72" t="s">
        <v>114</v>
      </c>
      <c r="C230" s="73" t="s">
        <v>781</v>
      </c>
      <c r="D230" s="74" t="s">
        <v>782</v>
      </c>
      <c r="E230" s="75" t="s">
        <v>98</v>
      </c>
      <c r="F230" s="76"/>
      <c r="G230" s="76">
        <v>2.6440000000000001</v>
      </c>
      <c r="H230" s="76">
        <f t="shared" si="3"/>
        <v>0</v>
      </c>
    </row>
    <row r="231" spans="1:8" hidden="1">
      <c r="A231" s="72" t="s">
        <v>783</v>
      </c>
      <c r="B231" s="72" t="s">
        <v>114</v>
      </c>
      <c r="C231" s="73" t="s">
        <v>784</v>
      </c>
      <c r="D231" s="74" t="s">
        <v>785</v>
      </c>
      <c r="E231" s="75" t="s">
        <v>98</v>
      </c>
      <c r="F231" s="76"/>
      <c r="G231" s="76">
        <v>1.5489999999999999</v>
      </c>
      <c r="H231" s="76">
        <f t="shared" si="3"/>
        <v>0</v>
      </c>
    </row>
    <row r="232" spans="1:8" hidden="1">
      <c r="A232" s="72" t="s">
        <v>786</v>
      </c>
      <c r="B232" s="94" t="s">
        <v>114</v>
      </c>
      <c r="C232" s="95" t="s">
        <v>787</v>
      </c>
      <c r="D232" s="96" t="s">
        <v>788</v>
      </c>
      <c r="E232" s="97" t="s">
        <v>98</v>
      </c>
      <c r="F232" s="98"/>
      <c r="G232" s="98">
        <v>0.98499999999999999</v>
      </c>
      <c r="H232" s="98">
        <f t="shared" si="3"/>
        <v>0</v>
      </c>
    </row>
    <row r="233" spans="1:8">
      <c r="A233" s="85" t="s">
        <v>789</v>
      </c>
      <c r="B233" s="136" t="s">
        <v>114</v>
      </c>
      <c r="C233" s="137" t="s">
        <v>790</v>
      </c>
      <c r="D233" s="138" t="s">
        <v>791</v>
      </c>
      <c r="E233" s="139" t="s">
        <v>98</v>
      </c>
      <c r="F233" s="140">
        <v>720</v>
      </c>
      <c r="G233" s="140"/>
      <c r="H233" s="141">
        <f t="shared" si="3"/>
        <v>0</v>
      </c>
    </row>
    <row r="234" spans="1:8" ht="27" thickBot="1">
      <c r="A234" s="85" t="s">
        <v>792</v>
      </c>
      <c r="B234" s="142" t="s">
        <v>114</v>
      </c>
      <c r="C234" s="143" t="s">
        <v>141</v>
      </c>
      <c r="D234" s="144" t="s">
        <v>142</v>
      </c>
      <c r="E234" s="145" t="s">
        <v>98</v>
      </c>
      <c r="F234" s="146">
        <v>0</v>
      </c>
      <c r="G234" s="146"/>
      <c r="H234" s="147">
        <f t="shared" si="3"/>
        <v>0</v>
      </c>
    </row>
    <row r="235" spans="1:8" ht="26" hidden="1">
      <c r="A235" s="72" t="s">
        <v>793</v>
      </c>
      <c r="B235" s="109" t="s">
        <v>114</v>
      </c>
      <c r="C235" s="110" t="s">
        <v>794</v>
      </c>
      <c r="D235" s="111" t="s">
        <v>795</v>
      </c>
      <c r="E235" s="112" t="s">
        <v>98</v>
      </c>
      <c r="F235" s="113"/>
      <c r="G235" s="113">
        <v>1.228</v>
      </c>
      <c r="H235" s="113">
        <f t="shared" si="3"/>
        <v>0</v>
      </c>
    </row>
    <row r="236" spans="1:8" hidden="1">
      <c r="A236" s="72" t="s">
        <v>796</v>
      </c>
      <c r="B236" s="72" t="s">
        <v>114</v>
      </c>
      <c r="C236" s="73" t="s">
        <v>797</v>
      </c>
      <c r="D236" s="74" t="s">
        <v>798</v>
      </c>
      <c r="E236" s="75" t="s">
        <v>98</v>
      </c>
      <c r="F236" s="76"/>
      <c r="G236" s="76">
        <v>3.4849999999999999</v>
      </c>
      <c r="H236" s="76">
        <f t="shared" si="3"/>
        <v>0</v>
      </c>
    </row>
    <row r="237" spans="1:8" hidden="1">
      <c r="A237" s="72" t="s">
        <v>799</v>
      </c>
      <c r="B237" s="72" t="s">
        <v>114</v>
      </c>
      <c r="C237" s="73" t="s">
        <v>800</v>
      </c>
      <c r="D237" s="74" t="s">
        <v>801</v>
      </c>
      <c r="E237" s="75" t="s">
        <v>98</v>
      </c>
      <c r="F237" s="76"/>
      <c r="G237" s="76">
        <v>13.73</v>
      </c>
      <c r="H237" s="76">
        <f t="shared" si="3"/>
        <v>0</v>
      </c>
    </row>
    <row r="238" spans="1:8" hidden="1">
      <c r="A238" s="72" t="s">
        <v>802</v>
      </c>
      <c r="B238" s="72" t="s">
        <v>114</v>
      </c>
      <c r="C238" s="73" t="s">
        <v>803</v>
      </c>
      <c r="D238" s="74" t="s">
        <v>804</v>
      </c>
      <c r="E238" s="75" t="s">
        <v>98</v>
      </c>
      <c r="F238" s="76"/>
      <c r="G238" s="76">
        <v>1.77</v>
      </c>
      <c r="H238" s="76">
        <f t="shared" si="3"/>
        <v>0</v>
      </c>
    </row>
    <row r="239" spans="1:8" hidden="1">
      <c r="A239" s="72" t="s">
        <v>805</v>
      </c>
      <c r="B239" s="72" t="s">
        <v>114</v>
      </c>
      <c r="C239" s="73" t="s">
        <v>806</v>
      </c>
      <c r="D239" s="74" t="s">
        <v>807</v>
      </c>
      <c r="E239" s="75" t="s">
        <v>98</v>
      </c>
      <c r="F239" s="76"/>
      <c r="G239" s="76">
        <v>133.87200000000001</v>
      </c>
      <c r="H239" s="76">
        <f t="shared" si="3"/>
        <v>0</v>
      </c>
    </row>
    <row r="240" spans="1:8" hidden="1">
      <c r="A240" s="72" t="s">
        <v>808</v>
      </c>
      <c r="B240" s="94" t="s">
        <v>114</v>
      </c>
      <c r="C240" s="95" t="s">
        <v>809</v>
      </c>
      <c r="D240" s="96" t="s">
        <v>810</v>
      </c>
      <c r="E240" s="97" t="s">
        <v>98</v>
      </c>
      <c r="F240" s="98"/>
      <c r="G240" s="98">
        <v>25.446999999999999</v>
      </c>
      <c r="H240" s="98">
        <f t="shared" si="3"/>
        <v>0</v>
      </c>
    </row>
    <row r="241" spans="1:8">
      <c r="A241" s="85" t="s">
        <v>811</v>
      </c>
      <c r="B241" s="136" t="s">
        <v>114</v>
      </c>
      <c r="C241" s="137" t="s">
        <v>812</v>
      </c>
      <c r="D241" s="138" t="s">
        <v>813</v>
      </c>
      <c r="E241" s="139" t="s">
        <v>98</v>
      </c>
      <c r="F241" s="140">
        <v>0</v>
      </c>
      <c r="G241" s="140"/>
      <c r="H241" s="141">
        <f t="shared" si="3"/>
        <v>0</v>
      </c>
    </row>
    <row r="242" spans="1:8">
      <c r="A242" s="85" t="s">
        <v>814</v>
      </c>
      <c r="B242" s="148" t="s">
        <v>114</v>
      </c>
      <c r="C242" s="119" t="s">
        <v>815</v>
      </c>
      <c r="D242" s="120" t="s">
        <v>816</v>
      </c>
      <c r="E242" s="121" t="s">
        <v>98</v>
      </c>
      <c r="F242" s="122">
        <v>0</v>
      </c>
      <c r="G242" s="122"/>
      <c r="H242" s="149">
        <f t="shared" si="3"/>
        <v>0</v>
      </c>
    </row>
    <row r="243" spans="1:8" ht="16" thickBot="1">
      <c r="A243" s="85" t="s">
        <v>817</v>
      </c>
      <c r="B243" s="142" t="s">
        <v>114</v>
      </c>
      <c r="C243" s="143" t="s">
        <v>818</v>
      </c>
      <c r="D243" s="144" t="s">
        <v>819</v>
      </c>
      <c r="E243" s="145" t="s">
        <v>98</v>
      </c>
      <c r="F243" s="146">
        <v>0</v>
      </c>
      <c r="G243" s="146"/>
      <c r="H243" s="147">
        <f t="shared" si="3"/>
        <v>0</v>
      </c>
    </row>
    <row r="244" spans="1:8" ht="26" hidden="1">
      <c r="A244" s="67" t="s">
        <v>820</v>
      </c>
      <c r="B244" s="114" t="s">
        <v>60</v>
      </c>
      <c r="C244" s="115" t="s">
        <v>821</v>
      </c>
      <c r="D244" s="116" t="s">
        <v>822</v>
      </c>
      <c r="E244" s="117" t="s">
        <v>98</v>
      </c>
      <c r="F244" s="118"/>
      <c r="G244" s="118">
        <v>0.98499999999999999</v>
      </c>
      <c r="H244" s="118">
        <f t="shared" si="3"/>
        <v>0</v>
      </c>
    </row>
    <row r="245" spans="1:8" hidden="1">
      <c r="A245" s="67" t="s">
        <v>823</v>
      </c>
      <c r="B245" s="67" t="s">
        <v>60</v>
      </c>
      <c r="C245" s="68" t="s">
        <v>824</v>
      </c>
      <c r="D245" s="69" t="s">
        <v>825</v>
      </c>
      <c r="E245" s="70" t="s">
        <v>98</v>
      </c>
      <c r="F245" s="71"/>
      <c r="G245" s="71">
        <v>0.98499999999999999</v>
      </c>
      <c r="H245" s="71">
        <f t="shared" si="3"/>
        <v>0</v>
      </c>
    </row>
    <row r="246" spans="1:8" hidden="1">
      <c r="A246" s="67" t="s">
        <v>826</v>
      </c>
      <c r="B246" s="67" t="s">
        <v>60</v>
      </c>
      <c r="C246" s="68" t="s">
        <v>827</v>
      </c>
      <c r="D246" s="69" t="s">
        <v>828</v>
      </c>
      <c r="E246" s="70" t="s">
        <v>98</v>
      </c>
      <c r="F246" s="71"/>
      <c r="G246" s="71">
        <v>0.98499999999999999</v>
      </c>
      <c r="H246" s="71">
        <f t="shared" si="3"/>
        <v>0</v>
      </c>
    </row>
    <row r="247" spans="1:8" hidden="1">
      <c r="A247" s="67" t="s">
        <v>829</v>
      </c>
      <c r="B247" s="67" t="s">
        <v>60</v>
      </c>
      <c r="C247" s="68" t="s">
        <v>830</v>
      </c>
      <c r="D247" s="69" t="s">
        <v>831</v>
      </c>
      <c r="E247" s="70" t="s">
        <v>98</v>
      </c>
      <c r="F247" s="71"/>
      <c r="G247" s="71">
        <v>1.405</v>
      </c>
      <c r="H247" s="71">
        <f t="shared" si="3"/>
        <v>0</v>
      </c>
    </row>
    <row r="248" spans="1:8" hidden="1">
      <c r="A248" s="72" t="s">
        <v>832</v>
      </c>
      <c r="B248" s="72" t="s">
        <v>114</v>
      </c>
      <c r="C248" s="73" t="s">
        <v>833</v>
      </c>
      <c r="D248" s="74" t="s">
        <v>834</v>
      </c>
      <c r="E248" s="75" t="s">
        <v>98</v>
      </c>
      <c r="F248" s="76"/>
      <c r="G248" s="76">
        <v>1.3720000000000001</v>
      </c>
      <c r="H248" s="76">
        <f t="shared" si="3"/>
        <v>0</v>
      </c>
    </row>
    <row r="249" spans="1:8" hidden="1">
      <c r="A249" s="72" t="s">
        <v>835</v>
      </c>
      <c r="B249" s="72" t="s">
        <v>114</v>
      </c>
      <c r="C249" s="73" t="s">
        <v>836</v>
      </c>
      <c r="D249" s="74" t="s">
        <v>837</v>
      </c>
      <c r="E249" s="75" t="s">
        <v>98</v>
      </c>
      <c r="F249" s="76"/>
      <c r="G249" s="76">
        <v>1.3720000000000001</v>
      </c>
      <c r="H249" s="76">
        <f t="shared" si="3"/>
        <v>0</v>
      </c>
    </row>
    <row r="250" spans="1:8" hidden="1">
      <c r="A250" s="72" t="s">
        <v>838</v>
      </c>
      <c r="B250" s="72" t="s">
        <v>114</v>
      </c>
      <c r="C250" s="73" t="s">
        <v>839</v>
      </c>
      <c r="D250" s="74" t="s">
        <v>840</v>
      </c>
      <c r="E250" s="75" t="s">
        <v>98</v>
      </c>
      <c r="F250" s="76"/>
      <c r="G250" s="76">
        <v>1.9910000000000001</v>
      </c>
      <c r="H250" s="76">
        <f t="shared" si="3"/>
        <v>0</v>
      </c>
    </row>
    <row r="251" spans="1:8" hidden="1">
      <c r="A251" s="72" t="s">
        <v>841</v>
      </c>
      <c r="B251" s="72" t="s">
        <v>114</v>
      </c>
      <c r="C251" s="73" t="s">
        <v>842</v>
      </c>
      <c r="D251" s="74" t="s">
        <v>843</v>
      </c>
      <c r="E251" s="75" t="s">
        <v>98</v>
      </c>
      <c r="F251" s="76"/>
      <c r="G251" s="76">
        <v>2.08</v>
      </c>
      <c r="H251" s="76">
        <f t="shared" si="3"/>
        <v>0</v>
      </c>
    </row>
    <row r="252" spans="1:8" hidden="1">
      <c r="A252" s="67" t="s">
        <v>844</v>
      </c>
      <c r="B252" s="67" t="s">
        <v>60</v>
      </c>
      <c r="C252" s="68" t="s">
        <v>845</v>
      </c>
      <c r="D252" s="69" t="s">
        <v>846</v>
      </c>
      <c r="E252" s="70" t="s">
        <v>98</v>
      </c>
      <c r="F252" s="71"/>
      <c r="G252" s="71">
        <v>0.98499999999999999</v>
      </c>
      <c r="H252" s="71">
        <f t="shared" si="3"/>
        <v>0</v>
      </c>
    </row>
    <row r="253" spans="1:8" hidden="1">
      <c r="A253" s="67" t="s">
        <v>847</v>
      </c>
      <c r="B253" s="67" t="s">
        <v>60</v>
      </c>
      <c r="C253" s="68" t="s">
        <v>848</v>
      </c>
      <c r="D253" s="69" t="s">
        <v>849</v>
      </c>
      <c r="E253" s="70" t="s">
        <v>98</v>
      </c>
      <c r="F253" s="71"/>
      <c r="G253" s="71">
        <v>1.9470000000000001</v>
      </c>
      <c r="H253" s="71">
        <f t="shared" si="3"/>
        <v>0</v>
      </c>
    </row>
    <row r="254" spans="1:8" hidden="1">
      <c r="A254" s="67" t="s">
        <v>850</v>
      </c>
      <c r="B254" s="67" t="s">
        <v>60</v>
      </c>
      <c r="C254" s="68" t="s">
        <v>851</v>
      </c>
      <c r="D254" s="69" t="s">
        <v>852</v>
      </c>
      <c r="E254" s="70" t="s">
        <v>98</v>
      </c>
      <c r="F254" s="71"/>
      <c r="G254" s="71">
        <v>2.036</v>
      </c>
      <c r="H254" s="71">
        <f t="shared" si="3"/>
        <v>0</v>
      </c>
    </row>
    <row r="255" spans="1:8" ht="26" hidden="1">
      <c r="A255" s="67" t="s">
        <v>853</v>
      </c>
      <c r="B255" s="67" t="s">
        <v>60</v>
      </c>
      <c r="C255" s="68" t="s">
        <v>854</v>
      </c>
      <c r="D255" s="69" t="s">
        <v>855</v>
      </c>
      <c r="E255" s="70" t="s">
        <v>98</v>
      </c>
      <c r="F255" s="71"/>
      <c r="G255" s="71">
        <v>1.4490000000000001</v>
      </c>
      <c r="H255" s="71">
        <f t="shared" si="3"/>
        <v>0</v>
      </c>
    </row>
    <row r="256" spans="1:8" ht="26" hidden="1">
      <c r="A256" s="67" t="s">
        <v>856</v>
      </c>
      <c r="B256" s="67" t="s">
        <v>60</v>
      </c>
      <c r="C256" s="68" t="s">
        <v>857</v>
      </c>
      <c r="D256" s="69" t="s">
        <v>858</v>
      </c>
      <c r="E256" s="70" t="s">
        <v>98</v>
      </c>
      <c r="F256" s="71"/>
      <c r="G256" s="71">
        <v>1.4490000000000001</v>
      </c>
      <c r="H256" s="71">
        <f t="shared" si="3"/>
        <v>0</v>
      </c>
    </row>
    <row r="257" spans="1:8" hidden="1">
      <c r="A257" s="72" t="s">
        <v>859</v>
      </c>
      <c r="B257" s="72" t="s">
        <v>114</v>
      </c>
      <c r="C257" s="73" t="s">
        <v>860</v>
      </c>
      <c r="D257" s="74" t="s">
        <v>861</v>
      </c>
      <c r="E257" s="75" t="s">
        <v>98</v>
      </c>
      <c r="F257" s="76"/>
      <c r="G257" s="76">
        <v>3.7290000000000001</v>
      </c>
      <c r="H257" s="76">
        <f t="shared" si="3"/>
        <v>0</v>
      </c>
    </row>
    <row r="258" spans="1:8" hidden="1">
      <c r="A258" s="67" t="s">
        <v>862</v>
      </c>
      <c r="B258" s="67" t="s">
        <v>60</v>
      </c>
      <c r="C258" s="68" t="s">
        <v>863</v>
      </c>
      <c r="D258" s="69" t="s">
        <v>864</v>
      </c>
      <c r="E258" s="70" t="s">
        <v>98</v>
      </c>
      <c r="F258" s="71"/>
      <c r="G258" s="71">
        <v>1.206</v>
      </c>
      <c r="H258" s="71">
        <f t="shared" si="3"/>
        <v>0</v>
      </c>
    </row>
    <row r="259" spans="1:8" hidden="1">
      <c r="A259" s="72" t="s">
        <v>865</v>
      </c>
      <c r="B259" s="72" t="s">
        <v>114</v>
      </c>
      <c r="C259" s="73" t="s">
        <v>866</v>
      </c>
      <c r="D259" s="74" t="s">
        <v>867</v>
      </c>
      <c r="E259" s="75" t="s">
        <v>98</v>
      </c>
      <c r="F259" s="76"/>
      <c r="G259" s="76">
        <v>12.834</v>
      </c>
      <c r="H259" s="76">
        <f t="shared" si="3"/>
        <v>0</v>
      </c>
    </row>
    <row r="260" spans="1:8" hidden="1">
      <c r="A260" s="67" t="s">
        <v>868</v>
      </c>
      <c r="B260" s="67" t="s">
        <v>60</v>
      </c>
      <c r="C260" s="68" t="s">
        <v>869</v>
      </c>
      <c r="D260" s="69" t="s">
        <v>870</v>
      </c>
      <c r="E260" s="70" t="s">
        <v>98</v>
      </c>
      <c r="F260" s="71"/>
      <c r="G260" s="71">
        <v>3.1859999999999999</v>
      </c>
      <c r="H260" s="71">
        <f t="shared" ref="H260:H292" si="4">ROUND(G260*F260,3)</f>
        <v>0</v>
      </c>
    </row>
    <row r="261" spans="1:8" hidden="1">
      <c r="A261" s="72" t="s">
        <v>871</v>
      </c>
      <c r="B261" s="72" t="s">
        <v>114</v>
      </c>
      <c r="C261" s="73" t="s">
        <v>872</v>
      </c>
      <c r="D261" s="74" t="s">
        <v>873</v>
      </c>
      <c r="E261" s="75" t="s">
        <v>98</v>
      </c>
      <c r="F261" s="76"/>
      <c r="G261" s="76">
        <v>37.517000000000003</v>
      </c>
      <c r="H261" s="76">
        <f t="shared" si="4"/>
        <v>0</v>
      </c>
    </row>
    <row r="262" spans="1:8" ht="39" hidden="1">
      <c r="A262" s="72" t="s">
        <v>874</v>
      </c>
      <c r="B262" s="72" t="s">
        <v>114</v>
      </c>
      <c r="C262" s="73" t="s">
        <v>875</v>
      </c>
      <c r="D262" s="74" t="s">
        <v>876</v>
      </c>
      <c r="E262" s="75" t="s">
        <v>117</v>
      </c>
      <c r="F262" s="76"/>
      <c r="G262" s="76">
        <v>60.121000000000002</v>
      </c>
      <c r="H262" s="76">
        <f t="shared" si="4"/>
        <v>0</v>
      </c>
    </row>
    <row r="263" spans="1:8" hidden="1">
      <c r="A263" s="72" t="s">
        <v>877</v>
      </c>
      <c r="B263" s="72" t="s">
        <v>114</v>
      </c>
      <c r="C263" s="73" t="s">
        <v>878</v>
      </c>
      <c r="D263" s="74" t="s">
        <v>879</v>
      </c>
      <c r="E263" s="75" t="s">
        <v>117</v>
      </c>
      <c r="F263" s="76"/>
      <c r="G263" s="76">
        <v>26.077000000000002</v>
      </c>
      <c r="H263" s="76">
        <f t="shared" si="4"/>
        <v>0</v>
      </c>
    </row>
    <row r="264" spans="1:8" ht="26" hidden="1">
      <c r="A264" s="72" t="s">
        <v>880</v>
      </c>
      <c r="B264" s="72" t="s">
        <v>114</v>
      </c>
      <c r="C264" s="73" t="s">
        <v>881</v>
      </c>
      <c r="D264" s="74" t="s">
        <v>882</v>
      </c>
      <c r="E264" s="75" t="s">
        <v>117</v>
      </c>
      <c r="F264" s="76"/>
      <c r="G264" s="76">
        <v>6.7160000000000002</v>
      </c>
      <c r="H264" s="76">
        <f t="shared" si="4"/>
        <v>0</v>
      </c>
    </row>
    <row r="265" spans="1:8" hidden="1">
      <c r="A265" s="72" t="s">
        <v>883</v>
      </c>
      <c r="B265" s="72" t="s">
        <v>114</v>
      </c>
      <c r="C265" s="73" t="s">
        <v>884</v>
      </c>
      <c r="D265" s="74" t="s">
        <v>885</v>
      </c>
      <c r="E265" s="75" t="s">
        <v>117</v>
      </c>
      <c r="F265" s="76"/>
      <c r="G265" s="76">
        <v>75.311000000000007</v>
      </c>
      <c r="H265" s="76">
        <f t="shared" si="4"/>
        <v>0</v>
      </c>
    </row>
    <row r="266" spans="1:8" ht="26" hidden="1">
      <c r="A266" s="72" t="s">
        <v>886</v>
      </c>
      <c r="B266" s="72" t="s">
        <v>114</v>
      </c>
      <c r="C266" s="73" t="s">
        <v>887</v>
      </c>
      <c r="D266" s="74" t="s">
        <v>888</v>
      </c>
      <c r="E266" s="75" t="s">
        <v>117</v>
      </c>
      <c r="F266" s="76"/>
      <c r="G266" s="76">
        <v>3.3000000000000002E-2</v>
      </c>
      <c r="H266" s="76">
        <f t="shared" si="4"/>
        <v>0</v>
      </c>
    </row>
    <row r="267" spans="1:8" hidden="1">
      <c r="A267" s="67" t="s">
        <v>889</v>
      </c>
      <c r="B267" s="89" t="s">
        <v>60</v>
      </c>
      <c r="C267" s="90" t="s">
        <v>890</v>
      </c>
      <c r="D267" s="91" t="s">
        <v>891</v>
      </c>
      <c r="E267" s="92" t="s">
        <v>98</v>
      </c>
      <c r="F267" s="93"/>
      <c r="G267" s="93">
        <v>2.246</v>
      </c>
      <c r="H267" s="93">
        <f t="shared" si="4"/>
        <v>0</v>
      </c>
    </row>
    <row r="268" spans="1:8">
      <c r="A268" s="85" t="s">
        <v>892</v>
      </c>
      <c r="B268" s="136" t="s">
        <v>114</v>
      </c>
      <c r="C268" s="137" t="s">
        <v>893</v>
      </c>
      <c r="D268" s="138" t="s">
        <v>894</v>
      </c>
      <c r="E268" s="139" t="s">
        <v>117</v>
      </c>
      <c r="F268" s="140">
        <v>0</v>
      </c>
      <c r="G268" s="140"/>
      <c r="H268" s="141">
        <f t="shared" si="4"/>
        <v>0</v>
      </c>
    </row>
    <row r="269" spans="1:8" ht="16" thickBot="1">
      <c r="A269" s="85" t="s">
        <v>895</v>
      </c>
      <c r="B269" s="142" t="s">
        <v>114</v>
      </c>
      <c r="C269" s="143" t="s">
        <v>896</v>
      </c>
      <c r="D269" s="144" t="s">
        <v>897</v>
      </c>
      <c r="E269" s="145" t="s">
        <v>117</v>
      </c>
      <c r="F269" s="146">
        <v>0</v>
      </c>
      <c r="G269" s="146"/>
      <c r="H269" s="147">
        <f t="shared" si="4"/>
        <v>0</v>
      </c>
    </row>
    <row r="270" spans="1:8" hidden="1">
      <c r="A270" s="72" t="s">
        <v>898</v>
      </c>
      <c r="B270" s="109" t="s">
        <v>114</v>
      </c>
      <c r="C270" s="110" t="s">
        <v>899</v>
      </c>
      <c r="D270" s="111" t="s">
        <v>900</v>
      </c>
      <c r="E270" s="112" t="s">
        <v>117</v>
      </c>
      <c r="F270" s="113"/>
      <c r="G270" s="113">
        <v>318230.95699999999</v>
      </c>
      <c r="H270" s="113">
        <f t="shared" si="4"/>
        <v>0</v>
      </c>
    </row>
    <row r="271" spans="1:8" hidden="1">
      <c r="A271" s="72" t="s">
        <v>901</v>
      </c>
      <c r="B271" s="72" t="s">
        <v>114</v>
      </c>
      <c r="C271" s="73" t="s">
        <v>902</v>
      </c>
      <c r="D271" s="74" t="s">
        <v>903</v>
      </c>
      <c r="E271" s="75" t="s">
        <v>30</v>
      </c>
      <c r="F271" s="76"/>
      <c r="G271" s="76">
        <v>3003.828</v>
      </c>
      <c r="H271" s="76">
        <f t="shared" si="4"/>
        <v>0</v>
      </c>
    </row>
    <row r="272" spans="1:8" hidden="1">
      <c r="A272" s="72" t="s">
        <v>904</v>
      </c>
      <c r="B272" s="94" t="s">
        <v>114</v>
      </c>
      <c r="C272" s="95" t="s">
        <v>905</v>
      </c>
      <c r="D272" s="96" t="s">
        <v>906</v>
      </c>
      <c r="E272" s="97" t="s">
        <v>30</v>
      </c>
      <c r="F272" s="98"/>
      <c r="G272" s="98">
        <v>420.42500000000001</v>
      </c>
      <c r="H272" s="98">
        <f t="shared" si="4"/>
        <v>0</v>
      </c>
    </row>
    <row r="273" spans="1:8" ht="16" thickBot="1">
      <c r="A273" s="85" t="s">
        <v>907</v>
      </c>
      <c r="B273" s="130" t="s">
        <v>114</v>
      </c>
      <c r="C273" s="131" t="s">
        <v>908</v>
      </c>
      <c r="D273" s="132" t="s">
        <v>909</v>
      </c>
      <c r="E273" s="133" t="s">
        <v>30</v>
      </c>
      <c r="F273" s="134">
        <v>0</v>
      </c>
      <c r="G273" s="134"/>
      <c r="H273" s="135">
        <f t="shared" si="4"/>
        <v>0</v>
      </c>
    </row>
    <row r="274" spans="1:8" hidden="1">
      <c r="A274" s="67" t="s">
        <v>910</v>
      </c>
      <c r="B274" s="114" t="s">
        <v>60</v>
      </c>
      <c r="C274" s="115" t="s">
        <v>911</v>
      </c>
      <c r="D274" s="116" t="s">
        <v>912</v>
      </c>
      <c r="E274" s="117" t="s">
        <v>913</v>
      </c>
      <c r="F274" s="118"/>
      <c r="G274" s="118">
        <v>13.387</v>
      </c>
      <c r="H274" s="118">
        <f t="shared" si="4"/>
        <v>0</v>
      </c>
    </row>
    <row r="275" spans="1:8" hidden="1">
      <c r="A275" s="67" t="s">
        <v>914</v>
      </c>
      <c r="B275" s="67" t="s">
        <v>60</v>
      </c>
      <c r="C275" s="68" t="s">
        <v>915</v>
      </c>
      <c r="D275" s="69" t="s">
        <v>916</v>
      </c>
      <c r="E275" s="70" t="s">
        <v>913</v>
      </c>
      <c r="F275" s="71"/>
      <c r="G275" s="71">
        <v>24.771999999999998</v>
      </c>
      <c r="H275" s="71">
        <f t="shared" si="4"/>
        <v>0</v>
      </c>
    </row>
    <row r="276" spans="1:8" hidden="1">
      <c r="A276" s="67" t="s">
        <v>917</v>
      </c>
      <c r="B276" s="89" t="s">
        <v>60</v>
      </c>
      <c r="C276" s="90" t="s">
        <v>918</v>
      </c>
      <c r="D276" s="91" t="s">
        <v>919</v>
      </c>
      <c r="E276" s="92" t="s">
        <v>913</v>
      </c>
      <c r="F276" s="93"/>
      <c r="G276" s="93">
        <v>24.771999999999998</v>
      </c>
      <c r="H276" s="93">
        <f t="shared" si="4"/>
        <v>0</v>
      </c>
    </row>
    <row r="277" spans="1:8">
      <c r="A277" s="86" t="s">
        <v>920</v>
      </c>
      <c r="B277" s="150" t="s">
        <v>60</v>
      </c>
      <c r="C277" s="151" t="s">
        <v>921</v>
      </c>
      <c r="D277" s="152" t="s">
        <v>922</v>
      </c>
      <c r="E277" s="153" t="s">
        <v>913</v>
      </c>
      <c r="F277" s="154">
        <v>100</v>
      </c>
      <c r="G277" s="154"/>
      <c r="H277" s="155">
        <f t="shared" si="4"/>
        <v>0</v>
      </c>
    </row>
    <row r="278" spans="1:8" ht="16" thickBot="1">
      <c r="A278" s="86" t="s">
        <v>923</v>
      </c>
      <c r="B278" s="156" t="s">
        <v>60</v>
      </c>
      <c r="C278" s="157" t="s">
        <v>924</v>
      </c>
      <c r="D278" s="158" t="s">
        <v>925</v>
      </c>
      <c r="E278" s="159" t="s">
        <v>913</v>
      </c>
      <c r="F278" s="160">
        <v>50</v>
      </c>
      <c r="G278" s="160"/>
      <c r="H278" s="161">
        <f t="shared" si="4"/>
        <v>0</v>
      </c>
    </row>
    <row r="279" spans="1:8" hidden="1">
      <c r="A279" s="67" t="s">
        <v>926</v>
      </c>
      <c r="B279" s="99" t="s">
        <v>60</v>
      </c>
      <c r="C279" s="100" t="s">
        <v>927</v>
      </c>
      <c r="D279" s="101" t="s">
        <v>928</v>
      </c>
      <c r="E279" s="102" t="s">
        <v>913</v>
      </c>
      <c r="F279" s="103"/>
      <c r="G279" s="103">
        <v>13.387</v>
      </c>
      <c r="H279" s="103">
        <f t="shared" si="4"/>
        <v>0</v>
      </c>
    </row>
    <row r="280" spans="1:8" ht="16" thickBot="1">
      <c r="A280" s="86" t="s">
        <v>929</v>
      </c>
      <c r="B280" s="162" t="s">
        <v>60</v>
      </c>
      <c r="C280" s="163" t="s">
        <v>930</v>
      </c>
      <c r="D280" s="164" t="s">
        <v>931</v>
      </c>
      <c r="E280" s="165" t="s">
        <v>913</v>
      </c>
      <c r="F280" s="166">
        <v>50</v>
      </c>
      <c r="G280" s="166"/>
      <c r="H280" s="167">
        <f t="shared" si="4"/>
        <v>0</v>
      </c>
    </row>
    <row r="281" spans="1:8" hidden="1">
      <c r="A281" s="67" t="s">
        <v>932</v>
      </c>
      <c r="B281" s="114" t="s">
        <v>60</v>
      </c>
      <c r="C281" s="115" t="s">
        <v>933</v>
      </c>
      <c r="D281" s="116" t="s">
        <v>934</v>
      </c>
      <c r="E281" s="117" t="s">
        <v>913</v>
      </c>
      <c r="F281" s="118"/>
      <c r="G281" s="118">
        <v>13.387</v>
      </c>
      <c r="H281" s="118">
        <f t="shared" si="4"/>
        <v>0</v>
      </c>
    </row>
    <row r="282" spans="1:8" hidden="1">
      <c r="A282" s="67" t="s">
        <v>935</v>
      </c>
      <c r="B282" s="67" t="s">
        <v>60</v>
      </c>
      <c r="C282" s="68" t="s">
        <v>936</v>
      </c>
      <c r="D282" s="69" t="s">
        <v>937</v>
      </c>
      <c r="E282" s="70" t="s">
        <v>913</v>
      </c>
      <c r="F282" s="71"/>
      <c r="G282" s="71">
        <v>13.387</v>
      </c>
      <c r="H282" s="71">
        <f t="shared" si="4"/>
        <v>0</v>
      </c>
    </row>
    <row r="283" spans="1:8" hidden="1">
      <c r="A283" s="67" t="s">
        <v>938</v>
      </c>
      <c r="B283" s="67" t="s">
        <v>60</v>
      </c>
      <c r="C283" s="68" t="s">
        <v>939</v>
      </c>
      <c r="D283" s="69" t="s">
        <v>940</v>
      </c>
      <c r="E283" s="70" t="s">
        <v>913</v>
      </c>
      <c r="F283" s="71"/>
      <c r="G283" s="71">
        <v>13.387</v>
      </c>
      <c r="H283" s="71">
        <f t="shared" si="4"/>
        <v>0</v>
      </c>
    </row>
    <row r="284" spans="1:8" hidden="1">
      <c r="A284" s="72" t="s">
        <v>941</v>
      </c>
      <c r="B284" s="72" t="s">
        <v>114</v>
      </c>
      <c r="C284" s="73" t="s">
        <v>942</v>
      </c>
      <c r="D284" s="74" t="s">
        <v>943</v>
      </c>
      <c r="E284" s="75" t="s">
        <v>76</v>
      </c>
      <c r="F284" s="76"/>
      <c r="G284" s="76">
        <v>508.93599999999998</v>
      </c>
      <c r="H284" s="76">
        <f t="shared" si="4"/>
        <v>0</v>
      </c>
    </row>
    <row r="285" spans="1:8" hidden="1">
      <c r="A285" s="72" t="s">
        <v>944</v>
      </c>
      <c r="B285" s="72" t="s">
        <v>114</v>
      </c>
      <c r="C285" s="73" t="s">
        <v>945</v>
      </c>
      <c r="D285" s="74" t="s">
        <v>946</v>
      </c>
      <c r="E285" s="75" t="s">
        <v>76</v>
      </c>
      <c r="F285" s="76"/>
      <c r="G285" s="76">
        <v>1182.114</v>
      </c>
      <c r="H285" s="76">
        <f t="shared" si="4"/>
        <v>0</v>
      </c>
    </row>
    <row r="286" spans="1:8" ht="26" hidden="1">
      <c r="A286" s="72" t="s">
        <v>947</v>
      </c>
      <c r="B286" s="72" t="s">
        <v>114</v>
      </c>
      <c r="C286" s="73" t="s">
        <v>948</v>
      </c>
      <c r="D286" s="74" t="s">
        <v>949</v>
      </c>
      <c r="E286" s="75" t="s">
        <v>76</v>
      </c>
      <c r="F286" s="76"/>
      <c r="G286" s="76">
        <v>1610.14</v>
      </c>
      <c r="H286" s="76">
        <f t="shared" si="4"/>
        <v>0</v>
      </c>
    </row>
    <row r="287" spans="1:8" hidden="1">
      <c r="A287" s="67" t="s">
        <v>950</v>
      </c>
      <c r="B287" s="67" t="s">
        <v>60</v>
      </c>
      <c r="C287" s="68" t="s">
        <v>951</v>
      </c>
      <c r="D287" s="69" t="s">
        <v>952</v>
      </c>
      <c r="E287" s="70" t="s">
        <v>913</v>
      </c>
      <c r="F287" s="71"/>
      <c r="G287" s="71">
        <v>13.387</v>
      </c>
      <c r="H287" s="71">
        <f t="shared" si="4"/>
        <v>0</v>
      </c>
    </row>
    <row r="288" spans="1:8" hidden="1">
      <c r="A288" s="67" t="s">
        <v>953</v>
      </c>
      <c r="B288" s="67" t="s">
        <v>60</v>
      </c>
      <c r="C288" s="68" t="s">
        <v>954</v>
      </c>
      <c r="D288" s="69" t="s">
        <v>955</v>
      </c>
      <c r="E288" s="70" t="s">
        <v>913</v>
      </c>
      <c r="F288" s="71"/>
      <c r="G288" s="71">
        <v>19.914999999999999</v>
      </c>
      <c r="H288" s="71">
        <f t="shared" si="4"/>
        <v>0</v>
      </c>
    </row>
    <row r="289" spans="1:8" hidden="1">
      <c r="A289" s="67" t="s">
        <v>956</v>
      </c>
      <c r="B289" s="67" t="s">
        <v>60</v>
      </c>
      <c r="C289" s="68" t="s">
        <v>957</v>
      </c>
      <c r="D289" s="69" t="s">
        <v>958</v>
      </c>
      <c r="E289" s="70" t="s">
        <v>913</v>
      </c>
      <c r="F289" s="71"/>
      <c r="G289" s="71">
        <v>28.489000000000001</v>
      </c>
      <c r="H289" s="71">
        <f t="shared" si="4"/>
        <v>0</v>
      </c>
    </row>
    <row r="290" spans="1:8" hidden="1">
      <c r="A290" s="67" t="s">
        <v>959</v>
      </c>
      <c r="B290" s="89" t="s">
        <v>60</v>
      </c>
      <c r="C290" s="90" t="s">
        <v>960</v>
      </c>
      <c r="D290" s="91" t="s">
        <v>961</v>
      </c>
      <c r="E290" s="92" t="s">
        <v>913</v>
      </c>
      <c r="F290" s="93"/>
      <c r="G290" s="93">
        <v>28.489000000000001</v>
      </c>
      <c r="H290" s="93">
        <f t="shared" si="4"/>
        <v>0</v>
      </c>
    </row>
    <row r="291" spans="1:8">
      <c r="A291" s="86" t="s">
        <v>962</v>
      </c>
      <c r="B291" s="150" t="s">
        <v>60</v>
      </c>
      <c r="C291" s="151" t="s">
        <v>963</v>
      </c>
      <c r="D291" s="152" t="s">
        <v>964</v>
      </c>
      <c r="E291" s="153" t="s">
        <v>913</v>
      </c>
      <c r="F291" s="154">
        <v>50</v>
      </c>
      <c r="G291" s="154"/>
      <c r="H291" s="155">
        <f t="shared" si="4"/>
        <v>0</v>
      </c>
    </row>
    <row r="292" spans="1:8" ht="16" thickBot="1">
      <c r="A292" s="86" t="s">
        <v>965</v>
      </c>
      <c r="B292" s="156" t="s">
        <v>60</v>
      </c>
      <c r="C292" s="157" t="s">
        <v>966</v>
      </c>
      <c r="D292" s="158" t="s">
        <v>967</v>
      </c>
      <c r="E292" s="159" t="s">
        <v>913</v>
      </c>
      <c r="F292" s="160">
        <v>50</v>
      </c>
      <c r="G292" s="160"/>
      <c r="H292" s="161">
        <f t="shared" si="4"/>
        <v>0</v>
      </c>
    </row>
    <row r="293" spans="1:8" hidden="1">
      <c r="A293" s="60"/>
      <c r="B293" s="62" t="s">
        <v>55</v>
      </c>
      <c r="C293" s="65" t="s">
        <v>968</v>
      </c>
      <c r="D293" s="65" t="s">
        <v>969</v>
      </c>
      <c r="E293" s="60"/>
      <c r="F293" s="60"/>
      <c r="G293" s="60"/>
      <c r="H293" s="66">
        <f>BI293</f>
        <v>0</v>
      </c>
    </row>
    <row r="294" spans="1:8" hidden="1">
      <c r="A294" s="72" t="s">
        <v>970</v>
      </c>
      <c r="B294" s="72" t="s">
        <v>114</v>
      </c>
      <c r="C294" s="73" t="s">
        <v>971</v>
      </c>
      <c r="D294" s="74" t="s">
        <v>972</v>
      </c>
      <c r="E294" s="75" t="s">
        <v>98</v>
      </c>
      <c r="F294" s="76"/>
      <c r="G294" s="76">
        <v>1.62</v>
      </c>
      <c r="H294" s="76">
        <f t="shared" ref="H294:H302" si="5">ROUND(G294*F294,3)</f>
        <v>0</v>
      </c>
    </row>
    <row r="295" spans="1:8" hidden="1">
      <c r="A295" s="67" t="s">
        <v>973</v>
      </c>
      <c r="B295" s="67" t="s">
        <v>60</v>
      </c>
      <c r="C295" s="68" t="s">
        <v>974</v>
      </c>
      <c r="D295" s="69" t="s">
        <v>975</v>
      </c>
      <c r="E295" s="70" t="s">
        <v>98</v>
      </c>
      <c r="F295" s="71"/>
      <c r="G295" s="71">
        <v>0.67</v>
      </c>
      <c r="H295" s="71">
        <f t="shared" si="5"/>
        <v>0</v>
      </c>
    </row>
    <row r="296" spans="1:8" hidden="1">
      <c r="A296" s="67" t="s">
        <v>976</v>
      </c>
      <c r="B296" s="67" t="s">
        <v>60</v>
      </c>
      <c r="C296" s="68" t="s">
        <v>977</v>
      </c>
      <c r="D296" s="69" t="s">
        <v>978</v>
      </c>
      <c r="E296" s="70" t="s">
        <v>98</v>
      </c>
      <c r="F296" s="71"/>
      <c r="G296" s="71">
        <v>0.67</v>
      </c>
      <c r="H296" s="71">
        <f t="shared" si="5"/>
        <v>0</v>
      </c>
    </row>
    <row r="297" spans="1:8" hidden="1">
      <c r="A297" s="67" t="s">
        <v>979</v>
      </c>
      <c r="B297" s="67" t="s">
        <v>60</v>
      </c>
      <c r="C297" s="68" t="s">
        <v>980</v>
      </c>
      <c r="D297" s="69" t="s">
        <v>981</v>
      </c>
      <c r="E297" s="70" t="s">
        <v>98</v>
      </c>
      <c r="F297" s="71"/>
      <c r="G297" s="71">
        <v>0.49</v>
      </c>
      <c r="H297" s="71">
        <f t="shared" si="5"/>
        <v>0</v>
      </c>
    </row>
    <row r="298" spans="1:8" hidden="1">
      <c r="A298" s="67" t="s">
        <v>982</v>
      </c>
      <c r="B298" s="67" t="s">
        <v>60</v>
      </c>
      <c r="C298" s="68" t="s">
        <v>983</v>
      </c>
      <c r="D298" s="69" t="s">
        <v>984</v>
      </c>
      <c r="E298" s="70" t="s">
        <v>98</v>
      </c>
      <c r="F298" s="71"/>
      <c r="G298" s="71">
        <v>56</v>
      </c>
      <c r="H298" s="71">
        <f t="shared" si="5"/>
        <v>0</v>
      </c>
    </row>
    <row r="299" spans="1:8" hidden="1">
      <c r="A299" s="67" t="s">
        <v>985</v>
      </c>
      <c r="B299" s="67" t="s">
        <v>60</v>
      </c>
      <c r="C299" s="68" t="s">
        <v>986</v>
      </c>
      <c r="D299" s="69" t="s">
        <v>987</v>
      </c>
      <c r="E299" s="70" t="s">
        <v>98</v>
      </c>
      <c r="F299" s="71"/>
      <c r="G299" s="71">
        <v>6.4</v>
      </c>
      <c r="H299" s="71">
        <f t="shared" si="5"/>
        <v>0</v>
      </c>
    </row>
    <row r="300" spans="1:8" hidden="1">
      <c r="A300" s="67" t="s">
        <v>988</v>
      </c>
      <c r="B300" s="67" t="s">
        <v>60</v>
      </c>
      <c r="C300" s="68" t="s">
        <v>989</v>
      </c>
      <c r="D300" s="69" t="s">
        <v>990</v>
      </c>
      <c r="E300" s="70" t="s">
        <v>98</v>
      </c>
      <c r="F300" s="71"/>
      <c r="G300" s="71">
        <v>3.23</v>
      </c>
      <c r="H300" s="71">
        <f t="shared" si="5"/>
        <v>0</v>
      </c>
    </row>
    <row r="301" spans="1:8" hidden="1">
      <c r="A301" s="67" t="s">
        <v>991</v>
      </c>
      <c r="B301" s="67" t="s">
        <v>60</v>
      </c>
      <c r="C301" s="68" t="s">
        <v>992</v>
      </c>
      <c r="D301" s="69" t="s">
        <v>993</v>
      </c>
      <c r="E301" s="70" t="s">
        <v>98</v>
      </c>
      <c r="F301" s="71"/>
      <c r="G301" s="71">
        <v>5.46</v>
      </c>
      <c r="H301" s="71">
        <f t="shared" si="5"/>
        <v>0</v>
      </c>
    </row>
    <row r="302" spans="1:8" hidden="1">
      <c r="A302" s="67" t="s">
        <v>994</v>
      </c>
      <c r="B302" s="67" t="s">
        <v>60</v>
      </c>
      <c r="C302" s="68" t="s">
        <v>995</v>
      </c>
      <c r="D302" s="69" t="s">
        <v>996</v>
      </c>
      <c r="E302" s="70" t="s">
        <v>98</v>
      </c>
      <c r="F302" s="71"/>
      <c r="G302" s="71">
        <v>6.99</v>
      </c>
      <c r="H302" s="71">
        <f t="shared" si="5"/>
        <v>0</v>
      </c>
    </row>
    <row r="303" spans="1:8" hidden="1">
      <c r="A303" s="60"/>
      <c r="B303" s="62" t="s">
        <v>55</v>
      </c>
      <c r="C303" s="65" t="s">
        <v>997</v>
      </c>
      <c r="D303" s="65" t="s">
        <v>998</v>
      </c>
      <c r="E303" s="60"/>
      <c r="F303" s="60"/>
      <c r="G303" s="60"/>
      <c r="H303" s="66">
        <f>SUM(H304:H334)</f>
        <v>0</v>
      </c>
    </row>
    <row r="304" spans="1:8" hidden="1">
      <c r="A304" s="67" t="s">
        <v>999</v>
      </c>
      <c r="B304" s="67" t="s">
        <v>60</v>
      </c>
      <c r="C304" s="68" t="s">
        <v>1000</v>
      </c>
      <c r="D304" s="69" t="s">
        <v>1001</v>
      </c>
      <c r="E304" s="70" t="s">
        <v>1002</v>
      </c>
      <c r="F304" s="71"/>
      <c r="G304" s="71">
        <v>88.75</v>
      </c>
      <c r="H304" s="71">
        <f t="shared" ref="H304:H334" si="6">ROUND(G304*F304,3)</f>
        <v>0</v>
      </c>
    </row>
    <row r="305" spans="1:8" hidden="1">
      <c r="A305" s="67" t="s">
        <v>1003</v>
      </c>
      <c r="B305" s="67" t="s">
        <v>60</v>
      </c>
      <c r="C305" s="68" t="s">
        <v>1004</v>
      </c>
      <c r="D305" s="69" t="s">
        <v>1005</v>
      </c>
      <c r="E305" s="70" t="s">
        <v>63</v>
      </c>
      <c r="F305" s="71"/>
      <c r="G305" s="71">
        <v>56.62</v>
      </c>
      <c r="H305" s="71">
        <f t="shared" si="6"/>
        <v>0</v>
      </c>
    </row>
    <row r="306" spans="1:8" hidden="1">
      <c r="A306" s="67" t="s">
        <v>1006</v>
      </c>
      <c r="B306" s="67" t="s">
        <v>60</v>
      </c>
      <c r="C306" s="68" t="s">
        <v>1007</v>
      </c>
      <c r="D306" s="69" t="s">
        <v>1008</v>
      </c>
      <c r="E306" s="70" t="s">
        <v>63</v>
      </c>
      <c r="F306" s="71"/>
      <c r="G306" s="71">
        <v>47.18</v>
      </c>
      <c r="H306" s="71">
        <f t="shared" si="6"/>
        <v>0</v>
      </c>
    </row>
    <row r="307" spans="1:8" hidden="1">
      <c r="A307" s="67" t="s">
        <v>1009</v>
      </c>
      <c r="B307" s="67" t="s">
        <v>60</v>
      </c>
      <c r="C307" s="68" t="s">
        <v>1010</v>
      </c>
      <c r="D307" s="69" t="s">
        <v>1011</v>
      </c>
      <c r="E307" s="70" t="s">
        <v>63</v>
      </c>
      <c r="F307" s="71"/>
      <c r="G307" s="71">
        <v>37.770000000000003</v>
      </c>
      <c r="H307" s="71">
        <f t="shared" si="6"/>
        <v>0</v>
      </c>
    </row>
    <row r="308" spans="1:8" hidden="1">
      <c r="A308" s="67" t="s">
        <v>1012</v>
      </c>
      <c r="B308" s="67" t="s">
        <v>60</v>
      </c>
      <c r="C308" s="68" t="s">
        <v>1013</v>
      </c>
      <c r="D308" s="69" t="s">
        <v>1014</v>
      </c>
      <c r="E308" s="70" t="s">
        <v>63</v>
      </c>
      <c r="F308" s="71"/>
      <c r="G308" s="71">
        <v>47.2</v>
      </c>
      <c r="H308" s="71">
        <f t="shared" si="6"/>
        <v>0</v>
      </c>
    </row>
    <row r="309" spans="1:8" hidden="1">
      <c r="A309" s="67" t="s">
        <v>1015</v>
      </c>
      <c r="B309" s="67" t="s">
        <v>60</v>
      </c>
      <c r="C309" s="68" t="s">
        <v>1016</v>
      </c>
      <c r="D309" s="69" t="s">
        <v>1017</v>
      </c>
      <c r="E309" s="70" t="s">
        <v>98</v>
      </c>
      <c r="F309" s="71"/>
      <c r="G309" s="71">
        <v>111.5</v>
      </c>
      <c r="H309" s="71">
        <f t="shared" si="6"/>
        <v>0</v>
      </c>
    </row>
    <row r="310" spans="1:8" hidden="1">
      <c r="A310" s="67" t="s">
        <v>1018</v>
      </c>
      <c r="B310" s="67" t="s">
        <v>60</v>
      </c>
      <c r="C310" s="68" t="s">
        <v>1019</v>
      </c>
      <c r="D310" s="69" t="s">
        <v>1020</v>
      </c>
      <c r="E310" s="70" t="s">
        <v>63</v>
      </c>
      <c r="F310" s="71"/>
      <c r="G310" s="71">
        <v>47.6</v>
      </c>
      <c r="H310" s="71">
        <f t="shared" si="6"/>
        <v>0</v>
      </c>
    </row>
    <row r="311" spans="1:8" hidden="1">
      <c r="A311" s="67" t="s">
        <v>1021</v>
      </c>
      <c r="B311" s="67" t="s">
        <v>60</v>
      </c>
      <c r="C311" s="68" t="s">
        <v>1022</v>
      </c>
      <c r="D311" s="69" t="s">
        <v>1023</v>
      </c>
      <c r="E311" s="70" t="s">
        <v>63</v>
      </c>
      <c r="F311" s="71"/>
      <c r="G311" s="71">
        <v>145.63999999999999</v>
      </c>
      <c r="H311" s="71">
        <f t="shared" si="6"/>
        <v>0</v>
      </c>
    </row>
    <row r="312" spans="1:8" hidden="1">
      <c r="A312" s="67" t="s">
        <v>1024</v>
      </c>
      <c r="B312" s="67" t="s">
        <v>60</v>
      </c>
      <c r="C312" s="68" t="s">
        <v>1025</v>
      </c>
      <c r="D312" s="69" t="s">
        <v>1026</v>
      </c>
      <c r="E312" s="70" t="s">
        <v>63</v>
      </c>
      <c r="F312" s="71"/>
      <c r="G312" s="71">
        <v>159.9</v>
      </c>
      <c r="H312" s="71">
        <f t="shared" si="6"/>
        <v>0</v>
      </c>
    </row>
    <row r="313" spans="1:8" hidden="1">
      <c r="A313" s="67" t="s">
        <v>1027</v>
      </c>
      <c r="B313" s="67" t="s">
        <v>60</v>
      </c>
      <c r="C313" s="68" t="s">
        <v>1028</v>
      </c>
      <c r="D313" s="69" t="s">
        <v>1029</v>
      </c>
      <c r="E313" s="70" t="s">
        <v>63</v>
      </c>
      <c r="F313" s="71"/>
      <c r="G313" s="71">
        <v>173.46</v>
      </c>
      <c r="H313" s="71">
        <f t="shared" si="6"/>
        <v>0</v>
      </c>
    </row>
    <row r="314" spans="1:8" hidden="1">
      <c r="A314" s="67" t="s">
        <v>1030</v>
      </c>
      <c r="B314" s="89" t="s">
        <v>60</v>
      </c>
      <c r="C314" s="90" t="s">
        <v>1031</v>
      </c>
      <c r="D314" s="91" t="s">
        <v>1032</v>
      </c>
      <c r="E314" s="92" t="s">
        <v>98</v>
      </c>
      <c r="F314" s="93"/>
      <c r="G314" s="93">
        <v>15.45</v>
      </c>
      <c r="H314" s="93">
        <f t="shared" si="6"/>
        <v>0</v>
      </c>
    </row>
    <row r="315" spans="1:8" ht="16" thickBot="1">
      <c r="A315" s="86" t="s">
        <v>1033</v>
      </c>
      <c r="B315" s="162" t="s">
        <v>60</v>
      </c>
      <c r="C315" s="163" t="s">
        <v>1034</v>
      </c>
      <c r="D315" s="164" t="s">
        <v>1035</v>
      </c>
      <c r="E315" s="165" t="s">
        <v>98</v>
      </c>
      <c r="F315" s="166">
        <v>720</v>
      </c>
      <c r="G315" s="166"/>
      <c r="H315" s="167">
        <f t="shared" si="6"/>
        <v>0</v>
      </c>
    </row>
    <row r="316" spans="1:8" hidden="1">
      <c r="A316" s="67" t="s">
        <v>1036</v>
      </c>
      <c r="B316" s="114" t="s">
        <v>60</v>
      </c>
      <c r="C316" s="115" t="s">
        <v>1037</v>
      </c>
      <c r="D316" s="116" t="s">
        <v>1038</v>
      </c>
      <c r="E316" s="117" t="s">
        <v>98</v>
      </c>
      <c r="F316" s="118"/>
      <c r="G316" s="118">
        <v>31.57</v>
      </c>
      <c r="H316" s="118">
        <f t="shared" si="6"/>
        <v>0</v>
      </c>
    </row>
    <row r="317" spans="1:8" hidden="1">
      <c r="A317" s="67" t="s">
        <v>1039</v>
      </c>
      <c r="B317" s="67" t="s">
        <v>60</v>
      </c>
      <c r="C317" s="68" t="s">
        <v>1040</v>
      </c>
      <c r="D317" s="69" t="s">
        <v>1041</v>
      </c>
      <c r="E317" s="70" t="s">
        <v>117</v>
      </c>
      <c r="F317" s="71"/>
      <c r="G317" s="71">
        <v>64.819999999999993</v>
      </c>
      <c r="H317" s="71">
        <f t="shared" si="6"/>
        <v>0</v>
      </c>
    </row>
    <row r="318" spans="1:8" hidden="1">
      <c r="A318" s="67" t="s">
        <v>1042</v>
      </c>
      <c r="B318" s="67" t="s">
        <v>60</v>
      </c>
      <c r="C318" s="68" t="s">
        <v>1043</v>
      </c>
      <c r="D318" s="69" t="s">
        <v>1044</v>
      </c>
      <c r="E318" s="70" t="s">
        <v>98</v>
      </c>
      <c r="F318" s="71"/>
      <c r="G318" s="71">
        <v>7.68</v>
      </c>
      <c r="H318" s="71">
        <f t="shared" si="6"/>
        <v>0</v>
      </c>
    </row>
    <row r="319" spans="1:8" hidden="1">
      <c r="A319" s="67" t="s">
        <v>1045</v>
      </c>
      <c r="B319" s="89" t="s">
        <v>60</v>
      </c>
      <c r="C319" s="90" t="s">
        <v>1046</v>
      </c>
      <c r="D319" s="91" t="s">
        <v>1047</v>
      </c>
      <c r="E319" s="92" t="s">
        <v>98</v>
      </c>
      <c r="F319" s="93"/>
      <c r="G319" s="93">
        <v>1.98</v>
      </c>
      <c r="H319" s="93">
        <f t="shared" si="6"/>
        <v>0</v>
      </c>
    </row>
    <row r="320" spans="1:8" ht="16" thickBot="1">
      <c r="A320" s="85" t="s">
        <v>1048</v>
      </c>
      <c r="B320" s="130" t="s">
        <v>114</v>
      </c>
      <c r="C320" s="131" t="s">
        <v>1049</v>
      </c>
      <c r="D320" s="132" t="s">
        <v>1050</v>
      </c>
      <c r="E320" s="133" t="s">
        <v>76</v>
      </c>
      <c r="F320" s="134">
        <f>720*0.3*1.5*0.5</f>
        <v>162</v>
      </c>
      <c r="G320" s="134"/>
      <c r="H320" s="135">
        <f t="shared" si="6"/>
        <v>0</v>
      </c>
    </row>
    <row r="321" spans="1:8" hidden="1">
      <c r="A321" s="67" t="s">
        <v>1051</v>
      </c>
      <c r="B321" s="114" t="s">
        <v>60</v>
      </c>
      <c r="C321" s="115" t="s">
        <v>1052</v>
      </c>
      <c r="D321" s="116" t="s">
        <v>1053</v>
      </c>
      <c r="E321" s="117" t="s">
        <v>98</v>
      </c>
      <c r="F321" s="118"/>
      <c r="G321" s="118">
        <v>2.54</v>
      </c>
      <c r="H321" s="118">
        <f t="shared" si="6"/>
        <v>0</v>
      </c>
    </row>
    <row r="322" spans="1:8" hidden="1">
      <c r="A322" s="67" t="s">
        <v>1054</v>
      </c>
      <c r="B322" s="67" t="s">
        <v>60</v>
      </c>
      <c r="C322" s="68" t="s">
        <v>1055</v>
      </c>
      <c r="D322" s="69" t="s">
        <v>1056</v>
      </c>
      <c r="E322" s="70" t="s">
        <v>117</v>
      </c>
      <c r="F322" s="71"/>
      <c r="G322" s="71">
        <v>19.77</v>
      </c>
      <c r="H322" s="71">
        <f t="shared" si="6"/>
        <v>0</v>
      </c>
    </row>
    <row r="323" spans="1:8" hidden="1">
      <c r="A323" s="67" t="s">
        <v>1057</v>
      </c>
      <c r="B323" s="67" t="s">
        <v>60</v>
      </c>
      <c r="C323" s="68" t="s">
        <v>1058</v>
      </c>
      <c r="D323" s="69" t="s">
        <v>1059</v>
      </c>
      <c r="E323" s="70" t="s">
        <v>98</v>
      </c>
      <c r="F323" s="71"/>
      <c r="G323" s="71">
        <v>2.76</v>
      </c>
      <c r="H323" s="71">
        <f t="shared" si="6"/>
        <v>0</v>
      </c>
    </row>
    <row r="324" spans="1:8" hidden="1">
      <c r="A324" s="67" t="s">
        <v>1060</v>
      </c>
      <c r="B324" s="67" t="s">
        <v>60</v>
      </c>
      <c r="C324" s="68" t="s">
        <v>1061</v>
      </c>
      <c r="D324" s="69" t="s">
        <v>1062</v>
      </c>
      <c r="E324" s="70" t="s">
        <v>98</v>
      </c>
      <c r="F324" s="71"/>
      <c r="G324" s="71">
        <v>12.81</v>
      </c>
      <c r="H324" s="71">
        <f t="shared" si="6"/>
        <v>0</v>
      </c>
    </row>
    <row r="325" spans="1:8" hidden="1">
      <c r="A325" s="67" t="s">
        <v>1063</v>
      </c>
      <c r="B325" s="67" t="s">
        <v>60</v>
      </c>
      <c r="C325" s="68" t="s">
        <v>1064</v>
      </c>
      <c r="D325" s="69" t="s">
        <v>1065</v>
      </c>
      <c r="E325" s="70" t="s">
        <v>98</v>
      </c>
      <c r="F325" s="71"/>
      <c r="G325" s="71">
        <v>15.64</v>
      </c>
      <c r="H325" s="71">
        <f t="shared" si="6"/>
        <v>0</v>
      </c>
    </row>
    <row r="326" spans="1:8" hidden="1">
      <c r="A326" s="67" t="s">
        <v>1066</v>
      </c>
      <c r="B326" s="89" t="s">
        <v>60</v>
      </c>
      <c r="C326" s="90" t="s">
        <v>1067</v>
      </c>
      <c r="D326" s="91" t="s">
        <v>1068</v>
      </c>
      <c r="E326" s="92" t="s">
        <v>98</v>
      </c>
      <c r="F326" s="93"/>
      <c r="G326" s="93">
        <v>3.3</v>
      </c>
      <c r="H326" s="93">
        <f t="shared" si="6"/>
        <v>0</v>
      </c>
    </row>
    <row r="327" spans="1:8" ht="16" thickBot="1">
      <c r="A327" s="86" t="s">
        <v>1069</v>
      </c>
      <c r="B327" s="162" t="s">
        <v>60</v>
      </c>
      <c r="C327" s="163" t="s">
        <v>1070</v>
      </c>
      <c r="D327" s="164" t="s">
        <v>1071</v>
      </c>
      <c r="E327" s="165" t="s">
        <v>98</v>
      </c>
      <c r="F327" s="166">
        <v>720</v>
      </c>
      <c r="G327" s="166"/>
      <c r="H327" s="167">
        <f t="shared" si="6"/>
        <v>0</v>
      </c>
    </row>
    <row r="328" spans="1:8" hidden="1">
      <c r="A328" s="67" t="s">
        <v>1072</v>
      </c>
      <c r="B328" s="114" t="s">
        <v>60</v>
      </c>
      <c r="C328" s="115" t="s">
        <v>1073</v>
      </c>
      <c r="D328" s="116" t="s">
        <v>1074</v>
      </c>
      <c r="E328" s="117" t="s">
        <v>98</v>
      </c>
      <c r="F328" s="118"/>
      <c r="G328" s="118">
        <v>7.69</v>
      </c>
      <c r="H328" s="118">
        <f t="shared" si="6"/>
        <v>0</v>
      </c>
    </row>
    <row r="329" spans="1:8" hidden="1">
      <c r="A329" s="67" t="s">
        <v>1075</v>
      </c>
      <c r="B329" s="67" t="s">
        <v>60</v>
      </c>
      <c r="C329" s="68" t="s">
        <v>1076</v>
      </c>
      <c r="D329" s="69" t="s">
        <v>1077</v>
      </c>
      <c r="E329" s="70" t="s">
        <v>63</v>
      </c>
      <c r="F329" s="71"/>
      <c r="G329" s="71">
        <v>12.31</v>
      </c>
      <c r="H329" s="71">
        <f t="shared" si="6"/>
        <v>0</v>
      </c>
    </row>
    <row r="330" spans="1:8" hidden="1">
      <c r="A330" s="67" t="s">
        <v>1078</v>
      </c>
      <c r="B330" s="67" t="s">
        <v>60</v>
      </c>
      <c r="C330" s="68" t="s">
        <v>1079</v>
      </c>
      <c r="D330" s="69" t="s">
        <v>1080</v>
      </c>
      <c r="E330" s="70" t="s">
        <v>87</v>
      </c>
      <c r="F330" s="71"/>
      <c r="G330" s="71">
        <v>3.17</v>
      </c>
      <c r="H330" s="71">
        <f t="shared" si="6"/>
        <v>0</v>
      </c>
    </row>
    <row r="331" spans="1:8" hidden="1">
      <c r="A331" s="67" t="s">
        <v>1081</v>
      </c>
      <c r="B331" s="67" t="s">
        <v>60</v>
      </c>
      <c r="C331" s="68" t="s">
        <v>1082</v>
      </c>
      <c r="D331" s="69" t="s">
        <v>1083</v>
      </c>
      <c r="E331" s="70" t="s">
        <v>87</v>
      </c>
      <c r="F331" s="71"/>
      <c r="G331" s="71">
        <v>4.41</v>
      </c>
      <c r="H331" s="71">
        <f t="shared" si="6"/>
        <v>0</v>
      </c>
    </row>
    <row r="332" spans="1:8" hidden="1">
      <c r="A332" s="67" t="s">
        <v>1084</v>
      </c>
      <c r="B332" s="67" t="s">
        <v>60</v>
      </c>
      <c r="C332" s="68" t="s">
        <v>1085</v>
      </c>
      <c r="D332" s="69" t="s">
        <v>1086</v>
      </c>
      <c r="E332" s="70" t="s">
        <v>63</v>
      </c>
      <c r="F332" s="71"/>
      <c r="G332" s="71">
        <v>98.4</v>
      </c>
      <c r="H332" s="71">
        <f t="shared" si="6"/>
        <v>0</v>
      </c>
    </row>
    <row r="333" spans="1:8" hidden="1">
      <c r="A333" s="67" t="s">
        <v>1087</v>
      </c>
      <c r="B333" s="67" t="s">
        <v>60</v>
      </c>
      <c r="C333" s="68" t="s">
        <v>1088</v>
      </c>
      <c r="D333" s="69" t="s">
        <v>1089</v>
      </c>
      <c r="E333" s="70" t="s">
        <v>87</v>
      </c>
      <c r="F333" s="71"/>
      <c r="G333" s="71">
        <v>15.74</v>
      </c>
      <c r="H333" s="71">
        <f t="shared" si="6"/>
        <v>0</v>
      </c>
    </row>
    <row r="334" spans="1:8" hidden="1">
      <c r="A334" s="67" t="s">
        <v>1090</v>
      </c>
      <c r="B334" s="67" t="s">
        <v>60</v>
      </c>
      <c r="C334" s="68" t="s">
        <v>1091</v>
      </c>
      <c r="D334" s="69" t="s">
        <v>1092</v>
      </c>
      <c r="E334" s="70" t="s">
        <v>117</v>
      </c>
      <c r="F334" s="71"/>
      <c r="G334" s="71">
        <v>25.81</v>
      </c>
      <c r="H334" s="71">
        <f t="shared" si="6"/>
        <v>0</v>
      </c>
    </row>
    <row r="335" spans="1:8" hidden="1">
      <c r="A335" s="60"/>
      <c r="B335" s="62" t="s">
        <v>55</v>
      </c>
      <c r="C335" s="65" t="s">
        <v>1093</v>
      </c>
      <c r="D335" s="65" t="s">
        <v>1094</v>
      </c>
      <c r="E335" s="60"/>
      <c r="F335" s="60"/>
      <c r="G335" s="60"/>
      <c r="H335" s="66">
        <f>SUM(H336:H363)</f>
        <v>0</v>
      </c>
    </row>
    <row r="336" spans="1:8" hidden="1">
      <c r="A336" s="67" t="s">
        <v>1095</v>
      </c>
      <c r="B336" s="67" t="s">
        <v>60</v>
      </c>
      <c r="C336" s="68" t="s">
        <v>1096</v>
      </c>
      <c r="D336" s="69" t="s">
        <v>1097</v>
      </c>
      <c r="E336" s="70" t="s">
        <v>913</v>
      </c>
      <c r="F336" s="71"/>
      <c r="G336" s="71">
        <v>40</v>
      </c>
      <c r="H336" s="71">
        <f t="shared" ref="H336:H363" si="7">ROUND(G336*F336,3)</f>
        <v>0</v>
      </c>
    </row>
    <row r="337" spans="1:8" hidden="1">
      <c r="A337" s="67" t="s">
        <v>1098</v>
      </c>
      <c r="B337" s="67" t="s">
        <v>60</v>
      </c>
      <c r="C337" s="68" t="s">
        <v>1099</v>
      </c>
      <c r="D337" s="69" t="s">
        <v>1100</v>
      </c>
      <c r="E337" s="70" t="s">
        <v>913</v>
      </c>
      <c r="F337" s="71"/>
      <c r="G337" s="71">
        <v>7</v>
      </c>
      <c r="H337" s="71">
        <f t="shared" si="7"/>
        <v>0</v>
      </c>
    </row>
    <row r="338" spans="1:8" hidden="1">
      <c r="A338" s="67" t="s">
        <v>1101</v>
      </c>
      <c r="B338" s="67" t="s">
        <v>60</v>
      </c>
      <c r="C338" s="68" t="s">
        <v>1102</v>
      </c>
      <c r="D338" s="69" t="s">
        <v>1103</v>
      </c>
      <c r="E338" s="70" t="s">
        <v>30</v>
      </c>
      <c r="F338" s="71"/>
      <c r="G338" s="71">
        <v>16</v>
      </c>
      <c r="H338" s="71">
        <f t="shared" si="7"/>
        <v>0</v>
      </c>
    </row>
    <row r="339" spans="1:8" hidden="1">
      <c r="A339" s="67" t="s">
        <v>1104</v>
      </c>
      <c r="B339" s="67" t="s">
        <v>60</v>
      </c>
      <c r="C339" s="68" t="s">
        <v>1105</v>
      </c>
      <c r="D339" s="69" t="s">
        <v>1106</v>
      </c>
      <c r="E339" s="70" t="s">
        <v>63</v>
      </c>
      <c r="F339" s="71"/>
      <c r="G339" s="71">
        <v>115.74</v>
      </c>
      <c r="H339" s="71">
        <f t="shared" si="7"/>
        <v>0</v>
      </c>
    </row>
    <row r="340" spans="1:8" hidden="1">
      <c r="A340" s="67" t="s">
        <v>1107</v>
      </c>
      <c r="B340" s="67" t="s">
        <v>60</v>
      </c>
      <c r="C340" s="68" t="s">
        <v>1108</v>
      </c>
      <c r="D340" s="69" t="s">
        <v>1109</v>
      </c>
      <c r="E340" s="70" t="s">
        <v>63</v>
      </c>
      <c r="F340" s="71"/>
      <c r="G340" s="71">
        <v>115</v>
      </c>
      <c r="H340" s="71">
        <f t="shared" si="7"/>
        <v>0</v>
      </c>
    </row>
    <row r="341" spans="1:8" hidden="1">
      <c r="A341" s="67" t="s">
        <v>1110</v>
      </c>
      <c r="B341" s="67" t="s">
        <v>60</v>
      </c>
      <c r="C341" s="68" t="s">
        <v>1111</v>
      </c>
      <c r="D341" s="69" t="s">
        <v>1112</v>
      </c>
      <c r="E341" s="70" t="s">
        <v>63</v>
      </c>
      <c r="F341" s="71"/>
      <c r="G341" s="71">
        <v>151.43</v>
      </c>
      <c r="H341" s="71">
        <f t="shared" si="7"/>
        <v>0</v>
      </c>
    </row>
    <row r="342" spans="1:8" ht="26" hidden="1">
      <c r="A342" s="67" t="s">
        <v>1113</v>
      </c>
      <c r="B342" s="67" t="s">
        <v>60</v>
      </c>
      <c r="C342" s="68" t="s">
        <v>1114</v>
      </c>
      <c r="D342" s="69" t="s">
        <v>1115</v>
      </c>
      <c r="E342" s="70" t="s">
        <v>87</v>
      </c>
      <c r="F342" s="71"/>
      <c r="G342" s="71">
        <v>2.84</v>
      </c>
      <c r="H342" s="71">
        <f t="shared" si="7"/>
        <v>0</v>
      </c>
    </row>
    <row r="343" spans="1:8" ht="26" hidden="1">
      <c r="A343" s="67" t="s">
        <v>1116</v>
      </c>
      <c r="B343" s="67" t="s">
        <v>60</v>
      </c>
      <c r="C343" s="68" t="s">
        <v>1117</v>
      </c>
      <c r="D343" s="69" t="s">
        <v>1118</v>
      </c>
      <c r="E343" s="70" t="s">
        <v>117</v>
      </c>
      <c r="F343" s="71"/>
      <c r="G343" s="71">
        <v>167.82</v>
      </c>
      <c r="H343" s="71">
        <f t="shared" si="7"/>
        <v>0</v>
      </c>
    </row>
    <row r="344" spans="1:8" hidden="1">
      <c r="A344" s="67" t="s">
        <v>1119</v>
      </c>
      <c r="B344" s="67" t="s">
        <v>60</v>
      </c>
      <c r="C344" s="68" t="s">
        <v>1120</v>
      </c>
      <c r="D344" s="69" t="s">
        <v>1121</v>
      </c>
      <c r="E344" s="70" t="s">
        <v>63</v>
      </c>
      <c r="F344" s="71"/>
      <c r="G344" s="71">
        <v>18.28</v>
      </c>
      <c r="H344" s="71">
        <f t="shared" si="7"/>
        <v>0</v>
      </c>
    </row>
    <row r="345" spans="1:8" hidden="1">
      <c r="A345" s="67" t="s">
        <v>1122</v>
      </c>
      <c r="B345" s="67" t="s">
        <v>60</v>
      </c>
      <c r="C345" s="68" t="s">
        <v>1123</v>
      </c>
      <c r="D345" s="69" t="s">
        <v>1124</v>
      </c>
      <c r="E345" s="70" t="s">
        <v>63</v>
      </c>
      <c r="F345" s="71"/>
      <c r="G345" s="71">
        <v>43.5</v>
      </c>
      <c r="H345" s="71">
        <f t="shared" si="7"/>
        <v>0</v>
      </c>
    </row>
    <row r="346" spans="1:8" hidden="1">
      <c r="A346" s="67" t="s">
        <v>1125</v>
      </c>
      <c r="B346" s="67" t="s">
        <v>60</v>
      </c>
      <c r="C346" s="68" t="s">
        <v>1126</v>
      </c>
      <c r="D346" s="69" t="s">
        <v>1127</v>
      </c>
      <c r="E346" s="70" t="s">
        <v>63</v>
      </c>
      <c r="F346" s="71"/>
      <c r="G346" s="71">
        <v>2.59</v>
      </c>
      <c r="H346" s="71">
        <f t="shared" si="7"/>
        <v>0</v>
      </c>
    </row>
    <row r="347" spans="1:8" hidden="1">
      <c r="A347" s="67" t="s">
        <v>1128</v>
      </c>
      <c r="B347" s="67" t="s">
        <v>60</v>
      </c>
      <c r="C347" s="68" t="s">
        <v>1129</v>
      </c>
      <c r="D347" s="69" t="s">
        <v>1130</v>
      </c>
      <c r="E347" s="70" t="s">
        <v>87</v>
      </c>
      <c r="F347" s="71"/>
      <c r="G347" s="71">
        <v>4.26</v>
      </c>
      <c r="H347" s="71">
        <f t="shared" si="7"/>
        <v>0</v>
      </c>
    </row>
    <row r="348" spans="1:8" hidden="1">
      <c r="A348" s="67" t="s">
        <v>1131</v>
      </c>
      <c r="B348" s="67" t="s">
        <v>60</v>
      </c>
      <c r="C348" s="68" t="s">
        <v>1132</v>
      </c>
      <c r="D348" s="69" t="s">
        <v>1133</v>
      </c>
      <c r="E348" s="70" t="s">
        <v>87</v>
      </c>
      <c r="F348" s="71"/>
      <c r="G348" s="71">
        <v>1.41</v>
      </c>
      <c r="H348" s="71">
        <f t="shared" si="7"/>
        <v>0</v>
      </c>
    </row>
    <row r="349" spans="1:8" hidden="1">
      <c r="A349" s="67" t="s">
        <v>1134</v>
      </c>
      <c r="B349" s="67" t="s">
        <v>60</v>
      </c>
      <c r="C349" s="68" t="s">
        <v>1135</v>
      </c>
      <c r="D349" s="69" t="s">
        <v>1136</v>
      </c>
      <c r="E349" s="70" t="s">
        <v>63</v>
      </c>
      <c r="F349" s="71"/>
      <c r="G349" s="71">
        <v>2.39</v>
      </c>
      <c r="H349" s="71">
        <f t="shared" si="7"/>
        <v>0</v>
      </c>
    </row>
    <row r="350" spans="1:8" ht="26" hidden="1">
      <c r="A350" s="67" t="s">
        <v>1137</v>
      </c>
      <c r="B350" s="67" t="s">
        <v>60</v>
      </c>
      <c r="C350" s="68" t="s">
        <v>1138</v>
      </c>
      <c r="D350" s="69" t="s">
        <v>1139</v>
      </c>
      <c r="E350" s="70" t="s">
        <v>63</v>
      </c>
      <c r="F350" s="71"/>
      <c r="G350" s="71">
        <v>0.32</v>
      </c>
      <c r="H350" s="71">
        <f t="shared" si="7"/>
        <v>0</v>
      </c>
    </row>
    <row r="351" spans="1:8" hidden="1">
      <c r="A351" s="67" t="s">
        <v>1140</v>
      </c>
      <c r="B351" s="67" t="s">
        <v>60</v>
      </c>
      <c r="C351" s="68" t="s">
        <v>1141</v>
      </c>
      <c r="D351" s="69" t="s">
        <v>1142</v>
      </c>
      <c r="E351" s="70" t="s">
        <v>63</v>
      </c>
      <c r="F351" s="71"/>
      <c r="G351" s="71">
        <v>6.84</v>
      </c>
      <c r="H351" s="71">
        <f t="shared" si="7"/>
        <v>0</v>
      </c>
    </row>
    <row r="352" spans="1:8" hidden="1">
      <c r="A352" s="67" t="s">
        <v>1143</v>
      </c>
      <c r="B352" s="67" t="s">
        <v>60</v>
      </c>
      <c r="C352" s="68" t="s">
        <v>1144</v>
      </c>
      <c r="D352" s="69" t="s">
        <v>1145</v>
      </c>
      <c r="E352" s="70" t="s">
        <v>63</v>
      </c>
      <c r="F352" s="71"/>
      <c r="G352" s="71">
        <v>2.27</v>
      </c>
      <c r="H352" s="71">
        <f t="shared" si="7"/>
        <v>0</v>
      </c>
    </row>
    <row r="353" spans="1:8" ht="26" hidden="1">
      <c r="A353" s="67" t="s">
        <v>1146</v>
      </c>
      <c r="B353" s="67" t="s">
        <v>60</v>
      </c>
      <c r="C353" s="68" t="s">
        <v>1147</v>
      </c>
      <c r="D353" s="69" t="s">
        <v>1148</v>
      </c>
      <c r="E353" s="70" t="s">
        <v>63</v>
      </c>
      <c r="F353" s="71"/>
      <c r="G353" s="71">
        <v>3.75</v>
      </c>
      <c r="H353" s="71">
        <f t="shared" si="7"/>
        <v>0</v>
      </c>
    </row>
    <row r="354" spans="1:8" hidden="1">
      <c r="A354" s="67" t="s">
        <v>1149</v>
      </c>
      <c r="B354" s="67" t="s">
        <v>60</v>
      </c>
      <c r="C354" s="68" t="s">
        <v>1150</v>
      </c>
      <c r="D354" s="69" t="s">
        <v>1151</v>
      </c>
      <c r="E354" s="70" t="s">
        <v>63</v>
      </c>
      <c r="F354" s="71"/>
      <c r="G354" s="71">
        <v>2.96</v>
      </c>
      <c r="H354" s="71">
        <f t="shared" si="7"/>
        <v>0</v>
      </c>
    </row>
    <row r="355" spans="1:8" ht="26" hidden="1">
      <c r="A355" s="67" t="s">
        <v>1152</v>
      </c>
      <c r="B355" s="67" t="s">
        <v>60</v>
      </c>
      <c r="C355" s="68" t="s">
        <v>1153</v>
      </c>
      <c r="D355" s="69" t="s">
        <v>1154</v>
      </c>
      <c r="E355" s="70" t="s">
        <v>63</v>
      </c>
      <c r="F355" s="71"/>
      <c r="G355" s="71">
        <v>145.78</v>
      </c>
      <c r="H355" s="71">
        <f t="shared" si="7"/>
        <v>0</v>
      </c>
    </row>
    <row r="356" spans="1:8" ht="26" hidden="1">
      <c r="A356" s="67" t="s">
        <v>1155</v>
      </c>
      <c r="B356" s="67" t="s">
        <v>60</v>
      </c>
      <c r="C356" s="68" t="s">
        <v>1156</v>
      </c>
      <c r="D356" s="69" t="s">
        <v>1157</v>
      </c>
      <c r="E356" s="70" t="s">
        <v>63</v>
      </c>
      <c r="F356" s="71"/>
      <c r="G356" s="71">
        <v>122.09</v>
      </c>
      <c r="H356" s="71">
        <f t="shared" si="7"/>
        <v>0</v>
      </c>
    </row>
    <row r="357" spans="1:8" hidden="1">
      <c r="A357" s="67" t="s">
        <v>1158</v>
      </c>
      <c r="B357" s="67" t="s">
        <v>60</v>
      </c>
      <c r="C357" s="68" t="s">
        <v>1159</v>
      </c>
      <c r="D357" s="69" t="s">
        <v>1160</v>
      </c>
      <c r="E357" s="70" t="s">
        <v>87</v>
      </c>
      <c r="F357" s="71"/>
      <c r="G357" s="71">
        <v>19.59</v>
      </c>
      <c r="H357" s="71">
        <f t="shared" si="7"/>
        <v>0</v>
      </c>
    </row>
    <row r="358" spans="1:8" hidden="1">
      <c r="A358" s="67" t="s">
        <v>1161</v>
      </c>
      <c r="B358" s="67" t="s">
        <v>60</v>
      </c>
      <c r="C358" s="68" t="s">
        <v>1162</v>
      </c>
      <c r="D358" s="69" t="s">
        <v>1163</v>
      </c>
      <c r="E358" s="70" t="s">
        <v>87</v>
      </c>
      <c r="F358" s="71"/>
      <c r="G358" s="71">
        <v>11.41</v>
      </c>
      <c r="H358" s="71">
        <f t="shared" si="7"/>
        <v>0</v>
      </c>
    </row>
    <row r="359" spans="1:8" hidden="1">
      <c r="A359" s="67" t="s">
        <v>1164</v>
      </c>
      <c r="B359" s="67" t="s">
        <v>60</v>
      </c>
      <c r="C359" s="68" t="s">
        <v>1165</v>
      </c>
      <c r="D359" s="69" t="s">
        <v>1166</v>
      </c>
      <c r="E359" s="70" t="s">
        <v>87</v>
      </c>
      <c r="F359" s="71"/>
      <c r="G359" s="71">
        <v>1.61</v>
      </c>
      <c r="H359" s="71">
        <f t="shared" si="7"/>
        <v>0</v>
      </c>
    </row>
    <row r="360" spans="1:8" hidden="1">
      <c r="A360" s="67" t="s">
        <v>1167</v>
      </c>
      <c r="B360" s="67" t="s">
        <v>60</v>
      </c>
      <c r="C360" s="68" t="s">
        <v>1168</v>
      </c>
      <c r="D360" s="69" t="s">
        <v>1169</v>
      </c>
      <c r="E360" s="70" t="s">
        <v>76</v>
      </c>
      <c r="F360" s="71"/>
      <c r="G360" s="71">
        <v>2254.1799999999998</v>
      </c>
      <c r="H360" s="71">
        <f t="shared" si="7"/>
        <v>0</v>
      </c>
    </row>
    <row r="361" spans="1:8" ht="26" hidden="1">
      <c r="A361" s="67" t="s">
        <v>1170</v>
      </c>
      <c r="B361" s="67" t="s">
        <v>60</v>
      </c>
      <c r="C361" s="68" t="s">
        <v>1171</v>
      </c>
      <c r="D361" s="69" t="s">
        <v>1172</v>
      </c>
      <c r="E361" s="70" t="s">
        <v>87</v>
      </c>
      <c r="F361" s="71"/>
      <c r="G361" s="71">
        <v>110.38</v>
      </c>
      <c r="H361" s="71">
        <f t="shared" si="7"/>
        <v>0</v>
      </c>
    </row>
    <row r="362" spans="1:8" hidden="1">
      <c r="A362" s="67" t="s">
        <v>1173</v>
      </c>
      <c r="B362" s="89" t="s">
        <v>60</v>
      </c>
      <c r="C362" s="90" t="s">
        <v>1174</v>
      </c>
      <c r="D362" s="91" t="s">
        <v>1175</v>
      </c>
      <c r="E362" s="92" t="s">
        <v>63</v>
      </c>
      <c r="F362" s="93"/>
      <c r="G362" s="93">
        <v>62.2</v>
      </c>
      <c r="H362" s="93">
        <f t="shared" si="7"/>
        <v>0</v>
      </c>
    </row>
    <row r="363" spans="1:8" ht="16" thickBot="1">
      <c r="A363" s="86" t="s">
        <v>1176</v>
      </c>
      <c r="B363" s="162" t="s">
        <v>60</v>
      </c>
      <c r="C363" s="163" t="s">
        <v>1177</v>
      </c>
      <c r="D363" s="164" t="s">
        <v>1178</v>
      </c>
      <c r="E363" s="165" t="s">
        <v>63</v>
      </c>
      <c r="F363" s="166">
        <v>5</v>
      </c>
      <c r="G363" s="166"/>
      <c r="H363" s="167">
        <f t="shared" si="7"/>
        <v>0</v>
      </c>
    </row>
  </sheetData>
  <autoFilter ref="A1:H363" xr:uid="{D81081A2-23F7-4B74-B6BD-3ECDCB003A23}">
    <filterColumn colId="5">
      <customFilters>
        <customFilter operator="notEqual" val=" "/>
      </customFilters>
    </filterColumn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CELKEM</vt:lpstr>
      <vt:lpstr>Stavařina</vt:lpstr>
      <vt:lpstr>Kabely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Skyba Tomáš | CREAM Real Estate</dc:creator>
  <cp:lastModifiedBy>Zachar Jiří | CREAM Real Estate</cp:lastModifiedBy>
  <dcterms:created xsi:type="dcterms:W3CDTF">2025-02-21T08:46:59Z</dcterms:created>
  <dcterms:modified xsi:type="dcterms:W3CDTF">2025-02-21T13:23:31Z</dcterms:modified>
</cp:coreProperties>
</file>