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U1 - Úsek č.1" sheetId="2" r:id="rId2"/>
    <sheet name="U2 - Úsek č. 2" sheetId="3" r:id="rId3"/>
    <sheet name="IO.02 - Chodník ul. Příčná" sheetId="4" r:id="rId4"/>
    <sheet name="IO.03 - VON" sheetId="5" r:id="rId5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'U1 - Úsek č.1'!$C$127:$K$202</definedName>
    <definedName name="_xlnm.Print_Area" localSheetId="1">'U1 - Úsek č.1'!$C$4:$J$76,'U1 - Úsek č.1'!$C$82:$J$107,'U1 - Úsek č.1'!$C$113:$J$202</definedName>
    <definedName name="_xlnm.Print_Titles" localSheetId="1">'U1 - Úsek č.1'!$127:$127</definedName>
    <definedName name="_xlnm._FilterDatabase" localSheetId="2" hidden="1">'U2 - Úsek č. 2'!$C$128:$K$213</definedName>
    <definedName name="_xlnm.Print_Area" localSheetId="2">'U2 - Úsek č. 2'!$C$4:$J$76,'U2 - Úsek č. 2'!$C$82:$J$108,'U2 - Úsek č. 2'!$C$114:$J$213</definedName>
    <definedName name="_xlnm.Print_Titles" localSheetId="2">'U2 - Úsek č. 2'!$128:$128</definedName>
    <definedName name="_xlnm._FilterDatabase" localSheetId="3" hidden="1">'IO.02 - Chodník ul. Příčná'!$C$126:$K$200</definedName>
    <definedName name="_xlnm.Print_Area" localSheetId="3">'IO.02 - Chodník ul. Příčná'!$C$4:$J$76,'IO.02 - Chodník ul. Příčná'!$C$82:$J$108,'IO.02 - Chodník ul. Příčná'!$C$114:$J$200</definedName>
    <definedName name="_xlnm.Print_Titles" localSheetId="3">'IO.02 - Chodník ul. Příčná'!$126:$126</definedName>
    <definedName name="_xlnm._FilterDatabase" localSheetId="4" hidden="1">'IO.03 - VON'!$C$117:$K$123</definedName>
    <definedName name="_xlnm.Print_Area" localSheetId="4">'IO.03 - VON'!$C$4:$J$76,'IO.03 - VON'!$C$82:$J$99,'IO.03 - VON'!$C$105:$J$123</definedName>
    <definedName name="_xlnm.Print_Titles" localSheetId="4">'IO.03 - VON'!$117:$117</definedName>
  </definedNames>
  <calcPr/>
</workbook>
</file>

<file path=xl/calcChain.xml><?xml version="1.0" encoding="utf-8"?>
<calcChain xmlns="http://schemas.openxmlformats.org/spreadsheetml/2006/main">
  <c i="5" l="1" r="J37"/>
  <c r="J36"/>
  <c i="1" r="AY99"/>
  <c i="5" r="J35"/>
  <c i="1" r="AX99"/>
  <c i="5"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5"/>
  <c r="F114"/>
  <c r="F112"/>
  <c r="E110"/>
  <c r="J92"/>
  <c r="F91"/>
  <c r="F89"/>
  <c r="E87"/>
  <c r="J21"/>
  <c r="E21"/>
  <c r="J91"/>
  <c r="J20"/>
  <c r="J18"/>
  <c r="E18"/>
  <c r="F115"/>
  <c r="J17"/>
  <c r="J12"/>
  <c r="J112"/>
  <c r="E7"/>
  <c r="E108"/>
  <c i="4" r="J37"/>
  <c r="J36"/>
  <c i="1" r="AY98"/>
  <c i="4" r="J35"/>
  <c i="1" r="AX98"/>
  <c i="4"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T136"/>
  <c r="R137"/>
  <c r="R136"/>
  <c r="P137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J124"/>
  <c r="F123"/>
  <c r="F121"/>
  <c r="E119"/>
  <c r="J92"/>
  <c r="F91"/>
  <c r="F89"/>
  <c r="E87"/>
  <c r="J21"/>
  <c r="E21"/>
  <c r="J123"/>
  <c r="J20"/>
  <c r="J18"/>
  <c r="E18"/>
  <c r="F124"/>
  <c r="J17"/>
  <c r="J12"/>
  <c r="J89"/>
  <c r="E7"/>
  <c r="E85"/>
  <c i="3" r="J39"/>
  <c r="J38"/>
  <c i="1" r="AY97"/>
  <c i="3" r="J37"/>
  <c i="1" r="AX97"/>
  <c i="3" r="BI212"/>
  <c r="BH212"/>
  <c r="BG212"/>
  <c r="BF212"/>
  <c r="T212"/>
  <c r="R212"/>
  <c r="P212"/>
  <c r="BI210"/>
  <c r="BH210"/>
  <c r="BG210"/>
  <c r="BF210"/>
  <c r="T210"/>
  <c r="R210"/>
  <c r="P210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T186"/>
  <c r="R187"/>
  <c r="R186"/>
  <c r="P187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J126"/>
  <c r="F125"/>
  <c r="F123"/>
  <c r="E121"/>
  <c r="J94"/>
  <c r="F93"/>
  <c r="F91"/>
  <c r="E89"/>
  <c r="J23"/>
  <c r="E23"/>
  <c r="J125"/>
  <c r="J22"/>
  <c r="J20"/>
  <c r="E20"/>
  <c r="F126"/>
  <c r="J19"/>
  <c r="J14"/>
  <c r="J91"/>
  <c r="E7"/>
  <c r="E85"/>
  <c i="2" r="J39"/>
  <c r="J38"/>
  <c i="1" r="AY96"/>
  <c i="2" r="J37"/>
  <c i="1" r="AX96"/>
  <c i="2" r="BI201"/>
  <c r="BH201"/>
  <c r="BG201"/>
  <c r="BF201"/>
  <c r="T201"/>
  <c r="R201"/>
  <c r="P201"/>
  <c r="BI199"/>
  <c r="BH199"/>
  <c r="BG199"/>
  <c r="BF199"/>
  <c r="T199"/>
  <c r="R199"/>
  <c r="P199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J125"/>
  <c r="F124"/>
  <c r="F122"/>
  <c r="E120"/>
  <c r="J94"/>
  <c r="F93"/>
  <c r="F91"/>
  <c r="E89"/>
  <c r="J23"/>
  <c r="E23"/>
  <c r="J124"/>
  <c r="J22"/>
  <c r="J20"/>
  <c r="E20"/>
  <c r="F125"/>
  <c r="J19"/>
  <c r="J14"/>
  <c r="J122"/>
  <c r="E7"/>
  <c r="E85"/>
  <c i="1" r="L90"/>
  <c r="AM90"/>
  <c r="AM89"/>
  <c r="L89"/>
  <c r="AM87"/>
  <c r="L87"/>
  <c r="L85"/>
  <c r="L84"/>
  <c i="2" r="F39"/>
  <c r="BK165"/>
  <c r="BK143"/>
  <c r="J182"/>
  <c r="J166"/>
  <c i="3" r="BK194"/>
  <c r="J174"/>
  <c r="BK206"/>
  <c r="BK169"/>
  <c r="J148"/>
  <c r="BK184"/>
  <c r="BK152"/>
  <c r="BK195"/>
  <c r="J163"/>
  <c i="4" r="BK198"/>
  <c r="J191"/>
  <c r="BK170"/>
  <c r="J183"/>
  <c r="BK165"/>
  <c r="BK195"/>
  <c r="BK188"/>
  <c r="J156"/>
  <c r="BK133"/>
  <c r="J161"/>
  <c r="J198"/>
  <c r="BK154"/>
  <c r="BK174"/>
  <c r="J162"/>
  <c r="BK196"/>
  <c r="J173"/>
  <c r="BK149"/>
  <c r="BK186"/>
  <c i="2" r="J189"/>
  <c r="BK142"/>
  <c r="J195"/>
  <c r="J177"/>
  <c r="BK147"/>
  <c r="J193"/>
  <c r="BK171"/>
  <c r="BK144"/>
  <c r="BK177"/>
  <c i="3" r="BK204"/>
  <c r="BK167"/>
  <c r="J179"/>
  <c r="J132"/>
  <c r="J162"/>
  <c r="J161"/>
  <c r="J167"/>
  <c r="J206"/>
  <c r="BK197"/>
  <c r="J144"/>
  <c i="4" r="BK180"/>
  <c r="BK134"/>
  <c r="J146"/>
  <c r="J180"/>
  <c r="J169"/>
  <c r="J147"/>
  <c r="J186"/>
  <c r="J170"/>
  <c r="J143"/>
  <c r="BK130"/>
  <c r="BK140"/>
  <c r="J196"/>
  <c r="BK141"/>
  <c r="BK173"/>
  <c r="BK147"/>
  <c r="BK183"/>
  <c r="BK159"/>
  <c r="J134"/>
  <c i="5" r="J122"/>
  <c r="J121"/>
  <c i="2" r="BK184"/>
  <c r="BK187"/>
  <c r="J149"/>
  <c r="J131"/>
  <c r="BK195"/>
  <c r="BK178"/>
  <c r="J165"/>
  <c r="BK159"/>
  <c r="J135"/>
  <c r="BK191"/>
  <c r="BK181"/>
  <c r="J151"/>
  <c i="3" r="J150"/>
  <c r="J199"/>
  <c r="BK145"/>
  <c r="J210"/>
  <c r="BK205"/>
  <c r="BK148"/>
  <c r="J187"/>
  <c r="BK143"/>
  <c i="4" r="BK161"/>
  <c r="J130"/>
  <c r="J178"/>
  <c r="BK156"/>
  <c r="BK158"/>
  <c r="J158"/>
  <c r="BK152"/>
  <c r="J131"/>
  <c r="J164"/>
  <c r="J135"/>
  <c r="BK193"/>
  <c r="BK131"/>
  <c r="J159"/>
  <c r="BK200"/>
  <c r="BK172"/>
  <c r="J141"/>
  <c r="BK143"/>
  <c i="5" r="BK123"/>
  <c r="BK121"/>
  <c i="2" r="BK173"/>
  <c r="J183"/>
  <c r="BK151"/>
  <c r="J133"/>
  <c r="J199"/>
  <c r="J191"/>
  <c r="J175"/>
  <c r="J153"/>
  <c r="BK194"/>
  <c r="BK186"/>
  <c r="J178"/>
  <c r="BK153"/>
  <c r="J186"/>
  <c i="1" r="AS95"/>
  <c i="3" r="BK163"/>
  <c r="J205"/>
  <c r="BK183"/>
  <c r="J190"/>
  <c r="J183"/>
  <c r="J204"/>
  <c r="J178"/>
  <c r="BK134"/>
  <c i="4" r="BK178"/>
  <c r="J154"/>
  <c i="2" r="F37"/>
  <c r="BK133"/>
  <c r="J143"/>
  <c i="3" r="J185"/>
  <c r="BK174"/>
  <c r="BK210"/>
  <c r="BK156"/>
  <c r="BK150"/>
  <c r="BK162"/>
  <c r="BK212"/>
  <c r="BK202"/>
  <c r="J159"/>
  <c i="2" r="BK168"/>
  <c r="BK166"/>
  <c r="J201"/>
  <c r="BK183"/>
  <c r="J171"/>
  <c r="J144"/>
  <c r="J184"/>
  <c r="J158"/>
  <c i="3" r="BK176"/>
  <c r="BK199"/>
  <c r="BK153"/>
  <c i="4" r="J133"/>
  <c r="J199"/>
  <c r="J184"/>
  <c r="J172"/>
  <c r="J149"/>
  <c r="J152"/>
  <c r="BK166"/>
  <c r="BK137"/>
  <c r="J193"/>
  <c r="J137"/>
  <c r="J195"/>
  <c r="BK153"/>
  <c r="BK164"/>
  <c r="J157"/>
  <c r="BK191"/>
  <c r="J165"/>
  <c r="J140"/>
  <c r="BK135"/>
  <c i="5" r="BK122"/>
  <c r="J123"/>
  <c i="2" r="BK199"/>
  <c r="BK161"/>
  <c r="BK201"/>
  <c r="J181"/>
  <c r="J161"/>
  <c r="J142"/>
  <c r="BK182"/>
  <c r="J156"/>
  <c r="J187"/>
  <c r="BK158"/>
  <c i="3" r="BK191"/>
  <c r="J202"/>
  <c r="BK192"/>
  <c i="4" r="BK199"/>
  <c r="BK169"/>
  <c i="2" r="F36"/>
  <c r="BK131"/>
  <c i="3" r="J212"/>
  <c r="J181"/>
  <c r="BK189"/>
  <c r="J143"/>
  <c r="J180"/>
  <c r="J134"/>
  <c r="J136"/>
  <c r="J176"/>
  <c r="J169"/>
  <c i="4" r="BK146"/>
  <c r="BK157"/>
  <c i="2" r="J36"/>
  <c r="BK135"/>
  <c r="BK156"/>
  <c i="3" r="J189"/>
  <c r="BK138"/>
  <c r="BK161"/>
  <c r="J171"/>
  <c r="BK132"/>
  <c r="J192"/>
  <c r="BK185"/>
  <c r="BK178"/>
  <c r="BK179"/>
  <c i="4" r="J200"/>
  <c r="J166"/>
  <c i="2" r="F38"/>
  <c r="J159"/>
  <c r="BK137"/>
  <c r="J179"/>
  <c i="3" r="J197"/>
  <c r="BK180"/>
  <c r="J191"/>
  <c r="J184"/>
  <c r="J145"/>
  <c r="BK190"/>
  <c r="BK159"/>
  <c r="J194"/>
  <c r="J153"/>
  <c i="4" r="J188"/>
  <c r="J174"/>
  <c r="J153"/>
  <c i="2" r="BK193"/>
  <c r="BK179"/>
  <c r="J137"/>
  <c r="J194"/>
  <c r="J173"/>
  <c r="BK149"/>
  <c r="BK189"/>
  <c r="J168"/>
  <c r="J147"/>
  <c r="BK175"/>
  <c i="3" r="J195"/>
  <c r="BK144"/>
  <c r="BK171"/>
  <c r="BK181"/>
  <c r="J138"/>
  <c r="BK187"/>
  <c r="J152"/>
  <c r="BK136"/>
  <c r="J156"/>
  <c i="4" r="BK184"/>
  <c r="BK162"/>
  <c i="2" l="1" r="BK155"/>
  <c r="J155"/>
  <c r="J101"/>
  <c r="P188"/>
  <c r="T130"/>
  <c r="BK188"/>
  <c r="J188"/>
  <c r="J104"/>
  <c i="3" r="R196"/>
  <c i="2" r="P130"/>
  <c r="P185"/>
  <c i="3" r="T131"/>
  <c r="P193"/>
  <c i="2" r="BK130"/>
  <c r="J130"/>
  <c r="J100"/>
  <c r="T188"/>
  <c i="3" r="BK196"/>
  <c r="J196"/>
  <c r="J105"/>
  <c i="2" r="R155"/>
  <c r="R188"/>
  <c i="3" r="P131"/>
  <c r="T193"/>
  <c i="2" r="P180"/>
  <c r="T198"/>
  <c r="T197"/>
  <c i="3" r="R131"/>
  <c r="R188"/>
  <c r="T209"/>
  <c r="T208"/>
  <c i="2" r="R180"/>
  <c r="R198"/>
  <c r="R197"/>
  <c r="P155"/>
  <c r="BK185"/>
  <c r="J185"/>
  <c r="J103"/>
  <c i="3" r="T155"/>
  <c r="P196"/>
  <c i="2" r="T155"/>
  <c r="R185"/>
  <c r="BK198"/>
  <c r="BK197"/>
  <c r="J197"/>
  <c r="J105"/>
  <c i="3" r="R155"/>
  <c r="BK188"/>
  <c r="J188"/>
  <c r="J103"/>
  <c r="BK193"/>
  <c r="J193"/>
  <c r="J104"/>
  <c r="BK209"/>
  <c r="BK208"/>
  <c r="J208"/>
  <c r="J106"/>
  <c r="BK131"/>
  <c r="J131"/>
  <c r="J100"/>
  <c r="P188"/>
  <c r="P209"/>
  <c r="P208"/>
  <c i="2" r="T180"/>
  <c i="3" r="P155"/>
  <c r="T196"/>
  <c i="2" r="R130"/>
  <c r="R129"/>
  <c r="R128"/>
  <c r="BK180"/>
  <c r="J180"/>
  <c r="J102"/>
  <c r="T185"/>
  <c r="P198"/>
  <c r="P197"/>
  <c i="3" r="BK155"/>
  <c r="J155"/>
  <c r="J101"/>
  <c r="T188"/>
  <c r="R193"/>
  <c r="R209"/>
  <c r="R208"/>
  <c i="4" r="BK129"/>
  <c r="J129"/>
  <c r="J98"/>
  <c r="P129"/>
  <c r="R129"/>
  <c r="T129"/>
  <c r="BK139"/>
  <c r="J139"/>
  <c r="J100"/>
  <c r="P139"/>
  <c r="R139"/>
  <c r="R128"/>
  <c r="T139"/>
  <c r="BK155"/>
  <c r="J155"/>
  <c r="J101"/>
  <c r="P155"/>
  <c r="R155"/>
  <c r="T155"/>
  <c r="BK160"/>
  <c r="J160"/>
  <c r="J102"/>
  <c r="P160"/>
  <c r="R160"/>
  <c r="T160"/>
  <c r="BK163"/>
  <c r="J163"/>
  <c r="J103"/>
  <c r="P163"/>
  <c r="R163"/>
  <c r="T163"/>
  <c r="BK168"/>
  <c r="J168"/>
  <c r="J104"/>
  <c r="P168"/>
  <c r="R168"/>
  <c r="T168"/>
  <c r="BK177"/>
  <c r="BK176"/>
  <c r="J176"/>
  <c r="J105"/>
  <c r="P177"/>
  <c r="P176"/>
  <c r="R177"/>
  <c r="R176"/>
  <c r="T177"/>
  <c r="T176"/>
  <c r="BK182"/>
  <c r="J182"/>
  <c r="J107"/>
  <c r="P182"/>
  <c r="R182"/>
  <c r="T182"/>
  <c i="5" r="BK120"/>
  <c r="J120"/>
  <c r="J98"/>
  <c r="P120"/>
  <c r="P119"/>
  <c r="P118"/>
  <c i="1" r="AU99"/>
  <c i="5" r="R120"/>
  <c r="R119"/>
  <c r="R118"/>
  <c r="T120"/>
  <c r="T119"/>
  <c r="T118"/>
  <c i="3" r="BK186"/>
  <c r="J186"/>
  <c r="J102"/>
  <c i="4" r="BK136"/>
  <c r="J136"/>
  <c r="J99"/>
  <c r="J177"/>
  <c r="J106"/>
  <c i="5" r="J89"/>
  <c r="E85"/>
  <c i="4" r="BK128"/>
  <c r="J128"/>
  <c r="J97"/>
  <c i="5" r="F92"/>
  <c r="BE122"/>
  <c r="BE123"/>
  <c r="J114"/>
  <c r="BE121"/>
  <c i="4" r="BE130"/>
  <c r="BE157"/>
  <c r="BE191"/>
  <c r="F92"/>
  <c r="E117"/>
  <c r="BE147"/>
  <c r="BE156"/>
  <c r="BE169"/>
  <c r="BE180"/>
  <c i="3" r="J209"/>
  <c r="J107"/>
  <c i="4" r="BE131"/>
  <c r="BE133"/>
  <c r="BE149"/>
  <c r="BE165"/>
  <c r="BE178"/>
  <c r="BE188"/>
  <c r="BE161"/>
  <c r="BE158"/>
  <c r="BE195"/>
  <c r="BE199"/>
  <c r="BE198"/>
  <c r="J121"/>
  <c r="BE153"/>
  <c r="BE154"/>
  <c r="BE146"/>
  <c r="BE159"/>
  <c r="BE140"/>
  <c r="BE143"/>
  <c r="BE162"/>
  <c r="BE166"/>
  <c r="BE170"/>
  <c r="BE174"/>
  <c r="BE183"/>
  <c r="BE184"/>
  <c r="BE137"/>
  <c r="BE152"/>
  <c r="BE172"/>
  <c r="J91"/>
  <c r="BE135"/>
  <c r="BE141"/>
  <c r="BE164"/>
  <c r="BE173"/>
  <c r="BE186"/>
  <c r="BE134"/>
  <c r="BE193"/>
  <c r="BE196"/>
  <c r="BE200"/>
  <c i="3" r="J123"/>
  <c r="BE148"/>
  <c r="BE167"/>
  <c r="BE183"/>
  <c r="BE152"/>
  <c r="BE153"/>
  <c r="BE161"/>
  <c r="BE187"/>
  <c r="BE191"/>
  <c i="2" r="J198"/>
  <c r="J106"/>
  <c i="3" r="BE181"/>
  <c r="BE194"/>
  <c r="BE202"/>
  <c r="BE212"/>
  <c r="F94"/>
  <c r="BE162"/>
  <c r="BE184"/>
  <c r="BE190"/>
  <c r="BE195"/>
  <c i="2" r="BK129"/>
  <c r="BK128"/>
  <c r="J128"/>
  <c i="3" r="BE136"/>
  <c r="BE169"/>
  <c r="BE171"/>
  <c r="BE178"/>
  <c r="BE189"/>
  <c r="BE132"/>
  <c r="BE138"/>
  <c r="BE192"/>
  <c r="BE204"/>
  <c r="BE210"/>
  <c r="E117"/>
  <c r="BE134"/>
  <c r="BE143"/>
  <c r="BE144"/>
  <c r="BE145"/>
  <c r="BE150"/>
  <c r="BE174"/>
  <c r="BE185"/>
  <c r="BE197"/>
  <c r="BE205"/>
  <c r="BE163"/>
  <c r="J93"/>
  <c r="BE156"/>
  <c r="BE180"/>
  <c r="BE199"/>
  <c r="BE159"/>
  <c r="BE176"/>
  <c r="BE179"/>
  <c r="BE206"/>
  <c i="2" r="J91"/>
  <c r="BE137"/>
  <c r="BE178"/>
  <c r="BE181"/>
  <c r="BE184"/>
  <c r="BE194"/>
  <c r="J93"/>
  <c r="BE131"/>
  <c r="BE133"/>
  <c r="BE135"/>
  <c r="BE142"/>
  <c r="BE151"/>
  <c r="BE158"/>
  <c r="BE159"/>
  <c r="BE168"/>
  <c r="BE173"/>
  <c r="BE186"/>
  <c r="BE187"/>
  <c r="BE191"/>
  <c r="BE195"/>
  <c r="F94"/>
  <c r="E116"/>
  <c r="BE143"/>
  <c r="BE144"/>
  <c r="BE147"/>
  <c r="BE149"/>
  <c r="BE153"/>
  <c r="BE156"/>
  <c r="BE161"/>
  <c r="BE165"/>
  <c r="BE166"/>
  <c r="BE171"/>
  <c r="BE175"/>
  <c r="BE177"/>
  <c r="BE179"/>
  <c r="BE182"/>
  <c r="BE189"/>
  <c r="BE193"/>
  <c r="BE183"/>
  <c r="BE199"/>
  <c r="BE201"/>
  <c i="1" r="AW96"/>
  <c r="BA96"/>
  <c r="BB96"/>
  <c r="BC96"/>
  <c r="BD96"/>
  <c i="4" r="F35"/>
  <c i="1" r="BB98"/>
  <c i="3" r="F37"/>
  <c i="1" r="BB97"/>
  <c r="BB95"/>
  <c i="3" r="F38"/>
  <c i="1" r="BC97"/>
  <c r="BC95"/>
  <c r="AY95"/>
  <c r="AS94"/>
  <c i="4" r="J34"/>
  <c i="1" r="AW98"/>
  <c i="5" r="F37"/>
  <c i="1" r="BD99"/>
  <c i="2" r="J32"/>
  <c i="5" r="F34"/>
  <c i="1" r="BA99"/>
  <c i="5" r="J34"/>
  <c i="1" r="AW99"/>
  <c i="5" r="F35"/>
  <c i="1" r="BB99"/>
  <c i="5" r="F36"/>
  <c i="1" r="BC99"/>
  <c i="4" r="F37"/>
  <c i="1" r="BD98"/>
  <c i="3" r="F39"/>
  <c i="1" r="BD97"/>
  <c r="BD95"/>
  <c i="4" r="F36"/>
  <c i="1" r="BC98"/>
  <c i="4" r="F34"/>
  <c i="1" r="BA98"/>
  <c i="3" r="F36"/>
  <c i="1" r="BA97"/>
  <c r="BA95"/>
  <c r="AW95"/>
  <c i="3" r="J36"/>
  <c i="1" r="AW97"/>
  <c i="4" l="1" r="R127"/>
  <c i="3" r="R130"/>
  <c r="R129"/>
  <c i="2" r="P129"/>
  <c r="P128"/>
  <c i="1" r="AU96"/>
  <c i="4" r="T128"/>
  <c r="T127"/>
  <c r="P128"/>
  <c r="P127"/>
  <c i="1" r="AU98"/>
  <c i="3" r="P130"/>
  <c r="P129"/>
  <c i="1" r="AU97"/>
  <c i="3" r="T130"/>
  <c r="T129"/>
  <c i="2" r="T129"/>
  <c r="T128"/>
  <c i="3" r="BK130"/>
  <c r="J130"/>
  <c r="J99"/>
  <c i="5" r="BK119"/>
  <c r="J119"/>
  <c r="J97"/>
  <c i="4" r="BK127"/>
  <c r="J127"/>
  <c r="J96"/>
  <c i="3" r="BK129"/>
  <c r="J129"/>
  <c i="1" r="AG96"/>
  <c i="2" r="J98"/>
  <c r="J129"/>
  <c r="J99"/>
  <c r="F35"/>
  <c i="1" r="AZ96"/>
  <c r="BC94"/>
  <c r="AY94"/>
  <c i="3" r="F35"/>
  <c i="1" r="AZ97"/>
  <c r="BA94"/>
  <c r="W30"/>
  <c r="BD94"/>
  <c r="W33"/>
  <c i="2" r="J35"/>
  <c i="1" r="AV96"/>
  <c r="AT96"/>
  <c r="AN96"/>
  <c r="AX95"/>
  <c i="4" r="J33"/>
  <c i="1" r="AV98"/>
  <c r="AT98"/>
  <c i="3" r="J35"/>
  <c i="1" r="AV97"/>
  <c r="AT97"/>
  <c i="3" r="J32"/>
  <c i="1" r="AG97"/>
  <c r="AG95"/>
  <c i="5" r="J33"/>
  <c i="1" r="AV99"/>
  <c r="AT99"/>
  <c i="4" r="F33"/>
  <c i="1" r="AZ98"/>
  <c r="BB94"/>
  <c r="AX94"/>
  <c i="5" r="F33"/>
  <c i="1" r="AZ99"/>
  <c i="5" l="1" r="BK118"/>
  <c r="J118"/>
  <c r="J96"/>
  <c i="1" r="AN97"/>
  <c i="3" r="J98"/>
  <c r="J41"/>
  <c i="2" r="J41"/>
  <c i="1" r="AU95"/>
  <c r="AU94"/>
  <c r="AZ95"/>
  <c r="W32"/>
  <c i="4" r="J30"/>
  <c i="1" r="AG98"/>
  <c r="AN98"/>
  <c r="AW94"/>
  <c r="AK30"/>
  <c r="W31"/>
  <c i="4" l="1" r="J39"/>
  <c i="1" r="AZ94"/>
  <c r="W29"/>
  <c i="5" r="J30"/>
  <c i="1" r="AG99"/>
  <c r="AG94"/>
  <c r="AV95"/>
  <c r="AT95"/>
  <c r="AN95"/>
  <c i="5" l="1" r="J39"/>
  <c i="1" r="AN99"/>
  <c r="AV94"/>
  <c r="AK29"/>
  <c r="AK26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<sst xmlns="http://schemas.openxmlformats.org/spreadsheetml/2006/main">
  <si>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</si>
  <si>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</si>
  <si>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</si>
  <si>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</si>
  <si>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</si>
  <si>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{854ecbea-6b34-4801-a88a-87353b3f0e0c}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</si>
  <si>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</si>
  <si>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</si>
  <si>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</si>
  <si>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</si>
  <si>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</si>
  <si>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</si>
  <si>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</si>
  <si>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</si>
  <si>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2024011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</si>
  <si>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</si>
  <si>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</si>
  <si>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chodníků ul. Kosmákova a ul. Příčná</t>
  </si>
  <si>
    <t>KSO:</t>
  </si>
  <si>
    <t>CC-CZ:</t>
  </si>
  <si>
    <t>Místo:</t>
  </si>
  <si>
    <t>Šternberk</t>
  </si>
  <si>
    <t>Datum:</t>
  </si>
  <si>
    <t>21. 11. 2024</t>
  </si>
  <si>
    <t>Zadavatel:</t>
  </si>
  <si>
    <t>IČ:</t>
  </si>
  <si>
    <t>00299529</t>
  </si>
  <si>
    <t>Město Šternberk</t>
  </si>
  <si>
    <t>DIČ:</t>
  </si>
  <si>
    <t>CZ00299529</t>
  </si>
  <si>
    <t>Uchazeč:</t>
  </si>
  <si>
    <t>Vyplň údaj</t>
  </si>
  <si>
    <t>Projektant:</t>
  </si>
  <si>
    <t xml:space="preserve"> </t>
  </si>
  <si>
    <t>True</t>
  </si>
  <si>
    <t>Zpracovatel:</t>
  </si>
  <si>
    <t>74460030</t>
  </si>
  <si>
    <t>Petr Nikl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</si>
  <si>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</si>
  <si>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</si>
  <si>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</si>
  <si>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</si>
  <si>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</si>
  <si>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</si>
  <si>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</si>
  <si>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</si>
  <si>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</si>
  <si>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</si>
  <si>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</si>
  <si>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</si>
  <si>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</si>
  <si>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</si>
  <si>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</si>
  <si>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</si>
  <si>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</si>
  <si>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</si>
  <si>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</si>
  <si>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</si>
  <si>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</si>
  <si>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</si>
  <si>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</si>
  <si>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</si>
  <si>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</si>
  <si>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</si>
  <si>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</si>
  <si>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</si>
  <si>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</si>
  <si>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</si>
  <si>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</si>
  <si>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</si>
  <si>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</si>
  <si>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</si>
  <si>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</si>
  <si>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</si>
  <si>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</si>
  <si>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</si>
  <si>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</si>
  <si>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</si>
  <si>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</si>
  <si>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</si>
  <si>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</si>
  <si>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</si>
  <si>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</si>
  <si>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IO.01</t>
  </si>
  <si>
    <t>Chodník ul. Kosmákova</t>
  </si>
  <si>
    <t>STA</t>
  </si>
  <si>
    <t>1</t>
  </si>
  <si>
    <t>{7aa2711b-ed90-4ea5-b2e5-fc2578b627fd}</t>
  </si>
  <si>
    <t>2</t>
  </si>
  <si>
    <t>/</t>
  </si>
  <si>
    <t>U1</t>
  </si>
  <si>
    <t>Úsek č.1</t>
  </si>
  <si>
    <t>Soupis</t>
  </si>
  <si>
    <t>{8593cac5-3c87-4ecd-8217-415dcc0799b9}</t>
  </si>
  <si>
    <t>U2</t>
  </si>
  <si>
    <t>Úsek č. 2</t>
  </si>
  <si>
    <t>{4e1049c1-af1a-46ec-827a-cda3e4ca0560}</t>
  </si>
  <si>
    <t>IO.02</t>
  </si>
  <si>
    <t>Chodník ul. Příčná</t>
  </si>
  <si>
    <t>{52a1465f-247c-4954-a5f9-e1878cd9fde3}</t>
  </si>
  <si>
    <t>IO.03</t>
  </si>
  <si>
    <t>VON</t>
  </si>
  <si>
    <t>{0b241395-85bd-48e7-ad0e-b25f9633db41}</t>
  </si>
  <si>
    <t>KRYCÍ LIST SOUPISU PRACÍ</t>
  </si>
  <si>
    <t>Objekt:</t>
  </si>
  <si>
    <t>IO.01 - Chodník ul. Kosmákova</t>
  </si>
  <si>
    <t>Soupis:</t>
  </si>
  <si>
    <t>U1 - Úsek č.1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</si>
  <si>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</si>
  <si>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</si>
  <si>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</si>
  <si>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</si>
  <si>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</si>
  <si>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</si>
  <si>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</si>
  <si>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</si>
  <si>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</si>
  <si>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81 -  Potrubí z trub betonových</t>
  </si>
  <si>
    <t xml:space="preserve">    96 - Bourání konstrukcí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</si>
  <si>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</si>
  <si>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</si>
  <si>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</si>
  <si>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</si>
  <si>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</si>
  <si>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</si>
  <si>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</si>
  <si>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</si>
  <si>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</si>
  <si>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</si>
  <si>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</si>
  <si>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</si>
  <si>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</si>
  <si>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</si>
  <si>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</si>
  <si>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</si>
  <si>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</si>
  <si>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</si>
  <si>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</si>
  <si>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</si>
  <si>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113106051</t>
  </si>
  <si>
    <t>Rozebrání dlažeb při překopech vozovek z velkých kostek s ložem z kameniva ručně</t>
  </si>
  <si>
    <t>m2</t>
  </si>
  <si>
    <t>4</t>
  </si>
  <si>
    <t>1720127173</t>
  </si>
  <si>
    <t>VV</t>
  </si>
  <si>
    <t>3,4*1,85+2,9*1,95+4,9*2,25+5,1*2,9</t>
  </si>
  <si>
    <t>113106171</t>
  </si>
  <si>
    <t>Rozebrání dlažeb vozovek ze zámkové dlažby s ložem z kameniva ručně</t>
  </si>
  <si>
    <t>-1195203387</t>
  </si>
  <si>
    <t>0,9*1,8+3,2*1,8+12,4*1,85+22,8*2+4,6*2+26,4*1,8+17,5*1,95+7,6*2,5+15*2,4+8,2*1,85</t>
  </si>
  <si>
    <t>3</t>
  </si>
  <si>
    <t>113202111</t>
  </si>
  <si>
    <t>Vytrhání obrub krajníků obrubníků stojatých</t>
  </si>
  <si>
    <t>m</t>
  </si>
  <si>
    <t>-493681962</t>
  </si>
  <si>
    <t>19,4+2*4,9+3</t>
  </si>
  <si>
    <t>122151501</t>
  </si>
  <si>
    <t>Odkopávky a prokopávky zapažené v hornině třídy těžitelnosti I skupiny 1 a 2 objem do 20 m3 strojně</t>
  </si>
  <si>
    <t>m3</t>
  </si>
  <si>
    <t>1644346493</t>
  </si>
  <si>
    <t>"dlažba" (37,76+236,935)*0,15</t>
  </si>
  <si>
    <t>"obruby" 32,2*0,3*0,35</t>
  </si>
  <si>
    <t>"vjezdy" 38,035*0,1</t>
  </si>
  <si>
    <t>Součet</t>
  </si>
  <si>
    <t>5</t>
  </si>
  <si>
    <t>162551108</t>
  </si>
  <si>
    <t>Vodorovné přemístění přes 2 500 do 3000 m výkopku/sypaniny z horniny třídy těžitelnosti I skupiny 1 až 3</t>
  </si>
  <si>
    <t>-819537045</t>
  </si>
  <si>
    <t>6</t>
  </si>
  <si>
    <t>167151101</t>
  </si>
  <si>
    <t>Nakládání výkopku z hornin třídy těžitelnosti I skupiny 1 až 3 do 100 m3</t>
  </si>
  <si>
    <t>1840843867</t>
  </si>
  <si>
    <t>7</t>
  </si>
  <si>
    <t>174251101</t>
  </si>
  <si>
    <t>Zásyp jam, šachet rýh nebo kolem objektů sypaninou bez zhutnění</t>
  </si>
  <si>
    <t>1111447669</t>
  </si>
  <si>
    <t>P</t>
  </si>
  <si>
    <t>Poznámka k položce:_x000d_
dosypání zeminy za obruby</t>
  </si>
  <si>
    <t>32,2*0,2*0,35</t>
  </si>
  <si>
    <t>8</t>
  </si>
  <si>
    <t>M</t>
  </si>
  <si>
    <t>10364100</t>
  </si>
  <si>
    <t>zemina pro terénní úpravy - tříděná</t>
  </si>
  <si>
    <t>t</t>
  </si>
  <si>
    <t>-1439823265</t>
  </si>
  <si>
    <t>2,254*1,65</t>
  </si>
  <si>
    <t>9</t>
  </si>
  <si>
    <t>181411131</t>
  </si>
  <si>
    <t>Založení parkového trávníku výsevem pl do 1000 m2 v rovině a ve svahu do 1:5</t>
  </si>
  <si>
    <t>-212219088</t>
  </si>
  <si>
    <t>32,2*0,2</t>
  </si>
  <si>
    <t>10</t>
  </si>
  <si>
    <t>00572410</t>
  </si>
  <si>
    <t>osivo směs travní parková</t>
  </si>
  <si>
    <t>kg</t>
  </si>
  <si>
    <t>-1854086304</t>
  </si>
  <si>
    <t>6,44*0,025 'Přepočtené koeficientem množství</t>
  </si>
  <si>
    <t>11</t>
  </si>
  <si>
    <t>181951112</t>
  </si>
  <si>
    <t>Úprava pláně v hornině třídy těžitelnosti I skupiny 1 až 3 se zhutněním strojně</t>
  </si>
  <si>
    <t>-1091146936</t>
  </si>
  <si>
    <t>274,695+32,2*0,3</t>
  </si>
  <si>
    <t>Komunikace pozemní</t>
  </si>
  <si>
    <t>564831111</t>
  </si>
  <si>
    <t>Podklad ze štěrkodrtě ŠD plochy přes 100 m2 tl 100 mm</t>
  </si>
  <si>
    <t>429825716</t>
  </si>
  <si>
    <t>274,695+38,035</t>
  </si>
  <si>
    <t>13</t>
  </si>
  <si>
    <t>596211122</t>
  </si>
  <si>
    <t>Kladení zámkové dlažby komunikací pro pěší ručně tl 60 mm skupiny B pl přes 100 do 300 m2</t>
  </si>
  <si>
    <t>943597727</t>
  </si>
  <si>
    <t>14</t>
  </si>
  <si>
    <t>59245018</t>
  </si>
  <si>
    <t>dlažba tvar obdélník betonová 200x100x60mm přírodní</t>
  </si>
  <si>
    <t>1433115321</t>
  </si>
  <si>
    <t>235,06*1,05 'Přepočtené koeficientem množství</t>
  </si>
  <si>
    <t>15</t>
  </si>
  <si>
    <t>59245008</t>
  </si>
  <si>
    <t>dlažba skladebná betonová 200x100mm tl 60mm barevná</t>
  </si>
  <si>
    <t>988191365</t>
  </si>
  <si>
    <t>Poznámka k položce:_x000d_
červená pro ohraničení vjezdů</t>
  </si>
  <si>
    <t>(2*1,8+2*1,9+2*1,95+2*2,25)*0,1</t>
  </si>
  <si>
    <t>1,58*1,05 'Přepočtené koeficientem množství</t>
  </si>
  <si>
    <t>16</t>
  </si>
  <si>
    <t>596211210</t>
  </si>
  <si>
    <t>Kladení zámkové dlažby komunikací pro pěší ručně tl 80 mm skupiny A pl do 50 m2</t>
  </si>
  <si>
    <t>-1671373142</t>
  </si>
  <si>
    <t>17</t>
  </si>
  <si>
    <t>59245020</t>
  </si>
  <si>
    <t>dlažba skladebná betonová 200x100mm tl 80mm přírodní</t>
  </si>
  <si>
    <t>210185068</t>
  </si>
  <si>
    <t>31,394*1,05 'Přepočtené koeficientem množství</t>
  </si>
  <si>
    <t>18</t>
  </si>
  <si>
    <t>59245226</t>
  </si>
  <si>
    <t>dlažba pro nevidomé betonová 200x100mm tl 80mm barevná</t>
  </si>
  <si>
    <t>-534824758</t>
  </si>
  <si>
    <t>Poznámka k položce:_x000d_
bílá</t>
  </si>
  <si>
    <t>7,04*1,05 'Přepočtené koeficientem množství</t>
  </si>
  <si>
    <t>19</t>
  </si>
  <si>
    <t>596991111</t>
  </si>
  <si>
    <t>Řezání betonové, kameninové a kamenné dlažby do oblouku tl do 60 mm</t>
  </si>
  <si>
    <t>501205925</t>
  </si>
  <si>
    <t>12,4+3,4+22,8+4,6+5,1+26,4+17,5+7,8+15+8,2</t>
  </si>
  <si>
    <t>20</t>
  </si>
  <si>
    <t>916231213</t>
  </si>
  <si>
    <t>Osazení chodníkového obrubníku betonového stojatého s boční opěrou do lože z betonu prostého</t>
  </si>
  <si>
    <t>-147599161</t>
  </si>
  <si>
    <t>32,2+4,9</t>
  </si>
  <si>
    <t>916991121</t>
  </si>
  <si>
    <t>Lože pod obrubníky, krajníky nebo obruby z dlažebních kostek z betonu prostého</t>
  </si>
  <si>
    <t>1795139488</t>
  </si>
  <si>
    <t>37,1*0,1*0,05</t>
  </si>
  <si>
    <t>22</t>
  </si>
  <si>
    <t>998223011</t>
  </si>
  <si>
    <t>Přesun hmot pro pozemní komunikace s krytem dlážděným</t>
  </si>
  <si>
    <t>974223994</t>
  </si>
  <si>
    <t>23</t>
  </si>
  <si>
    <t>998225111</t>
  </si>
  <si>
    <t>Přesun hmot pro pozemní komunikace s krytem z kamene, monolitickým betonovým nebo živičným</t>
  </si>
  <si>
    <t>-369053583</t>
  </si>
  <si>
    <t>24</t>
  </si>
  <si>
    <t>R-059-005</t>
  </si>
  <si>
    <t>Řezání obrub</t>
  </si>
  <si>
    <t>kus</t>
  </si>
  <si>
    <t>-639446546</t>
  </si>
  <si>
    <t>Trubní vedení</t>
  </si>
  <si>
    <t>25</t>
  </si>
  <si>
    <t>877260310</t>
  </si>
  <si>
    <t>Montáž kolen na kanalizačním potrubí z PP nebo tvrdého PVC-U trub hladkých plnostěnných DN 100</t>
  </si>
  <si>
    <t>-1416527919</t>
  </si>
  <si>
    <t>26</t>
  </si>
  <si>
    <t>28617180</t>
  </si>
  <si>
    <t>koleno kanalizační PP třívrstvé SN16 DN 100x45°</t>
  </si>
  <si>
    <t>-1864738182</t>
  </si>
  <si>
    <t>27</t>
  </si>
  <si>
    <t>877260341</t>
  </si>
  <si>
    <t>Montáž lapačů střešních splavenin na kanalizačním potrubí z PP nebo tvrdého PVC-U trub hladkých plnostěnných DN 100</t>
  </si>
  <si>
    <t>-1147270927</t>
  </si>
  <si>
    <t>28</t>
  </si>
  <si>
    <t>ALP.AGV1</t>
  </si>
  <si>
    <t>Univerzální lapač střešních splavenin 300×155/110 mm přímý, černá</t>
  </si>
  <si>
    <t>588301045</t>
  </si>
  <si>
    <t>81</t>
  </si>
  <si>
    <t xml:space="preserve"> Potrubí z trub betonových</t>
  </si>
  <si>
    <t>29</t>
  </si>
  <si>
    <t>899331111</t>
  </si>
  <si>
    <t>Výšková úprava uličního vstupu nebo vpusti do 200 mm zvýšením poklopu</t>
  </si>
  <si>
    <t>-1244380546</t>
  </si>
  <si>
    <t>30</t>
  </si>
  <si>
    <t>899431111</t>
  </si>
  <si>
    <t>Výšková úprava uličního vstupu nebo vpusti do 200 mm zvýšením krycího hrnce, šoupěte nebo hydrantu</t>
  </si>
  <si>
    <t>1283088599</t>
  </si>
  <si>
    <t>96</t>
  </si>
  <si>
    <t>Bourání konstrukcí</t>
  </si>
  <si>
    <t>31</t>
  </si>
  <si>
    <t>997221551</t>
  </si>
  <si>
    <t>Vodorovná doprava suti ze sypkých materiálů do 1 km</t>
  </si>
  <si>
    <t>301236815</t>
  </si>
  <si>
    <t>Poznámka k položce:_x000d_
Vybouraná kostka se uloží na deponii investora</t>
  </si>
  <si>
    <t>32</t>
  </si>
  <si>
    <t>997221559</t>
  </si>
  <si>
    <t>Příplatek ZKD 1 km u vodorovné dopravy suti ze sypkých materiálů</t>
  </si>
  <si>
    <t>1627606094</t>
  </si>
  <si>
    <t>92,207*3 'Přepočtené koeficientem množství</t>
  </si>
  <si>
    <t>33</t>
  </si>
  <si>
    <t>997221611</t>
  </si>
  <si>
    <t>Nakládání suti na dopravní prostředky pro vodorovnou dopravu</t>
  </si>
  <si>
    <t>-1329229154</t>
  </si>
  <si>
    <t>34</t>
  </si>
  <si>
    <t>997221861</t>
  </si>
  <si>
    <t>Poplatek za uložení stavebního odpadu na recyklační skládce (skládkovné) z prostého betonu pod kódem 17 01 01</t>
  </si>
  <si>
    <t>-625923413</t>
  </si>
  <si>
    <t>35</t>
  </si>
  <si>
    <t>997221873</t>
  </si>
  <si>
    <t>Poplatek za uložení stavebního odpadu na recyklační skládce (skládkovné) zeminy a kamení zatříděného do Katalogu odpadů pod kódem 17 05 04</t>
  </si>
  <si>
    <t>1226814186</t>
  </si>
  <si>
    <t>48,039*1,823</t>
  </si>
  <si>
    <t>PSV</t>
  </si>
  <si>
    <t>Práce a dodávky PSV</t>
  </si>
  <si>
    <t>711</t>
  </si>
  <si>
    <t>Izolace proti vodě, vlhkosti a plynům</t>
  </si>
  <si>
    <t>36</t>
  </si>
  <si>
    <t>711161273</t>
  </si>
  <si>
    <t>Provedení izolace proti zemní vlhkosti svislé z nopové fólie</t>
  </si>
  <si>
    <t>532365348</t>
  </si>
  <si>
    <t>0,5*(0,9+12,4+22,8+4,6+26,4+17,5+7,8+15+8,2)</t>
  </si>
  <si>
    <t>37</t>
  </si>
  <si>
    <t>28323005</t>
  </si>
  <si>
    <t>fólie profilovaná (nopová) drenážní HDPE s výškou nopů 8mm</t>
  </si>
  <si>
    <t>-1838450331</t>
  </si>
  <si>
    <t>57,8*1,05 'Přepočtené koeficientem množství</t>
  </si>
  <si>
    <t>U2 - Úsek č. 2</t>
  </si>
  <si>
    <t xml:space="preserve">    59 - Kryty pozemních komunikací, letišť a ploch dlážděné   </t>
  </si>
  <si>
    <t>202461858</t>
  </si>
  <si>
    <t>32,3*0,5+4,5*1,65+16,02</t>
  </si>
  <si>
    <t>-1386712819</t>
  </si>
  <si>
    <t>49,1*1,925+57,6*1,93+43,1*1,85+2,3*1,95+14,1*1,975</t>
  </si>
  <si>
    <t>664762299</t>
  </si>
  <si>
    <t>32,3+4,6+49,1+57,6+43,1+25,8+14,1</t>
  </si>
  <si>
    <t>-795180469</t>
  </si>
  <si>
    <t>"chodník" 297,331*0,15+16,02*0,15+14,1*1,975*0,15</t>
  </si>
  <si>
    <t>"obruby" 25,81*0,3*0,35</t>
  </si>
  <si>
    <t>"vjezdy" (16,02+6)*0,1</t>
  </si>
  <si>
    <t>-435762309</t>
  </si>
  <si>
    <t>512744369</t>
  </si>
  <si>
    <t>-1853857226</t>
  </si>
  <si>
    <t>25,81*0,2*0,35+4,6*0,2*0,35</t>
  </si>
  <si>
    <t>-883929678</t>
  </si>
  <si>
    <t>2,129*1,65</t>
  </si>
  <si>
    <t>571569614</t>
  </si>
  <si>
    <t>25,81*0,2+4,6*0,2</t>
  </si>
  <si>
    <t>1537661132</t>
  </si>
  <si>
    <t>-1683150938</t>
  </si>
  <si>
    <t>289,906+4,5*1,65</t>
  </si>
  <si>
    <t>-20103598</t>
  </si>
  <si>
    <t>297,331+16,02+3*1,65+14,1*1,975</t>
  </si>
  <si>
    <t>591211111</t>
  </si>
  <si>
    <t>Kladení dlažby z kostek drobných z kamene do lože z kameniva těženého tl 50 mm</t>
  </si>
  <si>
    <t>438144581</t>
  </si>
  <si>
    <t>32,3*0,5</t>
  </si>
  <si>
    <t>-1190785745</t>
  </si>
  <si>
    <t>1341082848</t>
  </si>
  <si>
    <t>358996710</t>
  </si>
  <si>
    <t>0,1*(1,65+1,95+6)</t>
  </si>
  <si>
    <t>0,96*1,05 'Přepočtené koeficientem množství</t>
  </si>
  <si>
    <t>-1859792999</t>
  </si>
  <si>
    <t>(3*1,65)+3,2+22,42</t>
  </si>
  <si>
    <t>984511089</t>
  </si>
  <si>
    <t>27,37*1,06 'Přepočtené koeficientem množství</t>
  </si>
  <si>
    <t>-1222468152</t>
  </si>
  <si>
    <t>3,2*1,05 'Přepočtené koeficientem množství</t>
  </si>
  <si>
    <t>-1317907048</t>
  </si>
  <si>
    <t>49,1+57,6+4,31+2,3</t>
  </si>
  <si>
    <t>-277884860</t>
  </si>
  <si>
    <t>25,81+32,3</t>
  </si>
  <si>
    <t>59217017</t>
  </si>
  <si>
    <t>obrubník betonový chodníkový 100x10x25 cm</t>
  </si>
  <si>
    <t>-123298981</t>
  </si>
  <si>
    <t>916131213</t>
  </si>
  <si>
    <t>Osazení silničního obrubníku betonového stojatého s boční opěrou do lože z betonu prostého</t>
  </si>
  <si>
    <t>1220095577</t>
  </si>
  <si>
    <t>59217031</t>
  </si>
  <si>
    <t>obrubník betonový silniční 1000x150x250mm</t>
  </si>
  <si>
    <t>1732237569</t>
  </si>
  <si>
    <t>469315487</t>
  </si>
  <si>
    <t>140,7*2*0,15*0,05</t>
  </si>
  <si>
    <t>1995364510</t>
  </si>
  <si>
    <t>-437911836</t>
  </si>
  <si>
    <t>-1192098134</t>
  </si>
  <si>
    <t>59</t>
  </si>
  <si>
    <t xml:space="preserve">Kryty pozemních komunikací, letišť a ploch dlážděné   </t>
  </si>
  <si>
    <t>916111123</t>
  </si>
  <si>
    <t>Osazení obruby z drobných kostek s boční opěrou do lože z betonu prostého</t>
  </si>
  <si>
    <t>-1249086008</t>
  </si>
  <si>
    <t>1447804998</t>
  </si>
  <si>
    <t>2060025050</t>
  </si>
  <si>
    <t>437537299</t>
  </si>
  <si>
    <t>227166852</t>
  </si>
  <si>
    <t>-898828480</t>
  </si>
  <si>
    <t>197744900</t>
  </si>
  <si>
    <t>113203111</t>
  </si>
  <si>
    <t>Vytrhání obrub z dlažebních kostek</t>
  </si>
  <si>
    <t>-597500103</t>
  </si>
  <si>
    <t>49,1+57,6+1,8+43,1-25+14,1</t>
  </si>
  <si>
    <t>-655519789</t>
  </si>
  <si>
    <t>140,019+8,74</t>
  </si>
  <si>
    <t>38</t>
  </si>
  <si>
    <t>1778793208</t>
  </si>
  <si>
    <t>140,19*3 'Přepočtené koeficientem množství</t>
  </si>
  <si>
    <t>39</t>
  </si>
  <si>
    <t>-1634861274</t>
  </si>
  <si>
    <t>40</t>
  </si>
  <si>
    <t>-2392452</t>
  </si>
  <si>
    <t>41</t>
  </si>
  <si>
    <t>282822207</t>
  </si>
  <si>
    <t>56,092*1,825</t>
  </si>
  <si>
    <t>42</t>
  </si>
  <si>
    <t>1226266220</t>
  </si>
  <si>
    <t>0,5*(49,1+57,6+43,1)</t>
  </si>
  <si>
    <t>43</t>
  </si>
  <si>
    <t>-2036306876</t>
  </si>
  <si>
    <t>74,9*1,1 'Přepočtené koeficientem množství</t>
  </si>
  <si>
    <t>IO.02 - Chodník ul. Příčná</t>
  </si>
  <si>
    <t xml:space="preserve">    9 - Ostatní konstrukce a práce, bourání</t>
  </si>
  <si>
    <t>OPR - Oprava propadlých obrub (bude účtováno dle skutečnosti)</t>
  </si>
  <si>
    <t>2005979473</t>
  </si>
  <si>
    <t>-542450264</t>
  </si>
  <si>
    <t>166,06*0,2</t>
  </si>
  <si>
    <t>-987317237</t>
  </si>
  <si>
    <t>-1708108451</t>
  </si>
  <si>
    <t>1561836938</t>
  </si>
  <si>
    <t>516663078</t>
  </si>
  <si>
    <t>166,06*2</t>
  </si>
  <si>
    <t>596211120</t>
  </si>
  <si>
    <t>Kladení zámkové dlažby komunikací pro pěší ručně tl 60 mm skupiny B pl do 50 m2</t>
  </si>
  <si>
    <t>-1162949858</t>
  </si>
  <si>
    <t>735298654</t>
  </si>
  <si>
    <t>148,04*1,05 'Přepočtené koeficientem množství</t>
  </si>
  <si>
    <t>-231798196</t>
  </si>
  <si>
    <t>Poznámka k položce:_x000d_
červená</t>
  </si>
  <si>
    <t>0,87*1,05 'Přepočtené koeficientem množství</t>
  </si>
  <si>
    <t>596211213</t>
  </si>
  <si>
    <t>Kladení zámkové dlažby komunikací pro pěší ručně tl 80 mm skupiny A pl přes 300 m2</t>
  </si>
  <si>
    <t>-510089994</t>
  </si>
  <si>
    <t>-1686936075</t>
  </si>
  <si>
    <t>11,55*1,06 'Přepočtené koeficientem množství</t>
  </si>
  <si>
    <t>96005556</t>
  </si>
  <si>
    <t>5,6*1,05 'Přepočtené koeficientem množství</t>
  </si>
  <si>
    <t>1998227957</t>
  </si>
  <si>
    <t>-1956723991</t>
  </si>
  <si>
    <t>1895167671</t>
  </si>
  <si>
    <t>-1967412924</t>
  </si>
  <si>
    <t>-38785353</t>
  </si>
  <si>
    <t>1200430249</t>
  </si>
  <si>
    <t>1251149794</t>
  </si>
  <si>
    <t>-509758462</t>
  </si>
  <si>
    <t>37719790</t>
  </si>
  <si>
    <t>Ostatní konstrukce a práce, bourání</t>
  </si>
  <si>
    <t>914111111</t>
  </si>
  <si>
    <t>Montáž svislé dopravní značky do velikosti 1 m2 objímkami na sloupek nebo konzolu</t>
  </si>
  <si>
    <t>-105677971</t>
  </si>
  <si>
    <t>914511112</t>
  </si>
  <si>
    <t>Montáž sloupku dopravních značek délky do 3,5 m s betonovým základem a patkou D 60 mm</t>
  </si>
  <si>
    <t>2127303645</t>
  </si>
  <si>
    <t>966006132</t>
  </si>
  <si>
    <t>Odstranění značek dopravních nebo orientačních se sloupky s betonovými patkami</t>
  </si>
  <si>
    <t>1873469460</t>
  </si>
  <si>
    <t xml:space="preserve">Poznámka k položce:_x000d_
Odstranění dopravních nebo orientačních značek se sloupkem  s uložením hmot na vzdálenost do 20 m nebo s naložením na dopravní prostředek, se zásypem jam a jeho zhutněním s betonovou patkou</t>
  </si>
  <si>
    <t>-554769996</t>
  </si>
  <si>
    <t>-1827422423</t>
  </si>
  <si>
    <t>48,988*3 'Přepočtené koeficientem množství</t>
  </si>
  <si>
    <t>-101529829</t>
  </si>
  <si>
    <t>493054974</t>
  </si>
  <si>
    <t>313759480</t>
  </si>
  <si>
    <t>33,212*1,823</t>
  </si>
  <si>
    <t>1537646690</t>
  </si>
  <si>
    <t>(68,2+93,2)*0,5</t>
  </si>
  <si>
    <t>1081461699</t>
  </si>
  <si>
    <t>80,7*1,1 'Přepočtené koeficientem množství</t>
  </si>
  <si>
    <t>OPR</t>
  </si>
  <si>
    <t>Oprava propadlých obrub (bude účtováno dle skutečnosti)</t>
  </si>
  <si>
    <t>919735112</t>
  </si>
  <si>
    <t>Řezání stávajícího živičného krytu hl přes 50 do 100 mm</t>
  </si>
  <si>
    <t>-233386502</t>
  </si>
  <si>
    <t>113107342</t>
  </si>
  <si>
    <t>Odstranění podkladu živičného tl přes 50 do 100 mm strojně pl do 50 m2</t>
  </si>
  <si>
    <t>-683710468</t>
  </si>
  <si>
    <t>1*0,1</t>
  </si>
  <si>
    <t>1826373173</t>
  </si>
  <si>
    <t>Poznámka k položce:_x000d_
vybourání propadlého místa v přídlažbě pro opětovné osazení</t>
  </si>
  <si>
    <t>113107130</t>
  </si>
  <si>
    <t>Odstranění podkladu z betonu prostého tl do 100 mm ručně</t>
  </si>
  <si>
    <t>-567765521</t>
  </si>
  <si>
    <t>Poznámka k položce:_x000d_
pod přídlažbou</t>
  </si>
  <si>
    <t>1*0,15*0,1</t>
  </si>
  <si>
    <t>-1429196968</t>
  </si>
  <si>
    <t>Poznámka k položce:_x000d_
Použije se vybouraný obrubník</t>
  </si>
  <si>
    <t>-917985175</t>
  </si>
  <si>
    <t>801257179</t>
  </si>
  <si>
    <t>1921167178</t>
  </si>
  <si>
    <t>0,026*3 'Přepočtené koeficientem množství</t>
  </si>
  <si>
    <t>2091642224</t>
  </si>
  <si>
    <t>997221875</t>
  </si>
  <si>
    <t>Poplatek za uložení na recyklační skládce (skládkovné) stavebního odpadu asfaltového bez obsahu dehtu zatříděného do Katalogu odpadů pod kódem 17 03 02</t>
  </si>
  <si>
    <t>1594589703</t>
  </si>
  <si>
    <t>1400598686</t>
  </si>
  <si>
    <t>IO.03 - VON</t>
  </si>
  <si>
    <t>HSV - HSV</t>
  </si>
  <si>
    <t xml:space="preserve">    997 - VON - vedlejší a ostatní náklady</t>
  </si>
  <si>
    <t>997</t>
  </si>
  <si>
    <t>VON - vedlejší a ostatní náklady</t>
  </si>
  <si>
    <t>005111021</t>
  </si>
  <si>
    <t>Vytyčení inženýrských sítí</t>
  </si>
  <si>
    <t>soubor</t>
  </si>
  <si>
    <t>-1707121959</t>
  </si>
  <si>
    <t>005211030R</t>
  </si>
  <si>
    <t>Dočasná dopravní opatření včetně vyřízení veškerých povolení, zvláštní užívání komunikací, včetně poplatků za nájem a administrativu</t>
  </si>
  <si>
    <t>2027408260</t>
  </si>
  <si>
    <t>012444000</t>
  </si>
  <si>
    <t>Geodetické měření skutečného provedení stavby</t>
  </si>
  <si>
    <t>1024</t>
  </si>
  <si>
    <t>-1030227462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</si>
</sst>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36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43</v>
      </c>
      <c r="E29" s="46"/>
      <c r="F29" s="31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45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47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49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50</v>
      </c>
      <c r="U35" s="53"/>
      <c r="V35" s="53"/>
      <c r="W35" s="53"/>
      <c r="X35" s="55" t="s">
        <v>51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52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53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54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55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54</v>
      </c>
      <c r="AI60" s="41"/>
      <c r="AJ60" s="41"/>
      <c r="AK60" s="41"/>
      <c r="AL60" s="41"/>
      <c r="AM60" s="63" t="s">
        <v>55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56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57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54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55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54</v>
      </c>
      <c r="AI75" s="41"/>
      <c r="AJ75" s="41"/>
      <c r="AK75" s="41"/>
      <c r="AL75" s="41"/>
      <c r="AM75" s="63" t="s">
        <v>55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58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2024011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chodníků ul. Kosmákova a ul. Příčná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Šternberk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21. 11. 2024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Šternberk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59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35</v>
      </c>
      <c r="AJ90" s="39"/>
      <c r="AK90" s="39"/>
      <c r="AL90" s="39"/>
      <c r="AM90" s="79" t="str">
        <f>IF(E20="","",E20)</f>
        <v>Petr Nikl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60</v>
      </c>
      <c r="D92" s="93"/>
      <c r="E92" s="93"/>
      <c r="F92" s="93"/>
      <c r="G92" s="93"/>
      <c r="H92" s="94"/>
      <c r="I92" s="95" t="s">
        <v>61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62</v>
      </c>
      <c r="AH92" s="93"/>
      <c r="AI92" s="93"/>
      <c r="AJ92" s="93"/>
      <c r="AK92" s="93"/>
      <c r="AL92" s="93"/>
      <c r="AM92" s="93"/>
      <c r="AN92" s="95" t="s">
        <v>63</v>
      </c>
      <c r="AO92" s="93"/>
      <c r="AP92" s="97"/>
      <c r="AQ92" s="98" t="s">
        <v>64</v>
      </c>
      <c r="AR92" s="43"/>
      <c r="AS92" s="99" t="s">
        <v>65</v>
      </c>
      <c r="AT92" s="100" t="s">
        <v>66</v>
      </c>
      <c r="AU92" s="100" t="s">
        <v>67</v>
      </c>
      <c r="AV92" s="100" t="s">
        <v>68</v>
      </c>
      <c r="AW92" s="100" t="s">
        <v>69</v>
      </c>
      <c r="AX92" s="100" t="s">
        <v>70</v>
      </c>
      <c r="AY92" s="100" t="s">
        <v>71</v>
      </c>
      <c r="AZ92" s="100" t="s">
        <v>72</v>
      </c>
      <c r="BA92" s="100" t="s">
        <v>73</v>
      </c>
      <c r="BB92" s="100" t="s">
        <v>74</v>
      </c>
      <c r="BC92" s="100" t="s">
        <v>75</v>
      </c>
      <c r="BD92" s="101" t="s">
        <v>76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77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ROUND(AG95+AG98+AG99,2)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ROUND(AS95+AS98+AS99,2)</f>
        <v>0</v>
      </c>
      <c r="AT94" s="113">
        <f>ROUND(SUM(AV94:AW94),2)</f>
        <v>0</v>
      </c>
      <c r="AU94" s="114">
        <f>ROUND(AU95+AU98+AU99,5)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ROUND(AZ95+AZ98+AZ99,2)</f>
        <v>0</v>
      </c>
      <c r="BA94" s="113">
        <f>ROUND(BA95+BA98+BA99,2)</f>
        <v>0</v>
      </c>
      <c r="BB94" s="113">
        <f>ROUND(BB95+BB98+BB99,2)</f>
        <v>0</v>
      </c>
      <c r="BC94" s="113">
        <f>ROUND(BC95+BC98+BC99,2)</f>
        <v>0</v>
      </c>
      <c r="BD94" s="115">
        <f>ROUND(BD95+BD98+BD99,2)</f>
        <v>0</v>
      </c>
      <c r="BE94" s="6"/>
      <c r="BS94" s="116" t="s">
        <v>78</v>
      </c>
      <c r="BT94" s="116" t="s">
        <v>79</v>
      </c>
      <c r="BU94" s="117" t="s">
        <v>80</v>
      </c>
      <c r="BV94" s="116" t="s">
        <v>81</v>
      </c>
      <c r="BW94" s="116" t="s">
        <v>5</v>
      </c>
      <c r="BX94" s="116" t="s">
        <v>82</v>
      </c>
      <c r="CL94" s="116" t="s">
        <v>1</v>
      </c>
    </row>
    <row r="95" s="7" customFormat="1" ht="16.5" customHeight="1">
      <c r="A95" s="7"/>
      <c r="B95" s="118"/>
      <c r="C95" s="119"/>
      <c r="D95" s="120" t="s">
        <v>83</v>
      </c>
      <c r="E95" s="120"/>
      <c r="F95" s="120"/>
      <c r="G95" s="120"/>
      <c r="H95" s="120"/>
      <c r="I95" s="121"/>
      <c r="J95" s="120" t="s">
        <v>84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ROUND(SUM(AG96:AG97),2)</f>
        <v>0</v>
      </c>
      <c r="AH95" s="121"/>
      <c r="AI95" s="121"/>
      <c r="AJ95" s="121"/>
      <c r="AK95" s="121"/>
      <c r="AL95" s="121"/>
      <c r="AM95" s="121"/>
      <c r="AN95" s="123">
        <f>SUM(AG95,AT95)</f>
        <v>0</v>
      </c>
      <c r="AO95" s="121"/>
      <c r="AP95" s="121"/>
      <c r="AQ95" s="124" t="s">
        <v>85</v>
      </c>
      <c r="AR95" s="125"/>
      <c r="AS95" s="126">
        <f>ROUND(SUM(AS96:AS97),2)</f>
        <v>0</v>
      </c>
      <c r="AT95" s="127">
        <f>ROUND(SUM(AV95:AW95),2)</f>
        <v>0</v>
      </c>
      <c r="AU95" s="128">
        <f>ROUND(SUM(AU96:AU97),5)</f>
        <v>0</v>
      </c>
      <c r="AV95" s="127">
        <f>ROUND(AZ95*L29,2)</f>
        <v>0</v>
      </c>
      <c r="AW95" s="127">
        <f>ROUND(BA95*L30,2)</f>
        <v>0</v>
      </c>
      <c r="AX95" s="127">
        <f>ROUND(BB95*L29,2)</f>
        <v>0</v>
      </c>
      <c r="AY95" s="127">
        <f>ROUND(BC95*L30,2)</f>
        <v>0</v>
      </c>
      <c r="AZ95" s="127">
        <f>ROUND(SUM(AZ96:AZ97),2)</f>
        <v>0</v>
      </c>
      <c r="BA95" s="127">
        <f>ROUND(SUM(BA96:BA97),2)</f>
        <v>0</v>
      </c>
      <c r="BB95" s="127">
        <f>ROUND(SUM(BB96:BB97),2)</f>
        <v>0</v>
      </c>
      <c r="BC95" s="127">
        <f>ROUND(SUM(BC96:BC97),2)</f>
        <v>0</v>
      </c>
      <c r="BD95" s="129">
        <f>ROUND(SUM(BD96:BD97),2)</f>
        <v>0</v>
      </c>
      <c r="BE95" s="7"/>
      <c r="BS95" s="130" t="s">
        <v>78</v>
      </c>
      <c r="BT95" s="130" t="s">
        <v>86</v>
      </c>
      <c r="BU95" s="130" t="s">
        <v>80</v>
      </c>
      <c r="BV95" s="130" t="s">
        <v>81</v>
      </c>
      <c r="BW95" s="130" t="s">
        <v>87</v>
      </c>
      <c r="BX95" s="130" t="s">
        <v>5</v>
      </c>
      <c r="CL95" s="130" t="s">
        <v>1</v>
      </c>
      <c r="CM95" s="130" t="s">
        <v>88</v>
      </c>
    </row>
    <row r="96" s="4" customFormat="1" ht="16.5" customHeight="1">
      <c r="A96" s="131" t="s">
        <v>89</v>
      </c>
      <c r="B96" s="69"/>
      <c r="C96" s="132"/>
      <c r="D96" s="132"/>
      <c r="E96" s="133" t="s">
        <v>90</v>
      </c>
      <c r="F96" s="133"/>
      <c r="G96" s="133"/>
      <c r="H96" s="133"/>
      <c r="I96" s="133"/>
      <c r="J96" s="132"/>
      <c r="K96" s="133" t="s">
        <v>91</v>
      </c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4">
        <f>'U1 - Úsek č.1'!J32</f>
        <v>0</v>
      </c>
      <c r="AH96" s="132"/>
      <c r="AI96" s="132"/>
      <c r="AJ96" s="132"/>
      <c r="AK96" s="132"/>
      <c r="AL96" s="132"/>
      <c r="AM96" s="132"/>
      <c r="AN96" s="134">
        <f>SUM(AG96,AT96)</f>
        <v>0</v>
      </c>
      <c r="AO96" s="132"/>
      <c r="AP96" s="132"/>
      <c r="AQ96" s="135" t="s">
        <v>92</v>
      </c>
      <c r="AR96" s="71"/>
      <c r="AS96" s="136">
        <v>0</v>
      </c>
      <c r="AT96" s="137">
        <f>ROUND(SUM(AV96:AW96),2)</f>
        <v>0</v>
      </c>
      <c r="AU96" s="138">
        <f>'U1 - Úsek č.1'!P128</f>
        <v>0</v>
      </c>
      <c r="AV96" s="137">
        <f>'U1 - Úsek č.1'!J35</f>
        <v>0</v>
      </c>
      <c r="AW96" s="137">
        <f>'U1 - Úsek č.1'!J36</f>
        <v>0</v>
      </c>
      <c r="AX96" s="137">
        <f>'U1 - Úsek č.1'!J37</f>
        <v>0</v>
      </c>
      <c r="AY96" s="137">
        <f>'U1 - Úsek č.1'!J38</f>
        <v>0</v>
      </c>
      <c r="AZ96" s="137">
        <f>'U1 - Úsek č.1'!F35</f>
        <v>0</v>
      </c>
      <c r="BA96" s="137">
        <f>'U1 - Úsek č.1'!F36</f>
        <v>0</v>
      </c>
      <c r="BB96" s="137">
        <f>'U1 - Úsek č.1'!F37</f>
        <v>0</v>
      </c>
      <c r="BC96" s="137">
        <f>'U1 - Úsek č.1'!F38</f>
        <v>0</v>
      </c>
      <c r="BD96" s="139">
        <f>'U1 - Úsek č.1'!F39</f>
        <v>0</v>
      </c>
      <c r="BE96" s="4"/>
      <c r="BT96" s="140" t="s">
        <v>88</v>
      </c>
      <c r="BV96" s="140" t="s">
        <v>81</v>
      </c>
      <c r="BW96" s="140" t="s">
        <v>93</v>
      </c>
      <c r="BX96" s="140" t="s">
        <v>87</v>
      </c>
      <c r="CL96" s="140" t="s">
        <v>1</v>
      </c>
    </row>
    <row r="97" s="4" customFormat="1" ht="16.5" customHeight="1">
      <c r="A97" s="131" t="s">
        <v>89</v>
      </c>
      <c r="B97" s="69"/>
      <c r="C97" s="132"/>
      <c r="D97" s="132"/>
      <c r="E97" s="133" t="s">
        <v>94</v>
      </c>
      <c r="F97" s="133"/>
      <c r="G97" s="133"/>
      <c r="H97" s="133"/>
      <c r="I97" s="133"/>
      <c r="J97" s="132"/>
      <c r="K97" s="133" t="s">
        <v>95</v>
      </c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3"/>
      <c r="AF97" s="133"/>
      <c r="AG97" s="134">
        <f>'U2 - Úsek č. 2'!J32</f>
        <v>0</v>
      </c>
      <c r="AH97" s="132"/>
      <c r="AI97" s="132"/>
      <c r="AJ97" s="132"/>
      <c r="AK97" s="132"/>
      <c r="AL97" s="132"/>
      <c r="AM97" s="132"/>
      <c r="AN97" s="134">
        <f>SUM(AG97,AT97)</f>
        <v>0</v>
      </c>
      <c r="AO97" s="132"/>
      <c r="AP97" s="132"/>
      <c r="AQ97" s="135" t="s">
        <v>92</v>
      </c>
      <c r="AR97" s="71"/>
      <c r="AS97" s="136">
        <v>0</v>
      </c>
      <c r="AT97" s="137">
        <f>ROUND(SUM(AV97:AW97),2)</f>
        <v>0</v>
      </c>
      <c r="AU97" s="138">
        <f>'U2 - Úsek č. 2'!P129</f>
        <v>0</v>
      </c>
      <c r="AV97" s="137">
        <f>'U2 - Úsek č. 2'!J35</f>
        <v>0</v>
      </c>
      <c r="AW97" s="137">
        <f>'U2 - Úsek č. 2'!J36</f>
        <v>0</v>
      </c>
      <c r="AX97" s="137">
        <f>'U2 - Úsek č. 2'!J37</f>
        <v>0</v>
      </c>
      <c r="AY97" s="137">
        <f>'U2 - Úsek č. 2'!J38</f>
        <v>0</v>
      </c>
      <c r="AZ97" s="137">
        <f>'U2 - Úsek č. 2'!F35</f>
        <v>0</v>
      </c>
      <c r="BA97" s="137">
        <f>'U2 - Úsek č. 2'!F36</f>
        <v>0</v>
      </c>
      <c r="BB97" s="137">
        <f>'U2 - Úsek č. 2'!F37</f>
        <v>0</v>
      </c>
      <c r="BC97" s="137">
        <f>'U2 - Úsek č. 2'!F38</f>
        <v>0</v>
      </c>
      <c r="BD97" s="139">
        <f>'U2 - Úsek č. 2'!F39</f>
        <v>0</v>
      </c>
      <c r="BE97" s="4"/>
      <c r="BT97" s="140" t="s">
        <v>88</v>
      </c>
      <c r="BV97" s="140" t="s">
        <v>81</v>
      </c>
      <c r="BW97" s="140" t="s">
        <v>96</v>
      </c>
      <c r="BX97" s="140" t="s">
        <v>87</v>
      </c>
      <c r="CL97" s="140" t="s">
        <v>1</v>
      </c>
    </row>
    <row r="98" s="7" customFormat="1" ht="16.5" customHeight="1">
      <c r="A98" s="131" t="s">
        <v>89</v>
      </c>
      <c r="B98" s="118"/>
      <c r="C98" s="119"/>
      <c r="D98" s="120" t="s">
        <v>97</v>
      </c>
      <c r="E98" s="120"/>
      <c r="F98" s="120"/>
      <c r="G98" s="120"/>
      <c r="H98" s="120"/>
      <c r="I98" s="121"/>
      <c r="J98" s="120" t="s">
        <v>98</v>
      </c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123">
        <f>'IO.02 - Chodník ul. Příčná'!J30</f>
        <v>0</v>
      </c>
      <c r="AH98" s="121"/>
      <c r="AI98" s="121"/>
      <c r="AJ98" s="121"/>
      <c r="AK98" s="121"/>
      <c r="AL98" s="121"/>
      <c r="AM98" s="121"/>
      <c r="AN98" s="123">
        <f>SUM(AG98,AT98)</f>
        <v>0</v>
      </c>
      <c r="AO98" s="121"/>
      <c r="AP98" s="121"/>
      <c r="AQ98" s="124" t="s">
        <v>85</v>
      </c>
      <c r="AR98" s="125"/>
      <c r="AS98" s="126">
        <v>0</v>
      </c>
      <c r="AT98" s="127">
        <f>ROUND(SUM(AV98:AW98),2)</f>
        <v>0</v>
      </c>
      <c r="AU98" s="128">
        <f>'IO.02 - Chodník ul. Příčná'!P127</f>
        <v>0</v>
      </c>
      <c r="AV98" s="127">
        <f>'IO.02 - Chodník ul. Příčná'!J33</f>
        <v>0</v>
      </c>
      <c r="AW98" s="127">
        <f>'IO.02 - Chodník ul. Příčná'!J34</f>
        <v>0</v>
      </c>
      <c r="AX98" s="127">
        <f>'IO.02 - Chodník ul. Příčná'!J35</f>
        <v>0</v>
      </c>
      <c r="AY98" s="127">
        <f>'IO.02 - Chodník ul. Příčná'!J36</f>
        <v>0</v>
      </c>
      <c r="AZ98" s="127">
        <f>'IO.02 - Chodník ul. Příčná'!F33</f>
        <v>0</v>
      </c>
      <c r="BA98" s="127">
        <f>'IO.02 - Chodník ul. Příčná'!F34</f>
        <v>0</v>
      </c>
      <c r="BB98" s="127">
        <f>'IO.02 - Chodník ul. Příčná'!F35</f>
        <v>0</v>
      </c>
      <c r="BC98" s="127">
        <f>'IO.02 - Chodník ul. Příčná'!F36</f>
        <v>0</v>
      </c>
      <c r="BD98" s="129">
        <f>'IO.02 - Chodník ul. Příčná'!F37</f>
        <v>0</v>
      </c>
      <c r="BE98" s="7"/>
      <c r="BT98" s="130" t="s">
        <v>86</v>
      </c>
      <c r="BV98" s="130" t="s">
        <v>81</v>
      </c>
      <c r="BW98" s="130" t="s">
        <v>99</v>
      </c>
      <c r="BX98" s="130" t="s">
        <v>5</v>
      </c>
      <c r="CL98" s="130" t="s">
        <v>1</v>
      </c>
      <c r="CM98" s="130" t="s">
        <v>88</v>
      </c>
    </row>
    <row r="99" s="7" customFormat="1" ht="16.5" customHeight="1">
      <c r="A99" s="131" t="s">
        <v>89</v>
      </c>
      <c r="B99" s="118"/>
      <c r="C99" s="119"/>
      <c r="D99" s="120" t="s">
        <v>100</v>
      </c>
      <c r="E99" s="120"/>
      <c r="F99" s="120"/>
      <c r="G99" s="120"/>
      <c r="H99" s="120"/>
      <c r="I99" s="121"/>
      <c r="J99" s="120" t="s">
        <v>101</v>
      </c>
      <c r="K99" s="120"/>
      <c r="L99" s="120"/>
      <c r="M99" s="120"/>
      <c r="N99" s="120"/>
      <c r="O99" s="120"/>
      <c r="P99" s="120"/>
      <c r="Q99" s="120"/>
      <c r="R99" s="120"/>
      <c r="S99" s="120"/>
      <c r="T99" s="120"/>
      <c r="U99" s="120"/>
      <c r="V99" s="120"/>
      <c r="W99" s="120"/>
      <c r="X99" s="120"/>
      <c r="Y99" s="120"/>
      <c r="Z99" s="120"/>
      <c r="AA99" s="120"/>
      <c r="AB99" s="120"/>
      <c r="AC99" s="120"/>
      <c r="AD99" s="120"/>
      <c r="AE99" s="120"/>
      <c r="AF99" s="120"/>
      <c r="AG99" s="123">
        <f>'IO.03 - VON'!J30</f>
        <v>0</v>
      </c>
      <c r="AH99" s="121"/>
      <c r="AI99" s="121"/>
      <c r="AJ99" s="121"/>
      <c r="AK99" s="121"/>
      <c r="AL99" s="121"/>
      <c r="AM99" s="121"/>
      <c r="AN99" s="123">
        <f>SUM(AG99,AT99)</f>
        <v>0</v>
      </c>
      <c r="AO99" s="121"/>
      <c r="AP99" s="121"/>
      <c r="AQ99" s="124" t="s">
        <v>85</v>
      </c>
      <c r="AR99" s="125"/>
      <c r="AS99" s="141">
        <v>0</v>
      </c>
      <c r="AT99" s="142">
        <f>ROUND(SUM(AV99:AW99),2)</f>
        <v>0</v>
      </c>
      <c r="AU99" s="143">
        <f>'IO.03 - VON'!P118</f>
        <v>0</v>
      </c>
      <c r="AV99" s="142">
        <f>'IO.03 - VON'!J33</f>
        <v>0</v>
      </c>
      <c r="AW99" s="142">
        <f>'IO.03 - VON'!J34</f>
        <v>0</v>
      </c>
      <c r="AX99" s="142">
        <f>'IO.03 - VON'!J35</f>
        <v>0</v>
      </c>
      <c r="AY99" s="142">
        <f>'IO.03 - VON'!J36</f>
        <v>0</v>
      </c>
      <c r="AZ99" s="142">
        <f>'IO.03 - VON'!F33</f>
        <v>0</v>
      </c>
      <c r="BA99" s="142">
        <f>'IO.03 - VON'!F34</f>
        <v>0</v>
      </c>
      <c r="BB99" s="142">
        <f>'IO.03 - VON'!F35</f>
        <v>0</v>
      </c>
      <c r="BC99" s="142">
        <f>'IO.03 - VON'!F36</f>
        <v>0</v>
      </c>
      <c r="BD99" s="144">
        <f>'IO.03 - VON'!F37</f>
        <v>0</v>
      </c>
      <c r="BE99" s="7"/>
      <c r="BT99" s="130" t="s">
        <v>86</v>
      </c>
      <c r="BV99" s="130" t="s">
        <v>81</v>
      </c>
      <c r="BW99" s="130" t="s">
        <v>102</v>
      </c>
      <c r="BX99" s="130" t="s">
        <v>5</v>
      </c>
      <c r="CL99" s="130" t="s">
        <v>1</v>
      </c>
      <c r="CM99" s="130" t="s">
        <v>88</v>
      </c>
    </row>
    <row r="100" s="2" customFormat="1" ht="30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39"/>
      <c r="AO100" s="39"/>
      <c r="AP100" s="39"/>
      <c r="AQ100" s="39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  <c r="AM101" s="66"/>
      <c r="AN101" s="66"/>
      <c r="AO101" s="66"/>
      <c r="AP101" s="66"/>
      <c r="AQ101" s="66"/>
      <c r="AR101" s="43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</sheetData>
  <sheetProtection sheet="1" formatColumns="0" formatRows="0" objects="1" scenarios="1" spinCount="100000" saltValue="02LZGs4tW7J+LJ26FmmwxO7xkwyCQbI3HrTjKtEH/6zw3ZPIz244ky5i6tXL9IX/ThLX7dFIcvAtdj6weZJbBQ==" hashValue="X9fk9wiyfWwTJwPUVVMUtOTnF4AojCGThuRIvDclw6KpHs7/59uEk1uVQXogB8SFOvB3Y8oegs5GzPWcil5iog==" algorithmName="SHA-512" password="CC35"/>
  <mergeCells count="58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U1 - Úsek č.1'!C2" display="/"/>
    <hyperlink ref="A97" location="'U2 - Úsek č. 2'!C2" display="/"/>
    <hyperlink ref="A98" location="'IO.02 - Chodník ul. Příčná'!C2" display="/"/>
    <hyperlink ref="A99" location="'IO.03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88</v>
      </c>
    </row>
    <row r="4" s="1" customFormat="1" ht="24.96" customHeight="1">
      <c r="B4" s="19"/>
      <c r="D4" s="147" t="s">
        <v>103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chodníků ul. Kosmákova a ul. Příčná</v>
      </c>
      <c r="F7" s="149"/>
      <c r="G7" s="149"/>
      <c r="H7" s="149"/>
      <c r="L7" s="19"/>
    </row>
    <row r="8" s="1" customFormat="1" ht="12" customHeight="1">
      <c r="B8" s="19"/>
      <c r="D8" s="149" t="s">
        <v>104</v>
      </c>
      <c r="L8" s="19"/>
    </row>
    <row r="9" s="2" customFormat="1" ht="16.5" customHeight="1">
      <c r="A9" s="37"/>
      <c r="B9" s="43"/>
      <c r="C9" s="37"/>
      <c r="D9" s="37"/>
      <c r="E9" s="150" t="s">
        <v>105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106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107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21. 11. 2024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26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27</v>
      </c>
      <c r="F17" s="37"/>
      <c r="G17" s="37"/>
      <c r="H17" s="37"/>
      <c r="I17" s="149" t="s">
        <v>28</v>
      </c>
      <c r="J17" s="140" t="s">
        <v>29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30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32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35</v>
      </c>
      <c r="E25" s="37"/>
      <c r="F25" s="37"/>
      <c r="G25" s="37"/>
      <c r="H25" s="37"/>
      <c r="I25" s="149" t="s">
        <v>25</v>
      </c>
      <c r="J25" s="140" t="s">
        <v>36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37</v>
      </c>
      <c r="F26" s="37"/>
      <c r="G26" s="37"/>
      <c r="H26" s="37"/>
      <c r="I26" s="149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38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39</v>
      </c>
      <c r="E32" s="37"/>
      <c r="F32" s="37"/>
      <c r="G32" s="37"/>
      <c r="H32" s="37"/>
      <c r="I32" s="37"/>
      <c r="J32" s="159">
        <f>ROUND(J128,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41</v>
      </c>
      <c r="G34" s="37"/>
      <c r="H34" s="37"/>
      <c r="I34" s="160" t="s">
        <v>40</v>
      </c>
      <c r="J34" s="160" t="s">
        <v>42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43</v>
      </c>
      <c r="E35" s="149" t="s">
        <v>44</v>
      </c>
      <c r="F35" s="162">
        <f>ROUND((SUM(BE128:BE202)),  2)</f>
        <v>0</v>
      </c>
      <c r="G35" s="37"/>
      <c r="H35" s="37"/>
      <c r="I35" s="163">
        <v>0.20999999999999999</v>
      </c>
      <c r="J35" s="162">
        <f>ROUND(((SUM(BE128:BE202))*I35),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45</v>
      </c>
      <c r="F36" s="162">
        <f>ROUND((SUM(BF128:BF202)),  2)</f>
        <v>0</v>
      </c>
      <c r="G36" s="37"/>
      <c r="H36" s="37"/>
      <c r="I36" s="163">
        <v>0.12</v>
      </c>
      <c r="J36" s="162">
        <f>ROUND(((SUM(BF128:BF202))*I36),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46</v>
      </c>
      <c r="F37" s="162">
        <f>ROUND((SUM(BG128:BG202)),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47</v>
      </c>
      <c r="F38" s="162">
        <f>ROUND((SUM(BH128:BH202)),  2)</f>
        <v>0</v>
      </c>
      <c r="G38" s="37"/>
      <c r="H38" s="37"/>
      <c r="I38" s="163">
        <v>0.12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48</v>
      </c>
      <c r="F39" s="162">
        <f>ROUND((SUM(BI128:BI202)),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49</v>
      </c>
      <c r="E41" s="166"/>
      <c r="F41" s="166"/>
      <c r="G41" s="167" t="s">
        <v>50</v>
      </c>
      <c r="H41" s="168" t="s">
        <v>51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52</v>
      </c>
      <c r="E50" s="172"/>
      <c r="F50" s="172"/>
      <c r="G50" s="171" t="s">
        <v>53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54</v>
      </c>
      <c r="E61" s="174"/>
      <c r="F61" s="175" t="s">
        <v>55</v>
      </c>
      <c r="G61" s="173" t="s">
        <v>54</v>
      </c>
      <c r="H61" s="174"/>
      <c r="I61" s="174"/>
      <c r="J61" s="176" t="s">
        <v>55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56</v>
      </c>
      <c r="E65" s="177"/>
      <c r="F65" s="177"/>
      <c r="G65" s="171" t="s">
        <v>57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54</v>
      </c>
      <c r="E76" s="174"/>
      <c r="F76" s="175" t="s">
        <v>55</v>
      </c>
      <c r="G76" s="173" t="s">
        <v>54</v>
      </c>
      <c r="H76" s="174"/>
      <c r="I76" s="174"/>
      <c r="J76" s="176" t="s">
        <v>55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chodníků ul. Kosmákova a ul. Příčná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104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105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106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U1 - Úsek č.1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Šternberk</v>
      </c>
      <c r="G91" s="39"/>
      <c r="H91" s="39"/>
      <c r="I91" s="31" t="s">
        <v>22</v>
      </c>
      <c r="J91" s="78" t="str">
        <f>IF(J14="","",J14)</f>
        <v>21. 11. 2024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Město Šternberk</v>
      </c>
      <c r="G93" s="39"/>
      <c r="H93" s="39"/>
      <c r="I93" s="31" t="s">
        <v>32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35</v>
      </c>
      <c r="J94" s="35" t="str">
        <f>E26</f>
        <v>Petr Nikl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109</v>
      </c>
      <c r="D96" s="184"/>
      <c r="E96" s="184"/>
      <c r="F96" s="184"/>
      <c r="G96" s="184"/>
      <c r="H96" s="184"/>
      <c r="I96" s="184"/>
      <c r="J96" s="185" t="s">
        <v>110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111</v>
      </c>
      <c r="D98" s="39"/>
      <c r="E98" s="39"/>
      <c r="F98" s="39"/>
      <c r="G98" s="39"/>
      <c r="H98" s="39"/>
      <c r="I98" s="39"/>
      <c r="J98" s="109">
        <f>J128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112</v>
      </c>
    </row>
    <row r="99" s="9" customFormat="1" ht="24.96" customHeight="1">
      <c r="A99" s="9"/>
      <c r="B99" s="187"/>
      <c r="C99" s="188"/>
      <c r="D99" s="189" t="s">
        <v>113</v>
      </c>
      <c r="E99" s="190"/>
      <c r="F99" s="190"/>
      <c r="G99" s="190"/>
      <c r="H99" s="190"/>
      <c r="I99" s="190"/>
      <c r="J99" s="191">
        <f>J129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114</v>
      </c>
      <c r="E100" s="195"/>
      <c r="F100" s="195"/>
      <c r="G100" s="195"/>
      <c r="H100" s="195"/>
      <c r="I100" s="195"/>
      <c r="J100" s="196">
        <f>J130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115</v>
      </c>
      <c r="E101" s="195"/>
      <c r="F101" s="195"/>
      <c r="G101" s="195"/>
      <c r="H101" s="195"/>
      <c r="I101" s="195"/>
      <c r="J101" s="196">
        <f>J155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116</v>
      </c>
      <c r="E102" s="195"/>
      <c r="F102" s="195"/>
      <c r="G102" s="195"/>
      <c r="H102" s="195"/>
      <c r="I102" s="195"/>
      <c r="J102" s="196">
        <f>J180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117</v>
      </c>
      <c r="E103" s="195"/>
      <c r="F103" s="195"/>
      <c r="G103" s="195"/>
      <c r="H103" s="195"/>
      <c r="I103" s="195"/>
      <c r="J103" s="196">
        <f>J185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118</v>
      </c>
      <c r="E104" s="195"/>
      <c r="F104" s="195"/>
      <c r="G104" s="195"/>
      <c r="H104" s="195"/>
      <c r="I104" s="195"/>
      <c r="J104" s="196">
        <f>J188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7"/>
      <c r="C105" s="188"/>
      <c r="D105" s="189" t="s">
        <v>119</v>
      </c>
      <c r="E105" s="190"/>
      <c r="F105" s="190"/>
      <c r="G105" s="190"/>
      <c r="H105" s="190"/>
      <c r="I105" s="190"/>
      <c r="J105" s="191">
        <f>J197</f>
        <v>0</v>
      </c>
      <c r="K105" s="188"/>
      <c r="L105" s="19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3"/>
      <c r="C106" s="132"/>
      <c r="D106" s="194" t="s">
        <v>120</v>
      </c>
      <c r="E106" s="195"/>
      <c r="F106" s="195"/>
      <c r="G106" s="195"/>
      <c r="H106" s="195"/>
      <c r="I106" s="195"/>
      <c r="J106" s="196">
        <f>J198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121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82" t="str">
        <f>E7</f>
        <v>Oprava chodníků ul. Kosmákova a ul. Příčná</v>
      </c>
      <c r="F116" s="31"/>
      <c r="G116" s="31"/>
      <c r="H116" s="31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" customFormat="1" ht="12" customHeight="1">
      <c r="B117" s="20"/>
      <c r="C117" s="31" t="s">
        <v>104</v>
      </c>
      <c r="D117" s="21"/>
      <c r="E117" s="21"/>
      <c r="F117" s="21"/>
      <c r="G117" s="21"/>
      <c r="H117" s="21"/>
      <c r="I117" s="21"/>
      <c r="J117" s="21"/>
      <c r="K117" s="21"/>
      <c r="L117" s="19"/>
    </row>
    <row r="118" s="2" customFormat="1" ht="16.5" customHeight="1">
      <c r="A118" s="37"/>
      <c r="B118" s="38"/>
      <c r="C118" s="39"/>
      <c r="D118" s="39"/>
      <c r="E118" s="182" t="s">
        <v>105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106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75" t="str">
        <f>E11</f>
        <v>U1 - Úsek č.1</v>
      </c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</v>
      </c>
      <c r="D122" s="39"/>
      <c r="E122" s="39"/>
      <c r="F122" s="26" t="str">
        <f>F14</f>
        <v>Šternberk</v>
      </c>
      <c r="G122" s="39"/>
      <c r="H122" s="39"/>
      <c r="I122" s="31" t="s">
        <v>22</v>
      </c>
      <c r="J122" s="78" t="str">
        <f>IF(J14="","",J14)</f>
        <v>21. 11. 2024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24</v>
      </c>
      <c r="D124" s="39"/>
      <c r="E124" s="39"/>
      <c r="F124" s="26" t="str">
        <f>E17</f>
        <v>Město Šternberk</v>
      </c>
      <c r="G124" s="39"/>
      <c r="H124" s="39"/>
      <c r="I124" s="31" t="s">
        <v>32</v>
      </c>
      <c r="J124" s="35" t="str">
        <f>E23</f>
        <v xml:space="preserve"> 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30</v>
      </c>
      <c r="D125" s="39"/>
      <c r="E125" s="39"/>
      <c r="F125" s="26" t="str">
        <f>IF(E20="","",E20)</f>
        <v>Vyplň údaj</v>
      </c>
      <c r="G125" s="39"/>
      <c r="H125" s="39"/>
      <c r="I125" s="31" t="s">
        <v>35</v>
      </c>
      <c r="J125" s="35" t="str">
        <f>E26</f>
        <v>Petr Nikl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98"/>
      <c r="B127" s="199"/>
      <c r="C127" s="200" t="s">
        <v>122</v>
      </c>
      <c r="D127" s="201" t="s">
        <v>64</v>
      </c>
      <c r="E127" s="201" t="s">
        <v>60</v>
      </c>
      <c r="F127" s="201" t="s">
        <v>61</v>
      </c>
      <c r="G127" s="201" t="s">
        <v>123</v>
      </c>
      <c r="H127" s="201" t="s">
        <v>124</v>
      </c>
      <c r="I127" s="201" t="s">
        <v>125</v>
      </c>
      <c r="J127" s="202" t="s">
        <v>110</v>
      </c>
      <c r="K127" s="203" t="s">
        <v>126</v>
      </c>
      <c r="L127" s="204"/>
      <c r="M127" s="99" t="s">
        <v>1</v>
      </c>
      <c r="N127" s="100" t="s">
        <v>43</v>
      </c>
      <c r="O127" s="100" t="s">
        <v>127</v>
      </c>
      <c r="P127" s="100" t="s">
        <v>128</v>
      </c>
      <c r="Q127" s="100" t="s">
        <v>129</v>
      </c>
      <c r="R127" s="100" t="s">
        <v>130</v>
      </c>
      <c r="S127" s="100" t="s">
        <v>131</v>
      </c>
      <c r="T127" s="101" t="s">
        <v>132</v>
      </c>
      <c r="U127" s="198"/>
      <c r="V127" s="198"/>
      <c r="W127" s="198"/>
      <c r="X127" s="198"/>
      <c r="Y127" s="198"/>
      <c r="Z127" s="198"/>
      <c r="AA127" s="198"/>
      <c r="AB127" s="198"/>
      <c r="AC127" s="198"/>
      <c r="AD127" s="198"/>
      <c r="AE127" s="198"/>
    </row>
    <row r="128" s="2" customFormat="1" ht="22.8" customHeight="1">
      <c r="A128" s="37"/>
      <c r="B128" s="38"/>
      <c r="C128" s="106" t="s">
        <v>133</v>
      </c>
      <c r="D128" s="39"/>
      <c r="E128" s="39"/>
      <c r="F128" s="39"/>
      <c r="G128" s="39"/>
      <c r="H128" s="39"/>
      <c r="I128" s="39"/>
      <c r="J128" s="205">
        <f>BK128</f>
        <v>0</v>
      </c>
      <c r="K128" s="39"/>
      <c r="L128" s="43"/>
      <c r="M128" s="102"/>
      <c r="N128" s="206"/>
      <c r="O128" s="103"/>
      <c r="P128" s="207">
        <f>P129+P197</f>
        <v>0</v>
      </c>
      <c r="Q128" s="103"/>
      <c r="R128" s="207">
        <f>R129+R197</f>
        <v>77.092276119999994</v>
      </c>
      <c r="S128" s="103"/>
      <c r="T128" s="208">
        <f>T129+T197</f>
        <v>92.242744999999999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78</v>
      </c>
      <c r="AU128" s="16" t="s">
        <v>112</v>
      </c>
      <c r="BK128" s="209">
        <f>BK129+BK197</f>
        <v>0</v>
      </c>
    </row>
    <row r="129" s="12" customFormat="1" ht="25.92" customHeight="1">
      <c r="A129" s="12"/>
      <c r="B129" s="210"/>
      <c r="C129" s="211"/>
      <c r="D129" s="212" t="s">
        <v>78</v>
      </c>
      <c r="E129" s="213" t="s">
        <v>134</v>
      </c>
      <c r="F129" s="213" t="s">
        <v>135</v>
      </c>
      <c r="G129" s="211"/>
      <c r="H129" s="211"/>
      <c r="I129" s="214"/>
      <c r="J129" s="215">
        <f>BK129</f>
        <v>0</v>
      </c>
      <c r="K129" s="211"/>
      <c r="L129" s="216"/>
      <c r="M129" s="217"/>
      <c r="N129" s="218"/>
      <c r="O129" s="218"/>
      <c r="P129" s="219">
        <f>P130+P155+P180+P185+P188</f>
        <v>0</v>
      </c>
      <c r="Q129" s="218"/>
      <c r="R129" s="219">
        <f>R130+R155+R180+R185+R188</f>
        <v>77.071757120000001</v>
      </c>
      <c r="S129" s="218"/>
      <c r="T129" s="220">
        <f>T130+T155+T180+T185+T188</f>
        <v>92.242744999999999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86</v>
      </c>
      <c r="AT129" s="222" t="s">
        <v>78</v>
      </c>
      <c r="AU129" s="222" t="s">
        <v>79</v>
      </c>
      <c r="AY129" s="221" t="s">
        <v>136</v>
      </c>
      <c r="BK129" s="223">
        <f>BK130+BK155+BK180+BK185+BK188</f>
        <v>0</v>
      </c>
    </row>
    <row r="130" s="12" customFormat="1" ht="22.8" customHeight="1">
      <c r="A130" s="12"/>
      <c r="B130" s="210"/>
      <c r="C130" s="211"/>
      <c r="D130" s="212" t="s">
        <v>78</v>
      </c>
      <c r="E130" s="224" t="s">
        <v>86</v>
      </c>
      <c r="F130" s="224" t="s">
        <v>137</v>
      </c>
      <c r="G130" s="211"/>
      <c r="H130" s="211"/>
      <c r="I130" s="214"/>
      <c r="J130" s="225">
        <f>BK130</f>
        <v>0</v>
      </c>
      <c r="K130" s="211"/>
      <c r="L130" s="216"/>
      <c r="M130" s="217"/>
      <c r="N130" s="218"/>
      <c r="O130" s="218"/>
      <c r="P130" s="219">
        <f>SUM(P131:P154)</f>
        <v>0</v>
      </c>
      <c r="Q130" s="218"/>
      <c r="R130" s="219">
        <f>SUM(R131:R154)</f>
        <v>3.7191609999999997</v>
      </c>
      <c r="S130" s="218"/>
      <c r="T130" s="220">
        <f>SUM(T131:T154)</f>
        <v>92.242744999999999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86</v>
      </c>
      <c r="AT130" s="222" t="s">
        <v>78</v>
      </c>
      <c r="AU130" s="222" t="s">
        <v>86</v>
      </c>
      <c r="AY130" s="221" t="s">
        <v>136</v>
      </c>
      <c r="BK130" s="223">
        <f>SUM(BK131:BK154)</f>
        <v>0</v>
      </c>
    </row>
    <row r="131" s="2" customFormat="1" ht="24.15" customHeight="1">
      <c r="A131" s="37"/>
      <c r="B131" s="38"/>
      <c r="C131" s="226" t="s">
        <v>86</v>
      </c>
      <c r="D131" s="226" t="s">
        <v>138</v>
      </c>
      <c r="E131" s="227" t="s">
        <v>139</v>
      </c>
      <c r="F131" s="228" t="s">
        <v>140</v>
      </c>
      <c r="G131" s="229" t="s">
        <v>141</v>
      </c>
      <c r="H131" s="230">
        <v>37.759999999999998</v>
      </c>
      <c r="I131" s="231"/>
      <c r="J131" s="232">
        <f>ROUND(I131*H131,2)</f>
        <v>0</v>
      </c>
      <c r="K131" s="233"/>
      <c r="L131" s="43"/>
      <c r="M131" s="234" t="s">
        <v>1</v>
      </c>
      <c r="N131" s="235" t="s">
        <v>44</v>
      </c>
      <c r="O131" s="90"/>
      <c r="P131" s="236">
        <f>O131*H131</f>
        <v>0</v>
      </c>
      <c r="Q131" s="236">
        <v>0</v>
      </c>
      <c r="R131" s="236">
        <f>Q131*H131</f>
        <v>0</v>
      </c>
      <c r="S131" s="236">
        <v>0.41699999999999998</v>
      </c>
      <c r="T131" s="237">
        <f>S131*H131</f>
        <v>15.745919999999998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142</v>
      </c>
      <c r="AT131" s="238" t="s">
        <v>138</v>
      </c>
      <c r="AU131" s="238" t="s">
        <v>88</v>
      </c>
      <c r="AY131" s="16" t="s">
        <v>136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86</v>
      </c>
      <c r="BK131" s="239">
        <f>ROUND(I131*H131,2)</f>
        <v>0</v>
      </c>
      <c r="BL131" s="16" t="s">
        <v>142</v>
      </c>
      <c r="BM131" s="238" t="s">
        <v>143</v>
      </c>
    </row>
    <row r="132" s="13" customFormat="1">
      <c r="A132" s="13"/>
      <c r="B132" s="240"/>
      <c r="C132" s="241"/>
      <c r="D132" s="242" t="s">
        <v>144</v>
      </c>
      <c r="E132" s="243" t="s">
        <v>1</v>
      </c>
      <c r="F132" s="244" t="s">
        <v>145</v>
      </c>
      <c r="G132" s="241"/>
      <c r="H132" s="245">
        <v>37.759999999999998</v>
      </c>
      <c r="I132" s="246"/>
      <c r="J132" s="241"/>
      <c r="K132" s="241"/>
      <c r="L132" s="247"/>
      <c r="M132" s="248"/>
      <c r="N132" s="249"/>
      <c r="O132" s="249"/>
      <c r="P132" s="249"/>
      <c r="Q132" s="249"/>
      <c r="R132" s="249"/>
      <c r="S132" s="249"/>
      <c r="T132" s="25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1" t="s">
        <v>144</v>
      </c>
      <c r="AU132" s="251" t="s">
        <v>88</v>
      </c>
      <c r="AV132" s="13" t="s">
        <v>88</v>
      </c>
      <c r="AW132" s="13" t="s">
        <v>34</v>
      </c>
      <c r="AX132" s="13" t="s">
        <v>86</v>
      </c>
      <c r="AY132" s="251" t="s">
        <v>136</v>
      </c>
    </row>
    <row r="133" s="2" customFormat="1" ht="24.15" customHeight="1">
      <c r="A133" s="37"/>
      <c r="B133" s="38"/>
      <c r="C133" s="226" t="s">
        <v>88</v>
      </c>
      <c r="D133" s="226" t="s">
        <v>138</v>
      </c>
      <c r="E133" s="227" t="s">
        <v>146</v>
      </c>
      <c r="F133" s="228" t="s">
        <v>147</v>
      </c>
      <c r="G133" s="229" t="s">
        <v>141</v>
      </c>
      <c r="H133" s="230">
        <v>236.935</v>
      </c>
      <c r="I133" s="231"/>
      <c r="J133" s="232">
        <f>ROUND(I133*H133,2)</f>
        <v>0</v>
      </c>
      <c r="K133" s="233"/>
      <c r="L133" s="43"/>
      <c r="M133" s="234" t="s">
        <v>1</v>
      </c>
      <c r="N133" s="235" t="s">
        <v>44</v>
      </c>
      <c r="O133" s="90"/>
      <c r="P133" s="236">
        <f>O133*H133</f>
        <v>0</v>
      </c>
      <c r="Q133" s="236">
        <v>0</v>
      </c>
      <c r="R133" s="236">
        <f>Q133*H133</f>
        <v>0</v>
      </c>
      <c r="S133" s="236">
        <v>0.29499999999999998</v>
      </c>
      <c r="T133" s="237">
        <f>S133*H133</f>
        <v>69.895825000000002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8" t="s">
        <v>142</v>
      </c>
      <c r="AT133" s="238" t="s">
        <v>138</v>
      </c>
      <c r="AU133" s="238" t="s">
        <v>88</v>
      </c>
      <c r="AY133" s="16" t="s">
        <v>136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6" t="s">
        <v>86</v>
      </c>
      <c r="BK133" s="239">
        <f>ROUND(I133*H133,2)</f>
        <v>0</v>
      </c>
      <c r="BL133" s="16" t="s">
        <v>142</v>
      </c>
      <c r="BM133" s="238" t="s">
        <v>148</v>
      </c>
    </row>
    <row r="134" s="13" customFormat="1">
      <c r="A134" s="13"/>
      <c r="B134" s="240"/>
      <c r="C134" s="241"/>
      <c r="D134" s="242" t="s">
        <v>144</v>
      </c>
      <c r="E134" s="243" t="s">
        <v>1</v>
      </c>
      <c r="F134" s="244" t="s">
        <v>149</v>
      </c>
      <c r="G134" s="241"/>
      <c r="H134" s="245">
        <v>236.935</v>
      </c>
      <c r="I134" s="246"/>
      <c r="J134" s="241"/>
      <c r="K134" s="241"/>
      <c r="L134" s="247"/>
      <c r="M134" s="248"/>
      <c r="N134" s="249"/>
      <c r="O134" s="249"/>
      <c r="P134" s="249"/>
      <c r="Q134" s="249"/>
      <c r="R134" s="249"/>
      <c r="S134" s="249"/>
      <c r="T134" s="25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1" t="s">
        <v>144</v>
      </c>
      <c r="AU134" s="251" t="s">
        <v>88</v>
      </c>
      <c r="AV134" s="13" t="s">
        <v>88</v>
      </c>
      <c r="AW134" s="13" t="s">
        <v>34</v>
      </c>
      <c r="AX134" s="13" t="s">
        <v>86</v>
      </c>
      <c r="AY134" s="251" t="s">
        <v>136</v>
      </c>
    </row>
    <row r="135" s="2" customFormat="1" ht="16.5" customHeight="1">
      <c r="A135" s="37"/>
      <c r="B135" s="38"/>
      <c r="C135" s="226" t="s">
        <v>150</v>
      </c>
      <c r="D135" s="226" t="s">
        <v>138</v>
      </c>
      <c r="E135" s="227" t="s">
        <v>151</v>
      </c>
      <c r="F135" s="228" t="s">
        <v>152</v>
      </c>
      <c r="G135" s="229" t="s">
        <v>153</v>
      </c>
      <c r="H135" s="230">
        <v>32.200000000000003</v>
      </c>
      <c r="I135" s="231"/>
      <c r="J135" s="232">
        <f>ROUND(I135*H135,2)</f>
        <v>0</v>
      </c>
      <c r="K135" s="233"/>
      <c r="L135" s="43"/>
      <c r="M135" s="234" t="s">
        <v>1</v>
      </c>
      <c r="N135" s="235" t="s">
        <v>44</v>
      </c>
      <c r="O135" s="90"/>
      <c r="P135" s="236">
        <f>O135*H135</f>
        <v>0</v>
      </c>
      <c r="Q135" s="236">
        <v>0</v>
      </c>
      <c r="R135" s="236">
        <f>Q135*H135</f>
        <v>0</v>
      </c>
      <c r="S135" s="236">
        <v>0.20499999999999999</v>
      </c>
      <c r="T135" s="237">
        <f>S135*H135</f>
        <v>6.601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142</v>
      </c>
      <c r="AT135" s="238" t="s">
        <v>138</v>
      </c>
      <c r="AU135" s="238" t="s">
        <v>88</v>
      </c>
      <c r="AY135" s="16" t="s">
        <v>136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86</v>
      </c>
      <c r="BK135" s="239">
        <f>ROUND(I135*H135,2)</f>
        <v>0</v>
      </c>
      <c r="BL135" s="16" t="s">
        <v>142</v>
      </c>
      <c r="BM135" s="238" t="s">
        <v>154</v>
      </c>
    </row>
    <row r="136" s="13" customFormat="1">
      <c r="A136" s="13"/>
      <c r="B136" s="240"/>
      <c r="C136" s="241"/>
      <c r="D136" s="242" t="s">
        <v>144</v>
      </c>
      <c r="E136" s="243" t="s">
        <v>1</v>
      </c>
      <c r="F136" s="244" t="s">
        <v>155</v>
      </c>
      <c r="G136" s="241"/>
      <c r="H136" s="245">
        <v>32.200000000000003</v>
      </c>
      <c r="I136" s="246"/>
      <c r="J136" s="241"/>
      <c r="K136" s="241"/>
      <c r="L136" s="247"/>
      <c r="M136" s="248"/>
      <c r="N136" s="249"/>
      <c r="O136" s="249"/>
      <c r="P136" s="249"/>
      <c r="Q136" s="249"/>
      <c r="R136" s="249"/>
      <c r="S136" s="249"/>
      <c r="T136" s="25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1" t="s">
        <v>144</v>
      </c>
      <c r="AU136" s="251" t="s">
        <v>88</v>
      </c>
      <c r="AV136" s="13" t="s">
        <v>88</v>
      </c>
      <c r="AW136" s="13" t="s">
        <v>34</v>
      </c>
      <c r="AX136" s="13" t="s">
        <v>86</v>
      </c>
      <c r="AY136" s="251" t="s">
        <v>136</v>
      </c>
    </row>
    <row r="137" s="2" customFormat="1" ht="33" customHeight="1">
      <c r="A137" s="37"/>
      <c r="B137" s="38"/>
      <c r="C137" s="226" t="s">
        <v>142</v>
      </c>
      <c r="D137" s="226" t="s">
        <v>138</v>
      </c>
      <c r="E137" s="227" t="s">
        <v>156</v>
      </c>
      <c r="F137" s="228" t="s">
        <v>157</v>
      </c>
      <c r="G137" s="229" t="s">
        <v>158</v>
      </c>
      <c r="H137" s="230">
        <v>48.389000000000003</v>
      </c>
      <c r="I137" s="231"/>
      <c r="J137" s="232">
        <f>ROUND(I137*H137,2)</f>
        <v>0</v>
      </c>
      <c r="K137" s="233"/>
      <c r="L137" s="43"/>
      <c r="M137" s="234" t="s">
        <v>1</v>
      </c>
      <c r="N137" s="235" t="s">
        <v>44</v>
      </c>
      <c r="O137" s="90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8" t="s">
        <v>142</v>
      </c>
      <c r="AT137" s="238" t="s">
        <v>138</v>
      </c>
      <c r="AU137" s="238" t="s">
        <v>88</v>
      </c>
      <c r="AY137" s="16" t="s">
        <v>136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6" t="s">
        <v>86</v>
      </c>
      <c r="BK137" s="239">
        <f>ROUND(I137*H137,2)</f>
        <v>0</v>
      </c>
      <c r="BL137" s="16" t="s">
        <v>142</v>
      </c>
      <c r="BM137" s="238" t="s">
        <v>159</v>
      </c>
    </row>
    <row r="138" s="13" customFormat="1">
      <c r="A138" s="13"/>
      <c r="B138" s="240"/>
      <c r="C138" s="241"/>
      <c r="D138" s="242" t="s">
        <v>144</v>
      </c>
      <c r="E138" s="243" t="s">
        <v>1</v>
      </c>
      <c r="F138" s="244" t="s">
        <v>160</v>
      </c>
      <c r="G138" s="241"/>
      <c r="H138" s="245">
        <v>41.204000000000001</v>
      </c>
      <c r="I138" s="246"/>
      <c r="J138" s="241"/>
      <c r="K138" s="241"/>
      <c r="L138" s="247"/>
      <c r="M138" s="248"/>
      <c r="N138" s="249"/>
      <c r="O138" s="249"/>
      <c r="P138" s="249"/>
      <c r="Q138" s="249"/>
      <c r="R138" s="249"/>
      <c r="S138" s="249"/>
      <c r="T138" s="25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1" t="s">
        <v>144</v>
      </c>
      <c r="AU138" s="251" t="s">
        <v>88</v>
      </c>
      <c r="AV138" s="13" t="s">
        <v>88</v>
      </c>
      <c r="AW138" s="13" t="s">
        <v>34</v>
      </c>
      <c r="AX138" s="13" t="s">
        <v>79</v>
      </c>
      <c r="AY138" s="251" t="s">
        <v>136</v>
      </c>
    </row>
    <row r="139" s="13" customFormat="1">
      <c r="A139" s="13"/>
      <c r="B139" s="240"/>
      <c r="C139" s="241"/>
      <c r="D139" s="242" t="s">
        <v>144</v>
      </c>
      <c r="E139" s="243" t="s">
        <v>1</v>
      </c>
      <c r="F139" s="244" t="s">
        <v>161</v>
      </c>
      <c r="G139" s="241"/>
      <c r="H139" s="245">
        <v>3.3809999999999998</v>
      </c>
      <c r="I139" s="246"/>
      <c r="J139" s="241"/>
      <c r="K139" s="241"/>
      <c r="L139" s="247"/>
      <c r="M139" s="248"/>
      <c r="N139" s="249"/>
      <c r="O139" s="249"/>
      <c r="P139" s="249"/>
      <c r="Q139" s="249"/>
      <c r="R139" s="249"/>
      <c r="S139" s="249"/>
      <c r="T139" s="25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1" t="s">
        <v>144</v>
      </c>
      <c r="AU139" s="251" t="s">
        <v>88</v>
      </c>
      <c r="AV139" s="13" t="s">
        <v>88</v>
      </c>
      <c r="AW139" s="13" t="s">
        <v>34</v>
      </c>
      <c r="AX139" s="13" t="s">
        <v>79</v>
      </c>
      <c r="AY139" s="251" t="s">
        <v>136</v>
      </c>
    </row>
    <row r="140" s="13" customFormat="1">
      <c r="A140" s="13"/>
      <c r="B140" s="240"/>
      <c r="C140" s="241"/>
      <c r="D140" s="242" t="s">
        <v>144</v>
      </c>
      <c r="E140" s="243" t="s">
        <v>1</v>
      </c>
      <c r="F140" s="244" t="s">
        <v>162</v>
      </c>
      <c r="G140" s="241"/>
      <c r="H140" s="245">
        <v>3.8039999999999998</v>
      </c>
      <c r="I140" s="246"/>
      <c r="J140" s="241"/>
      <c r="K140" s="241"/>
      <c r="L140" s="247"/>
      <c r="M140" s="248"/>
      <c r="N140" s="249"/>
      <c r="O140" s="249"/>
      <c r="P140" s="249"/>
      <c r="Q140" s="249"/>
      <c r="R140" s="249"/>
      <c r="S140" s="249"/>
      <c r="T140" s="25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1" t="s">
        <v>144</v>
      </c>
      <c r="AU140" s="251" t="s">
        <v>88</v>
      </c>
      <c r="AV140" s="13" t="s">
        <v>88</v>
      </c>
      <c r="AW140" s="13" t="s">
        <v>34</v>
      </c>
      <c r="AX140" s="13" t="s">
        <v>79</v>
      </c>
      <c r="AY140" s="251" t="s">
        <v>136</v>
      </c>
    </row>
    <row r="141" s="14" customFormat="1">
      <c r="A141" s="14"/>
      <c r="B141" s="252"/>
      <c r="C141" s="253"/>
      <c r="D141" s="242" t="s">
        <v>144</v>
      </c>
      <c r="E141" s="254" t="s">
        <v>1</v>
      </c>
      <c r="F141" s="255" t="s">
        <v>163</v>
      </c>
      <c r="G141" s="253"/>
      <c r="H141" s="256">
        <v>48.389000000000003</v>
      </c>
      <c r="I141" s="257"/>
      <c r="J141" s="253"/>
      <c r="K141" s="253"/>
      <c r="L141" s="258"/>
      <c r="M141" s="259"/>
      <c r="N141" s="260"/>
      <c r="O141" s="260"/>
      <c r="P141" s="260"/>
      <c r="Q141" s="260"/>
      <c r="R141" s="260"/>
      <c r="S141" s="260"/>
      <c r="T141" s="26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2" t="s">
        <v>144</v>
      </c>
      <c r="AU141" s="262" t="s">
        <v>88</v>
      </c>
      <c r="AV141" s="14" t="s">
        <v>142</v>
      </c>
      <c r="AW141" s="14" t="s">
        <v>34</v>
      </c>
      <c r="AX141" s="14" t="s">
        <v>86</v>
      </c>
      <c r="AY141" s="262" t="s">
        <v>136</v>
      </c>
    </row>
    <row r="142" s="2" customFormat="1" ht="37.8" customHeight="1">
      <c r="A142" s="37"/>
      <c r="B142" s="38"/>
      <c r="C142" s="226" t="s">
        <v>164</v>
      </c>
      <c r="D142" s="226" t="s">
        <v>138</v>
      </c>
      <c r="E142" s="227" t="s">
        <v>165</v>
      </c>
      <c r="F142" s="228" t="s">
        <v>166</v>
      </c>
      <c r="G142" s="229" t="s">
        <v>158</v>
      </c>
      <c r="H142" s="230">
        <v>48.039000000000001</v>
      </c>
      <c r="I142" s="231"/>
      <c r="J142" s="232">
        <f>ROUND(I142*H142,2)</f>
        <v>0</v>
      </c>
      <c r="K142" s="233"/>
      <c r="L142" s="43"/>
      <c r="M142" s="234" t="s">
        <v>1</v>
      </c>
      <c r="N142" s="235" t="s">
        <v>44</v>
      </c>
      <c r="O142" s="90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8" t="s">
        <v>142</v>
      </c>
      <c r="AT142" s="238" t="s">
        <v>138</v>
      </c>
      <c r="AU142" s="238" t="s">
        <v>88</v>
      </c>
      <c r="AY142" s="16" t="s">
        <v>136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6" t="s">
        <v>86</v>
      </c>
      <c r="BK142" s="239">
        <f>ROUND(I142*H142,2)</f>
        <v>0</v>
      </c>
      <c r="BL142" s="16" t="s">
        <v>142</v>
      </c>
      <c r="BM142" s="238" t="s">
        <v>167</v>
      </c>
    </row>
    <row r="143" s="2" customFormat="1" ht="24.15" customHeight="1">
      <c r="A143" s="37"/>
      <c r="B143" s="38"/>
      <c r="C143" s="226" t="s">
        <v>168</v>
      </c>
      <c r="D143" s="226" t="s">
        <v>138</v>
      </c>
      <c r="E143" s="227" t="s">
        <v>169</v>
      </c>
      <c r="F143" s="228" t="s">
        <v>170</v>
      </c>
      <c r="G143" s="229" t="s">
        <v>158</v>
      </c>
      <c r="H143" s="230">
        <v>48.039000000000001</v>
      </c>
      <c r="I143" s="231"/>
      <c r="J143" s="232">
        <f>ROUND(I143*H143,2)</f>
        <v>0</v>
      </c>
      <c r="K143" s="233"/>
      <c r="L143" s="43"/>
      <c r="M143" s="234" t="s">
        <v>1</v>
      </c>
      <c r="N143" s="235" t="s">
        <v>44</v>
      </c>
      <c r="O143" s="90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8" t="s">
        <v>142</v>
      </c>
      <c r="AT143" s="238" t="s">
        <v>138</v>
      </c>
      <c r="AU143" s="238" t="s">
        <v>88</v>
      </c>
      <c r="AY143" s="16" t="s">
        <v>136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6" t="s">
        <v>86</v>
      </c>
      <c r="BK143" s="239">
        <f>ROUND(I143*H143,2)</f>
        <v>0</v>
      </c>
      <c r="BL143" s="16" t="s">
        <v>142</v>
      </c>
      <c r="BM143" s="238" t="s">
        <v>171</v>
      </c>
    </row>
    <row r="144" s="2" customFormat="1" ht="24.15" customHeight="1">
      <c r="A144" s="37"/>
      <c r="B144" s="38"/>
      <c r="C144" s="226" t="s">
        <v>172</v>
      </c>
      <c r="D144" s="226" t="s">
        <v>138</v>
      </c>
      <c r="E144" s="227" t="s">
        <v>173</v>
      </c>
      <c r="F144" s="228" t="s">
        <v>174</v>
      </c>
      <c r="G144" s="229" t="s">
        <v>158</v>
      </c>
      <c r="H144" s="230">
        <v>2.254</v>
      </c>
      <c r="I144" s="231"/>
      <c r="J144" s="232">
        <f>ROUND(I144*H144,2)</f>
        <v>0</v>
      </c>
      <c r="K144" s="233"/>
      <c r="L144" s="43"/>
      <c r="M144" s="234" t="s">
        <v>1</v>
      </c>
      <c r="N144" s="235" t="s">
        <v>44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142</v>
      </c>
      <c r="AT144" s="238" t="s">
        <v>138</v>
      </c>
      <c r="AU144" s="238" t="s">
        <v>88</v>
      </c>
      <c r="AY144" s="16" t="s">
        <v>136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86</v>
      </c>
      <c r="BK144" s="239">
        <f>ROUND(I144*H144,2)</f>
        <v>0</v>
      </c>
      <c r="BL144" s="16" t="s">
        <v>142</v>
      </c>
      <c r="BM144" s="238" t="s">
        <v>175</v>
      </c>
    </row>
    <row r="145" s="2" customFormat="1">
      <c r="A145" s="37"/>
      <c r="B145" s="38"/>
      <c r="C145" s="39"/>
      <c r="D145" s="242" t="s">
        <v>176</v>
      </c>
      <c r="E145" s="39"/>
      <c r="F145" s="263" t="s">
        <v>177</v>
      </c>
      <c r="G145" s="39"/>
      <c r="H145" s="39"/>
      <c r="I145" s="264"/>
      <c r="J145" s="39"/>
      <c r="K145" s="39"/>
      <c r="L145" s="43"/>
      <c r="M145" s="265"/>
      <c r="N145" s="266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176</v>
      </c>
      <c r="AU145" s="16" t="s">
        <v>88</v>
      </c>
    </row>
    <row r="146" s="13" customFormat="1">
      <c r="A146" s="13"/>
      <c r="B146" s="240"/>
      <c r="C146" s="241"/>
      <c r="D146" s="242" t="s">
        <v>144</v>
      </c>
      <c r="E146" s="243" t="s">
        <v>1</v>
      </c>
      <c r="F146" s="244" t="s">
        <v>178</v>
      </c>
      <c r="G146" s="241"/>
      <c r="H146" s="245">
        <v>2.254</v>
      </c>
      <c r="I146" s="246"/>
      <c r="J146" s="241"/>
      <c r="K146" s="241"/>
      <c r="L146" s="247"/>
      <c r="M146" s="248"/>
      <c r="N146" s="249"/>
      <c r="O146" s="249"/>
      <c r="P146" s="249"/>
      <c r="Q146" s="249"/>
      <c r="R146" s="249"/>
      <c r="S146" s="249"/>
      <c r="T146" s="25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1" t="s">
        <v>144</v>
      </c>
      <c r="AU146" s="251" t="s">
        <v>88</v>
      </c>
      <c r="AV146" s="13" t="s">
        <v>88</v>
      </c>
      <c r="AW146" s="13" t="s">
        <v>34</v>
      </c>
      <c r="AX146" s="13" t="s">
        <v>86</v>
      </c>
      <c r="AY146" s="251" t="s">
        <v>136</v>
      </c>
    </row>
    <row r="147" s="2" customFormat="1" ht="16.5" customHeight="1">
      <c r="A147" s="37"/>
      <c r="B147" s="38"/>
      <c r="C147" s="267" t="s">
        <v>179</v>
      </c>
      <c r="D147" s="267" t="s">
        <v>180</v>
      </c>
      <c r="E147" s="268" t="s">
        <v>181</v>
      </c>
      <c r="F147" s="269" t="s">
        <v>182</v>
      </c>
      <c r="G147" s="270" t="s">
        <v>183</v>
      </c>
      <c r="H147" s="271">
        <v>3.7189999999999999</v>
      </c>
      <c r="I147" s="272"/>
      <c r="J147" s="273">
        <f>ROUND(I147*H147,2)</f>
        <v>0</v>
      </c>
      <c r="K147" s="274"/>
      <c r="L147" s="275"/>
      <c r="M147" s="276" t="s">
        <v>1</v>
      </c>
      <c r="N147" s="277" t="s">
        <v>44</v>
      </c>
      <c r="O147" s="90"/>
      <c r="P147" s="236">
        <f>O147*H147</f>
        <v>0</v>
      </c>
      <c r="Q147" s="236">
        <v>1</v>
      </c>
      <c r="R147" s="236">
        <f>Q147*H147</f>
        <v>3.7189999999999999</v>
      </c>
      <c r="S147" s="236">
        <v>0</v>
      </c>
      <c r="T147" s="23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8" t="s">
        <v>179</v>
      </c>
      <c r="AT147" s="238" t="s">
        <v>180</v>
      </c>
      <c r="AU147" s="238" t="s">
        <v>88</v>
      </c>
      <c r="AY147" s="16" t="s">
        <v>136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6" t="s">
        <v>86</v>
      </c>
      <c r="BK147" s="239">
        <f>ROUND(I147*H147,2)</f>
        <v>0</v>
      </c>
      <c r="BL147" s="16" t="s">
        <v>142</v>
      </c>
      <c r="BM147" s="238" t="s">
        <v>184</v>
      </c>
    </row>
    <row r="148" s="13" customFormat="1">
      <c r="A148" s="13"/>
      <c r="B148" s="240"/>
      <c r="C148" s="241"/>
      <c r="D148" s="242" t="s">
        <v>144</v>
      </c>
      <c r="E148" s="243" t="s">
        <v>1</v>
      </c>
      <c r="F148" s="244" t="s">
        <v>185</v>
      </c>
      <c r="G148" s="241"/>
      <c r="H148" s="245">
        <v>3.7189999999999999</v>
      </c>
      <c r="I148" s="246"/>
      <c r="J148" s="241"/>
      <c r="K148" s="241"/>
      <c r="L148" s="247"/>
      <c r="M148" s="248"/>
      <c r="N148" s="249"/>
      <c r="O148" s="249"/>
      <c r="P148" s="249"/>
      <c r="Q148" s="249"/>
      <c r="R148" s="249"/>
      <c r="S148" s="249"/>
      <c r="T148" s="25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1" t="s">
        <v>144</v>
      </c>
      <c r="AU148" s="251" t="s">
        <v>88</v>
      </c>
      <c r="AV148" s="13" t="s">
        <v>88</v>
      </c>
      <c r="AW148" s="13" t="s">
        <v>34</v>
      </c>
      <c r="AX148" s="13" t="s">
        <v>86</v>
      </c>
      <c r="AY148" s="251" t="s">
        <v>136</v>
      </c>
    </row>
    <row r="149" s="2" customFormat="1" ht="24.15" customHeight="1">
      <c r="A149" s="37"/>
      <c r="B149" s="38"/>
      <c r="C149" s="226" t="s">
        <v>186</v>
      </c>
      <c r="D149" s="226" t="s">
        <v>138</v>
      </c>
      <c r="E149" s="227" t="s">
        <v>187</v>
      </c>
      <c r="F149" s="228" t="s">
        <v>188</v>
      </c>
      <c r="G149" s="229" t="s">
        <v>141</v>
      </c>
      <c r="H149" s="230">
        <v>6.4400000000000004</v>
      </c>
      <c r="I149" s="231"/>
      <c r="J149" s="232">
        <f>ROUND(I149*H149,2)</f>
        <v>0</v>
      </c>
      <c r="K149" s="233"/>
      <c r="L149" s="43"/>
      <c r="M149" s="234" t="s">
        <v>1</v>
      </c>
      <c r="N149" s="235" t="s">
        <v>44</v>
      </c>
      <c r="O149" s="90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8" t="s">
        <v>142</v>
      </c>
      <c r="AT149" s="238" t="s">
        <v>138</v>
      </c>
      <c r="AU149" s="238" t="s">
        <v>88</v>
      </c>
      <c r="AY149" s="16" t="s">
        <v>136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6" t="s">
        <v>86</v>
      </c>
      <c r="BK149" s="239">
        <f>ROUND(I149*H149,2)</f>
        <v>0</v>
      </c>
      <c r="BL149" s="16" t="s">
        <v>142</v>
      </c>
      <c r="BM149" s="238" t="s">
        <v>189</v>
      </c>
    </row>
    <row r="150" s="13" customFormat="1">
      <c r="A150" s="13"/>
      <c r="B150" s="240"/>
      <c r="C150" s="241"/>
      <c r="D150" s="242" t="s">
        <v>144</v>
      </c>
      <c r="E150" s="243" t="s">
        <v>1</v>
      </c>
      <c r="F150" s="244" t="s">
        <v>190</v>
      </c>
      <c r="G150" s="241"/>
      <c r="H150" s="245">
        <v>6.4400000000000004</v>
      </c>
      <c r="I150" s="246"/>
      <c r="J150" s="241"/>
      <c r="K150" s="241"/>
      <c r="L150" s="247"/>
      <c r="M150" s="248"/>
      <c r="N150" s="249"/>
      <c r="O150" s="249"/>
      <c r="P150" s="249"/>
      <c r="Q150" s="249"/>
      <c r="R150" s="249"/>
      <c r="S150" s="249"/>
      <c r="T150" s="25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1" t="s">
        <v>144</v>
      </c>
      <c r="AU150" s="251" t="s">
        <v>88</v>
      </c>
      <c r="AV150" s="13" t="s">
        <v>88</v>
      </c>
      <c r="AW150" s="13" t="s">
        <v>34</v>
      </c>
      <c r="AX150" s="13" t="s">
        <v>86</v>
      </c>
      <c r="AY150" s="251" t="s">
        <v>136</v>
      </c>
    </row>
    <row r="151" s="2" customFormat="1" ht="16.5" customHeight="1">
      <c r="A151" s="37"/>
      <c r="B151" s="38"/>
      <c r="C151" s="267" t="s">
        <v>191</v>
      </c>
      <c r="D151" s="267" t="s">
        <v>180</v>
      </c>
      <c r="E151" s="268" t="s">
        <v>192</v>
      </c>
      <c r="F151" s="269" t="s">
        <v>193</v>
      </c>
      <c r="G151" s="270" t="s">
        <v>194</v>
      </c>
      <c r="H151" s="271">
        <v>0.161</v>
      </c>
      <c r="I151" s="272"/>
      <c r="J151" s="273">
        <f>ROUND(I151*H151,2)</f>
        <v>0</v>
      </c>
      <c r="K151" s="274"/>
      <c r="L151" s="275"/>
      <c r="M151" s="276" t="s">
        <v>1</v>
      </c>
      <c r="N151" s="277" t="s">
        <v>44</v>
      </c>
      <c r="O151" s="90"/>
      <c r="P151" s="236">
        <f>O151*H151</f>
        <v>0</v>
      </c>
      <c r="Q151" s="236">
        <v>0.001</v>
      </c>
      <c r="R151" s="236">
        <f>Q151*H151</f>
        <v>0.00016100000000000001</v>
      </c>
      <c r="S151" s="236">
        <v>0</v>
      </c>
      <c r="T151" s="23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8" t="s">
        <v>179</v>
      </c>
      <c r="AT151" s="238" t="s">
        <v>180</v>
      </c>
      <c r="AU151" s="238" t="s">
        <v>88</v>
      </c>
      <c r="AY151" s="16" t="s">
        <v>136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6" t="s">
        <v>86</v>
      </c>
      <c r="BK151" s="239">
        <f>ROUND(I151*H151,2)</f>
        <v>0</v>
      </c>
      <c r="BL151" s="16" t="s">
        <v>142</v>
      </c>
      <c r="BM151" s="238" t="s">
        <v>195</v>
      </c>
    </row>
    <row r="152" s="13" customFormat="1">
      <c r="A152" s="13"/>
      <c r="B152" s="240"/>
      <c r="C152" s="241"/>
      <c r="D152" s="242" t="s">
        <v>144</v>
      </c>
      <c r="E152" s="241"/>
      <c r="F152" s="244" t="s">
        <v>196</v>
      </c>
      <c r="G152" s="241"/>
      <c r="H152" s="245">
        <v>0.161</v>
      </c>
      <c r="I152" s="246"/>
      <c r="J152" s="241"/>
      <c r="K152" s="241"/>
      <c r="L152" s="247"/>
      <c r="M152" s="248"/>
      <c r="N152" s="249"/>
      <c r="O152" s="249"/>
      <c r="P152" s="249"/>
      <c r="Q152" s="249"/>
      <c r="R152" s="249"/>
      <c r="S152" s="249"/>
      <c r="T152" s="25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1" t="s">
        <v>144</v>
      </c>
      <c r="AU152" s="251" t="s">
        <v>88</v>
      </c>
      <c r="AV152" s="13" t="s">
        <v>88</v>
      </c>
      <c r="AW152" s="13" t="s">
        <v>4</v>
      </c>
      <c r="AX152" s="13" t="s">
        <v>86</v>
      </c>
      <c r="AY152" s="251" t="s">
        <v>136</v>
      </c>
    </row>
    <row r="153" s="2" customFormat="1" ht="24.15" customHeight="1">
      <c r="A153" s="37"/>
      <c r="B153" s="38"/>
      <c r="C153" s="226" t="s">
        <v>197</v>
      </c>
      <c r="D153" s="226" t="s">
        <v>138</v>
      </c>
      <c r="E153" s="227" t="s">
        <v>198</v>
      </c>
      <c r="F153" s="228" t="s">
        <v>199</v>
      </c>
      <c r="G153" s="229" t="s">
        <v>141</v>
      </c>
      <c r="H153" s="230">
        <v>284.35500000000002</v>
      </c>
      <c r="I153" s="231"/>
      <c r="J153" s="232">
        <f>ROUND(I153*H153,2)</f>
        <v>0</v>
      </c>
      <c r="K153" s="233"/>
      <c r="L153" s="43"/>
      <c r="M153" s="234" t="s">
        <v>1</v>
      </c>
      <c r="N153" s="235" t="s">
        <v>44</v>
      </c>
      <c r="O153" s="90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8" t="s">
        <v>142</v>
      </c>
      <c r="AT153" s="238" t="s">
        <v>138</v>
      </c>
      <c r="AU153" s="238" t="s">
        <v>88</v>
      </c>
      <c r="AY153" s="16" t="s">
        <v>136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6" t="s">
        <v>86</v>
      </c>
      <c r="BK153" s="239">
        <f>ROUND(I153*H153,2)</f>
        <v>0</v>
      </c>
      <c r="BL153" s="16" t="s">
        <v>142</v>
      </c>
      <c r="BM153" s="238" t="s">
        <v>200</v>
      </c>
    </row>
    <row r="154" s="13" customFormat="1">
      <c r="A154" s="13"/>
      <c r="B154" s="240"/>
      <c r="C154" s="241"/>
      <c r="D154" s="242" t="s">
        <v>144</v>
      </c>
      <c r="E154" s="243" t="s">
        <v>1</v>
      </c>
      <c r="F154" s="244" t="s">
        <v>201</v>
      </c>
      <c r="G154" s="241"/>
      <c r="H154" s="245">
        <v>284.35500000000002</v>
      </c>
      <c r="I154" s="246"/>
      <c r="J154" s="241"/>
      <c r="K154" s="241"/>
      <c r="L154" s="247"/>
      <c r="M154" s="248"/>
      <c r="N154" s="249"/>
      <c r="O154" s="249"/>
      <c r="P154" s="249"/>
      <c r="Q154" s="249"/>
      <c r="R154" s="249"/>
      <c r="S154" s="249"/>
      <c r="T154" s="25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1" t="s">
        <v>144</v>
      </c>
      <c r="AU154" s="251" t="s">
        <v>88</v>
      </c>
      <c r="AV154" s="13" t="s">
        <v>88</v>
      </c>
      <c r="AW154" s="13" t="s">
        <v>34</v>
      </c>
      <c r="AX154" s="13" t="s">
        <v>86</v>
      </c>
      <c r="AY154" s="251" t="s">
        <v>136</v>
      </c>
    </row>
    <row r="155" s="12" customFormat="1" ht="22.8" customHeight="1">
      <c r="A155" s="12"/>
      <c r="B155" s="210"/>
      <c r="C155" s="211"/>
      <c r="D155" s="212" t="s">
        <v>78</v>
      </c>
      <c r="E155" s="224" t="s">
        <v>164</v>
      </c>
      <c r="F155" s="224" t="s">
        <v>202</v>
      </c>
      <c r="G155" s="211"/>
      <c r="H155" s="211"/>
      <c r="I155" s="214"/>
      <c r="J155" s="225">
        <f>BK155</f>
        <v>0</v>
      </c>
      <c r="K155" s="211"/>
      <c r="L155" s="216"/>
      <c r="M155" s="217"/>
      <c r="N155" s="218"/>
      <c r="O155" s="218"/>
      <c r="P155" s="219">
        <f>SUM(P156:P179)</f>
        <v>0</v>
      </c>
      <c r="Q155" s="218"/>
      <c r="R155" s="219">
        <f>SUM(R156:R179)</f>
        <v>69.468026120000005</v>
      </c>
      <c r="S155" s="218"/>
      <c r="T155" s="220">
        <f>SUM(T156:T179)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1" t="s">
        <v>86</v>
      </c>
      <c r="AT155" s="222" t="s">
        <v>78</v>
      </c>
      <c r="AU155" s="222" t="s">
        <v>86</v>
      </c>
      <c r="AY155" s="221" t="s">
        <v>136</v>
      </c>
      <c r="BK155" s="223">
        <f>SUM(BK156:BK179)</f>
        <v>0</v>
      </c>
    </row>
    <row r="156" s="2" customFormat="1" ht="24.15" customHeight="1">
      <c r="A156" s="37"/>
      <c r="B156" s="38"/>
      <c r="C156" s="226" t="s">
        <v>8</v>
      </c>
      <c r="D156" s="226" t="s">
        <v>138</v>
      </c>
      <c r="E156" s="227" t="s">
        <v>203</v>
      </c>
      <c r="F156" s="228" t="s">
        <v>204</v>
      </c>
      <c r="G156" s="229" t="s">
        <v>141</v>
      </c>
      <c r="H156" s="230">
        <v>312.73000000000002</v>
      </c>
      <c r="I156" s="231"/>
      <c r="J156" s="232">
        <f>ROUND(I156*H156,2)</f>
        <v>0</v>
      </c>
      <c r="K156" s="233"/>
      <c r="L156" s="43"/>
      <c r="M156" s="234" t="s">
        <v>1</v>
      </c>
      <c r="N156" s="235" t="s">
        <v>44</v>
      </c>
      <c r="O156" s="90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142</v>
      </c>
      <c r="AT156" s="238" t="s">
        <v>138</v>
      </c>
      <c r="AU156" s="238" t="s">
        <v>88</v>
      </c>
      <c r="AY156" s="16" t="s">
        <v>136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86</v>
      </c>
      <c r="BK156" s="239">
        <f>ROUND(I156*H156,2)</f>
        <v>0</v>
      </c>
      <c r="BL156" s="16" t="s">
        <v>142</v>
      </c>
      <c r="BM156" s="238" t="s">
        <v>205</v>
      </c>
    </row>
    <row r="157" s="13" customFormat="1">
      <c r="A157" s="13"/>
      <c r="B157" s="240"/>
      <c r="C157" s="241"/>
      <c r="D157" s="242" t="s">
        <v>144</v>
      </c>
      <c r="E157" s="243" t="s">
        <v>1</v>
      </c>
      <c r="F157" s="244" t="s">
        <v>206</v>
      </c>
      <c r="G157" s="241"/>
      <c r="H157" s="245">
        <v>312.73000000000002</v>
      </c>
      <c r="I157" s="246"/>
      <c r="J157" s="241"/>
      <c r="K157" s="241"/>
      <c r="L157" s="247"/>
      <c r="M157" s="248"/>
      <c r="N157" s="249"/>
      <c r="O157" s="249"/>
      <c r="P157" s="249"/>
      <c r="Q157" s="249"/>
      <c r="R157" s="249"/>
      <c r="S157" s="249"/>
      <c r="T157" s="25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1" t="s">
        <v>144</v>
      </c>
      <c r="AU157" s="251" t="s">
        <v>88</v>
      </c>
      <c r="AV157" s="13" t="s">
        <v>88</v>
      </c>
      <c r="AW157" s="13" t="s">
        <v>34</v>
      </c>
      <c r="AX157" s="13" t="s">
        <v>86</v>
      </c>
      <c r="AY157" s="251" t="s">
        <v>136</v>
      </c>
    </row>
    <row r="158" s="2" customFormat="1" ht="33" customHeight="1">
      <c r="A158" s="37"/>
      <c r="B158" s="38"/>
      <c r="C158" s="226" t="s">
        <v>207</v>
      </c>
      <c r="D158" s="226" t="s">
        <v>138</v>
      </c>
      <c r="E158" s="227" t="s">
        <v>208</v>
      </c>
      <c r="F158" s="228" t="s">
        <v>209</v>
      </c>
      <c r="G158" s="229" t="s">
        <v>141</v>
      </c>
      <c r="H158" s="230">
        <v>236.63999999999999</v>
      </c>
      <c r="I158" s="231"/>
      <c r="J158" s="232">
        <f>ROUND(I158*H158,2)</f>
        <v>0</v>
      </c>
      <c r="K158" s="233"/>
      <c r="L158" s="43"/>
      <c r="M158" s="234" t="s">
        <v>1</v>
      </c>
      <c r="N158" s="235" t="s">
        <v>44</v>
      </c>
      <c r="O158" s="90"/>
      <c r="P158" s="236">
        <f>O158*H158</f>
        <v>0</v>
      </c>
      <c r="Q158" s="236">
        <v>0.089219999999999994</v>
      </c>
      <c r="R158" s="236">
        <f>Q158*H158</f>
        <v>21.113020799999997</v>
      </c>
      <c r="S158" s="236">
        <v>0</v>
      </c>
      <c r="T158" s="23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142</v>
      </c>
      <c r="AT158" s="238" t="s">
        <v>138</v>
      </c>
      <c r="AU158" s="238" t="s">
        <v>88</v>
      </c>
      <c r="AY158" s="16" t="s">
        <v>136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86</v>
      </c>
      <c r="BK158" s="239">
        <f>ROUND(I158*H158,2)</f>
        <v>0</v>
      </c>
      <c r="BL158" s="16" t="s">
        <v>142</v>
      </c>
      <c r="BM158" s="238" t="s">
        <v>210</v>
      </c>
    </row>
    <row r="159" s="2" customFormat="1" ht="21.75" customHeight="1">
      <c r="A159" s="37"/>
      <c r="B159" s="38"/>
      <c r="C159" s="267" t="s">
        <v>211</v>
      </c>
      <c r="D159" s="267" t="s">
        <v>180</v>
      </c>
      <c r="E159" s="268" t="s">
        <v>212</v>
      </c>
      <c r="F159" s="269" t="s">
        <v>213</v>
      </c>
      <c r="G159" s="270" t="s">
        <v>141</v>
      </c>
      <c r="H159" s="271">
        <v>246.81299999999999</v>
      </c>
      <c r="I159" s="272"/>
      <c r="J159" s="273">
        <f>ROUND(I159*H159,2)</f>
        <v>0</v>
      </c>
      <c r="K159" s="274"/>
      <c r="L159" s="275"/>
      <c r="M159" s="276" t="s">
        <v>1</v>
      </c>
      <c r="N159" s="277" t="s">
        <v>44</v>
      </c>
      <c r="O159" s="90"/>
      <c r="P159" s="236">
        <f>O159*H159</f>
        <v>0</v>
      </c>
      <c r="Q159" s="236">
        <v>0.13100000000000001</v>
      </c>
      <c r="R159" s="236">
        <f>Q159*H159</f>
        <v>32.332503000000003</v>
      </c>
      <c r="S159" s="236">
        <v>0</v>
      </c>
      <c r="T159" s="23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179</v>
      </c>
      <c r="AT159" s="238" t="s">
        <v>180</v>
      </c>
      <c r="AU159" s="238" t="s">
        <v>88</v>
      </c>
      <c r="AY159" s="16" t="s">
        <v>136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86</v>
      </c>
      <c r="BK159" s="239">
        <f>ROUND(I159*H159,2)</f>
        <v>0</v>
      </c>
      <c r="BL159" s="16" t="s">
        <v>142</v>
      </c>
      <c r="BM159" s="238" t="s">
        <v>214</v>
      </c>
    </row>
    <row r="160" s="13" customFormat="1">
      <c r="A160" s="13"/>
      <c r="B160" s="240"/>
      <c r="C160" s="241"/>
      <c r="D160" s="242" t="s">
        <v>144</v>
      </c>
      <c r="E160" s="241"/>
      <c r="F160" s="244" t="s">
        <v>215</v>
      </c>
      <c r="G160" s="241"/>
      <c r="H160" s="245">
        <v>246.81299999999999</v>
      </c>
      <c r="I160" s="246"/>
      <c r="J160" s="241"/>
      <c r="K160" s="241"/>
      <c r="L160" s="247"/>
      <c r="M160" s="248"/>
      <c r="N160" s="249"/>
      <c r="O160" s="249"/>
      <c r="P160" s="249"/>
      <c r="Q160" s="249"/>
      <c r="R160" s="249"/>
      <c r="S160" s="249"/>
      <c r="T160" s="25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1" t="s">
        <v>144</v>
      </c>
      <c r="AU160" s="251" t="s">
        <v>88</v>
      </c>
      <c r="AV160" s="13" t="s">
        <v>88</v>
      </c>
      <c r="AW160" s="13" t="s">
        <v>4</v>
      </c>
      <c r="AX160" s="13" t="s">
        <v>86</v>
      </c>
      <c r="AY160" s="251" t="s">
        <v>136</v>
      </c>
    </row>
    <row r="161" s="2" customFormat="1" ht="24.15" customHeight="1">
      <c r="A161" s="37"/>
      <c r="B161" s="38"/>
      <c r="C161" s="267" t="s">
        <v>216</v>
      </c>
      <c r="D161" s="267" t="s">
        <v>180</v>
      </c>
      <c r="E161" s="268" t="s">
        <v>217</v>
      </c>
      <c r="F161" s="269" t="s">
        <v>218</v>
      </c>
      <c r="G161" s="270" t="s">
        <v>141</v>
      </c>
      <c r="H161" s="271">
        <v>1.659</v>
      </c>
      <c r="I161" s="272"/>
      <c r="J161" s="273">
        <f>ROUND(I161*H161,2)</f>
        <v>0</v>
      </c>
      <c r="K161" s="274"/>
      <c r="L161" s="275"/>
      <c r="M161" s="276" t="s">
        <v>1</v>
      </c>
      <c r="N161" s="277" t="s">
        <v>44</v>
      </c>
      <c r="O161" s="90"/>
      <c r="P161" s="236">
        <f>O161*H161</f>
        <v>0</v>
      </c>
      <c r="Q161" s="236">
        <v>0.13200000000000001</v>
      </c>
      <c r="R161" s="236">
        <f>Q161*H161</f>
        <v>0.21898800000000002</v>
      </c>
      <c r="S161" s="236">
        <v>0</v>
      </c>
      <c r="T161" s="23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8" t="s">
        <v>179</v>
      </c>
      <c r="AT161" s="238" t="s">
        <v>180</v>
      </c>
      <c r="AU161" s="238" t="s">
        <v>88</v>
      </c>
      <c r="AY161" s="16" t="s">
        <v>136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6" t="s">
        <v>86</v>
      </c>
      <c r="BK161" s="239">
        <f>ROUND(I161*H161,2)</f>
        <v>0</v>
      </c>
      <c r="BL161" s="16" t="s">
        <v>142</v>
      </c>
      <c r="BM161" s="238" t="s">
        <v>219</v>
      </c>
    </row>
    <row r="162" s="2" customFormat="1">
      <c r="A162" s="37"/>
      <c r="B162" s="38"/>
      <c r="C162" s="39"/>
      <c r="D162" s="242" t="s">
        <v>176</v>
      </c>
      <c r="E162" s="39"/>
      <c r="F162" s="263" t="s">
        <v>220</v>
      </c>
      <c r="G162" s="39"/>
      <c r="H162" s="39"/>
      <c r="I162" s="264"/>
      <c r="J162" s="39"/>
      <c r="K162" s="39"/>
      <c r="L162" s="43"/>
      <c r="M162" s="265"/>
      <c r="N162" s="266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176</v>
      </c>
      <c r="AU162" s="16" t="s">
        <v>88</v>
      </c>
    </row>
    <row r="163" s="13" customFormat="1">
      <c r="A163" s="13"/>
      <c r="B163" s="240"/>
      <c r="C163" s="241"/>
      <c r="D163" s="242" t="s">
        <v>144</v>
      </c>
      <c r="E163" s="243" t="s">
        <v>1</v>
      </c>
      <c r="F163" s="244" t="s">
        <v>221</v>
      </c>
      <c r="G163" s="241"/>
      <c r="H163" s="245">
        <v>1.5800000000000001</v>
      </c>
      <c r="I163" s="246"/>
      <c r="J163" s="241"/>
      <c r="K163" s="241"/>
      <c r="L163" s="247"/>
      <c r="M163" s="248"/>
      <c r="N163" s="249"/>
      <c r="O163" s="249"/>
      <c r="P163" s="249"/>
      <c r="Q163" s="249"/>
      <c r="R163" s="249"/>
      <c r="S163" s="249"/>
      <c r="T163" s="25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1" t="s">
        <v>144</v>
      </c>
      <c r="AU163" s="251" t="s">
        <v>88</v>
      </c>
      <c r="AV163" s="13" t="s">
        <v>88</v>
      </c>
      <c r="AW163" s="13" t="s">
        <v>34</v>
      </c>
      <c r="AX163" s="13" t="s">
        <v>86</v>
      </c>
      <c r="AY163" s="251" t="s">
        <v>136</v>
      </c>
    </row>
    <row r="164" s="13" customFormat="1">
      <c r="A164" s="13"/>
      <c r="B164" s="240"/>
      <c r="C164" s="241"/>
      <c r="D164" s="242" t="s">
        <v>144</v>
      </c>
      <c r="E164" s="241"/>
      <c r="F164" s="244" t="s">
        <v>222</v>
      </c>
      <c r="G164" s="241"/>
      <c r="H164" s="245">
        <v>1.659</v>
      </c>
      <c r="I164" s="246"/>
      <c r="J164" s="241"/>
      <c r="K164" s="241"/>
      <c r="L164" s="247"/>
      <c r="M164" s="248"/>
      <c r="N164" s="249"/>
      <c r="O164" s="249"/>
      <c r="P164" s="249"/>
      <c r="Q164" s="249"/>
      <c r="R164" s="249"/>
      <c r="S164" s="249"/>
      <c r="T164" s="25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1" t="s">
        <v>144</v>
      </c>
      <c r="AU164" s="251" t="s">
        <v>88</v>
      </c>
      <c r="AV164" s="13" t="s">
        <v>88</v>
      </c>
      <c r="AW164" s="13" t="s">
        <v>4</v>
      </c>
      <c r="AX164" s="13" t="s">
        <v>86</v>
      </c>
      <c r="AY164" s="251" t="s">
        <v>136</v>
      </c>
    </row>
    <row r="165" s="2" customFormat="1" ht="24.15" customHeight="1">
      <c r="A165" s="37"/>
      <c r="B165" s="38"/>
      <c r="C165" s="226" t="s">
        <v>223</v>
      </c>
      <c r="D165" s="226" t="s">
        <v>138</v>
      </c>
      <c r="E165" s="227" t="s">
        <v>224</v>
      </c>
      <c r="F165" s="228" t="s">
        <v>225</v>
      </c>
      <c r="G165" s="229" t="s">
        <v>141</v>
      </c>
      <c r="H165" s="230">
        <v>38.433999999999998</v>
      </c>
      <c r="I165" s="231"/>
      <c r="J165" s="232">
        <f>ROUND(I165*H165,2)</f>
        <v>0</v>
      </c>
      <c r="K165" s="233"/>
      <c r="L165" s="43"/>
      <c r="M165" s="234" t="s">
        <v>1</v>
      </c>
      <c r="N165" s="235" t="s">
        <v>44</v>
      </c>
      <c r="O165" s="90"/>
      <c r="P165" s="236">
        <f>O165*H165</f>
        <v>0</v>
      </c>
      <c r="Q165" s="236">
        <v>0.090620000000000006</v>
      </c>
      <c r="R165" s="236">
        <f>Q165*H165</f>
        <v>3.4828890800000001</v>
      </c>
      <c r="S165" s="236">
        <v>0</v>
      </c>
      <c r="T165" s="23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8" t="s">
        <v>142</v>
      </c>
      <c r="AT165" s="238" t="s">
        <v>138</v>
      </c>
      <c r="AU165" s="238" t="s">
        <v>88</v>
      </c>
      <c r="AY165" s="16" t="s">
        <v>136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6" t="s">
        <v>86</v>
      </c>
      <c r="BK165" s="239">
        <f>ROUND(I165*H165,2)</f>
        <v>0</v>
      </c>
      <c r="BL165" s="16" t="s">
        <v>142</v>
      </c>
      <c r="BM165" s="238" t="s">
        <v>226</v>
      </c>
    </row>
    <row r="166" s="2" customFormat="1" ht="24.15" customHeight="1">
      <c r="A166" s="37"/>
      <c r="B166" s="38"/>
      <c r="C166" s="267" t="s">
        <v>227</v>
      </c>
      <c r="D166" s="267" t="s">
        <v>180</v>
      </c>
      <c r="E166" s="268" t="s">
        <v>228</v>
      </c>
      <c r="F166" s="269" t="s">
        <v>229</v>
      </c>
      <c r="G166" s="270" t="s">
        <v>141</v>
      </c>
      <c r="H166" s="271">
        <v>32.963999999999999</v>
      </c>
      <c r="I166" s="272"/>
      <c r="J166" s="273">
        <f>ROUND(I166*H166,2)</f>
        <v>0</v>
      </c>
      <c r="K166" s="274"/>
      <c r="L166" s="275"/>
      <c r="M166" s="276" t="s">
        <v>1</v>
      </c>
      <c r="N166" s="277" t="s">
        <v>44</v>
      </c>
      <c r="O166" s="90"/>
      <c r="P166" s="236">
        <f>O166*H166</f>
        <v>0</v>
      </c>
      <c r="Q166" s="236">
        <v>0.17599999999999999</v>
      </c>
      <c r="R166" s="236">
        <f>Q166*H166</f>
        <v>5.8016639999999997</v>
      </c>
      <c r="S166" s="236">
        <v>0</v>
      </c>
      <c r="T166" s="23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8" t="s">
        <v>179</v>
      </c>
      <c r="AT166" s="238" t="s">
        <v>180</v>
      </c>
      <c r="AU166" s="238" t="s">
        <v>88</v>
      </c>
      <c r="AY166" s="16" t="s">
        <v>136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6" t="s">
        <v>86</v>
      </c>
      <c r="BK166" s="239">
        <f>ROUND(I166*H166,2)</f>
        <v>0</v>
      </c>
      <c r="BL166" s="16" t="s">
        <v>142</v>
      </c>
      <c r="BM166" s="238" t="s">
        <v>230</v>
      </c>
    </row>
    <row r="167" s="13" customFormat="1">
      <c r="A167" s="13"/>
      <c r="B167" s="240"/>
      <c r="C167" s="241"/>
      <c r="D167" s="242" t="s">
        <v>144</v>
      </c>
      <c r="E167" s="241"/>
      <c r="F167" s="244" t="s">
        <v>231</v>
      </c>
      <c r="G167" s="241"/>
      <c r="H167" s="245">
        <v>32.963999999999999</v>
      </c>
      <c r="I167" s="246"/>
      <c r="J167" s="241"/>
      <c r="K167" s="241"/>
      <c r="L167" s="247"/>
      <c r="M167" s="248"/>
      <c r="N167" s="249"/>
      <c r="O167" s="249"/>
      <c r="P167" s="249"/>
      <c r="Q167" s="249"/>
      <c r="R167" s="249"/>
      <c r="S167" s="249"/>
      <c r="T167" s="25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1" t="s">
        <v>144</v>
      </c>
      <c r="AU167" s="251" t="s">
        <v>88</v>
      </c>
      <c r="AV167" s="13" t="s">
        <v>88</v>
      </c>
      <c r="AW167" s="13" t="s">
        <v>4</v>
      </c>
      <c r="AX167" s="13" t="s">
        <v>86</v>
      </c>
      <c r="AY167" s="251" t="s">
        <v>136</v>
      </c>
    </row>
    <row r="168" s="2" customFormat="1" ht="24.15" customHeight="1">
      <c r="A168" s="37"/>
      <c r="B168" s="38"/>
      <c r="C168" s="267" t="s">
        <v>232</v>
      </c>
      <c r="D168" s="267" t="s">
        <v>180</v>
      </c>
      <c r="E168" s="268" t="s">
        <v>233</v>
      </c>
      <c r="F168" s="269" t="s">
        <v>234</v>
      </c>
      <c r="G168" s="270" t="s">
        <v>141</v>
      </c>
      <c r="H168" s="271">
        <v>7.3920000000000003</v>
      </c>
      <c r="I168" s="272"/>
      <c r="J168" s="273">
        <f>ROUND(I168*H168,2)</f>
        <v>0</v>
      </c>
      <c r="K168" s="274"/>
      <c r="L168" s="275"/>
      <c r="M168" s="276" t="s">
        <v>1</v>
      </c>
      <c r="N168" s="277" t="s">
        <v>44</v>
      </c>
      <c r="O168" s="90"/>
      <c r="P168" s="236">
        <f>O168*H168</f>
        <v>0</v>
      </c>
      <c r="Q168" s="236">
        <v>0.17499999999999999</v>
      </c>
      <c r="R168" s="236">
        <f>Q168*H168</f>
        <v>1.2936000000000001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179</v>
      </c>
      <c r="AT168" s="238" t="s">
        <v>180</v>
      </c>
      <c r="AU168" s="238" t="s">
        <v>88</v>
      </c>
      <c r="AY168" s="16" t="s">
        <v>136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86</v>
      </c>
      <c r="BK168" s="239">
        <f>ROUND(I168*H168,2)</f>
        <v>0</v>
      </c>
      <c r="BL168" s="16" t="s">
        <v>142</v>
      </c>
      <c r="BM168" s="238" t="s">
        <v>235</v>
      </c>
    </row>
    <row r="169" s="2" customFormat="1">
      <c r="A169" s="37"/>
      <c r="B169" s="38"/>
      <c r="C169" s="39"/>
      <c r="D169" s="242" t="s">
        <v>176</v>
      </c>
      <c r="E169" s="39"/>
      <c r="F169" s="263" t="s">
        <v>236</v>
      </c>
      <c r="G169" s="39"/>
      <c r="H169" s="39"/>
      <c r="I169" s="264"/>
      <c r="J169" s="39"/>
      <c r="K169" s="39"/>
      <c r="L169" s="43"/>
      <c r="M169" s="265"/>
      <c r="N169" s="266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176</v>
      </c>
      <c r="AU169" s="16" t="s">
        <v>88</v>
      </c>
    </row>
    <row r="170" s="13" customFormat="1">
      <c r="A170" s="13"/>
      <c r="B170" s="240"/>
      <c r="C170" s="241"/>
      <c r="D170" s="242" t="s">
        <v>144</v>
      </c>
      <c r="E170" s="241"/>
      <c r="F170" s="244" t="s">
        <v>237</v>
      </c>
      <c r="G170" s="241"/>
      <c r="H170" s="245">
        <v>7.3920000000000003</v>
      </c>
      <c r="I170" s="246"/>
      <c r="J170" s="241"/>
      <c r="K170" s="241"/>
      <c r="L170" s="247"/>
      <c r="M170" s="248"/>
      <c r="N170" s="249"/>
      <c r="O170" s="249"/>
      <c r="P170" s="249"/>
      <c r="Q170" s="249"/>
      <c r="R170" s="249"/>
      <c r="S170" s="249"/>
      <c r="T170" s="25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1" t="s">
        <v>144</v>
      </c>
      <c r="AU170" s="251" t="s">
        <v>88</v>
      </c>
      <c r="AV170" s="13" t="s">
        <v>88</v>
      </c>
      <c r="AW170" s="13" t="s">
        <v>4</v>
      </c>
      <c r="AX170" s="13" t="s">
        <v>86</v>
      </c>
      <c r="AY170" s="251" t="s">
        <v>136</v>
      </c>
    </row>
    <row r="171" s="2" customFormat="1" ht="24.15" customHeight="1">
      <c r="A171" s="37"/>
      <c r="B171" s="38"/>
      <c r="C171" s="226" t="s">
        <v>238</v>
      </c>
      <c r="D171" s="226" t="s">
        <v>138</v>
      </c>
      <c r="E171" s="227" t="s">
        <v>239</v>
      </c>
      <c r="F171" s="228" t="s">
        <v>240</v>
      </c>
      <c r="G171" s="229" t="s">
        <v>153</v>
      </c>
      <c r="H171" s="230">
        <v>123.2</v>
      </c>
      <c r="I171" s="231"/>
      <c r="J171" s="232">
        <f>ROUND(I171*H171,2)</f>
        <v>0</v>
      </c>
      <c r="K171" s="233"/>
      <c r="L171" s="43"/>
      <c r="M171" s="234" t="s">
        <v>1</v>
      </c>
      <c r="N171" s="235" t="s">
        <v>44</v>
      </c>
      <c r="O171" s="90"/>
      <c r="P171" s="236">
        <f>O171*H171</f>
        <v>0</v>
      </c>
      <c r="Q171" s="236">
        <v>1.0000000000000001E-05</v>
      </c>
      <c r="R171" s="236">
        <f>Q171*H171</f>
        <v>0.001232</v>
      </c>
      <c r="S171" s="236">
        <v>0</v>
      </c>
      <c r="T171" s="23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8" t="s">
        <v>142</v>
      </c>
      <c r="AT171" s="238" t="s">
        <v>138</v>
      </c>
      <c r="AU171" s="238" t="s">
        <v>88</v>
      </c>
      <c r="AY171" s="16" t="s">
        <v>136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6" t="s">
        <v>86</v>
      </c>
      <c r="BK171" s="239">
        <f>ROUND(I171*H171,2)</f>
        <v>0</v>
      </c>
      <c r="BL171" s="16" t="s">
        <v>142</v>
      </c>
      <c r="BM171" s="238" t="s">
        <v>241</v>
      </c>
    </row>
    <row r="172" s="13" customFormat="1">
      <c r="A172" s="13"/>
      <c r="B172" s="240"/>
      <c r="C172" s="241"/>
      <c r="D172" s="242" t="s">
        <v>144</v>
      </c>
      <c r="E172" s="243" t="s">
        <v>1</v>
      </c>
      <c r="F172" s="244" t="s">
        <v>242</v>
      </c>
      <c r="G172" s="241"/>
      <c r="H172" s="245">
        <v>123.2</v>
      </c>
      <c r="I172" s="246"/>
      <c r="J172" s="241"/>
      <c r="K172" s="241"/>
      <c r="L172" s="247"/>
      <c r="M172" s="248"/>
      <c r="N172" s="249"/>
      <c r="O172" s="249"/>
      <c r="P172" s="249"/>
      <c r="Q172" s="249"/>
      <c r="R172" s="249"/>
      <c r="S172" s="249"/>
      <c r="T172" s="25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1" t="s">
        <v>144</v>
      </c>
      <c r="AU172" s="251" t="s">
        <v>88</v>
      </c>
      <c r="AV172" s="13" t="s">
        <v>88</v>
      </c>
      <c r="AW172" s="13" t="s">
        <v>34</v>
      </c>
      <c r="AX172" s="13" t="s">
        <v>86</v>
      </c>
      <c r="AY172" s="251" t="s">
        <v>136</v>
      </c>
    </row>
    <row r="173" s="2" customFormat="1" ht="33" customHeight="1">
      <c r="A173" s="37"/>
      <c r="B173" s="38"/>
      <c r="C173" s="226" t="s">
        <v>243</v>
      </c>
      <c r="D173" s="226" t="s">
        <v>138</v>
      </c>
      <c r="E173" s="227" t="s">
        <v>244</v>
      </c>
      <c r="F173" s="228" t="s">
        <v>245</v>
      </c>
      <c r="G173" s="229" t="s">
        <v>153</v>
      </c>
      <c r="H173" s="230">
        <v>37.100000000000001</v>
      </c>
      <c r="I173" s="231"/>
      <c r="J173" s="232">
        <f>ROUND(I173*H173,2)</f>
        <v>0</v>
      </c>
      <c r="K173" s="233"/>
      <c r="L173" s="43"/>
      <c r="M173" s="234" t="s">
        <v>1</v>
      </c>
      <c r="N173" s="235" t="s">
        <v>44</v>
      </c>
      <c r="O173" s="90"/>
      <c r="P173" s="236">
        <f>O173*H173</f>
        <v>0</v>
      </c>
      <c r="Q173" s="236">
        <v>0.1295</v>
      </c>
      <c r="R173" s="236">
        <f>Q173*H173</f>
        <v>4.8044500000000001</v>
      </c>
      <c r="S173" s="236">
        <v>0</v>
      </c>
      <c r="T173" s="23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8" t="s">
        <v>142</v>
      </c>
      <c r="AT173" s="238" t="s">
        <v>138</v>
      </c>
      <c r="AU173" s="238" t="s">
        <v>88</v>
      </c>
      <c r="AY173" s="16" t="s">
        <v>136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6" t="s">
        <v>86</v>
      </c>
      <c r="BK173" s="239">
        <f>ROUND(I173*H173,2)</f>
        <v>0</v>
      </c>
      <c r="BL173" s="16" t="s">
        <v>142</v>
      </c>
      <c r="BM173" s="238" t="s">
        <v>246</v>
      </c>
    </row>
    <row r="174" s="13" customFormat="1">
      <c r="A174" s="13"/>
      <c r="B174" s="240"/>
      <c r="C174" s="241"/>
      <c r="D174" s="242" t="s">
        <v>144</v>
      </c>
      <c r="E174" s="243" t="s">
        <v>1</v>
      </c>
      <c r="F174" s="244" t="s">
        <v>247</v>
      </c>
      <c r="G174" s="241"/>
      <c r="H174" s="245">
        <v>37.100000000000001</v>
      </c>
      <c r="I174" s="246"/>
      <c r="J174" s="241"/>
      <c r="K174" s="241"/>
      <c r="L174" s="247"/>
      <c r="M174" s="248"/>
      <c r="N174" s="249"/>
      <c r="O174" s="249"/>
      <c r="P174" s="249"/>
      <c r="Q174" s="249"/>
      <c r="R174" s="249"/>
      <c r="S174" s="249"/>
      <c r="T174" s="25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1" t="s">
        <v>144</v>
      </c>
      <c r="AU174" s="251" t="s">
        <v>88</v>
      </c>
      <c r="AV174" s="13" t="s">
        <v>88</v>
      </c>
      <c r="AW174" s="13" t="s">
        <v>34</v>
      </c>
      <c r="AX174" s="13" t="s">
        <v>86</v>
      </c>
      <c r="AY174" s="251" t="s">
        <v>136</v>
      </c>
    </row>
    <row r="175" s="2" customFormat="1" ht="24.15" customHeight="1">
      <c r="A175" s="37"/>
      <c r="B175" s="38"/>
      <c r="C175" s="226" t="s">
        <v>7</v>
      </c>
      <c r="D175" s="226" t="s">
        <v>138</v>
      </c>
      <c r="E175" s="227" t="s">
        <v>248</v>
      </c>
      <c r="F175" s="228" t="s">
        <v>249</v>
      </c>
      <c r="G175" s="229" t="s">
        <v>158</v>
      </c>
      <c r="H175" s="230">
        <v>0.186</v>
      </c>
      <c r="I175" s="231"/>
      <c r="J175" s="232">
        <f>ROUND(I175*H175,2)</f>
        <v>0</v>
      </c>
      <c r="K175" s="233"/>
      <c r="L175" s="43"/>
      <c r="M175" s="234" t="s">
        <v>1</v>
      </c>
      <c r="N175" s="235" t="s">
        <v>44</v>
      </c>
      <c r="O175" s="90"/>
      <c r="P175" s="236">
        <f>O175*H175</f>
        <v>0</v>
      </c>
      <c r="Q175" s="236">
        <v>2.2563399999999998</v>
      </c>
      <c r="R175" s="236">
        <f>Q175*H175</f>
        <v>0.41967923999999995</v>
      </c>
      <c r="S175" s="236">
        <v>0</v>
      </c>
      <c r="T175" s="23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142</v>
      </c>
      <c r="AT175" s="238" t="s">
        <v>138</v>
      </c>
      <c r="AU175" s="238" t="s">
        <v>88</v>
      </c>
      <c r="AY175" s="16" t="s">
        <v>136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86</v>
      </c>
      <c r="BK175" s="239">
        <f>ROUND(I175*H175,2)</f>
        <v>0</v>
      </c>
      <c r="BL175" s="16" t="s">
        <v>142</v>
      </c>
      <c r="BM175" s="238" t="s">
        <v>250</v>
      </c>
    </row>
    <row r="176" s="13" customFormat="1">
      <c r="A176" s="13"/>
      <c r="B176" s="240"/>
      <c r="C176" s="241"/>
      <c r="D176" s="242" t="s">
        <v>144</v>
      </c>
      <c r="E176" s="243" t="s">
        <v>1</v>
      </c>
      <c r="F176" s="244" t="s">
        <v>251</v>
      </c>
      <c r="G176" s="241"/>
      <c r="H176" s="245">
        <v>0.186</v>
      </c>
      <c r="I176" s="246"/>
      <c r="J176" s="241"/>
      <c r="K176" s="241"/>
      <c r="L176" s="247"/>
      <c r="M176" s="248"/>
      <c r="N176" s="249"/>
      <c r="O176" s="249"/>
      <c r="P176" s="249"/>
      <c r="Q176" s="249"/>
      <c r="R176" s="249"/>
      <c r="S176" s="249"/>
      <c r="T176" s="25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1" t="s">
        <v>144</v>
      </c>
      <c r="AU176" s="251" t="s">
        <v>88</v>
      </c>
      <c r="AV176" s="13" t="s">
        <v>88</v>
      </c>
      <c r="AW176" s="13" t="s">
        <v>34</v>
      </c>
      <c r="AX176" s="13" t="s">
        <v>86</v>
      </c>
      <c r="AY176" s="251" t="s">
        <v>136</v>
      </c>
    </row>
    <row r="177" s="2" customFormat="1" ht="24.15" customHeight="1">
      <c r="A177" s="37"/>
      <c r="B177" s="38"/>
      <c r="C177" s="226" t="s">
        <v>252</v>
      </c>
      <c r="D177" s="226" t="s">
        <v>138</v>
      </c>
      <c r="E177" s="227" t="s">
        <v>253</v>
      </c>
      <c r="F177" s="228" t="s">
        <v>254</v>
      </c>
      <c r="G177" s="229" t="s">
        <v>183</v>
      </c>
      <c r="H177" s="230">
        <v>68.545000000000002</v>
      </c>
      <c r="I177" s="231"/>
      <c r="J177" s="232">
        <f>ROUND(I177*H177,2)</f>
        <v>0</v>
      </c>
      <c r="K177" s="233"/>
      <c r="L177" s="43"/>
      <c r="M177" s="234" t="s">
        <v>1</v>
      </c>
      <c r="N177" s="235" t="s">
        <v>44</v>
      </c>
      <c r="O177" s="90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8" t="s">
        <v>142</v>
      </c>
      <c r="AT177" s="238" t="s">
        <v>138</v>
      </c>
      <c r="AU177" s="238" t="s">
        <v>88</v>
      </c>
      <c r="AY177" s="16" t="s">
        <v>136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6" t="s">
        <v>86</v>
      </c>
      <c r="BK177" s="239">
        <f>ROUND(I177*H177,2)</f>
        <v>0</v>
      </c>
      <c r="BL177" s="16" t="s">
        <v>142</v>
      </c>
      <c r="BM177" s="238" t="s">
        <v>255</v>
      </c>
    </row>
    <row r="178" s="2" customFormat="1" ht="33" customHeight="1">
      <c r="A178" s="37"/>
      <c r="B178" s="38"/>
      <c r="C178" s="226" t="s">
        <v>256</v>
      </c>
      <c r="D178" s="226" t="s">
        <v>138</v>
      </c>
      <c r="E178" s="227" t="s">
        <v>257</v>
      </c>
      <c r="F178" s="228" t="s">
        <v>258</v>
      </c>
      <c r="G178" s="229" t="s">
        <v>183</v>
      </c>
      <c r="H178" s="230">
        <v>63.18</v>
      </c>
      <c r="I178" s="231"/>
      <c r="J178" s="232">
        <f>ROUND(I178*H178,2)</f>
        <v>0</v>
      </c>
      <c r="K178" s="233"/>
      <c r="L178" s="43"/>
      <c r="M178" s="234" t="s">
        <v>1</v>
      </c>
      <c r="N178" s="235" t="s">
        <v>44</v>
      </c>
      <c r="O178" s="90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8" t="s">
        <v>142</v>
      </c>
      <c r="AT178" s="238" t="s">
        <v>138</v>
      </c>
      <c r="AU178" s="238" t="s">
        <v>88</v>
      </c>
      <c r="AY178" s="16" t="s">
        <v>136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6" t="s">
        <v>86</v>
      </c>
      <c r="BK178" s="239">
        <f>ROUND(I178*H178,2)</f>
        <v>0</v>
      </c>
      <c r="BL178" s="16" t="s">
        <v>142</v>
      </c>
      <c r="BM178" s="238" t="s">
        <v>259</v>
      </c>
    </row>
    <row r="179" s="2" customFormat="1" ht="16.5" customHeight="1">
      <c r="A179" s="37"/>
      <c r="B179" s="38"/>
      <c r="C179" s="226" t="s">
        <v>260</v>
      </c>
      <c r="D179" s="226" t="s">
        <v>138</v>
      </c>
      <c r="E179" s="227" t="s">
        <v>261</v>
      </c>
      <c r="F179" s="228" t="s">
        <v>262</v>
      </c>
      <c r="G179" s="229" t="s">
        <v>263</v>
      </c>
      <c r="H179" s="230">
        <v>3</v>
      </c>
      <c r="I179" s="231"/>
      <c r="J179" s="232">
        <f>ROUND(I179*H179,2)</f>
        <v>0</v>
      </c>
      <c r="K179" s="233"/>
      <c r="L179" s="43"/>
      <c r="M179" s="234" t="s">
        <v>1</v>
      </c>
      <c r="N179" s="235" t="s">
        <v>44</v>
      </c>
      <c r="O179" s="90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8" t="s">
        <v>142</v>
      </c>
      <c r="AT179" s="238" t="s">
        <v>138</v>
      </c>
      <c r="AU179" s="238" t="s">
        <v>88</v>
      </c>
      <c r="AY179" s="16" t="s">
        <v>136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6" t="s">
        <v>86</v>
      </c>
      <c r="BK179" s="239">
        <f>ROUND(I179*H179,2)</f>
        <v>0</v>
      </c>
      <c r="BL179" s="16" t="s">
        <v>142</v>
      </c>
      <c r="BM179" s="238" t="s">
        <v>264</v>
      </c>
    </row>
    <row r="180" s="12" customFormat="1" ht="22.8" customHeight="1">
      <c r="A180" s="12"/>
      <c r="B180" s="210"/>
      <c r="C180" s="211"/>
      <c r="D180" s="212" t="s">
        <v>78</v>
      </c>
      <c r="E180" s="224" t="s">
        <v>179</v>
      </c>
      <c r="F180" s="224" t="s">
        <v>265</v>
      </c>
      <c r="G180" s="211"/>
      <c r="H180" s="211"/>
      <c r="I180" s="214"/>
      <c r="J180" s="225">
        <f>BK180</f>
        <v>0</v>
      </c>
      <c r="K180" s="211"/>
      <c r="L180" s="216"/>
      <c r="M180" s="217"/>
      <c r="N180" s="218"/>
      <c r="O180" s="218"/>
      <c r="P180" s="219">
        <f>SUM(P181:P184)</f>
        <v>0</v>
      </c>
      <c r="Q180" s="218"/>
      <c r="R180" s="219">
        <f>SUM(R181:R184)</f>
        <v>0.0057300000000000007</v>
      </c>
      <c r="S180" s="218"/>
      <c r="T180" s="220">
        <f>SUM(T181:T184)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1" t="s">
        <v>86</v>
      </c>
      <c r="AT180" s="222" t="s">
        <v>78</v>
      </c>
      <c r="AU180" s="222" t="s">
        <v>86</v>
      </c>
      <c r="AY180" s="221" t="s">
        <v>136</v>
      </c>
      <c r="BK180" s="223">
        <f>SUM(BK181:BK184)</f>
        <v>0</v>
      </c>
    </row>
    <row r="181" s="2" customFormat="1" ht="33" customHeight="1">
      <c r="A181" s="37"/>
      <c r="B181" s="38"/>
      <c r="C181" s="226" t="s">
        <v>266</v>
      </c>
      <c r="D181" s="226" t="s">
        <v>138</v>
      </c>
      <c r="E181" s="227" t="s">
        <v>267</v>
      </c>
      <c r="F181" s="228" t="s">
        <v>268</v>
      </c>
      <c r="G181" s="229" t="s">
        <v>263</v>
      </c>
      <c r="H181" s="230">
        <v>6</v>
      </c>
      <c r="I181" s="231"/>
      <c r="J181" s="232">
        <f>ROUND(I181*H181,2)</f>
        <v>0</v>
      </c>
      <c r="K181" s="233"/>
      <c r="L181" s="43"/>
      <c r="M181" s="234" t="s">
        <v>1</v>
      </c>
      <c r="N181" s="235" t="s">
        <v>44</v>
      </c>
      <c r="O181" s="90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8" t="s">
        <v>142</v>
      </c>
      <c r="AT181" s="238" t="s">
        <v>138</v>
      </c>
      <c r="AU181" s="238" t="s">
        <v>88</v>
      </c>
      <c r="AY181" s="16" t="s">
        <v>136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6" t="s">
        <v>86</v>
      </c>
      <c r="BK181" s="239">
        <f>ROUND(I181*H181,2)</f>
        <v>0</v>
      </c>
      <c r="BL181" s="16" t="s">
        <v>142</v>
      </c>
      <c r="BM181" s="238" t="s">
        <v>269</v>
      </c>
    </row>
    <row r="182" s="2" customFormat="1" ht="21.75" customHeight="1">
      <c r="A182" s="37"/>
      <c r="B182" s="38"/>
      <c r="C182" s="267" t="s">
        <v>270</v>
      </c>
      <c r="D182" s="267" t="s">
        <v>180</v>
      </c>
      <c r="E182" s="268" t="s">
        <v>271</v>
      </c>
      <c r="F182" s="269" t="s">
        <v>272</v>
      </c>
      <c r="G182" s="270" t="s">
        <v>263</v>
      </c>
      <c r="H182" s="271">
        <v>6</v>
      </c>
      <c r="I182" s="272"/>
      <c r="J182" s="273">
        <f>ROUND(I182*H182,2)</f>
        <v>0</v>
      </c>
      <c r="K182" s="274"/>
      <c r="L182" s="275"/>
      <c r="M182" s="276" t="s">
        <v>1</v>
      </c>
      <c r="N182" s="277" t="s">
        <v>44</v>
      </c>
      <c r="O182" s="90"/>
      <c r="P182" s="236">
        <f>O182*H182</f>
        <v>0</v>
      </c>
      <c r="Q182" s="236">
        <v>0.00040000000000000002</v>
      </c>
      <c r="R182" s="236">
        <f>Q182*H182</f>
        <v>0.0024000000000000002</v>
      </c>
      <c r="S182" s="236">
        <v>0</v>
      </c>
      <c r="T182" s="23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8" t="s">
        <v>179</v>
      </c>
      <c r="AT182" s="238" t="s">
        <v>180</v>
      </c>
      <c r="AU182" s="238" t="s">
        <v>88</v>
      </c>
      <c r="AY182" s="16" t="s">
        <v>136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6" t="s">
        <v>86</v>
      </c>
      <c r="BK182" s="239">
        <f>ROUND(I182*H182,2)</f>
        <v>0</v>
      </c>
      <c r="BL182" s="16" t="s">
        <v>142</v>
      </c>
      <c r="BM182" s="238" t="s">
        <v>273</v>
      </c>
    </row>
    <row r="183" s="2" customFormat="1" ht="37.8" customHeight="1">
      <c r="A183" s="37"/>
      <c r="B183" s="38"/>
      <c r="C183" s="226" t="s">
        <v>274</v>
      </c>
      <c r="D183" s="226" t="s">
        <v>138</v>
      </c>
      <c r="E183" s="227" t="s">
        <v>275</v>
      </c>
      <c r="F183" s="228" t="s">
        <v>276</v>
      </c>
      <c r="G183" s="229" t="s">
        <v>263</v>
      </c>
      <c r="H183" s="230">
        <v>3</v>
      </c>
      <c r="I183" s="231"/>
      <c r="J183" s="232">
        <f>ROUND(I183*H183,2)</f>
        <v>0</v>
      </c>
      <c r="K183" s="233"/>
      <c r="L183" s="43"/>
      <c r="M183" s="234" t="s">
        <v>1</v>
      </c>
      <c r="N183" s="235" t="s">
        <v>44</v>
      </c>
      <c r="O183" s="90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8" t="s">
        <v>142</v>
      </c>
      <c r="AT183" s="238" t="s">
        <v>138</v>
      </c>
      <c r="AU183" s="238" t="s">
        <v>88</v>
      </c>
      <c r="AY183" s="16" t="s">
        <v>136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6" t="s">
        <v>86</v>
      </c>
      <c r="BK183" s="239">
        <f>ROUND(I183*H183,2)</f>
        <v>0</v>
      </c>
      <c r="BL183" s="16" t="s">
        <v>142</v>
      </c>
      <c r="BM183" s="238" t="s">
        <v>277</v>
      </c>
    </row>
    <row r="184" s="2" customFormat="1" ht="24.15" customHeight="1">
      <c r="A184" s="37"/>
      <c r="B184" s="38"/>
      <c r="C184" s="267" t="s">
        <v>278</v>
      </c>
      <c r="D184" s="267" t="s">
        <v>180</v>
      </c>
      <c r="E184" s="268" t="s">
        <v>279</v>
      </c>
      <c r="F184" s="269" t="s">
        <v>280</v>
      </c>
      <c r="G184" s="270" t="s">
        <v>263</v>
      </c>
      <c r="H184" s="271">
        <v>3</v>
      </c>
      <c r="I184" s="272"/>
      <c r="J184" s="273">
        <f>ROUND(I184*H184,2)</f>
        <v>0</v>
      </c>
      <c r="K184" s="274"/>
      <c r="L184" s="275"/>
      <c r="M184" s="276" t="s">
        <v>1</v>
      </c>
      <c r="N184" s="277" t="s">
        <v>44</v>
      </c>
      <c r="O184" s="90"/>
      <c r="P184" s="236">
        <f>O184*H184</f>
        <v>0</v>
      </c>
      <c r="Q184" s="236">
        <v>0.0011100000000000001</v>
      </c>
      <c r="R184" s="236">
        <f>Q184*H184</f>
        <v>0.0033300000000000005</v>
      </c>
      <c r="S184" s="236">
        <v>0</v>
      </c>
      <c r="T184" s="23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8" t="s">
        <v>179</v>
      </c>
      <c r="AT184" s="238" t="s">
        <v>180</v>
      </c>
      <c r="AU184" s="238" t="s">
        <v>88</v>
      </c>
      <c r="AY184" s="16" t="s">
        <v>136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6" t="s">
        <v>86</v>
      </c>
      <c r="BK184" s="239">
        <f>ROUND(I184*H184,2)</f>
        <v>0</v>
      </c>
      <c r="BL184" s="16" t="s">
        <v>142</v>
      </c>
      <c r="BM184" s="238" t="s">
        <v>281</v>
      </c>
    </row>
    <row r="185" s="12" customFormat="1" ht="22.8" customHeight="1">
      <c r="A185" s="12"/>
      <c r="B185" s="210"/>
      <c r="C185" s="211"/>
      <c r="D185" s="212" t="s">
        <v>78</v>
      </c>
      <c r="E185" s="224" t="s">
        <v>282</v>
      </c>
      <c r="F185" s="224" t="s">
        <v>283</v>
      </c>
      <c r="G185" s="211"/>
      <c r="H185" s="211"/>
      <c r="I185" s="214"/>
      <c r="J185" s="225">
        <f>BK185</f>
        <v>0</v>
      </c>
      <c r="K185" s="211"/>
      <c r="L185" s="216"/>
      <c r="M185" s="217"/>
      <c r="N185" s="218"/>
      <c r="O185" s="218"/>
      <c r="P185" s="219">
        <f>SUM(P186:P187)</f>
        <v>0</v>
      </c>
      <c r="Q185" s="218"/>
      <c r="R185" s="219">
        <f>SUM(R186:R187)</f>
        <v>3.8788400000000003</v>
      </c>
      <c r="S185" s="218"/>
      <c r="T185" s="220">
        <f>SUM(T186:T187)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21" t="s">
        <v>86</v>
      </c>
      <c r="AT185" s="222" t="s">
        <v>78</v>
      </c>
      <c r="AU185" s="222" t="s">
        <v>86</v>
      </c>
      <c r="AY185" s="221" t="s">
        <v>136</v>
      </c>
      <c r="BK185" s="223">
        <f>SUM(BK186:BK187)</f>
        <v>0</v>
      </c>
    </row>
    <row r="186" s="2" customFormat="1" ht="24.15" customHeight="1">
      <c r="A186" s="37"/>
      <c r="B186" s="38"/>
      <c r="C186" s="226" t="s">
        <v>284</v>
      </c>
      <c r="D186" s="226" t="s">
        <v>138</v>
      </c>
      <c r="E186" s="227" t="s">
        <v>285</v>
      </c>
      <c r="F186" s="228" t="s">
        <v>286</v>
      </c>
      <c r="G186" s="229" t="s">
        <v>263</v>
      </c>
      <c r="H186" s="230">
        <v>7</v>
      </c>
      <c r="I186" s="231"/>
      <c r="J186" s="232">
        <f>ROUND(I186*H186,2)</f>
        <v>0</v>
      </c>
      <c r="K186" s="233"/>
      <c r="L186" s="43"/>
      <c r="M186" s="234" t="s">
        <v>1</v>
      </c>
      <c r="N186" s="235" t="s">
        <v>44</v>
      </c>
      <c r="O186" s="90"/>
      <c r="P186" s="236">
        <f>O186*H186</f>
        <v>0</v>
      </c>
      <c r="Q186" s="236">
        <v>0.42080000000000001</v>
      </c>
      <c r="R186" s="236">
        <f>Q186*H186</f>
        <v>2.9456000000000002</v>
      </c>
      <c r="S186" s="236">
        <v>0</v>
      </c>
      <c r="T186" s="23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8" t="s">
        <v>142</v>
      </c>
      <c r="AT186" s="238" t="s">
        <v>138</v>
      </c>
      <c r="AU186" s="238" t="s">
        <v>88</v>
      </c>
      <c r="AY186" s="16" t="s">
        <v>136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6" t="s">
        <v>86</v>
      </c>
      <c r="BK186" s="239">
        <f>ROUND(I186*H186,2)</f>
        <v>0</v>
      </c>
      <c r="BL186" s="16" t="s">
        <v>142</v>
      </c>
      <c r="BM186" s="238" t="s">
        <v>287</v>
      </c>
    </row>
    <row r="187" s="2" customFormat="1" ht="33" customHeight="1">
      <c r="A187" s="37"/>
      <c r="B187" s="38"/>
      <c r="C187" s="226" t="s">
        <v>288</v>
      </c>
      <c r="D187" s="226" t="s">
        <v>138</v>
      </c>
      <c r="E187" s="227" t="s">
        <v>289</v>
      </c>
      <c r="F187" s="228" t="s">
        <v>290</v>
      </c>
      <c r="G187" s="229" t="s">
        <v>263</v>
      </c>
      <c r="H187" s="230">
        <v>3</v>
      </c>
      <c r="I187" s="231"/>
      <c r="J187" s="232">
        <f>ROUND(I187*H187,2)</f>
        <v>0</v>
      </c>
      <c r="K187" s="233"/>
      <c r="L187" s="43"/>
      <c r="M187" s="234" t="s">
        <v>1</v>
      </c>
      <c r="N187" s="235" t="s">
        <v>44</v>
      </c>
      <c r="O187" s="90"/>
      <c r="P187" s="236">
        <f>O187*H187</f>
        <v>0</v>
      </c>
      <c r="Q187" s="236">
        <v>0.31108000000000002</v>
      </c>
      <c r="R187" s="236">
        <f>Q187*H187</f>
        <v>0.93324000000000007</v>
      </c>
      <c r="S187" s="236">
        <v>0</v>
      </c>
      <c r="T187" s="23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8" t="s">
        <v>142</v>
      </c>
      <c r="AT187" s="238" t="s">
        <v>138</v>
      </c>
      <c r="AU187" s="238" t="s">
        <v>88</v>
      </c>
      <c r="AY187" s="16" t="s">
        <v>136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6" t="s">
        <v>86</v>
      </c>
      <c r="BK187" s="239">
        <f>ROUND(I187*H187,2)</f>
        <v>0</v>
      </c>
      <c r="BL187" s="16" t="s">
        <v>142</v>
      </c>
      <c r="BM187" s="238" t="s">
        <v>291</v>
      </c>
    </row>
    <row r="188" s="12" customFormat="1" ht="22.8" customHeight="1">
      <c r="A188" s="12"/>
      <c r="B188" s="210"/>
      <c r="C188" s="211"/>
      <c r="D188" s="212" t="s">
        <v>78</v>
      </c>
      <c r="E188" s="224" t="s">
        <v>292</v>
      </c>
      <c r="F188" s="224" t="s">
        <v>293</v>
      </c>
      <c r="G188" s="211"/>
      <c r="H188" s="211"/>
      <c r="I188" s="214"/>
      <c r="J188" s="225">
        <f>BK188</f>
        <v>0</v>
      </c>
      <c r="K188" s="211"/>
      <c r="L188" s="216"/>
      <c r="M188" s="217"/>
      <c r="N188" s="218"/>
      <c r="O188" s="218"/>
      <c r="P188" s="219">
        <f>SUM(P189:P196)</f>
        <v>0</v>
      </c>
      <c r="Q188" s="218"/>
      <c r="R188" s="219">
        <f>SUM(R189:R196)</f>
        <v>0</v>
      </c>
      <c r="S188" s="218"/>
      <c r="T188" s="220">
        <f>SUM(T189:T196)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1" t="s">
        <v>86</v>
      </c>
      <c r="AT188" s="222" t="s">
        <v>78</v>
      </c>
      <c r="AU188" s="222" t="s">
        <v>86</v>
      </c>
      <c r="AY188" s="221" t="s">
        <v>136</v>
      </c>
      <c r="BK188" s="223">
        <f>SUM(BK189:BK196)</f>
        <v>0</v>
      </c>
    </row>
    <row r="189" s="2" customFormat="1" ht="21.75" customHeight="1">
      <c r="A189" s="37"/>
      <c r="B189" s="38"/>
      <c r="C189" s="226" t="s">
        <v>294</v>
      </c>
      <c r="D189" s="226" t="s">
        <v>138</v>
      </c>
      <c r="E189" s="227" t="s">
        <v>295</v>
      </c>
      <c r="F189" s="228" t="s">
        <v>296</v>
      </c>
      <c r="G189" s="229" t="s">
        <v>183</v>
      </c>
      <c r="H189" s="230">
        <v>92.206999999999994</v>
      </c>
      <c r="I189" s="231"/>
      <c r="J189" s="232">
        <f>ROUND(I189*H189,2)</f>
        <v>0</v>
      </c>
      <c r="K189" s="233"/>
      <c r="L189" s="43"/>
      <c r="M189" s="234" t="s">
        <v>1</v>
      </c>
      <c r="N189" s="235" t="s">
        <v>44</v>
      </c>
      <c r="O189" s="90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8" t="s">
        <v>142</v>
      </c>
      <c r="AT189" s="238" t="s">
        <v>138</v>
      </c>
      <c r="AU189" s="238" t="s">
        <v>88</v>
      </c>
      <c r="AY189" s="16" t="s">
        <v>136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6" t="s">
        <v>86</v>
      </c>
      <c r="BK189" s="239">
        <f>ROUND(I189*H189,2)</f>
        <v>0</v>
      </c>
      <c r="BL189" s="16" t="s">
        <v>142</v>
      </c>
      <c r="BM189" s="238" t="s">
        <v>297</v>
      </c>
    </row>
    <row r="190" s="2" customFormat="1">
      <c r="A190" s="37"/>
      <c r="B190" s="38"/>
      <c r="C190" s="39"/>
      <c r="D190" s="242" t="s">
        <v>176</v>
      </c>
      <c r="E190" s="39"/>
      <c r="F190" s="263" t="s">
        <v>298</v>
      </c>
      <c r="G190" s="39"/>
      <c r="H190" s="39"/>
      <c r="I190" s="264"/>
      <c r="J190" s="39"/>
      <c r="K190" s="39"/>
      <c r="L190" s="43"/>
      <c r="M190" s="265"/>
      <c r="N190" s="266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176</v>
      </c>
      <c r="AU190" s="16" t="s">
        <v>88</v>
      </c>
    </row>
    <row r="191" s="2" customFormat="1" ht="24.15" customHeight="1">
      <c r="A191" s="37"/>
      <c r="B191" s="38"/>
      <c r="C191" s="226" t="s">
        <v>299</v>
      </c>
      <c r="D191" s="226" t="s">
        <v>138</v>
      </c>
      <c r="E191" s="227" t="s">
        <v>300</v>
      </c>
      <c r="F191" s="228" t="s">
        <v>301</v>
      </c>
      <c r="G191" s="229" t="s">
        <v>183</v>
      </c>
      <c r="H191" s="230">
        <v>276.62099999999998</v>
      </c>
      <c r="I191" s="231"/>
      <c r="J191" s="232">
        <f>ROUND(I191*H191,2)</f>
        <v>0</v>
      </c>
      <c r="K191" s="233"/>
      <c r="L191" s="43"/>
      <c r="M191" s="234" t="s">
        <v>1</v>
      </c>
      <c r="N191" s="235" t="s">
        <v>44</v>
      </c>
      <c r="O191" s="90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8" t="s">
        <v>142</v>
      </c>
      <c r="AT191" s="238" t="s">
        <v>138</v>
      </c>
      <c r="AU191" s="238" t="s">
        <v>88</v>
      </c>
      <c r="AY191" s="16" t="s">
        <v>136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6" t="s">
        <v>86</v>
      </c>
      <c r="BK191" s="239">
        <f>ROUND(I191*H191,2)</f>
        <v>0</v>
      </c>
      <c r="BL191" s="16" t="s">
        <v>142</v>
      </c>
      <c r="BM191" s="238" t="s">
        <v>302</v>
      </c>
    </row>
    <row r="192" s="13" customFormat="1">
      <c r="A192" s="13"/>
      <c r="B192" s="240"/>
      <c r="C192" s="241"/>
      <c r="D192" s="242" t="s">
        <v>144</v>
      </c>
      <c r="E192" s="241"/>
      <c r="F192" s="244" t="s">
        <v>303</v>
      </c>
      <c r="G192" s="241"/>
      <c r="H192" s="245">
        <v>276.62099999999998</v>
      </c>
      <c r="I192" s="246"/>
      <c r="J192" s="241"/>
      <c r="K192" s="241"/>
      <c r="L192" s="247"/>
      <c r="M192" s="248"/>
      <c r="N192" s="249"/>
      <c r="O192" s="249"/>
      <c r="P192" s="249"/>
      <c r="Q192" s="249"/>
      <c r="R192" s="249"/>
      <c r="S192" s="249"/>
      <c r="T192" s="25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1" t="s">
        <v>144</v>
      </c>
      <c r="AU192" s="251" t="s">
        <v>88</v>
      </c>
      <c r="AV192" s="13" t="s">
        <v>88</v>
      </c>
      <c r="AW192" s="13" t="s">
        <v>4</v>
      </c>
      <c r="AX192" s="13" t="s">
        <v>86</v>
      </c>
      <c r="AY192" s="251" t="s">
        <v>136</v>
      </c>
    </row>
    <row r="193" s="2" customFormat="1" ht="24.15" customHeight="1">
      <c r="A193" s="37"/>
      <c r="B193" s="38"/>
      <c r="C193" s="226" t="s">
        <v>304</v>
      </c>
      <c r="D193" s="226" t="s">
        <v>138</v>
      </c>
      <c r="E193" s="227" t="s">
        <v>305</v>
      </c>
      <c r="F193" s="228" t="s">
        <v>306</v>
      </c>
      <c r="G193" s="229" t="s">
        <v>183</v>
      </c>
      <c r="H193" s="230">
        <v>92.206999999999994</v>
      </c>
      <c r="I193" s="231"/>
      <c r="J193" s="232">
        <f>ROUND(I193*H193,2)</f>
        <v>0</v>
      </c>
      <c r="K193" s="233"/>
      <c r="L193" s="43"/>
      <c r="M193" s="234" t="s">
        <v>1</v>
      </c>
      <c r="N193" s="235" t="s">
        <v>44</v>
      </c>
      <c r="O193" s="90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8" t="s">
        <v>142</v>
      </c>
      <c r="AT193" s="238" t="s">
        <v>138</v>
      </c>
      <c r="AU193" s="238" t="s">
        <v>88</v>
      </c>
      <c r="AY193" s="16" t="s">
        <v>136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6" t="s">
        <v>86</v>
      </c>
      <c r="BK193" s="239">
        <f>ROUND(I193*H193,2)</f>
        <v>0</v>
      </c>
      <c r="BL193" s="16" t="s">
        <v>142</v>
      </c>
      <c r="BM193" s="238" t="s">
        <v>307</v>
      </c>
    </row>
    <row r="194" s="2" customFormat="1" ht="37.8" customHeight="1">
      <c r="A194" s="37"/>
      <c r="B194" s="38"/>
      <c r="C194" s="226" t="s">
        <v>308</v>
      </c>
      <c r="D194" s="226" t="s">
        <v>138</v>
      </c>
      <c r="E194" s="227" t="s">
        <v>309</v>
      </c>
      <c r="F194" s="228" t="s">
        <v>310</v>
      </c>
      <c r="G194" s="229" t="s">
        <v>183</v>
      </c>
      <c r="H194" s="230">
        <v>76.460999999999999</v>
      </c>
      <c r="I194" s="231"/>
      <c r="J194" s="232">
        <f>ROUND(I194*H194,2)</f>
        <v>0</v>
      </c>
      <c r="K194" s="233"/>
      <c r="L194" s="43"/>
      <c r="M194" s="234" t="s">
        <v>1</v>
      </c>
      <c r="N194" s="235" t="s">
        <v>44</v>
      </c>
      <c r="O194" s="90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8" t="s">
        <v>142</v>
      </c>
      <c r="AT194" s="238" t="s">
        <v>138</v>
      </c>
      <c r="AU194" s="238" t="s">
        <v>88</v>
      </c>
      <c r="AY194" s="16" t="s">
        <v>136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6" t="s">
        <v>86</v>
      </c>
      <c r="BK194" s="239">
        <f>ROUND(I194*H194,2)</f>
        <v>0</v>
      </c>
      <c r="BL194" s="16" t="s">
        <v>142</v>
      </c>
      <c r="BM194" s="238" t="s">
        <v>311</v>
      </c>
    </row>
    <row r="195" s="2" customFormat="1" ht="44.25" customHeight="1">
      <c r="A195" s="37"/>
      <c r="B195" s="38"/>
      <c r="C195" s="226" t="s">
        <v>312</v>
      </c>
      <c r="D195" s="226" t="s">
        <v>138</v>
      </c>
      <c r="E195" s="227" t="s">
        <v>313</v>
      </c>
      <c r="F195" s="228" t="s">
        <v>314</v>
      </c>
      <c r="G195" s="229" t="s">
        <v>183</v>
      </c>
      <c r="H195" s="230">
        <v>87.575000000000003</v>
      </c>
      <c r="I195" s="231"/>
      <c r="J195" s="232">
        <f>ROUND(I195*H195,2)</f>
        <v>0</v>
      </c>
      <c r="K195" s="233"/>
      <c r="L195" s="43"/>
      <c r="M195" s="234" t="s">
        <v>1</v>
      </c>
      <c r="N195" s="235" t="s">
        <v>44</v>
      </c>
      <c r="O195" s="90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8" t="s">
        <v>142</v>
      </c>
      <c r="AT195" s="238" t="s">
        <v>138</v>
      </c>
      <c r="AU195" s="238" t="s">
        <v>88</v>
      </c>
      <c r="AY195" s="16" t="s">
        <v>136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6" t="s">
        <v>86</v>
      </c>
      <c r="BK195" s="239">
        <f>ROUND(I195*H195,2)</f>
        <v>0</v>
      </c>
      <c r="BL195" s="16" t="s">
        <v>142</v>
      </c>
      <c r="BM195" s="238" t="s">
        <v>315</v>
      </c>
    </row>
    <row r="196" s="13" customFormat="1">
      <c r="A196" s="13"/>
      <c r="B196" s="240"/>
      <c r="C196" s="241"/>
      <c r="D196" s="242" t="s">
        <v>144</v>
      </c>
      <c r="E196" s="243" t="s">
        <v>1</v>
      </c>
      <c r="F196" s="244" t="s">
        <v>316</v>
      </c>
      <c r="G196" s="241"/>
      <c r="H196" s="245">
        <v>87.575000000000003</v>
      </c>
      <c r="I196" s="246"/>
      <c r="J196" s="241"/>
      <c r="K196" s="241"/>
      <c r="L196" s="247"/>
      <c r="M196" s="248"/>
      <c r="N196" s="249"/>
      <c r="O196" s="249"/>
      <c r="P196" s="249"/>
      <c r="Q196" s="249"/>
      <c r="R196" s="249"/>
      <c r="S196" s="249"/>
      <c r="T196" s="25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1" t="s">
        <v>144</v>
      </c>
      <c r="AU196" s="251" t="s">
        <v>88</v>
      </c>
      <c r="AV196" s="13" t="s">
        <v>88</v>
      </c>
      <c r="AW196" s="13" t="s">
        <v>34</v>
      </c>
      <c r="AX196" s="13" t="s">
        <v>86</v>
      </c>
      <c r="AY196" s="251" t="s">
        <v>136</v>
      </c>
    </row>
    <row r="197" s="12" customFormat="1" ht="25.92" customHeight="1">
      <c r="A197" s="12"/>
      <c r="B197" s="210"/>
      <c r="C197" s="211"/>
      <c r="D197" s="212" t="s">
        <v>78</v>
      </c>
      <c r="E197" s="213" t="s">
        <v>317</v>
      </c>
      <c r="F197" s="213" t="s">
        <v>318</v>
      </c>
      <c r="G197" s="211"/>
      <c r="H197" s="211"/>
      <c r="I197" s="214"/>
      <c r="J197" s="215">
        <f>BK197</f>
        <v>0</v>
      </c>
      <c r="K197" s="211"/>
      <c r="L197" s="216"/>
      <c r="M197" s="217"/>
      <c r="N197" s="218"/>
      <c r="O197" s="218"/>
      <c r="P197" s="219">
        <f>P198</f>
        <v>0</v>
      </c>
      <c r="Q197" s="218"/>
      <c r="R197" s="219">
        <f>R198</f>
        <v>0.020518999999999999</v>
      </c>
      <c r="S197" s="218"/>
      <c r="T197" s="220">
        <f>T198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21" t="s">
        <v>88</v>
      </c>
      <c r="AT197" s="222" t="s">
        <v>78</v>
      </c>
      <c r="AU197" s="222" t="s">
        <v>79</v>
      </c>
      <c r="AY197" s="221" t="s">
        <v>136</v>
      </c>
      <c r="BK197" s="223">
        <f>BK198</f>
        <v>0</v>
      </c>
    </row>
    <row r="198" s="12" customFormat="1" ht="22.8" customHeight="1">
      <c r="A198" s="12"/>
      <c r="B198" s="210"/>
      <c r="C198" s="211"/>
      <c r="D198" s="212" t="s">
        <v>78</v>
      </c>
      <c r="E198" s="224" t="s">
        <v>319</v>
      </c>
      <c r="F198" s="224" t="s">
        <v>320</v>
      </c>
      <c r="G198" s="211"/>
      <c r="H198" s="211"/>
      <c r="I198" s="214"/>
      <c r="J198" s="225">
        <f>BK198</f>
        <v>0</v>
      </c>
      <c r="K198" s="211"/>
      <c r="L198" s="216"/>
      <c r="M198" s="217"/>
      <c r="N198" s="218"/>
      <c r="O198" s="218"/>
      <c r="P198" s="219">
        <f>SUM(P199:P202)</f>
        <v>0</v>
      </c>
      <c r="Q198" s="218"/>
      <c r="R198" s="219">
        <f>SUM(R199:R202)</f>
        <v>0.020518999999999999</v>
      </c>
      <c r="S198" s="218"/>
      <c r="T198" s="220">
        <f>SUM(T199:T202)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21" t="s">
        <v>88</v>
      </c>
      <c r="AT198" s="222" t="s">
        <v>78</v>
      </c>
      <c r="AU198" s="222" t="s">
        <v>86</v>
      </c>
      <c r="AY198" s="221" t="s">
        <v>136</v>
      </c>
      <c r="BK198" s="223">
        <f>SUM(BK199:BK202)</f>
        <v>0</v>
      </c>
    </row>
    <row r="199" s="2" customFormat="1" ht="24.15" customHeight="1">
      <c r="A199" s="37"/>
      <c r="B199" s="38"/>
      <c r="C199" s="226" t="s">
        <v>321</v>
      </c>
      <c r="D199" s="226" t="s">
        <v>138</v>
      </c>
      <c r="E199" s="227" t="s">
        <v>322</v>
      </c>
      <c r="F199" s="228" t="s">
        <v>323</v>
      </c>
      <c r="G199" s="229" t="s">
        <v>141</v>
      </c>
      <c r="H199" s="230">
        <v>57.799999999999997</v>
      </c>
      <c r="I199" s="231"/>
      <c r="J199" s="232">
        <f>ROUND(I199*H199,2)</f>
        <v>0</v>
      </c>
      <c r="K199" s="233"/>
      <c r="L199" s="43"/>
      <c r="M199" s="234" t="s">
        <v>1</v>
      </c>
      <c r="N199" s="235" t="s">
        <v>44</v>
      </c>
      <c r="O199" s="90"/>
      <c r="P199" s="236">
        <f>O199*H199</f>
        <v>0</v>
      </c>
      <c r="Q199" s="236">
        <v>4.0000000000000003E-05</v>
      </c>
      <c r="R199" s="236">
        <f>Q199*H199</f>
        <v>0.0023120000000000003</v>
      </c>
      <c r="S199" s="236">
        <v>0</v>
      </c>
      <c r="T199" s="23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8" t="s">
        <v>223</v>
      </c>
      <c r="AT199" s="238" t="s">
        <v>138</v>
      </c>
      <c r="AU199" s="238" t="s">
        <v>88</v>
      </c>
      <c r="AY199" s="16" t="s">
        <v>136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6" t="s">
        <v>86</v>
      </c>
      <c r="BK199" s="239">
        <f>ROUND(I199*H199,2)</f>
        <v>0</v>
      </c>
      <c r="BL199" s="16" t="s">
        <v>223</v>
      </c>
      <c r="BM199" s="238" t="s">
        <v>324</v>
      </c>
    </row>
    <row r="200" s="13" customFormat="1">
      <c r="A200" s="13"/>
      <c r="B200" s="240"/>
      <c r="C200" s="241"/>
      <c r="D200" s="242" t="s">
        <v>144</v>
      </c>
      <c r="E200" s="243" t="s">
        <v>1</v>
      </c>
      <c r="F200" s="244" t="s">
        <v>325</v>
      </c>
      <c r="G200" s="241"/>
      <c r="H200" s="245">
        <v>57.799999999999997</v>
      </c>
      <c r="I200" s="246"/>
      <c r="J200" s="241"/>
      <c r="K200" s="241"/>
      <c r="L200" s="247"/>
      <c r="M200" s="248"/>
      <c r="N200" s="249"/>
      <c r="O200" s="249"/>
      <c r="P200" s="249"/>
      <c r="Q200" s="249"/>
      <c r="R200" s="249"/>
      <c r="S200" s="249"/>
      <c r="T200" s="25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1" t="s">
        <v>144</v>
      </c>
      <c r="AU200" s="251" t="s">
        <v>88</v>
      </c>
      <c r="AV200" s="13" t="s">
        <v>88</v>
      </c>
      <c r="AW200" s="13" t="s">
        <v>34</v>
      </c>
      <c r="AX200" s="13" t="s">
        <v>86</v>
      </c>
      <c r="AY200" s="251" t="s">
        <v>136</v>
      </c>
    </row>
    <row r="201" s="2" customFormat="1" ht="24.15" customHeight="1">
      <c r="A201" s="37"/>
      <c r="B201" s="38"/>
      <c r="C201" s="267" t="s">
        <v>326</v>
      </c>
      <c r="D201" s="267" t="s">
        <v>180</v>
      </c>
      <c r="E201" s="268" t="s">
        <v>327</v>
      </c>
      <c r="F201" s="269" t="s">
        <v>328</v>
      </c>
      <c r="G201" s="270" t="s">
        <v>141</v>
      </c>
      <c r="H201" s="271">
        <v>60.689999999999998</v>
      </c>
      <c r="I201" s="272"/>
      <c r="J201" s="273">
        <f>ROUND(I201*H201,2)</f>
        <v>0</v>
      </c>
      <c r="K201" s="274"/>
      <c r="L201" s="275"/>
      <c r="M201" s="276" t="s">
        <v>1</v>
      </c>
      <c r="N201" s="277" t="s">
        <v>44</v>
      </c>
      <c r="O201" s="90"/>
      <c r="P201" s="236">
        <f>O201*H201</f>
        <v>0</v>
      </c>
      <c r="Q201" s="236">
        <v>0.00029999999999999997</v>
      </c>
      <c r="R201" s="236">
        <f>Q201*H201</f>
        <v>0.018206999999999997</v>
      </c>
      <c r="S201" s="236">
        <v>0</v>
      </c>
      <c r="T201" s="23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8" t="s">
        <v>299</v>
      </c>
      <c r="AT201" s="238" t="s">
        <v>180</v>
      </c>
      <c r="AU201" s="238" t="s">
        <v>88</v>
      </c>
      <c r="AY201" s="16" t="s">
        <v>136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6" t="s">
        <v>86</v>
      </c>
      <c r="BK201" s="239">
        <f>ROUND(I201*H201,2)</f>
        <v>0</v>
      </c>
      <c r="BL201" s="16" t="s">
        <v>223</v>
      </c>
      <c r="BM201" s="238" t="s">
        <v>329</v>
      </c>
    </row>
    <row r="202" s="13" customFormat="1">
      <c r="A202" s="13"/>
      <c r="B202" s="240"/>
      <c r="C202" s="241"/>
      <c r="D202" s="242" t="s">
        <v>144</v>
      </c>
      <c r="E202" s="241"/>
      <c r="F202" s="244" t="s">
        <v>330</v>
      </c>
      <c r="G202" s="241"/>
      <c r="H202" s="245">
        <v>60.689999999999998</v>
      </c>
      <c r="I202" s="246"/>
      <c r="J202" s="241"/>
      <c r="K202" s="241"/>
      <c r="L202" s="247"/>
      <c r="M202" s="278"/>
      <c r="N202" s="279"/>
      <c r="O202" s="279"/>
      <c r="P202" s="279"/>
      <c r="Q202" s="279"/>
      <c r="R202" s="279"/>
      <c r="S202" s="279"/>
      <c r="T202" s="28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1" t="s">
        <v>144</v>
      </c>
      <c r="AU202" s="251" t="s">
        <v>88</v>
      </c>
      <c r="AV202" s="13" t="s">
        <v>88</v>
      </c>
      <c r="AW202" s="13" t="s">
        <v>4</v>
      </c>
      <c r="AX202" s="13" t="s">
        <v>86</v>
      </c>
      <c r="AY202" s="251" t="s">
        <v>136</v>
      </c>
    </row>
    <row r="203" s="2" customFormat="1" ht="6.96" customHeight="1">
      <c r="A203" s="37"/>
      <c r="B203" s="65"/>
      <c r="C203" s="66"/>
      <c r="D203" s="66"/>
      <c r="E203" s="66"/>
      <c r="F203" s="66"/>
      <c r="G203" s="66"/>
      <c r="H203" s="66"/>
      <c r="I203" s="66"/>
      <c r="J203" s="66"/>
      <c r="K203" s="66"/>
      <c r="L203" s="43"/>
      <c r="M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</row>
  </sheetData>
  <sheetProtection sheet="1" autoFilter="0" formatColumns="0" formatRows="0" objects="1" scenarios="1" spinCount="100000" saltValue="m2HHjUB7ohQ70Onl464niOATxjAe0fXhSvCcoMWIfa36+5j40z1L1A6XBaOw5tcwrPaj+YMnaSUuAhqLRHBZtA==" hashValue="UYyNw5xoexmQxynYCVF+2jcW07tE/hSNnH9AWdIhKqI/myE4JnoPKrlfFc9904G6KUoeRcKAdXYXjx1dJFSMzw==" algorithmName="SHA-512" password="CC35"/>
  <autoFilter ref="C127:K20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88</v>
      </c>
    </row>
    <row r="4" s="1" customFormat="1" ht="24.96" customHeight="1">
      <c r="B4" s="19"/>
      <c r="D4" s="147" t="s">
        <v>103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chodníků ul. Kosmákova a ul. Příčná</v>
      </c>
      <c r="F7" s="149"/>
      <c r="G7" s="149"/>
      <c r="H7" s="149"/>
      <c r="L7" s="19"/>
    </row>
    <row r="8" s="1" customFormat="1" ht="12" customHeight="1">
      <c r="B8" s="19"/>
      <c r="D8" s="149" t="s">
        <v>104</v>
      </c>
      <c r="L8" s="19"/>
    </row>
    <row r="9" s="2" customFormat="1" ht="16.5" customHeight="1">
      <c r="A9" s="37"/>
      <c r="B9" s="43"/>
      <c r="C9" s="37"/>
      <c r="D9" s="37"/>
      <c r="E9" s="150" t="s">
        <v>105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106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331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21. 11. 2024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26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27</v>
      </c>
      <c r="F17" s="37"/>
      <c r="G17" s="37"/>
      <c r="H17" s="37"/>
      <c r="I17" s="149" t="s">
        <v>28</v>
      </c>
      <c r="J17" s="140" t="s">
        <v>29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30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32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35</v>
      </c>
      <c r="E25" s="37"/>
      <c r="F25" s="37"/>
      <c r="G25" s="37"/>
      <c r="H25" s="37"/>
      <c r="I25" s="149" t="s">
        <v>25</v>
      </c>
      <c r="J25" s="140" t="s">
        <v>36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37</v>
      </c>
      <c r="F26" s="37"/>
      <c r="G26" s="37"/>
      <c r="H26" s="37"/>
      <c r="I26" s="149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38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39</v>
      </c>
      <c r="E32" s="37"/>
      <c r="F32" s="37"/>
      <c r="G32" s="37"/>
      <c r="H32" s="37"/>
      <c r="I32" s="37"/>
      <c r="J32" s="159">
        <f>ROUND(J129,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41</v>
      </c>
      <c r="G34" s="37"/>
      <c r="H34" s="37"/>
      <c r="I34" s="160" t="s">
        <v>40</v>
      </c>
      <c r="J34" s="160" t="s">
        <v>42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43</v>
      </c>
      <c r="E35" s="149" t="s">
        <v>44</v>
      </c>
      <c r="F35" s="162">
        <f>ROUND((SUM(BE129:BE213)),  2)</f>
        <v>0</v>
      </c>
      <c r="G35" s="37"/>
      <c r="H35" s="37"/>
      <c r="I35" s="163">
        <v>0.20999999999999999</v>
      </c>
      <c r="J35" s="162">
        <f>ROUND(((SUM(BE129:BE213))*I35),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45</v>
      </c>
      <c r="F36" s="162">
        <f>ROUND((SUM(BF129:BF213)),  2)</f>
        <v>0</v>
      </c>
      <c r="G36" s="37"/>
      <c r="H36" s="37"/>
      <c r="I36" s="163">
        <v>0.12</v>
      </c>
      <c r="J36" s="162">
        <f>ROUND(((SUM(BF129:BF213))*I36),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46</v>
      </c>
      <c r="F37" s="162">
        <f>ROUND((SUM(BG129:BG213)),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47</v>
      </c>
      <c r="F38" s="162">
        <f>ROUND((SUM(BH129:BH213)),  2)</f>
        <v>0</v>
      </c>
      <c r="G38" s="37"/>
      <c r="H38" s="37"/>
      <c r="I38" s="163">
        <v>0.12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48</v>
      </c>
      <c r="F39" s="162">
        <f>ROUND((SUM(BI129:BI213)),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49</v>
      </c>
      <c r="E41" s="166"/>
      <c r="F41" s="166"/>
      <c r="G41" s="167" t="s">
        <v>50</v>
      </c>
      <c r="H41" s="168" t="s">
        <v>51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52</v>
      </c>
      <c r="E50" s="172"/>
      <c r="F50" s="172"/>
      <c r="G50" s="171" t="s">
        <v>53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54</v>
      </c>
      <c r="E61" s="174"/>
      <c r="F61" s="175" t="s">
        <v>55</v>
      </c>
      <c r="G61" s="173" t="s">
        <v>54</v>
      </c>
      <c r="H61" s="174"/>
      <c r="I61" s="174"/>
      <c r="J61" s="176" t="s">
        <v>55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56</v>
      </c>
      <c r="E65" s="177"/>
      <c r="F65" s="177"/>
      <c r="G65" s="171" t="s">
        <v>57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54</v>
      </c>
      <c r="E76" s="174"/>
      <c r="F76" s="175" t="s">
        <v>55</v>
      </c>
      <c r="G76" s="173" t="s">
        <v>54</v>
      </c>
      <c r="H76" s="174"/>
      <c r="I76" s="174"/>
      <c r="J76" s="176" t="s">
        <v>55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chodníků ul. Kosmákova a ul. Příčná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104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105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106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U2 - Úsek č. 2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Šternberk</v>
      </c>
      <c r="G91" s="39"/>
      <c r="H91" s="39"/>
      <c r="I91" s="31" t="s">
        <v>22</v>
      </c>
      <c r="J91" s="78" t="str">
        <f>IF(J14="","",J14)</f>
        <v>21. 11. 2024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Město Šternberk</v>
      </c>
      <c r="G93" s="39"/>
      <c r="H93" s="39"/>
      <c r="I93" s="31" t="s">
        <v>32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35</v>
      </c>
      <c r="J94" s="35" t="str">
        <f>E26</f>
        <v>Petr Nikl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109</v>
      </c>
      <c r="D96" s="184"/>
      <c r="E96" s="184"/>
      <c r="F96" s="184"/>
      <c r="G96" s="184"/>
      <c r="H96" s="184"/>
      <c r="I96" s="184"/>
      <c r="J96" s="185" t="s">
        <v>110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111</v>
      </c>
      <c r="D98" s="39"/>
      <c r="E98" s="39"/>
      <c r="F98" s="39"/>
      <c r="G98" s="39"/>
      <c r="H98" s="39"/>
      <c r="I98" s="39"/>
      <c r="J98" s="109">
        <f>J129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112</v>
      </c>
    </row>
    <row r="99" s="9" customFormat="1" ht="24.96" customHeight="1">
      <c r="A99" s="9"/>
      <c r="B99" s="187"/>
      <c r="C99" s="188"/>
      <c r="D99" s="189" t="s">
        <v>113</v>
      </c>
      <c r="E99" s="190"/>
      <c r="F99" s="190"/>
      <c r="G99" s="190"/>
      <c r="H99" s="190"/>
      <c r="I99" s="190"/>
      <c r="J99" s="191">
        <f>J130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114</v>
      </c>
      <c r="E100" s="195"/>
      <c r="F100" s="195"/>
      <c r="G100" s="195"/>
      <c r="H100" s="195"/>
      <c r="I100" s="195"/>
      <c r="J100" s="196">
        <f>J131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115</v>
      </c>
      <c r="E101" s="195"/>
      <c r="F101" s="195"/>
      <c r="G101" s="195"/>
      <c r="H101" s="195"/>
      <c r="I101" s="195"/>
      <c r="J101" s="196">
        <f>J155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332</v>
      </c>
      <c r="E102" s="195"/>
      <c r="F102" s="195"/>
      <c r="G102" s="195"/>
      <c r="H102" s="195"/>
      <c r="I102" s="195"/>
      <c r="J102" s="196">
        <f>J186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116</v>
      </c>
      <c r="E103" s="195"/>
      <c r="F103" s="195"/>
      <c r="G103" s="195"/>
      <c r="H103" s="195"/>
      <c r="I103" s="195"/>
      <c r="J103" s="196">
        <f>J188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117</v>
      </c>
      <c r="E104" s="195"/>
      <c r="F104" s="195"/>
      <c r="G104" s="195"/>
      <c r="H104" s="195"/>
      <c r="I104" s="195"/>
      <c r="J104" s="196">
        <f>J193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118</v>
      </c>
      <c r="E105" s="195"/>
      <c r="F105" s="195"/>
      <c r="G105" s="195"/>
      <c r="H105" s="195"/>
      <c r="I105" s="195"/>
      <c r="J105" s="196">
        <f>J196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7"/>
      <c r="C106" s="188"/>
      <c r="D106" s="189" t="s">
        <v>119</v>
      </c>
      <c r="E106" s="190"/>
      <c r="F106" s="190"/>
      <c r="G106" s="190"/>
      <c r="H106" s="190"/>
      <c r="I106" s="190"/>
      <c r="J106" s="191">
        <f>J208</f>
        <v>0</v>
      </c>
      <c r="K106" s="188"/>
      <c r="L106" s="19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3"/>
      <c r="C107" s="132"/>
      <c r="D107" s="194" t="s">
        <v>120</v>
      </c>
      <c r="E107" s="195"/>
      <c r="F107" s="195"/>
      <c r="G107" s="195"/>
      <c r="H107" s="195"/>
      <c r="I107" s="195"/>
      <c r="J107" s="196">
        <f>J209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121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182" t="str">
        <f>E7</f>
        <v>Oprava chodníků ul. Kosmákova a ul. Příčná</v>
      </c>
      <c r="F117" s="31"/>
      <c r="G117" s="31"/>
      <c r="H117" s="31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" customFormat="1" ht="12" customHeight="1">
      <c r="B118" s="20"/>
      <c r="C118" s="31" t="s">
        <v>104</v>
      </c>
      <c r="D118" s="21"/>
      <c r="E118" s="21"/>
      <c r="F118" s="21"/>
      <c r="G118" s="21"/>
      <c r="H118" s="21"/>
      <c r="I118" s="21"/>
      <c r="J118" s="21"/>
      <c r="K118" s="21"/>
      <c r="L118" s="19"/>
    </row>
    <row r="119" s="2" customFormat="1" ht="16.5" customHeight="1">
      <c r="A119" s="37"/>
      <c r="B119" s="38"/>
      <c r="C119" s="39"/>
      <c r="D119" s="39"/>
      <c r="E119" s="182" t="s">
        <v>105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106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6.5" customHeight="1">
      <c r="A121" s="37"/>
      <c r="B121" s="38"/>
      <c r="C121" s="39"/>
      <c r="D121" s="39"/>
      <c r="E121" s="75" t="str">
        <f>E11</f>
        <v>U2 - Úsek č. 2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20</v>
      </c>
      <c r="D123" s="39"/>
      <c r="E123" s="39"/>
      <c r="F123" s="26" t="str">
        <f>F14</f>
        <v>Šternberk</v>
      </c>
      <c r="G123" s="39"/>
      <c r="H123" s="39"/>
      <c r="I123" s="31" t="s">
        <v>22</v>
      </c>
      <c r="J123" s="78" t="str">
        <f>IF(J14="","",J14)</f>
        <v>21. 11. 2024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24</v>
      </c>
      <c r="D125" s="39"/>
      <c r="E125" s="39"/>
      <c r="F125" s="26" t="str">
        <f>E17</f>
        <v>Město Šternberk</v>
      </c>
      <c r="G125" s="39"/>
      <c r="H125" s="39"/>
      <c r="I125" s="31" t="s">
        <v>32</v>
      </c>
      <c r="J125" s="35" t="str">
        <f>E23</f>
        <v xml:space="preserve"> 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30</v>
      </c>
      <c r="D126" s="39"/>
      <c r="E126" s="39"/>
      <c r="F126" s="26" t="str">
        <f>IF(E20="","",E20)</f>
        <v>Vyplň údaj</v>
      </c>
      <c r="G126" s="39"/>
      <c r="H126" s="39"/>
      <c r="I126" s="31" t="s">
        <v>35</v>
      </c>
      <c r="J126" s="35" t="str">
        <f>E26</f>
        <v>Petr Nikl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0.32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11" customFormat="1" ht="29.28" customHeight="1">
      <c r="A128" s="198"/>
      <c r="B128" s="199"/>
      <c r="C128" s="200" t="s">
        <v>122</v>
      </c>
      <c r="D128" s="201" t="s">
        <v>64</v>
      </c>
      <c r="E128" s="201" t="s">
        <v>60</v>
      </c>
      <c r="F128" s="201" t="s">
        <v>61</v>
      </c>
      <c r="G128" s="201" t="s">
        <v>123</v>
      </c>
      <c r="H128" s="201" t="s">
        <v>124</v>
      </c>
      <c r="I128" s="201" t="s">
        <v>125</v>
      </c>
      <c r="J128" s="202" t="s">
        <v>110</v>
      </c>
      <c r="K128" s="203" t="s">
        <v>126</v>
      </c>
      <c r="L128" s="204"/>
      <c r="M128" s="99" t="s">
        <v>1</v>
      </c>
      <c r="N128" s="100" t="s">
        <v>43</v>
      </c>
      <c r="O128" s="100" t="s">
        <v>127</v>
      </c>
      <c r="P128" s="100" t="s">
        <v>128</v>
      </c>
      <c r="Q128" s="100" t="s">
        <v>129</v>
      </c>
      <c r="R128" s="100" t="s">
        <v>130</v>
      </c>
      <c r="S128" s="100" t="s">
        <v>131</v>
      </c>
      <c r="T128" s="101" t="s">
        <v>132</v>
      </c>
      <c r="U128" s="198"/>
      <c r="V128" s="198"/>
      <c r="W128" s="198"/>
      <c r="X128" s="198"/>
      <c r="Y128" s="198"/>
      <c r="Z128" s="198"/>
      <c r="AA128" s="198"/>
      <c r="AB128" s="198"/>
      <c r="AC128" s="198"/>
      <c r="AD128" s="198"/>
      <c r="AE128" s="198"/>
    </row>
    <row r="129" s="2" customFormat="1" ht="22.8" customHeight="1">
      <c r="A129" s="37"/>
      <c r="B129" s="38"/>
      <c r="C129" s="106" t="s">
        <v>133</v>
      </c>
      <c r="D129" s="39"/>
      <c r="E129" s="39"/>
      <c r="F129" s="39"/>
      <c r="G129" s="39"/>
      <c r="H129" s="39"/>
      <c r="I129" s="39"/>
      <c r="J129" s="205">
        <f>BK129</f>
        <v>0</v>
      </c>
      <c r="K129" s="39"/>
      <c r="L129" s="43"/>
      <c r="M129" s="102"/>
      <c r="N129" s="206"/>
      <c r="O129" s="103"/>
      <c r="P129" s="207">
        <f>P130+P208</f>
        <v>0</v>
      </c>
      <c r="Q129" s="103"/>
      <c r="R129" s="207">
        <f>R130+R208</f>
        <v>148.55808986</v>
      </c>
      <c r="S129" s="103"/>
      <c r="T129" s="208">
        <f>T130+T208</f>
        <v>172.88174999999998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78</v>
      </c>
      <c r="AU129" s="16" t="s">
        <v>112</v>
      </c>
      <c r="BK129" s="209">
        <f>BK130+BK208</f>
        <v>0</v>
      </c>
    </row>
    <row r="130" s="12" customFormat="1" ht="25.92" customHeight="1">
      <c r="A130" s="12"/>
      <c r="B130" s="210"/>
      <c r="C130" s="211"/>
      <c r="D130" s="212" t="s">
        <v>78</v>
      </c>
      <c r="E130" s="213" t="s">
        <v>134</v>
      </c>
      <c r="F130" s="213" t="s">
        <v>135</v>
      </c>
      <c r="G130" s="211"/>
      <c r="H130" s="211"/>
      <c r="I130" s="214"/>
      <c r="J130" s="215">
        <f>BK130</f>
        <v>0</v>
      </c>
      <c r="K130" s="211"/>
      <c r="L130" s="216"/>
      <c r="M130" s="217"/>
      <c r="N130" s="218"/>
      <c r="O130" s="218"/>
      <c r="P130" s="219">
        <f>P131+P155+P186+P188+P193+P196</f>
        <v>0</v>
      </c>
      <c r="Q130" s="218"/>
      <c r="R130" s="219">
        <f>R131+R155+R186+R188+R193+R196</f>
        <v>148.53037685999999</v>
      </c>
      <c r="S130" s="218"/>
      <c r="T130" s="220">
        <f>T131+T155+T186+T188+T193+T196</f>
        <v>172.88174999999998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86</v>
      </c>
      <c r="AT130" s="222" t="s">
        <v>78</v>
      </c>
      <c r="AU130" s="222" t="s">
        <v>79</v>
      </c>
      <c r="AY130" s="221" t="s">
        <v>136</v>
      </c>
      <c r="BK130" s="223">
        <f>BK131+BK155+BK186+BK188+BK193+BK196</f>
        <v>0</v>
      </c>
    </row>
    <row r="131" s="12" customFormat="1" ht="22.8" customHeight="1">
      <c r="A131" s="12"/>
      <c r="B131" s="210"/>
      <c r="C131" s="211"/>
      <c r="D131" s="212" t="s">
        <v>78</v>
      </c>
      <c r="E131" s="224" t="s">
        <v>86</v>
      </c>
      <c r="F131" s="224" t="s">
        <v>137</v>
      </c>
      <c r="G131" s="211"/>
      <c r="H131" s="211"/>
      <c r="I131" s="214"/>
      <c r="J131" s="225">
        <f>BK131</f>
        <v>0</v>
      </c>
      <c r="K131" s="211"/>
      <c r="L131" s="216"/>
      <c r="M131" s="217"/>
      <c r="N131" s="218"/>
      <c r="O131" s="218"/>
      <c r="P131" s="219">
        <f>SUM(P132:P154)</f>
        <v>0</v>
      </c>
      <c r="Q131" s="218"/>
      <c r="R131" s="219">
        <f>SUM(R132:R154)</f>
        <v>3.519082</v>
      </c>
      <c r="S131" s="218"/>
      <c r="T131" s="220">
        <f>SUM(T132:T154)</f>
        <v>156.70124999999999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86</v>
      </c>
      <c r="AT131" s="222" t="s">
        <v>78</v>
      </c>
      <c r="AU131" s="222" t="s">
        <v>86</v>
      </c>
      <c r="AY131" s="221" t="s">
        <v>136</v>
      </c>
      <c r="BK131" s="223">
        <f>SUM(BK132:BK154)</f>
        <v>0</v>
      </c>
    </row>
    <row r="132" s="2" customFormat="1" ht="24.15" customHeight="1">
      <c r="A132" s="37"/>
      <c r="B132" s="38"/>
      <c r="C132" s="226" t="s">
        <v>86</v>
      </c>
      <c r="D132" s="226" t="s">
        <v>138</v>
      </c>
      <c r="E132" s="227" t="s">
        <v>139</v>
      </c>
      <c r="F132" s="228" t="s">
        <v>140</v>
      </c>
      <c r="G132" s="229" t="s">
        <v>141</v>
      </c>
      <c r="H132" s="230">
        <v>39.594999999999999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44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0.41699999999999998</v>
      </c>
      <c r="T132" s="237">
        <f>S132*H132</f>
        <v>16.511115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142</v>
      </c>
      <c r="AT132" s="238" t="s">
        <v>138</v>
      </c>
      <c r="AU132" s="238" t="s">
        <v>88</v>
      </c>
      <c r="AY132" s="16" t="s">
        <v>136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86</v>
      </c>
      <c r="BK132" s="239">
        <f>ROUND(I132*H132,2)</f>
        <v>0</v>
      </c>
      <c r="BL132" s="16" t="s">
        <v>142</v>
      </c>
      <c r="BM132" s="238" t="s">
        <v>333</v>
      </c>
    </row>
    <row r="133" s="13" customFormat="1">
      <c r="A133" s="13"/>
      <c r="B133" s="240"/>
      <c r="C133" s="241"/>
      <c r="D133" s="242" t="s">
        <v>144</v>
      </c>
      <c r="E133" s="243" t="s">
        <v>1</v>
      </c>
      <c r="F133" s="244" t="s">
        <v>334</v>
      </c>
      <c r="G133" s="241"/>
      <c r="H133" s="245">
        <v>39.594999999999999</v>
      </c>
      <c r="I133" s="246"/>
      <c r="J133" s="241"/>
      <c r="K133" s="241"/>
      <c r="L133" s="247"/>
      <c r="M133" s="248"/>
      <c r="N133" s="249"/>
      <c r="O133" s="249"/>
      <c r="P133" s="249"/>
      <c r="Q133" s="249"/>
      <c r="R133" s="249"/>
      <c r="S133" s="249"/>
      <c r="T133" s="25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1" t="s">
        <v>144</v>
      </c>
      <c r="AU133" s="251" t="s">
        <v>88</v>
      </c>
      <c r="AV133" s="13" t="s">
        <v>88</v>
      </c>
      <c r="AW133" s="13" t="s">
        <v>34</v>
      </c>
      <c r="AX133" s="13" t="s">
        <v>86</v>
      </c>
      <c r="AY133" s="251" t="s">
        <v>136</v>
      </c>
    </row>
    <row r="134" s="2" customFormat="1" ht="24.15" customHeight="1">
      <c r="A134" s="37"/>
      <c r="B134" s="38"/>
      <c r="C134" s="226" t="s">
        <v>88</v>
      </c>
      <c r="D134" s="226" t="s">
        <v>138</v>
      </c>
      <c r="E134" s="227" t="s">
        <v>146</v>
      </c>
      <c r="F134" s="228" t="s">
        <v>147</v>
      </c>
      <c r="G134" s="229" t="s">
        <v>141</v>
      </c>
      <c r="H134" s="230">
        <v>317.75299999999999</v>
      </c>
      <c r="I134" s="231"/>
      <c r="J134" s="232">
        <f>ROUND(I134*H134,2)</f>
        <v>0</v>
      </c>
      <c r="K134" s="233"/>
      <c r="L134" s="43"/>
      <c r="M134" s="234" t="s">
        <v>1</v>
      </c>
      <c r="N134" s="235" t="s">
        <v>44</v>
      </c>
      <c r="O134" s="90"/>
      <c r="P134" s="236">
        <f>O134*H134</f>
        <v>0</v>
      </c>
      <c r="Q134" s="236">
        <v>0</v>
      </c>
      <c r="R134" s="236">
        <f>Q134*H134</f>
        <v>0</v>
      </c>
      <c r="S134" s="236">
        <v>0.29499999999999998</v>
      </c>
      <c r="T134" s="237">
        <f>S134*H134</f>
        <v>93.737134999999995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8" t="s">
        <v>142</v>
      </c>
      <c r="AT134" s="238" t="s">
        <v>138</v>
      </c>
      <c r="AU134" s="238" t="s">
        <v>88</v>
      </c>
      <c r="AY134" s="16" t="s">
        <v>136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6" t="s">
        <v>86</v>
      </c>
      <c r="BK134" s="239">
        <f>ROUND(I134*H134,2)</f>
        <v>0</v>
      </c>
      <c r="BL134" s="16" t="s">
        <v>142</v>
      </c>
      <c r="BM134" s="238" t="s">
        <v>335</v>
      </c>
    </row>
    <row r="135" s="13" customFormat="1">
      <c r="A135" s="13"/>
      <c r="B135" s="240"/>
      <c r="C135" s="241"/>
      <c r="D135" s="242" t="s">
        <v>144</v>
      </c>
      <c r="E135" s="243" t="s">
        <v>1</v>
      </c>
      <c r="F135" s="244" t="s">
        <v>336</v>
      </c>
      <c r="G135" s="241"/>
      <c r="H135" s="245">
        <v>317.75299999999999</v>
      </c>
      <c r="I135" s="246"/>
      <c r="J135" s="241"/>
      <c r="K135" s="241"/>
      <c r="L135" s="247"/>
      <c r="M135" s="248"/>
      <c r="N135" s="249"/>
      <c r="O135" s="249"/>
      <c r="P135" s="249"/>
      <c r="Q135" s="249"/>
      <c r="R135" s="249"/>
      <c r="S135" s="249"/>
      <c r="T135" s="25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1" t="s">
        <v>144</v>
      </c>
      <c r="AU135" s="251" t="s">
        <v>88</v>
      </c>
      <c r="AV135" s="13" t="s">
        <v>88</v>
      </c>
      <c r="AW135" s="13" t="s">
        <v>34</v>
      </c>
      <c r="AX135" s="13" t="s">
        <v>86</v>
      </c>
      <c r="AY135" s="251" t="s">
        <v>136</v>
      </c>
    </row>
    <row r="136" s="2" customFormat="1" ht="16.5" customHeight="1">
      <c r="A136" s="37"/>
      <c r="B136" s="38"/>
      <c r="C136" s="226" t="s">
        <v>150</v>
      </c>
      <c r="D136" s="226" t="s">
        <v>138</v>
      </c>
      <c r="E136" s="227" t="s">
        <v>151</v>
      </c>
      <c r="F136" s="228" t="s">
        <v>152</v>
      </c>
      <c r="G136" s="229" t="s">
        <v>153</v>
      </c>
      <c r="H136" s="230">
        <v>226.59999999999999</v>
      </c>
      <c r="I136" s="231"/>
      <c r="J136" s="232">
        <f>ROUND(I136*H136,2)</f>
        <v>0</v>
      </c>
      <c r="K136" s="233"/>
      <c r="L136" s="43"/>
      <c r="M136" s="234" t="s">
        <v>1</v>
      </c>
      <c r="N136" s="235" t="s">
        <v>44</v>
      </c>
      <c r="O136" s="90"/>
      <c r="P136" s="236">
        <f>O136*H136</f>
        <v>0</v>
      </c>
      <c r="Q136" s="236">
        <v>0</v>
      </c>
      <c r="R136" s="236">
        <f>Q136*H136</f>
        <v>0</v>
      </c>
      <c r="S136" s="236">
        <v>0.20499999999999999</v>
      </c>
      <c r="T136" s="237">
        <f>S136*H136</f>
        <v>46.452999999999996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142</v>
      </c>
      <c r="AT136" s="238" t="s">
        <v>138</v>
      </c>
      <c r="AU136" s="238" t="s">
        <v>88</v>
      </c>
      <c r="AY136" s="16" t="s">
        <v>136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86</v>
      </c>
      <c r="BK136" s="239">
        <f>ROUND(I136*H136,2)</f>
        <v>0</v>
      </c>
      <c r="BL136" s="16" t="s">
        <v>142</v>
      </c>
      <c r="BM136" s="238" t="s">
        <v>337</v>
      </c>
    </row>
    <row r="137" s="13" customFormat="1">
      <c r="A137" s="13"/>
      <c r="B137" s="240"/>
      <c r="C137" s="241"/>
      <c r="D137" s="242" t="s">
        <v>144</v>
      </c>
      <c r="E137" s="243" t="s">
        <v>1</v>
      </c>
      <c r="F137" s="244" t="s">
        <v>338</v>
      </c>
      <c r="G137" s="241"/>
      <c r="H137" s="245">
        <v>226.59999999999999</v>
      </c>
      <c r="I137" s="246"/>
      <c r="J137" s="241"/>
      <c r="K137" s="241"/>
      <c r="L137" s="247"/>
      <c r="M137" s="248"/>
      <c r="N137" s="249"/>
      <c r="O137" s="249"/>
      <c r="P137" s="249"/>
      <c r="Q137" s="249"/>
      <c r="R137" s="249"/>
      <c r="S137" s="249"/>
      <c r="T137" s="25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1" t="s">
        <v>144</v>
      </c>
      <c r="AU137" s="251" t="s">
        <v>88</v>
      </c>
      <c r="AV137" s="13" t="s">
        <v>88</v>
      </c>
      <c r="AW137" s="13" t="s">
        <v>34</v>
      </c>
      <c r="AX137" s="13" t="s">
        <v>86</v>
      </c>
      <c r="AY137" s="251" t="s">
        <v>136</v>
      </c>
    </row>
    <row r="138" s="2" customFormat="1" ht="33" customHeight="1">
      <c r="A138" s="37"/>
      <c r="B138" s="38"/>
      <c r="C138" s="226" t="s">
        <v>142</v>
      </c>
      <c r="D138" s="226" t="s">
        <v>138</v>
      </c>
      <c r="E138" s="227" t="s">
        <v>156</v>
      </c>
      <c r="F138" s="228" t="s">
        <v>157</v>
      </c>
      <c r="G138" s="229" t="s">
        <v>158</v>
      </c>
      <c r="H138" s="230">
        <v>56.091999999999999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44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142</v>
      </c>
      <c r="AT138" s="238" t="s">
        <v>138</v>
      </c>
      <c r="AU138" s="238" t="s">
        <v>88</v>
      </c>
      <c r="AY138" s="16" t="s">
        <v>136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86</v>
      </c>
      <c r="BK138" s="239">
        <f>ROUND(I138*H138,2)</f>
        <v>0</v>
      </c>
      <c r="BL138" s="16" t="s">
        <v>142</v>
      </c>
      <c r="BM138" s="238" t="s">
        <v>339</v>
      </c>
    </row>
    <row r="139" s="13" customFormat="1">
      <c r="A139" s="13"/>
      <c r="B139" s="240"/>
      <c r="C139" s="241"/>
      <c r="D139" s="242" t="s">
        <v>144</v>
      </c>
      <c r="E139" s="243" t="s">
        <v>1</v>
      </c>
      <c r="F139" s="244" t="s">
        <v>340</v>
      </c>
      <c r="G139" s="241"/>
      <c r="H139" s="245">
        <v>51.18</v>
      </c>
      <c r="I139" s="246"/>
      <c r="J139" s="241"/>
      <c r="K139" s="241"/>
      <c r="L139" s="247"/>
      <c r="M139" s="248"/>
      <c r="N139" s="249"/>
      <c r="O139" s="249"/>
      <c r="P139" s="249"/>
      <c r="Q139" s="249"/>
      <c r="R139" s="249"/>
      <c r="S139" s="249"/>
      <c r="T139" s="25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1" t="s">
        <v>144</v>
      </c>
      <c r="AU139" s="251" t="s">
        <v>88</v>
      </c>
      <c r="AV139" s="13" t="s">
        <v>88</v>
      </c>
      <c r="AW139" s="13" t="s">
        <v>34</v>
      </c>
      <c r="AX139" s="13" t="s">
        <v>79</v>
      </c>
      <c r="AY139" s="251" t="s">
        <v>136</v>
      </c>
    </row>
    <row r="140" s="13" customFormat="1">
      <c r="A140" s="13"/>
      <c r="B140" s="240"/>
      <c r="C140" s="241"/>
      <c r="D140" s="242" t="s">
        <v>144</v>
      </c>
      <c r="E140" s="243" t="s">
        <v>1</v>
      </c>
      <c r="F140" s="244" t="s">
        <v>341</v>
      </c>
      <c r="G140" s="241"/>
      <c r="H140" s="245">
        <v>2.71</v>
      </c>
      <c r="I140" s="246"/>
      <c r="J140" s="241"/>
      <c r="K140" s="241"/>
      <c r="L140" s="247"/>
      <c r="M140" s="248"/>
      <c r="N140" s="249"/>
      <c r="O140" s="249"/>
      <c r="P140" s="249"/>
      <c r="Q140" s="249"/>
      <c r="R140" s="249"/>
      <c r="S140" s="249"/>
      <c r="T140" s="25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1" t="s">
        <v>144</v>
      </c>
      <c r="AU140" s="251" t="s">
        <v>88</v>
      </c>
      <c r="AV140" s="13" t="s">
        <v>88</v>
      </c>
      <c r="AW140" s="13" t="s">
        <v>34</v>
      </c>
      <c r="AX140" s="13" t="s">
        <v>79</v>
      </c>
      <c r="AY140" s="251" t="s">
        <v>136</v>
      </c>
    </row>
    <row r="141" s="13" customFormat="1">
      <c r="A141" s="13"/>
      <c r="B141" s="240"/>
      <c r="C141" s="241"/>
      <c r="D141" s="242" t="s">
        <v>144</v>
      </c>
      <c r="E141" s="243" t="s">
        <v>1</v>
      </c>
      <c r="F141" s="244" t="s">
        <v>342</v>
      </c>
      <c r="G141" s="241"/>
      <c r="H141" s="245">
        <v>2.202</v>
      </c>
      <c r="I141" s="246"/>
      <c r="J141" s="241"/>
      <c r="K141" s="241"/>
      <c r="L141" s="247"/>
      <c r="M141" s="248"/>
      <c r="N141" s="249"/>
      <c r="O141" s="249"/>
      <c r="P141" s="249"/>
      <c r="Q141" s="249"/>
      <c r="R141" s="249"/>
      <c r="S141" s="249"/>
      <c r="T141" s="25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1" t="s">
        <v>144</v>
      </c>
      <c r="AU141" s="251" t="s">
        <v>88</v>
      </c>
      <c r="AV141" s="13" t="s">
        <v>88</v>
      </c>
      <c r="AW141" s="13" t="s">
        <v>34</v>
      </c>
      <c r="AX141" s="13" t="s">
        <v>79</v>
      </c>
      <c r="AY141" s="251" t="s">
        <v>136</v>
      </c>
    </row>
    <row r="142" s="14" customFormat="1">
      <c r="A142" s="14"/>
      <c r="B142" s="252"/>
      <c r="C142" s="253"/>
      <c r="D142" s="242" t="s">
        <v>144</v>
      </c>
      <c r="E142" s="254" t="s">
        <v>1</v>
      </c>
      <c r="F142" s="255" t="s">
        <v>163</v>
      </c>
      <c r="G142" s="253"/>
      <c r="H142" s="256">
        <v>56.091999999999999</v>
      </c>
      <c r="I142" s="257"/>
      <c r="J142" s="253"/>
      <c r="K142" s="253"/>
      <c r="L142" s="258"/>
      <c r="M142" s="259"/>
      <c r="N142" s="260"/>
      <c r="O142" s="260"/>
      <c r="P142" s="260"/>
      <c r="Q142" s="260"/>
      <c r="R142" s="260"/>
      <c r="S142" s="260"/>
      <c r="T142" s="26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2" t="s">
        <v>144</v>
      </c>
      <c r="AU142" s="262" t="s">
        <v>88</v>
      </c>
      <c r="AV142" s="14" t="s">
        <v>142</v>
      </c>
      <c r="AW142" s="14" t="s">
        <v>34</v>
      </c>
      <c r="AX142" s="14" t="s">
        <v>86</v>
      </c>
      <c r="AY142" s="262" t="s">
        <v>136</v>
      </c>
    </row>
    <row r="143" s="2" customFormat="1" ht="37.8" customHeight="1">
      <c r="A143" s="37"/>
      <c r="B143" s="38"/>
      <c r="C143" s="226" t="s">
        <v>164</v>
      </c>
      <c r="D143" s="226" t="s">
        <v>138</v>
      </c>
      <c r="E143" s="227" t="s">
        <v>165</v>
      </c>
      <c r="F143" s="228" t="s">
        <v>166</v>
      </c>
      <c r="G143" s="229" t="s">
        <v>158</v>
      </c>
      <c r="H143" s="230">
        <v>56.091999999999999</v>
      </c>
      <c r="I143" s="231"/>
      <c r="J143" s="232">
        <f>ROUND(I143*H143,2)</f>
        <v>0</v>
      </c>
      <c r="K143" s="233"/>
      <c r="L143" s="43"/>
      <c r="M143" s="234" t="s">
        <v>1</v>
      </c>
      <c r="N143" s="235" t="s">
        <v>44</v>
      </c>
      <c r="O143" s="90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8" t="s">
        <v>142</v>
      </c>
      <c r="AT143" s="238" t="s">
        <v>138</v>
      </c>
      <c r="AU143" s="238" t="s">
        <v>88</v>
      </c>
      <c r="AY143" s="16" t="s">
        <v>136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6" t="s">
        <v>86</v>
      </c>
      <c r="BK143" s="239">
        <f>ROUND(I143*H143,2)</f>
        <v>0</v>
      </c>
      <c r="BL143" s="16" t="s">
        <v>142</v>
      </c>
      <c r="BM143" s="238" t="s">
        <v>343</v>
      </c>
    </row>
    <row r="144" s="2" customFormat="1" ht="24.15" customHeight="1">
      <c r="A144" s="37"/>
      <c r="B144" s="38"/>
      <c r="C144" s="226" t="s">
        <v>168</v>
      </c>
      <c r="D144" s="226" t="s">
        <v>138</v>
      </c>
      <c r="E144" s="227" t="s">
        <v>169</v>
      </c>
      <c r="F144" s="228" t="s">
        <v>170</v>
      </c>
      <c r="G144" s="229" t="s">
        <v>158</v>
      </c>
      <c r="H144" s="230">
        <v>56.091999999999999</v>
      </c>
      <c r="I144" s="231"/>
      <c r="J144" s="232">
        <f>ROUND(I144*H144,2)</f>
        <v>0</v>
      </c>
      <c r="K144" s="233"/>
      <c r="L144" s="43"/>
      <c r="M144" s="234" t="s">
        <v>1</v>
      </c>
      <c r="N144" s="235" t="s">
        <v>44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142</v>
      </c>
      <c r="AT144" s="238" t="s">
        <v>138</v>
      </c>
      <c r="AU144" s="238" t="s">
        <v>88</v>
      </c>
      <c r="AY144" s="16" t="s">
        <v>136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86</v>
      </c>
      <c r="BK144" s="239">
        <f>ROUND(I144*H144,2)</f>
        <v>0</v>
      </c>
      <c r="BL144" s="16" t="s">
        <v>142</v>
      </c>
      <c r="BM144" s="238" t="s">
        <v>344</v>
      </c>
    </row>
    <row r="145" s="2" customFormat="1" ht="24.15" customHeight="1">
      <c r="A145" s="37"/>
      <c r="B145" s="38"/>
      <c r="C145" s="226" t="s">
        <v>172</v>
      </c>
      <c r="D145" s="226" t="s">
        <v>138</v>
      </c>
      <c r="E145" s="227" t="s">
        <v>173</v>
      </c>
      <c r="F145" s="228" t="s">
        <v>174</v>
      </c>
      <c r="G145" s="229" t="s">
        <v>158</v>
      </c>
      <c r="H145" s="230">
        <v>2.129</v>
      </c>
      <c r="I145" s="231"/>
      <c r="J145" s="232">
        <f>ROUND(I145*H145,2)</f>
        <v>0</v>
      </c>
      <c r="K145" s="233"/>
      <c r="L145" s="43"/>
      <c r="M145" s="234" t="s">
        <v>1</v>
      </c>
      <c r="N145" s="235" t="s">
        <v>44</v>
      </c>
      <c r="O145" s="90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8" t="s">
        <v>142</v>
      </c>
      <c r="AT145" s="238" t="s">
        <v>138</v>
      </c>
      <c r="AU145" s="238" t="s">
        <v>88</v>
      </c>
      <c r="AY145" s="16" t="s">
        <v>136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6" t="s">
        <v>86</v>
      </c>
      <c r="BK145" s="239">
        <f>ROUND(I145*H145,2)</f>
        <v>0</v>
      </c>
      <c r="BL145" s="16" t="s">
        <v>142</v>
      </c>
      <c r="BM145" s="238" t="s">
        <v>345</v>
      </c>
    </row>
    <row r="146" s="2" customFormat="1">
      <c r="A146" s="37"/>
      <c r="B146" s="38"/>
      <c r="C146" s="39"/>
      <c r="D146" s="242" t="s">
        <v>176</v>
      </c>
      <c r="E146" s="39"/>
      <c r="F146" s="263" t="s">
        <v>177</v>
      </c>
      <c r="G146" s="39"/>
      <c r="H146" s="39"/>
      <c r="I146" s="264"/>
      <c r="J146" s="39"/>
      <c r="K146" s="39"/>
      <c r="L146" s="43"/>
      <c r="M146" s="265"/>
      <c r="N146" s="266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176</v>
      </c>
      <c r="AU146" s="16" t="s">
        <v>88</v>
      </c>
    </row>
    <row r="147" s="13" customFormat="1">
      <c r="A147" s="13"/>
      <c r="B147" s="240"/>
      <c r="C147" s="241"/>
      <c r="D147" s="242" t="s">
        <v>144</v>
      </c>
      <c r="E147" s="243" t="s">
        <v>1</v>
      </c>
      <c r="F147" s="244" t="s">
        <v>346</v>
      </c>
      <c r="G147" s="241"/>
      <c r="H147" s="245">
        <v>2.129</v>
      </c>
      <c r="I147" s="246"/>
      <c r="J147" s="241"/>
      <c r="K147" s="241"/>
      <c r="L147" s="247"/>
      <c r="M147" s="248"/>
      <c r="N147" s="249"/>
      <c r="O147" s="249"/>
      <c r="P147" s="249"/>
      <c r="Q147" s="249"/>
      <c r="R147" s="249"/>
      <c r="S147" s="249"/>
      <c r="T147" s="25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1" t="s">
        <v>144</v>
      </c>
      <c r="AU147" s="251" t="s">
        <v>88</v>
      </c>
      <c r="AV147" s="13" t="s">
        <v>88</v>
      </c>
      <c r="AW147" s="13" t="s">
        <v>34</v>
      </c>
      <c r="AX147" s="13" t="s">
        <v>86</v>
      </c>
      <c r="AY147" s="251" t="s">
        <v>136</v>
      </c>
    </row>
    <row r="148" s="2" customFormat="1" ht="16.5" customHeight="1">
      <c r="A148" s="37"/>
      <c r="B148" s="38"/>
      <c r="C148" s="267" t="s">
        <v>179</v>
      </c>
      <c r="D148" s="267" t="s">
        <v>180</v>
      </c>
      <c r="E148" s="268" t="s">
        <v>181</v>
      </c>
      <c r="F148" s="269" t="s">
        <v>182</v>
      </c>
      <c r="G148" s="270" t="s">
        <v>183</v>
      </c>
      <c r="H148" s="271">
        <v>3.5129999999999999</v>
      </c>
      <c r="I148" s="272"/>
      <c r="J148" s="273">
        <f>ROUND(I148*H148,2)</f>
        <v>0</v>
      </c>
      <c r="K148" s="274"/>
      <c r="L148" s="275"/>
      <c r="M148" s="276" t="s">
        <v>1</v>
      </c>
      <c r="N148" s="277" t="s">
        <v>44</v>
      </c>
      <c r="O148" s="90"/>
      <c r="P148" s="236">
        <f>O148*H148</f>
        <v>0</v>
      </c>
      <c r="Q148" s="236">
        <v>1</v>
      </c>
      <c r="R148" s="236">
        <f>Q148*H148</f>
        <v>3.5129999999999999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179</v>
      </c>
      <c r="AT148" s="238" t="s">
        <v>180</v>
      </c>
      <c r="AU148" s="238" t="s">
        <v>88</v>
      </c>
      <c r="AY148" s="16" t="s">
        <v>136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86</v>
      </c>
      <c r="BK148" s="239">
        <f>ROUND(I148*H148,2)</f>
        <v>0</v>
      </c>
      <c r="BL148" s="16" t="s">
        <v>142</v>
      </c>
      <c r="BM148" s="238" t="s">
        <v>347</v>
      </c>
    </row>
    <row r="149" s="13" customFormat="1">
      <c r="A149" s="13"/>
      <c r="B149" s="240"/>
      <c r="C149" s="241"/>
      <c r="D149" s="242" t="s">
        <v>144</v>
      </c>
      <c r="E149" s="243" t="s">
        <v>1</v>
      </c>
      <c r="F149" s="244" t="s">
        <v>348</v>
      </c>
      <c r="G149" s="241"/>
      <c r="H149" s="245">
        <v>3.5129999999999999</v>
      </c>
      <c r="I149" s="246"/>
      <c r="J149" s="241"/>
      <c r="K149" s="241"/>
      <c r="L149" s="247"/>
      <c r="M149" s="248"/>
      <c r="N149" s="249"/>
      <c r="O149" s="249"/>
      <c r="P149" s="249"/>
      <c r="Q149" s="249"/>
      <c r="R149" s="249"/>
      <c r="S149" s="249"/>
      <c r="T149" s="25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1" t="s">
        <v>144</v>
      </c>
      <c r="AU149" s="251" t="s">
        <v>88</v>
      </c>
      <c r="AV149" s="13" t="s">
        <v>88</v>
      </c>
      <c r="AW149" s="13" t="s">
        <v>34</v>
      </c>
      <c r="AX149" s="13" t="s">
        <v>86</v>
      </c>
      <c r="AY149" s="251" t="s">
        <v>136</v>
      </c>
    </row>
    <row r="150" s="2" customFormat="1" ht="24.15" customHeight="1">
      <c r="A150" s="37"/>
      <c r="B150" s="38"/>
      <c r="C150" s="226" t="s">
        <v>186</v>
      </c>
      <c r="D150" s="226" t="s">
        <v>138</v>
      </c>
      <c r="E150" s="227" t="s">
        <v>187</v>
      </c>
      <c r="F150" s="228" t="s">
        <v>188</v>
      </c>
      <c r="G150" s="229" t="s">
        <v>141</v>
      </c>
      <c r="H150" s="230">
        <v>6.0819999999999999</v>
      </c>
      <c r="I150" s="231"/>
      <c r="J150" s="232">
        <f>ROUND(I150*H150,2)</f>
        <v>0</v>
      </c>
      <c r="K150" s="233"/>
      <c r="L150" s="43"/>
      <c r="M150" s="234" t="s">
        <v>1</v>
      </c>
      <c r="N150" s="235" t="s">
        <v>44</v>
      </c>
      <c r="O150" s="90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8" t="s">
        <v>142</v>
      </c>
      <c r="AT150" s="238" t="s">
        <v>138</v>
      </c>
      <c r="AU150" s="238" t="s">
        <v>88</v>
      </c>
      <c r="AY150" s="16" t="s">
        <v>136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6" t="s">
        <v>86</v>
      </c>
      <c r="BK150" s="239">
        <f>ROUND(I150*H150,2)</f>
        <v>0</v>
      </c>
      <c r="BL150" s="16" t="s">
        <v>142</v>
      </c>
      <c r="BM150" s="238" t="s">
        <v>349</v>
      </c>
    </row>
    <row r="151" s="13" customFormat="1">
      <c r="A151" s="13"/>
      <c r="B151" s="240"/>
      <c r="C151" s="241"/>
      <c r="D151" s="242" t="s">
        <v>144</v>
      </c>
      <c r="E151" s="243" t="s">
        <v>1</v>
      </c>
      <c r="F151" s="244" t="s">
        <v>350</v>
      </c>
      <c r="G151" s="241"/>
      <c r="H151" s="245">
        <v>6.0819999999999999</v>
      </c>
      <c r="I151" s="246"/>
      <c r="J151" s="241"/>
      <c r="K151" s="241"/>
      <c r="L151" s="247"/>
      <c r="M151" s="248"/>
      <c r="N151" s="249"/>
      <c r="O151" s="249"/>
      <c r="P151" s="249"/>
      <c r="Q151" s="249"/>
      <c r="R151" s="249"/>
      <c r="S151" s="249"/>
      <c r="T151" s="25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1" t="s">
        <v>144</v>
      </c>
      <c r="AU151" s="251" t="s">
        <v>88</v>
      </c>
      <c r="AV151" s="13" t="s">
        <v>88</v>
      </c>
      <c r="AW151" s="13" t="s">
        <v>34</v>
      </c>
      <c r="AX151" s="13" t="s">
        <v>86</v>
      </c>
      <c r="AY151" s="251" t="s">
        <v>136</v>
      </c>
    </row>
    <row r="152" s="2" customFormat="1" ht="16.5" customHeight="1">
      <c r="A152" s="37"/>
      <c r="B152" s="38"/>
      <c r="C152" s="267" t="s">
        <v>191</v>
      </c>
      <c r="D152" s="267" t="s">
        <v>180</v>
      </c>
      <c r="E152" s="268" t="s">
        <v>192</v>
      </c>
      <c r="F152" s="269" t="s">
        <v>193</v>
      </c>
      <c r="G152" s="270" t="s">
        <v>194</v>
      </c>
      <c r="H152" s="271">
        <v>6.0819999999999999</v>
      </c>
      <c r="I152" s="272"/>
      <c r="J152" s="273">
        <f>ROUND(I152*H152,2)</f>
        <v>0</v>
      </c>
      <c r="K152" s="274"/>
      <c r="L152" s="275"/>
      <c r="M152" s="276" t="s">
        <v>1</v>
      </c>
      <c r="N152" s="277" t="s">
        <v>44</v>
      </c>
      <c r="O152" s="90"/>
      <c r="P152" s="236">
        <f>O152*H152</f>
        <v>0</v>
      </c>
      <c r="Q152" s="236">
        <v>0.001</v>
      </c>
      <c r="R152" s="236">
        <f>Q152*H152</f>
        <v>0.0060819999999999997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179</v>
      </c>
      <c r="AT152" s="238" t="s">
        <v>180</v>
      </c>
      <c r="AU152" s="238" t="s">
        <v>88</v>
      </c>
      <c r="AY152" s="16" t="s">
        <v>136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86</v>
      </c>
      <c r="BK152" s="239">
        <f>ROUND(I152*H152,2)</f>
        <v>0</v>
      </c>
      <c r="BL152" s="16" t="s">
        <v>142</v>
      </c>
      <c r="BM152" s="238" t="s">
        <v>351</v>
      </c>
    </row>
    <row r="153" s="2" customFormat="1" ht="24.15" customHeight="1">
      <c r="A153" s="37"/>
      <c r="B153" s="38"/>
      <c r="C153" s="226" t="s">
        <v>197</v>
      </c>
      <c r="D153" s="226" t="s">
        <v>138</v>
      </c>
      <c r="E153" s="227" t="s">
        <v>198</v>
      </c>
      <c r="F153" s="228" t="s">
        <v>199</v>
      </c>
      <c r="G153" s="229" t="s">
        <v>141</v>
      </c>
      <c r="H153" s="230">
        <v>297.33100000000002</v>
      </c>
      <c r="I153" s="231"/>
      <c r="J153" s="232">
        <f>ROUND(I153*H153,2)</f>
        <v>0</v>
      </c>
      <c r="K153" s="233"/>
      <c r="L153" s="43"/>
      <c r="M153" s="234" t="s">
        <v>1</v>
      </c>
      <c r="N153" s="235" t="s">
        <v>44</v>
      </c>
      <c r="O153" s="90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8" t="s">
        <v>142</v>
      </c>
      <c r="AT153" s="238" t="s">
        <v>138</v>
      </c>
      <c r="AU153" s="238" t="s">
        <v>88</v>
      </c>
      <c r="AY153" s="16" t="s">
        <v>136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6" t="s">
        <v>86</v>
      </c>
      <c r="BK153" s="239">
        <f>ROUND(I153*H153,2)</f>
        <v>0</v>
      </c>
      <c r="BL153" s="16" t="s">
        <v>142</v>
      </c>
      <c r="BM153" s="238" t="s">
        <v>352</v>
      </c>
    </row>
    <row r="154" s="13" customFormat="1">
      <c r="A154" s="13"/>
      <c r="B154" s="240"/>
      <c r="C154" s="241"/>
      <c r="D154" s="242" t="s">
        <v>144</v>
      </c>
      <c r="E154" s="243" t="s">
        <v>1</v>
      </c>
      <c r="F154" s="244" t="s">
        <v>353</v>
      </c>
      <c r="G154" s="241"/>
      <c r="H154" s="245">
        <v>297.33100000000002</v>
      </c>
      <c r="I154" s="246"/>
      <c r="J154" s="241"/>
      <c r="K154" s="241"/>
      <c r="L154" s="247"/>
      <c r="M154" s="248"/>
      <c r="N154" s="249"/>
      <c r="O154" s="249"/>
      <c r="P154" s="249"/>
      <c r="Q154" s="249"/>
      <c r="R154" s="249"/>
      <c r="S154" s="249"/>
      <c r="T154" s="25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1" t="s">
        <v>144</v>
      </c>
      <c r="AU154" s="251" t="s">
        <v>88</v>
      </c>
      <c r="AV154" s="13" t="s">
        <v>88</v>
      </c>
      <c r="AW154" s="13" t="s">
        <v>34</v>
      </c>
      <c r="AX154" s="13" t="s">
        <v>86</v>
      </c>
      <c r="AY154" s="251" t="s">
        <v>136</v>
      </c>
    </row>
    <row r="155" s="12" customFormat="1" ht="22.8" customHeight="1">
      <c r="A155" s="12"/>
      <c r="B155" s="210"/>
      <c r="C155" s="211"/>
      <c r="D155" s="212" t="s">
        <v>78</v>
      </c>
      <c r="E155" s="224" t="s">
        <v>164</v>
      </c>
      <c r="F155" s="224" t="s">
        <v>202</v>
      </c>
      <c r="G155" s="211"/>
      <c r="H155" s="211"/>
      <c r="I155" s="214"/>
      <c r="J155" s="225">
        <f>BK155</f>
        <v>0</v>
      </c>
      <c r="K155" s="211"/>
      <c r="L155" s="216"/>
      <c r="M155" s="217"/>
      <c r="N155" s="218"/>
      <c r="O155" s="218"/>
      <c r="P155" s="219">
        <f>SUM(P156:P185)</f>
        <v>0</v>
      </c>
      <c r="Q155" s="218"/>
      <c r="R155" s="219">
        <f>SUM(R156:R185)</f>
        <v>127.74751885999999</v>
      </c>
      <c r="S155" s="218"/>
      <c r="T155" s="220">
        <f>SUM(T156:T185)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1" t="s">
        <v>86</v>
      </c>
      <c r="AT155" s="222" t="s">
        <v>78</v>
      </c>
      <c r="AU155" s="222" t="s">
        <v>86</v>
      </c>
      <c r="AY155" s="221" t="s">
        <v>136</v>
      </c>
      <c r="BK155" s="223">
        <f>SUM(BK156:BK185)</f>
        <v>0</v>
      </c>
    </row>
    <row r="156" s="2" customFormat="1" ht="24.15" customHeight="1">
      <c r="A156" s="37"/>
      <c r="B156" s="38"/>
      <c r="C156" s="226" t="s">
        <v>8</v>
      </c>
      <c r="D156" s="226" t="s">
        <v>138</v>
      </c>
      <c r="E156" s="227" t="s">
        <v>203</v>
      </c>
      <c r="F156" s="228" t="s">
        <v>204</v>
      </c>
      <c r="G156" s="229" t="s">
        <v>141</v>
      </c>
      <c r="H156" s="230">
        <v>346.149</v>
      </c>
      <c r="I156" s="231"/>
      <c r="J156" s="232">
        <f>ROUND(I156*H156,2)</f>
        <v>0</v>
      </c>
      <c r="K156" s="233"/>
      <c r="L156" s="43"/>
      <c r="M156" s="234" t="s">
        <v>1</v>
      </c>
      <c r="N156" s="235" t="s">
        <v>44</v>
      </c>
      <c r="O156" s="90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142</v>
      </c>
      <c r="AT156" s="238" t="s">
        <v>138</v>
      </c>
      <c r="AU156" s="238" t="s">
        <v>88</v>
      </c>
      <c r="AY156" s="16" t="s">
        <v>136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86</v>
      </c>
      <c r="BK156" s="239">
        <f>ROUND(I156*H156,2)</f>
        <v>0</v>
      </c>
      <c r="BL156" s="16" t="s">
        <v>142</v>
      </c>
      <c r="BM156" s="238" t="s">
        <v>354</v>
      </c>
    </row>
    <row r="157" s="13" customFormat="1">
      <c r="A157" s="13"/>
      <c r="B157" s="240"/>
      <c r="C157" s="241"/>
      <c r="D157" s="242" t="s">
        <v>144</v>
      </c>
      <c r="E157" s="243" t="s">
        <v>1</v>
      </c>
      <c r="F157" s="244" t="s">
        <v>355</v>
      </c>
      <c r="G157" s="241"/>
      <c r="H157" s="245">
        <v>346.149</v>
      </c>
      <c r="I157" s="246"/>
      <c r="J157" s="241"/>
      <c r="K157" s="241"/>
      <c r="L157" s="247"/>
      <c r="M157" s="248"/>
      <c r="N157" s="249"/>
      <c r="O157" s="249"/>
      <c r="P157" s="249"/>
      <c r="Q157" s="249"/>
      <c r="R157" s="249"/>
      <c r="S157" s="249"/>
      <c r="T157" s="25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1" t="s">
        <v>144</v>
      </c>
      <c r="AU157" s="251" t="s">
        <v>88</v>
      </c>
      <c r="AV157" s="13" t="s">
        <v>88</v>
      </c>
      <c r="AW157" s="13" t="s">
        <v>34</v>
      </c>
      <c r="AX157" s="13" t="s">
        <v>79</v>
      </c>
      <c r="AY157" s="251" t="s">
        <v>136</v>
      </c>
    </row>
    <row r="158" s="14" customFormat="1">
      <c r="A158" s="14"/>
      <c r="B158" s="252"/>
      <c r="C158" s="253"/>
      <c r="D158" s="242" t="s">
        <v>144</v>
      </c>
      <c r="E158" s="254" t="s">
        <v>1</v>
      </c>
      <c r="F158" s="255" t="s">
        <v>163</v>
      </c>
      <c r="G158" s="253"/>
      <c r="H158" s="256">
        <v>346.149</v>
      </c>
      <c r="I158" s="257"/>
      <c r="J158" s="253"/>
      <c r="K158" s="253"/>
      <c r="L158" s="258"/>
      <c r="M158" s="259"/>
      <c r="N158" s="260"/>
      <c r="O158" s="260"/>
      <c r="P158" s="260"/>
      <c r="Q158" s="260"/>
      <c r="R158" s="260"/>
      <c r="S158" s="260"/>
      <c r="T158" s="26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2" t="s">
        <v>144</v>
      </c>
      <c r="AU158" s="262" t="s">
        <v>88</v>
      </c>
      <c r="AV158" s="14" t="s">
        <v>142</v>
      </c>
      <c r="AW158" s="14" t="s">
        <v>34</v>
      </c>
      <c r="AX158" s="14" t="s">
        <v>86</v>
      </c>
      <c r="AY158" s="262" t="s">
        <v>136</v>
      </c>
    </row>
    <row r="159" s="2" customFormat="1" ht="24.15" customHeight="1">
      <c r="A159" s="37"/>
      <c r="B159" s="38"/>
      <c r="C159" s="226" t="s">
        <v>207</v>
      </c>
      <c r="D159" s="226" t="s">
        <v>138</v>
      </c>
      <c r="E159" s="227" t="s">
        <v>356</v>
      </c>
      <c r="F159" s="228" t="s">
        <v>357</v>
      </c>
      <c r="G159" s="229" t="s">
        <v>141</v>
      </c>
      <c r="H159" s="230">
        <v>16.149999999999999</v>
      </c>
      <c r="I159" s="231"/>
      <c r="J159" s="232">
        <f>ROUND(I159*H159,2)</f>
        <v>0</v>
      </c>
      <c r="K159" s="233"/>
      <c r="L159" s="43"/>
      <c r="M159" s="234" t="s">
        <v>1</v>
      </c>
      <c r="N159" s="235" t="s">
        <v>44</v>
      </c>
      <c r="O159" s="90"/>
      <c r="P159" s="236">
        <f>O159*H159</f>
        <v>0</v>
      </c>
      <c r="Q159" s="236">
        <v>0.1837</v>
      </c>
      <c r="R159" s="236">
        <f>Q159*H159</f>
        <v>2.9667549999999996</v>
      </c>
      <c r="S159" s="236">
        <v>0</v>
      </c>
      <c r="T159" s="23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142</v>
      </c>
      <c r="AT159" s="238" t="s">
        <v>138</v>
      </c>
      <c r="AU159" s="238" t="s">
        <v>88</v>
      </c>
      <c r="AY159" s="16" t="s">
        <v>136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86</v>
      </c>
      <c r="BK159" s="239">
        <f>ROUND(I159*H159,2)</f>
        <v>0</v>
      </c>
      <c r="BL159" s="16" t="s">
        <v>142</v>
      </c>
      <c r="BM159" s="238" t="s">
        <v>358</v>
      </c>
    </row>
    <row r="160" s="13" customFormat="1">
      <c r="A160" s="13"/>
      <c r="B160" s="240"/>
      <c r="C160" s="241"/>
      <c r="D160" s="242" t="s">
        <v>144</v>
      </c>
      <c r="E160" s="243" t="s">
        <v>1</v>
      </c>
      <c r="F160" s="244" t="s">
        <v>359</v>
      </c>
      <c r="G160" s="241"/>
      <c r="H160" s="245">
        <v>16.149999999999999</v>
      </c>
      <c r="I160" s="246"/>
      <c r="J160" s="241"/>
      <c r="K160" s="241"/>
      <c r="L160" s="247"/>
      <c r="M160" s="248"/>
      <c r="N160" s="249"/>
      <c r="O160" s="249"/>
      <c r="P160" s="249"/>
      <c r="Q160" s="249"/>
      <c r="R160" s="249"/>
      <c r="S160" s="249"/>
      <c r="T160" s="25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1" t="s">
        <v>144</v>
      </c>
      <c r="AU160" s="251" t="s">
        <v>88</v>
      </c>
      <c r="AV160" s="13" t="s">
        <v>88</v>
      </c>
      <c r="AW160" s="13" t="s">
        <v>34</v>
      </c>
      <c r="AX160" s="13" t="s">
        <v>86</v>
      </c>
      <c r="AY160" s="251" t="s">
        <v>136</v>
      </c>
    </row>
    <row r="161" s="2" customFormat="1" ht="33" customHeight="1">
      <c r="A161" s="37"/>
      <c r="B161" s="38"/>
      <c r="C161" s="226" t="s">
        <v>211</v>
      </c>
      <c r="D161" s="226" t="s">
        <v>138</v>
      </c>
      <c r="E161" s="227" t="s">
        <v>208</v>
      </c>
      <c r="F161" s="228" t="s">
        <v>209</v>
      </c>
      <c r="G161" s="229" t="s">
        <v>141</v>
      </c>
      <c r="H161" s="230">
        <v>325.32100000000003</v>
      </c>
      <c r="I161" s="231"/>
      <c r="J161" s="232">
        <f>ROUND(I161*H161,2)</f>
        <v>0</v>
      </c>
      <c r="K161" s="233"/>
      <c r="L161" s="43"/>
      <c r="M161" s="234" t="s">
        <v>1</v>
      </c>
      <c r="N161" s="235" t="s">
        <v>44</v>
      </c>
      <c r="O161" s="90"/>
      <c r="P161" s="236">
        <f>O161*H161</f>
        <v>0</v>
      </c>
      <c r="Q161" s="236">
        <v>0.089219999999999994</v>
      </c>
      <c r="R161" s="236">
        <f>Q161*H161</f>
        <v>29.025139620000001</v>
      </c>
      <c r="S161" s="236">
        <v>0</v>
      </c>
      <c r="T161" s="23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8" t="s">
        <v>142</v>
      </c>
      <c r="AT161" s="238" t="s">
        <v>138</v>
      </c>
      <c r="AU161" s="238" t="s">
        <v>88</v>
      </c>
      <c r="AY161" s="16" t="s">
        <v>136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6" t="s">
        <v>86</v>
      </c>
      <c r="BK161" s="239">
        <f>ROUND(I161*H161,2)</f>
        <v>0</v>
      </c>
      <c r="BL161" s="16" t="s">
        <v>142</v>
      </c>
      <c r="BM161" s="238" t="s">
        <v>360</v>
      </c>
    </row>
    <row r="162" s="2" customFormat="1" ht="21.75" customHeight="1">
      <c r="A162" s="37"/>
      <c r="B162" s="38"/>
      <c r="C162" s="267" t="s">
        <v>216</v>
      </c>
      <c r="D162" s="267" t="s">
        <v>180</v>
      </c>
      <c r="E162" s="268" t="s">
        <v>212</v>
      </c>
      <c r="F162" s="269" t="s">
        <v>213</v>
      </c>
      <c r="G162" s="270" t="s">
        <v>141</v>
      </c>
      <c r="H162" s="271">
        <v>292.38099999999997</v>
      </c>
      <c r="I162" s="272"/>
      <c r="J162" s="273">
        <f>ROUND(I162*H162,2)</f>
        <v>0</v>
      </c>
      <c r="K162" s="274"/>
      <c r="L162" s="275"/>
      <c r="M162" s="276" t="s">
        <v>1</v>
      </c>
      <c r="N162" s="277" t="s">
        <v>44</v>
      </c>
      <c r="O162" s="90"/>
      <c r="P162" s="236">
        <f>O162*H162</f>
        <v>0</v>
      </c>
      <c r="Q162" s="236">
        <v>0.13100000000000001</v>
      </c>
      <c r="R162" s="236">
        <f>Q162*H162</f>
        <v>38.301910999999997</v>
      </c>
      <c r="S162" s="236">
        <v>0</v>
      </c>
      <c r="T162" s="23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8" t="s">
        <v>179</v>
      </c>
      <c r="AT162" s="238" t="s">
        <v>180</v>
      </c>
      <c r="AU162" s="238" t="s">
        <v>88</v>
      </c>
      <c r="AY162" s="16" t="s">
        <v>136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6" t="s">
        <v>86</v>
      </c>
      <c r="BK162" s="239">
        <f>ROUND(I162*H162,2)</f>
        <v>0</v>
      </c>
      <c r="BL162" s="16" t="s">
        <v>142</v>
      </c>
      <c r="BM162" s="238" t="s">
        <v>361</v>
      </c>
    </row>
    <row r="163" s="2" customFormat="1" ht="24.15" customHeight="1">
      <c r="A163" s="37"/>
      <c r="B163" s="38"/>
      <c r="C163" s="267" t="s">
        <v>223</v>
      </c>
      <c r="D163" s="267" t="s">
        <v>180</v>
      </c>
      <c r="E163" s="268" t="s">
        <v>217</v>
      </c>
      <c r="F163" s="269" t="s">
        <v>218</v>
      </c>
      <c r="G163" s="270" t="s">
        <v>141</v>
      </c>
      <c r="H163" s="271">
        <v>1.008</v>
      </c>
      <c r="I163" s="272"/>
      <c r="J163" s="273">
        <f>ROUND(I163*H163,2)</f>
        <v>0</v>
      </c>
      <c r="K163" s="274"/>
      <c r="L163" s="275"/>
      <c r="M163" s="276" t="s">
        <v>1</v>
      </c>
      <c r="N163" s="277" t="s">
        <v>44</v>
      </c>
      <c r="O163" s="90"/>
      <c r="P163" s="236">
        <f>O163*H163</f>
        <v>0</v>
      </c>
      <c r="Q163" s="236">
        <v>0.13200000000000001</v>
      </c>
      <c r="R163" s="236">
        <f>Q163*H163</f>
        <v>0.13305600000000001</v>
      </c>
      <c r="S163" s="236">
        <v>0</v>
      </c>
      <c r="T163" s="23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8" t="s">
        <v>179</v>
      </c>
      <c r="AT163" s="238" t="s">
        <v>180</v>
      </c>
      <c r="AU163" s="238" t="s">
        <v>88</v>
      </c>
      <c r="AY163" s="16" t="s">
        <v>136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6" t="s">
        <v>86</v>
      </c>
      <c r="BK163" s="239">
        <f>ROUND(I163*H163,2)</f>
        <v>0</v>
      </c>
      <c r="BL163" s="16" t="s">
        <v>142</v>
      </c>
      <c r="BM163" s="238" t="s">
        <v>362</v>
      </c>
    </row>
    <row r="164" s="2" customFormat="1">
      <c r="A164" s="37"/>
      <c r="B164" s="38"/>
      <c r="C164" s="39"/>
      <c r="D164" s="242" t="s">
        <v>176</v>
      </c>
      <c r="E164" s="39"/>
      <c r="F164" s="263" t="s">
        <v>220</v>
      </c>
      <c r="G164" s="39"/>
      <c r="H164" s="39"/>
      <c r="I164" s="264"/>
      <c r="J164" s="39"/>
      <c r="K164" s="39"/>
      <c r="L164" s="43"/>
      <c r="M164" s="265"/>
      <c r="N164" s="266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176</v>
      </c>
      <c r="AU164" s="16" t="s">
        <v>88</v>
      </c>
    </row>
    <row r="165" s="13" customFormat="1">
      <c r="A165" s="13"/>
      <c r="B165" s="240"/>
      <c r="C165" s="241"/>
      <c r="D165" s="242" t="s">
        <v>144</v>
      </c>
      <c r="E165" s="243" t="s">
        <v>1</v>
      </c>
      <c r="F165" s="244" t="s">
        <v>363</v>
      </c>
      <c r="G165" s="241"/>
      <c r="H165" s="245">
        <v>0.95999999999999996</v>
      </c>
      <c r="I165" s="246"/>
      <c r="J165" s="241"/>
      <c r="K165" s="241"/>
      <c r="L165" s="247"/>
      <c r="M165" s="248"/>
      <c r="N165" s="249"/>
      <c r="O165" s="249"/>
      <c r="P165" s="249"/>
      <c r="Q165" s="249"/>
      <c r="R165" s="249"/>
      <c r="S165" s="249"/>
      <c r="T165" s="25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1" t="s">
        <v>144</v>
      </c>
      <c r="AU165" s="251" t="s">
        <v>88</v>
      </c>
      <c r="AV165" s="13" t="s">
        <v>88</v>
      </c>
      <c r="AW165" s="13" t="s">
        <v>34</v>
      </c>
      <c r="AX165" s="13" t="s">
        <v>86</v>
      </c>
      <c r="AY165" s="251" t="s">
        <v>136</v>
      </c>
    </row>
    <row r="166" s="13" customFormat="1">
      <c r="A166" s="13"/>
      <c r="B166" s="240"/>
      <c r="C166" s="241"/>
      <c r="D166" s="242" t="s">
        <v>144</v>
      </c>
      <c r="E166" s="241"/>
      <c r="F166" s="244" t="s">
        <v>364</v>
      </c>
      <c r="G166" s="241"/>
      <c r="H166" s="245">
        <v>1.008</v>
      </c>
      <c r="I166" s="246"/>
      <c r="J166" s="241"/>
      <c r="K166" s="241"/>
      <c r="L166" s="247"/>
      <c r="M166" s="248"/>
      <c r="N166" s="249"/>
      <c r="O166" s="249"/>
      <c r="P166" s="249"/>
      <c r="Q166" s="249"/>
      <c r="R166" s="249"/>
      <c r="S166" s="249"/>
      <c r="T166" s="25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1" t="s">
        <v>144</v>
      </c>
      <c r="AU166" s="251" t="s">
        <v>88</v>
      </c>
      <c r="AV166" s="13" t="s">
        <v>88</v>
      </c>
      <c r="AW166" s="13" t="s">
        <v>4</v>
      </c>
      <c r="AX166" s="13" t="s">
        <v>86</v>
      </c>
      <c r="AY166" s="251" t="s">
        <v>136</v>
      </c>
    </row>
    <row r="167" s="2" customFormat="1" ht="24.15" customHeight="1">
      <c r="A167" s="37"/>
      <c r="B167" s="38"/>
      <c r="C167" s="226" t="s">
        <v>227</v>
      </c>
      <c r="D167" s="226" t="s">
        <v>138</v>
      </c>
      <c r="E167" s="227" t="s">
        <v>224</v>
      </c>
      <c r="F167" s="228" t="s">
        <v>225</v>
      </c>
      <c r="G167" s="229" t="s">
        <v>141</v>
      </c>
      <c r="H167" s="230">
        <v>30.57</v>
      </c>
      <c r="I167" s="231"/>
      <c r="J167" s="232">
        <f>ROUND(I167*H167,2)</f>
        <v>0</v>
      </c>
      <c r="K167" s="233"/>
      <c r="L167" s="43"/>
      <c r="M167" s="234" t="s">
        <v>1</v>
      </c>
      <c r="N167" s="235" t="s">
        <v>44</v>
      </c>
      <c r="O167" s="90"/>
      <c r="P167" s="236">
        <f>O167*H167</f>
        <v>0</v>
      </c>
      <c r="Q167" s="236">
        <v>0.090620000000000006</v>
      </c>
      <c r="R167" s="236">
        <f>Q167*H167</f>
        <v>2.7702534000000001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142</v>
      </c>
      <c r="AT167" s="238" t="s">
        <v>138</v>
      </c>
      <c r="AU167" s="238" t="s">
        <v>88</v>
      </c>
      <c r="AY167" s="16" t="s">
        <v>136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86</v>
      </c>
      <c r="BK167" s="239">
        <f>ROUND(I167*H167,2)</f>
        <v>0</v>
      </c>
      <c r="BL167" s="16" t="s">
        <v>142</v>
      </c>
      <c r="BM167" s="238" t="s">
        <v>365</v>
      </c>
    </row>
    <row r="168" s="13" customFormat="1">
      <c r="A168" s="13"/>
      <c r="B168" s="240"/>
      <c r="C168" s="241"/>
      <c r="D168" s="242" t="s">
        <v>144</v>
      </c>
      <c r="E168" s="243" t="s">
        <v>1</v>
      </c>
      <c r="F168" s="244" t="s">
        <v>366</v>
      </c>
      <c r="G168" s="241"/>
      <c r="H168" s="245">
        <v>30.57</v>
      </c>
      <c r="I168" s="246"/>
      <c r="J168" s="241"/>
      <c r="K168" s="241"/>
      <c r="L168" s="247"/>
      <c r="M168" s="248"/>
      <c r="N168" s="249"/>
      <c r="O168" s="249"/>
      <c r="P168" s="249"/>
      <c r="Q168" s="249"/>
      <c r="R168" s="249"/>
      <c r="S168" s="249"/>
      <c r="T168" s="25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1" t="s">
        <v>144</v>
      </c>
      <c r="AU168" s="251" t="s">
        <v>88</v>
      </c>
      <c r="AV168" s="13" t="s">
        <v>88</v>
      </c>
      <c r="AW168" s="13" t="s">
        <v>34</v>
      </c>
      <c r="AX168" s="13" t="s">
        <v>86</v>
      </c>
      <c r="AY168" s="251" t="s">
        <v>136</v>
      </c>
    </row>
    <row r="169" s="2" customFormat="1" ht="24.15" customHeight="1">
      <c r="A169" s="37"/>
      <c r="B169" s="38"/>
      <c r="C169" s="267" t="s">
        <v>232</v>
      </c>
      <c r="D169" s="267" t="s">
        <v>180</v>
      </c>
      <c r="E169" s="268" t="s">
        <v>228</v>
      </c>
      <c r="F169" s="269" t="s">
        <v>229</v>
      </c>
      <c r="G169" s="270" t="s">
        <v>141</v>
      </c>
      <c r="H169" s="271">
        <v>29.012</v>
      </c>
      <c r="I169" s="272"/>
      <c r="J169" s="273">
        <f>ROUND(I169*H169,2)</f>
        <v>0</v>
      </c>
      <c r="K169" s="274"/>
      <c r="L169" s="275"/>
      <c r="M169" s="276" t="s">
        <v>1</v>
      </c>
      <c r="N169" s="277" t="s">
        <v>44</v>
      </c>
      <c r="O169" s="90"/>
      <c r="P169" s="236">
        <f>O169*H169</f>
        <v>0</v>
      </c>
      <c r="Q169" s="236">
        <v>0.17599999999999999</v>
      </c>
      <c r="R169" s="236">
        <f>Q169*H169</f>
        <v>5.1061119999999995</v>
      </c>
      <c r="S169" s="236">
        <v>0</v>
      </c>
      <c r="T169" s="23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8" t="s">
        <v>179</v>
      </c>
      <c r="AT169" s="238" t="s">
        <v>180</v>
      </c>
      <c r="AU169" s="238" t="s">
        <v>88</v>
      </c>
      <c r="AY169" s="16" t="s">
        <v>136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6" t="s">
        <v>86</v>
      </c>
      <c r="BK169" s="239">
        <f>ROUND(I169*H169,2)</f>
        <v>0</v>
      </c>
      <c r="BL169" s="16" t="s">
        <v>142</v>
      </c>
      <c r="BM169" s="238" t="s">
        <v>367</v>
      </c>
    </row>
    <row r="170" s="13" customFormat="1">
      <c r="A170" s="13"/>
      <c r="B170" s="240"/>
      <c r="C170" s="241"/>
      <c r="D170" s="242" t="s">
        <v>144</v>
      </c>
      <c r="E170" s="241"/>
      <c r="F170" s="244" t="s">
        <v>368</v>
      </c>
      <c r="G170" s="241"/>
      <c r="H170" s="245">
        <v>29.012</v>
      </c>
      <c r="I170" s="246"/>
      <c r="J170" s="241"/>
      <c r="K170" s="241"/>
      <c r="L170" s="247"/>
      <c r="M170" s="248"/>
      <c r="N170" s="249"/>
      <c r="O170" s="249"/>
      <c r="P170" s="249"/>
      <c r="Q170" s="249"/>
      <c r="R170" s="249"/>
      <c r="S170" s="249"/>
      <c r="T170" s="25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1" t="s">
        <v>144</v>
      </c>
      <c r="AU170" s="251" t="s">
        <v>88</v>
      </c>
      <c r="AV170" s="13" t="s">
        <v>88</v>
      </c>
      <c r="AW170" s="13" t="s">
        <v>4</v>
      </c>
      <c r="AX170" s="13" t="s">
        <v>86</v>
      </c>
      <c r="AY170" s="251" t="s">
        <v>136</v>
      </c>
    </row>
    <row r="171" s="2" customFormat="1" ht="24.15" customHeight="1">
      <c r="A171" s="37"/>
      <c r="B171" s="38"/>
      <c r="C171" s="267" t="s">
        <v>238</v>
      </c>
      <c r="D171" s="267" t="s">
        <v>180</v>
      </c>
      <c r="E171" s="268" t="s">
        <v>233</v>
      </c>
      <c r="F171" s="269" t="s">
        <v>234</v>
      </c>
      <c r="G171" s="270" t="s">
        <v>141</v>
      </c>
      <c r="H171" s="271">
        <v>3.3599999999999999</v>
      </c>
      <c r="I171" s="272"/>
      <c r="J171" s="273">
        <f>ROUND(I171*H171,2)</f>
        <v>0</v>
      </c>
      <c r="K171" s="274"/>
      <c r="L171" s="275"/>
      <c r="M171" s="276" t="s">
        <v>1</v>
      </c>
      <c r="N171" s="277" t="s">
        <v>44</v>
      </c>
      <c r="O171" s="90"/>
      <c r="P171" s="236">
        <f>O171*H171</f>
        <v>0</v>
      </c>
      <c r="Q171" s="236">
        <v>0.17499999999999999</v>
      </c>
      <c r="R171" s="236">
        <f>Q171*H171</f>
        <v>0.58799999999999997</v>
      </c>
      <c r="S171" s="236">
        <v>0</v>
      </c>
      <c r="T171" s="23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8" t="s">
        <v>179</v>
      </c>
      <c r="AT171" s="238" t="s">
        <v>180</v>
      </c>
      <c r="AU171" s="238" t="s">
        <v>88</v>
      </c>
      <c r="AY171" s="16" t="s">
        <v>136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6" t="s">
        <v>86</v>
      </c>
      <c r="BK171" s="239">
        <f>ROUND(I171*H171,2)</f>
        <v>0</v>
      </c>
      <c r="BL171" s="16" t="s">
        <v>142</v>
      </c>
      <c r="BM171" s="238" t="s">
        <v>369</v>
      </c>
    </row>
    <row r="172" s="2" customFormat="1">
      <c r="A172" s="37"/>
      <c r="B172" s="38"/>
      <c r="C172" s="39"/>
      <c r="D172" s="242" t="s">
        <v>176</v>
      </c>
      <c r="E172" s="39"/>
      <c r="F172" s="263" t="s">
        <v>236</v>
      </c>
      <c r="G172" s="39"/>
      <c r="H172" s="39"/>
      <c r="I172" s="264"/>
      <c r="J172" s="39"/>
      <c r="K172" s="39"/>
      <c r="L172" s="43"/>
      <c r="M172" s="265"/>
      <c r="N172" s="266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176</v>
      </c>
      <c r="AU172" s="16" t="s">
        <v>88</v>
      </c>
    </row>
    <row r="173" s="13" customFormat="1">
      <c r="A173" s="13"/>
      <c r="B173" s="240"/>
      <c r="C173" s="241"/>
      <c r="D173" s="242" t="s">
        <v>144</v>
      </c>
      <c r="E173" s="241"/>
      <c r="F173" s="244" t="s">
        <v>370</v>
      </c>
      <c r="G173" s="241"/>
      <c r="H173" s="245">
        <v>3.3599999999999999</v>
      </c>
      <c r="I173" s="246"/>
      <c r="J173" s="241"/>
      <c r="K173" s="241"/>
      <c r="L173" s="247"/>
      <c r="M173" s="248"/>
      <c r="N173" s="249"/>
      <c r="O173" s="249"/>
      <c r="P173" s="249"/>
      <c r="Q173" s="249"/>
      <c r="R173" s="249"/>
      <c r="S173" s="249"/>
      <c r="T173" s="25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1" t="s">
        <v>144</v>
      </c>
      <c r="AU173" s="251" t="s">
        <v>88</v>
      </c>
      <c r="AV173" s="13" t="s">
        <v>88</v>
      </c>
      <c r="AW173" s="13" t="s">
        <v>4</v>
      </c>
      <c r="AX173" s="13" t="s">
        <v>86</v>
      </c>
      <c r="AY173" s="251" t="s">
        <v>136</v>
      </c>
    </row>
    <row r="174" s="2" customFormat="1" ht="24.15" customHeight="1">
      <c r="A174" s="37"/>
      <c r="B174" s="38"/>
      <c r="C174" s="226" t="s">
        <v>243</v>
      </c>
      <c r="D174" s="226" t="s">
        <v>138</v>
      </c>
      <c r="E174" s="227" t="s">
        <v>239</v>
      </c>
      <c r="F174" s="228" t="s">
        <v>240</v>
      </c>
      <c r="G174" s="229" t="s">
        <v>153</v>
      </c>
      <c r="H174" s="230">
        <v>113.31</v>
      </c>
      <c r="I174" s="231"/>
      <c r="J174" s="232">
        <f>ROUND(I174*H174,2)</f>
        <v>0</v>
      </c>
      <c r="K174" s="233"/>
      <c r="L174" s="43"/>
      <c r="M174" s="234" t="s">
        <v>1</v>
      </c>
      <c r="N174" s="235" t="s">
        <v>44</v>
      </c>
      <c r="O174" s="90"/>
      <c r="P174" s="236">
        <f>O174*H174</f>
        <v>0</v>
      </c>
      <c r="Q174" s="236">
        <v>1.0000000000000001E-05</v>
      </c>
      <c r="R174" s="236">
        <f>Q174*H174</f>
        <v>0.0011331000000000002</v>
      </c>
      <c r="S174" s="236">
        <v>0</v>
      </c>
      <c r="T174" s="23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8" t="s">
        <v>142</v>
      </c>
      <c r="AT174" s="238" t="s">
        <v>138</v>
      </c>
      <c r="AU174" s="238" t="s">
        <v>88</v>
      </c>
      <c r="AY174" s="16" t="s">
        <v>136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6" t="s">
        <v>86</v>
      </c>
      <c r="BK174" s="239">
        <f>ROUND(I174*H174,2)</f>
        <v>0</v>
      </c>
      <c r="BL174" s="16" t="s">
        <v>142</v>
      </c>
      <c r="BM174" s="238" t="s">
        <v>371</v>
      </c>
    </row>
    <row r="175" s="13" customFormat="1">
      <c r="A175" s="13"/>
      <c r="B175" s="240"/>
      <c r="C175" s="241"/>
      <c r="D175" s="242" t="s">
        <v>144</v>
      </c>
      <c r="E175" s="243" t="s">
        <v>1</v>
      </c>
      <c r="F175" s="244" t="s">
        <v>372</v>
      </c>
      <c r="G175" s="241"/>
      <c r="H175" s="245">
        <v>113.31</v>
      </c>
      <c r="I175" s="246"/>
      <c r="J175" s="241"/>
      <c r="K175" s="241"/>
      <c r="L175" s="247"/>
      <c r="M175" s="248"/>
      <c r="N175" s="249"/>
      <c r="O175" s="249"/>
      <c r="P175" s="249"/>
      <c r="Q175" s="249"/>
      <c r="R175" s="249"/>
      <c r="S175" s="249"/>
      <c r="T175" s="25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1" t="s">
        <v>144</v>
      </c>
      <c r="AU175" s="251" t="s">
        <v>88</v>
      </c>
      <c r="AV175" s="13" t="s">
        <v>88</v>
      </c>
      <c r="AW175" s="13" t="s">
        <v>34</v>
      </c>
      <c r="AX175" s="13" t="s">
        <v>86</v>
      </c>
      <c r="AY175" s="251" t="s">
        <v>136</v>
      </c>
    </row>
    <row r="176" s="2" customFormat="1" ht="33" customHeight="1">
      <c r="A176" s="37"/>
      <c r="B176" s="38"/>
      <c r="C176" s="226" t="s">
        <v>7</v>
      </c>
      <c r="D176" s="226" t="s">
        <v>138</v>
      </c>
      <c r="E176" s="227" t="s">
        <v>244</v>
      </c>
      <c r="F176" s="228" t="s">
        <v>245</v>
      </c>
      <c r="G176" s="229" t="s">
        <v>153</v>
      </c>
      <c r="H176" s="230">
        <v>58.109999999999999</v>
      </c>
      <c r="I176" s="231"/>
      <c r="J176" s="232">
        <f>ROUND(I176*H176,2)</f>
        <v>0</v>
      </c>
      <c r="K176" s="233"/>
      <c r="L176" s="43"/>
      <c r="M176" s="234" t="s">
        <v>1</v>
      </c>
      <c r="N176" s="235" t="s">
        <v>44</v>
      </c>
      <c r="O176" s="90"/>
      <c r="P176" s="236">
        <f>O176*H176</f>
        <v>0</v>
      </c>
      <c r="Q176" s="236">
        <v>0.1295</v>
      </c>
      <c r="R176" s="236">
        <f>Q176*H176</f>
        <v>7.525245</v>
      </c>
      <c r="S176" s="236">
        <v>0</v>
      </c>
      <c r="T176" s="23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8" t="s">
        <v>142</v>
      </c>
      <c r="AT176" s="238" t="s">
        <v>138</v>
      </c>
      <c r="AU176" s="238" t="s">
        <v>88</v>
      </c>
      <c r="AY176" s="16" t="s">
        <v>136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6" t="s">
        <v>86</v>
      </c>
      <c r="BK176" s="239">
        <f>ROUND(I176*H176,2)</f>
        <v>0</v>
      </c>
      <c r="BL176" s="16" t="s">
        <v>142</v>
      </c>
      <c r="BM176" s="238" t="s">
        <v>373</v>
      </c>
    </row>
    <row r="177" s="13" customFormat="1">
      <c r="A177" s="13"/>
      <c r="B177" s="240"/>
      <c r="C177" s="241"/>
      <c r="D177" s="242" t="s">
        <v>144</v>
      </c>
      <c r="E177" s="243" t="s">
        <v>1</v>
      </c>
      <c r="F177" s="244" t="s">
        <v>374</v>
      </c>
      <c r="G177" s="241"/>
      <c r="H177" s="245">
        <v>58.109999999999999</v>
      </c>
      <c r="I177" s="246"/>
      <c r="J177" s="241"/>
      <c r="K177" s="241"/>
      <c r="L177" s="247"/>
      <c r="M177" s="248"/>
      <c r="N177" s="249"/>
      <c r="O177" s="249"/>
      <c r="P177" s="249"/>
      <c r="Q177" s="249"/>
      <c r="R177" s="249"/>
      <c r="S177" s="249"/>
      <c r="T177" s="25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1" t="s">
        <v>144</v>
      </c>
      <c r="AU177" s="251" t="s">
        <v>88</v>
      </c>
      <c r="AV177" s="13" t="s">
        <v>88</v>
      </c>
      <c r="AW177" s="13" t="s">
        <v>34</v>
      </c>
      <c r="AX177" s="13" t="s">
        <v>86</v>
      </c>
      <c r="AY177" s="251" t="s">
        <v>136</v>
      </c>
    </row>
    <row r="178" s="2" customFormat="1" ht="16.5" customHeight="1">
      <c r="A178" s="37"/>
      <c r="B178" s="38"/>
      <c r="C178" s="267" t="s">
        <v>252</v>
      </c>
      <c r="D178" s="267" t="s">
        <v>180</v>
      </c>
      <c r="E178" s="268" t="s">
        <v>375</v>
      </c>
      <c r="F178" s="269" t="s">
        <v>376</v>
      </c>
      <c r="G178" s="270" t="s">
        <v>153</v>
      </c>
      <c r="H178" s="271">
        <v>59</v>
      </c>
      <c r="I178" s="272"/>
      <c r="J178" s="273">
        <f>ROUND(I178*H178,2)</f>
        <v>0</v>
      </c>
      <c r="K178" s="274"/>
      <c r="L178" s="275"/>
      <c r="M178" s="276" t="s">
        <v>1</v>
      </c>
      <c r="N178" s="277" t="s">
        <v>44</v>
      </c>
      <c r="O178" s="90"/>
      <c r="P178" s="236">
        <f>O178*H178</f>
        <v>0</v>
      </c>
      <c r="Q178" s="236">
        <v>0.058000000000000003</v>
      </c>
      <c r="R178" s="236">
        <f>Q178*H178</f>
        <v>3.4220000000000002</v>
      </c>
      <c r="S178" s="236">
        <v>0</v>
      </c>
      <c r="T178" s="23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8" t="s">
        <v>179</v>
      </c>
      <c r="AT178" s="238" t="s">
        <v>180</v>
      </c>
      <c r="AU178" s="238" t="s">
        <v>88</v>
      </c>
      <c r="AY178" s="16" t="s">
        <v>136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6" t="s">
        <v>86</v>
      </c>
      <c r="BK178" s="239">
        <f>ROUND(I178*H178,2)</f>
        <v>0</v>
      </c>
      <c r="BL178" s="16" t="s">
        <v>142</v>
      </c>
      <c r="BM178" s="238" t="s">
        <v>377</v>
      </c>
    </row>
    <row r="179" s="2" customFormat="1" ht="33" customHeight="1">
      <c r="A179" s="37"/>
      <c r="B179" s="38"/>
      <c r="C179" s="226" t="s">
        <v>256</v>
      </c>
      <c r="D179" s="226" t="s">
        <v>138</v>
      </c>
      <c r="E179" s="227" t="s">
        <v>378</v>
      </c>
      <c r="F179" s="228" t="s">
        <v>379</v>
      </c>
      <c r="G179" s="229" t="s">
        <v>153</v>
      </c>
      <c r="H179" s="230">
        <v>140.69999999999999</v>
      </c>
      <c r="I179" s="231"/>
      <c r="J179" s="232">
        <f>ROUND(I179*H179,2)</f>
        <v>0</v>
      </c>
      <c r="K179" s="233"/>
      <c r="L179" s="43"/>
      <c r="M179" s="234" t="s">
        <v>1</v>
      </c>
      <c r="N179" s="235" t="s">
        <v>44</v>
      </c>
      <c r="O179" s="90"/>
      <c r="P179" s="236">
        <f>O179*H179</f>
        <v>0</v>
      </c>
      <c r="Q179" s="236">
        <v>0.15540000000000001</v>
      </c>
      <c r="R179" s="236">
        <f>Q179*H179</f>
        <v>21.86478</v>
      </c>
      <c r="S179" s="236">
        <v>0</v>
      </c>
      <c r="T179" s="23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8" t="s">
        <v>142</v>
      </c>
      <c r="AT179" s="238" t="s">
        <v>138</v>
      </c>
      <c r="AU179" s="238" t="s">
        <v>88</v>
      </c>
      <c r="AY179" s="16" t="s">
        <v>136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6" t="s">
        <v>86</v>
      </c>
      <c r="BK179" s="239">
        <f>ROUND(I179*H179,2)</f>
        <v>0</v>
      </c>
      <c r="BL179" s="16" t="s">
        <v>142</v>
      </c>
      <c r="BM179" s="238" t="s">
        <v>380</v>
      </c>
    </row>
    <row r="180" s="2" customFormat="1" ht="16.5" customHeight="1">
      <c r="A180" s="37"/>
      <c r="B180" s="38"/>
      <c r="C180" s="267" t="s">
        <v>260</v>
      </c>
      <c r="D180" s="267" t="s">
        <v>180</v>
      </c>
      <c r="E180" s="268" t="s">
        <v>381</v>
      </c>
      <c r="F180" s="269" t="s">
        <v>382</v>
      </c>
      <c r="G180" s="270" t="s">
        <v>153</v>
      </c>
      <c r="H180" s="271">
        <v>141</v>
      </c>
      <c r="I180" s="272"/>
      <c r="J180" s="273">
        <f>ROUND(I180*H180,2)</f>
        <v>0</v>
      </c>
      <c r="K180" s="274"/>
      <c r="L180" s="275"/>
      <c r="M180" s="276" t="s">
        <v>1</v>
      </c>
      <c r="N180" s="277" t="s">
        <v>44</v>
      </c>
      <c r="O180" s="90"/>
      <c r="P180" s="236">
        <f>O180*H180</f>
        <v>0</v>
      </c>
      <c r="Q180" s="236">
        <v>0.080000000000000002</v>
      </c>
      <c r="R180" s="236">
        <f>Q180*H180</f>
        <v>11.279999999999999</v>
      </c>
      <c r="S180" s="236">
        <v>0</v>
      </c>
      <c r="T180" s="23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8" t="s">
        <v>179</v>
      </c>
      <c r="AT180" s="238" t="s">
        <v>180</v>
      </c>
      <c r="AU180" s="238" t="s">
        <v>88</v>
      </c>
      <c r="AY180" s="16" t="s">
        <v>136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6" t="s">
        <v>86</v>
      </c>
      <c r="BK180" s="239">
        <f>ROUND(I180*H180,2)</f>
        <v>0</v>
      </c>
      <c r="BL180" s="16" t="s">
        <v>142</v>
      </c>
      <c r="BM180" s="238" t="s">
        <v>383</v>
      </c>
    </row>
    <row r="181" s="2" customFormat="1" ht="24.15" customHeight="1">
      <c r="A181" s="37"/>
      <c r="B181" s="38"/>
      <c r="C181" s="226" t="s">
        <v>266</v>
      </c>
      <c r="D181" s="226" t="s">
        <v>138</v>
      </c>
      <c r="E181" s="227" t="s">
        <v>248</v>
      </c>
      <c r="F181" s="228" t="s">
        <v>249</v>
      </c>
      <c r="G181" s="229" t="s">
        <v>158</v>
      </c>
      <c r="H181" s="230">
        <v>2.1110000000000002</v>
      </c>
      <c r="I181" s="231"/>
      <c r="J181" s="232">
        <f>ROUND(I181*H181,2)</f>
        <v>0</v>
      </c>
      <c r="K181" s="233"/>
      <c r="L181" s="43"/>
      <c r="M181" s="234" t="s">
        <v>1</v>
      </c>
      <c r="N181" s="235" t="s">
        <v>44</v>
      </c>
      <c r="O181" s="90"/>
      <c r="P181" s="236">
        <f>O181*H181</f>
        <v>0</v>
      </c>
      <c r="Q181" s="236">
        <v>2.2563399999999998</v>
      </c>
      <c r="R181" s="236">
        <f>Q181*H181</f>
        <v>4.7631337399999998</v>
      </c>
      <c r="S181" s="236">
        <v>0</v>
      </c>
      <c r="T181" s="23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8" t="s">
        <v>142</v>
      </c>
      <c r="AT181" s="238" t="s">
        <v>138</v>
      </c>
      <c r="AU181" s="238" t="s">
        <v>88</v>
      </c>
      <c r="AY181" s="16" t="s">
        <v>136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6" t="s">
        <v>86</v>
      </c>
      <c r="BK181" s="239">
        <f>ROUND(I181*H181,2)</f>
        <v>0</v>
      </c>
      <c r="BL181" s="16" t="s">
        <v>142</v>
      </c>
      <c r="BM181" s="238" t="s">
        <v>384</v>
      </c>
    </row>
    <row r="182" s="13" customFormat="1">
      <c r="A182" s="13"/>
      <c r="B182" s="240"/>
      <c r="C182" s="241"/>
      <c r="D182" s="242" t="s">
        <v>144</v>
      </c>
      <c r="E182" s="243" t="s">
        <v>1</v>
      </c>
      <c r="F182" s="244" t="s">
        <v>385</v>
      </c>
      <c r="G182" s="241"/>
      <c r="H182" s="245">
        <v>2.1110000000000002</v>
      </c>
      <c r="I182" s="246"/>
      <c r="J182" s="241"/>
      <c r="K182" s="241"/>
      <c r="L182" s="247"/>
      <c r="M182" s="248"/>
      <c r="N182" s="249"/>
      <c r="O182" s="249"/>
      <c r="P182" s="249"/>
      <c r="Q182" s="249"/>
      <c r="R182" s="249"/>
      <c r="S182" s="249"/>
      <c r="T182" s="25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1" t="s">
        <v>144</v>
      </c>
      <c r="AU182" s="251" t="s">
        <v>88</v>
      </c>
      <c r="AV182" s="13" t="s">
        <v>88</v>
      </c>
      <c r="AW182" s="13" t="s">
        <v>34</v>
      </c>
      <c r="AX182" s="13" t="s">
        <v>86</v>
      </c>
      <c r="AY182" s="251" t="s">
        <v>136</v>
      </c>
    </row>
    <row r="183" s="2" customFormat="1" ht="24.15" customHeight="1">
      <c r="A183" s="37"/>
      <c r="B183" s="38"/>
      <c r="C183" s="226" t="s">
        <v>270</v>
      </c>
      <c r="D183" s="226" t="s">
        <v>138</v>
      </c>
      <c r="E183" s="227" t="s">
        <v>253</v>
      </c>
      <c r="F183" s="228" t="s">
        <v>254</v>
      </c>
      <c r="G183" s="229" t="s">
        <v>183</v>
      </c>
      <c r="H183" s="230">
        <v>209.40000000000001</v>
      </c>
      <c r="I183" s="231"/>
      <c r="J183" s="232">
        <f>ROUND(I183*H183,2)</f>
        <v>0</v>
      </c>
      <c r="K183" s="233"/>
      <c r="L183" s="43"/>
      <c r="M183" s="234" t="s">
        <v>1</v>
      </c>
      <c r="N183" s="235" t="s">
        <v>44</v>
      </c>
      <c r="O183" s="90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8" t="s">
        <v>142</v>
      </c>
      <c r="AT183" s="238" t="s">
        <v>138</v>
      </c>
      <c r="AU183" s="238" t="s">
        <v>88</v>
      </c>
      <c r="AY183" s="16" t="s">
        <v>136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6" t="s">
        <v>86</v>
      </c>
      <c r="BK183" s="239">
        <f>ROUND(I183*H183,2)</f>
        <v>0</v>
      </c>
      <c r="BL183" s="16" t="s">
        <v>142</v>
      </c>
      <c r="BM183" s="238" t="s">
        <v>386</v>
      </c>
    </row>
    <row r="184" s="2" customFormat="1" ht="33" customHeight="1">
      <c r="A184" s="37"/>
      <c r="B184" s="38"/>
      <c r="C184" s="226" t="s">
        <v>274</v>
      </c>
      <c r="D184" s="226" t="s">
        <v>138</v>
      </c>
      <c r="E184" s="227" t="s">
        <v>257</v>
      </c>
      <c r="F184" s="228" t="s">
        <v>258</v>
      </c>
      <c r="G184" s="229" t="s">
        <v>183</v>
      </c>
      <c r="H184" s="230">
        <v>72.070999999999998</v>
      </c>
      <c r="I184" s="231"/>
      <c r="J184" s="232">
        <f>ROUND(I184*H184,2)</f>
        <v>0</v>
      </c>
      <c r="K184" s="233"/>
      <c r="L184" s="43"/>
      <c r="M184" s="234" t="s">
        <v>1</v>
      </c>
      <c r="N184" s="235" t="s">
        <v>44</v>
      </c>
      <c r="O184" s="90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8" t="s">
        <v>142</v>
      </c>
      <c r="AT184" s="238" t="s">
        <v>138</v>
      </c>
      <c r="AU184" s="238" t="s">
        <v>88</v>
      </c>
      <c r="AY184" s="16" t="s">
        <v>136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6" t="s">
        <v>86</v>
      </c>
      <c r="BK184" s="239">
        <f>ROUND(I184*H184,2)</f>
        <v>0</v>
      </c>
      <c r="BL184" s="16" t="s">
        <v>142</v>
      </c>
      <c r="BM184" s="238" t="s">
        <v>387</v>
      </c>
    </row>
    <row r="185" s="2" customFormat="1" ht="16.5" customHeight="1">
      <c r="A185" s="37"/>
      <c r="B185" s="38"/>
      <c r="C185" s="226" t="s">
        <v>278</v>
      </c>
      <c r="D185" s="226" t="s">
        <v>138</v>
      </c>
      <c r="E185" s="227" t="s">
        <v>261</v>
      </c>
      <c r="F185" s="228" t="s">
        <v>262</v>
      </c>
      <c r="G185" s="229" t="s">
        <v>263</v>
      </c>
      <c r="H185" s="230">
        <v>5</v>
      </c>
      <c r="I185" s="231"/>
      <c r="J185" s="232">
        <f>ROUND(I185*H185,2)</f>
        <v>0</v>
      </c>
      <c r="K185" s="233"/>
      <c r="L185" s="43"/>
      <c r="M185" s="234" t="s">
        <v>1</v>
      </c>
      <c r="N185" s="235" t="s">
        <v>44</v>
      </c>
      <c r="O185" s="90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8" t="s">
        <v>142</v>
      </c>
      <c r="AT185" s="238" t="s">
        <v>138</v>
      </c>
      <c r="AU185" s="238" t="s">
        <v>88</v>
      </c>
      <c r="AY185" s="16" t="s">
        <v>136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6" t="s">
        <v>86</v>
      </c>
      <c r="BK185" s="239">
        <f>ROUND(I185*H185,2)</f>
        <v>0</v>
      </c>
      <c r="BL185" s="16" t="s">
        <v>142</v>
      </c>
      <c r="BM185" s="238" t="s">
        <v>388</v>
      </c>
    </row>
    <row r="186" s="12" customFormat="1" ht="22.8" customHeight="1">
      <c r="A186" s="12"/>
      <c r="B186" s="210"/>
      <c r="C186" s="211"/>
      <c r="D186" s="212" t="s">
        <v>78</v>
      </c>
      <c r="E186" s="224" t="s">
        <v>389</v>
      </c>
      <c r="F186" s="224" t="s">
        <v>390</v>
      </c>
      <c r="G186" s="211"/>
      <c r="H186" s="211"/>
      <c r="I186" s="214"/>
      <c r="J186" s="225">
        <f>BK186</f>
        <v>0</v>
      </c>
      <c r="K186" s="211"/>
      <c r="L186" s="216"/>
      <c r="M186" s="217"/>
      <c r="N186" s="218"/>
      <c r="O186" s="218"/>
      <c r="P186" s="219">
        <f>P187</f>
        <v>0</v>
      </c>
      <c r="Q186" s="218"/>
      <c r="R186" s="219">
        <f>R187</f>
        <v>12.632045999999999</v>
      </c>
      <c r="S186" s="218"/>
      <c r="T186" s="220">
        <f>T187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1" t="s">
        <v>86</v>
      </c>
      <c r="AT186" s="222" t="s">
        <v>78</v>
      </c>
      <c r="AU186" s="222" t="s">
        <v>86</v>
      </c>
      <c r="AY186" s="221" t="s">
        <v>136</v>
      </c>
      <c r="BK186" s="223">
        <f>BK187</f>
        <v>0</v>
      </c>
    </row>
    <row r="187" s="2" customFormat="1" ht="24.15" customHeight="1">
      <c r="A187" s="37"/>
      <c r="B187" s="38"/>
      <c r="C187" s="226" t="s">
        <v>284</v>
      </c>
      <c r="D187" s="226" t="s">
        <v>138</v>
      </c>
      <c r="E187" s="227" t="s">
        <v>391</v>
      </c>
      <c r="F187" s="228" t="s">
        <v>392</v>
      </c>
      <c r="G187" s="229" t="s">
        <v>153</v>
      </c>
      <c r="H187" s="230">
        <v>140.69999999999999</v>
      </c>
      <c r="I187" s="231"/>
      <c r="J187" s="232">
        <f>ROUND(I187*H187,2)</f>
        <v>0</v>
      </c>
      <c r="K187" s="233"/>
      <c r="L187" s="43"/>
      <c r="M187" s="234" t="s">
        <v>1</v>
      </c>
      <c r="N187" s="235" t="s">
        <v>44</v>
      </c>
      <c r="O187" s="90"/>
      <c r="P187" s="236">
        <f>O187*H187</f>
        <v>0</v>
      </c>
      <c r="Q187" s="236">
        <v>0.089779999999999999</v>
      </c>
      <c r="R187" s="236">
        <f>Q187*H187</f>
        <v>12.632045999999999</v>
      </c>
      <c r="S187" s="236">
        <v>0</v>
      </c>
      <c r="T187" s="23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8" t="s">
        <v>142</v>
      </c>
      <c r="AT187" s="238" t="s">
        <v>138</v>
      </c>
      <c r="AU187" s="238" t="s">
        <v>88</v>
      </c>
      <c r="AY187" s="16" t="s">
        <v>136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6" t="s">
        <v>86</v>
      </c>
      <c r="BK187" s="239">
        <f>ROUND(I187*H187,2)</f>
        <v>0</v>
      </c>
      <c r="BL187" s="16" t="s">
        <v>142</v>
      </c>
      <c r="BM187" s="238" t="s">
        <v>393</v>
      </c>
    </row>
    <row r="188" s="12" customFormat="1" ht="22.8" customHeight="1">
      <c r="A188" s="12"/>
      <c r="B188" s="210"/>
      <c r="C188" s="211"/>
      <c r="D188" s="212" t="s">
        <v>78</v>
      </c>
      <c r="E188" s="224" t="s">
        <v>179</v>
      </c>
      <c r="F188" s="224" t="s">
        <v>265</v>
      </c>
      <c r="G188" s="211"/>
      <c r="H188" s="211"/>
      <c r="I188" s="214"/>
      <c r="J188" s="225">
        <f>BK188</f>
        <v>0</v>
      </c>
      <c r="K188" s="211"/>
      <c r="L188" s="216"/>
      <c r="M188" s="217"/>
      <c r="N188" s="218"/>
      <c r="O188" s="218"/>
      <c r="P188" s="219">
        <f>SUM(P189:P192)</f>
        <v>0</v>
      </c>
      <c r="Q188" s="218"/>
      <c r="R188" s="219">
        <f>SUM(R189:R192)</f>
        <v>0.021010000000000001</v>
      </c>
      <c r="S188" s="218"/>
      <c r="T188" s="220">
        <f>SUM(T189:T192)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1" t="s">
        <v>86</v>
      </c>
      <c r="AT188" s="222" t="s">
        <v>78</v>
      </c>
      <c r="AU188" s="222" t="s">
        <v>86</v>
      </c>
      <c r="AY188" s="221" t="s">
        <v>136</v>
      </c>
      <c r="BK188" s="223">
        <f>SUM(BK189:BK192)</f>
        <v>0</v>
      </c>
    </row>
    <row r="189" s="2" customFormat="1" ht="33" customHeight="1">
      <c r="A189" s="37"/>
      <c r="B189" s="38"/>
      <c r="C189" s="226" t="s">
        <v>288</v>
      </c>
      <c r="D189" s="226" t="s">
        <v>138</v>
      </c>
      <c r="E189" s="227" t="s">
        <v>267</v>
      </c>
      <c r="F189" s="228" t="s">
        <v>268</v>
      </c>
      <c r="G189" s="229" t="s">
        <v>263</v>
      </c>
      <c r="H189" s="230">
        <v>22</v>
      </c>
      <c r="I189" s="231"/>
      <c r="J189" s="232">
        <f>ROUND(I189*H189,2)</f>
        <v>0</v>
      </c>
      <c r="K189" s="233"/>
      <c r="L189" s="43"/>
      <c r="M189" s="234" t="s">
        <v>1</v>
      </c>
      <c r="N189" s="235" t="s">
        <v>44</v>
      </c>
      <c r="O189" s="90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8" t="s">
        <v>142</v>
      </c>
      <c r="AT189" s="238" t="s">
        <v>138</v>
      </c>
      <c r="AU189" s="238" t="s">
        <v>88</v>
      </c>
      <c r="AY189" s="16" t="s">
        <v>136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6" t="s">
        <v>86</v>
      </c>
      <c r="BK189" s="239">
        <f>ROUND(I189*H189,2)</f>
        <v>0</v>
      </c>
      <c r="BL189" s="16" t="s">
        <v>142</v>
      </c>
      <c r="BM189" s="238" t="s">
        <v>394</v>
      </c>
    </row>
    <row r="190" s="2" customFormat="1" ht="21.75" customHeight="1">
      <c r="A190" s="37"/>
      <c r="B190" s="38"/>
      <c r="C190" s="267" t="s">
        <v>294</v>
      </c>
      <c r="D190" s="267" t="s">
        <v>180</v>
      </c>
      <c r="E190" s="268" t="s">
        <v>271</v>
      </c>
      <c r="F190" s="269" t="s">
        <v>272</v>
      </c>
      <c r="G190" s="270" t="s">
        <v>263</v>
      </c>
      <c r="H190" s="271">
        <v>22</v>
      </c>
      <c r="I190" s="272"/>
      <c r="J190" s="273">
        <f>ROUND(I190*H190,2)</f>
        <v>0</v>
      </c>
      <c r="K190" s="274"/>
      <c r="L190" s="275"/>
      <c r="M190" s="276" t="s">
        <v>1</v>
      </c>
      <c r="N190" s="277" t="s">
        <v>44</v>
      </c>
      <c r="O190" s="90"/>
      <c r="P190" s="236">
        <f>O190*H190</f>
        <v>0</v>
      </c>
      <c r="Q190" s="236">
        <v>0.00040000000000000002</v>
      </c>
      <c r="R190" s="236">
        <f>Q190*H190</f>
        <v>0.0088000000000000005</v>
      </c>
      <c r="S190" s="236">
        <v>0</v>
      </c>
      <c r="T190" s="23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8" t="s">
        <v>179</v>
      </c>
      <c r="AT190" s="238" t="s">
        <v>180</v>
      </c>
      <c r="AU190" s="238" t="s">
        <v>88</v>
      </c>
      <c r="AY190" s="16" t="s">
        <v>136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6" t="s">
        <v>86</v>
      </c>
      <c r="BK190" s="239">
        <f>ROUND(I190*H190,2)</f>
        <v>0</v>
      </c>
      <c r="BL190" s="16" t="s">
        <v>142</v>
      </c>
      <c r="BM190" s="238" t="s">
        <v>395</v>
      </c>
    </row>
    <row r="191" s="2" customFormat="1" ht="37.8" customHeight="1">
      <c r="A191" s="37"/>
      <c r="B191" s="38"/>
      <c r="C191" s="226" t="s">
        <v>299</v>
      </c>
      <c r="D191" s="226" t="s">
        <v>138</v>
      </c>
      <c r="E191" s="227" t="s">
        <v>275</v>
      </c>
      <c r="F191" s="228" t="s">
        <v>276</v>
      </c>
      <c r="G191" s="229" t="s">
        <v>263</v>
      </c>
      <c r="H191" s="230">
        <v>11</v>
      </c>
      <c r="I191" s="231"/>
      <c r="J191" s="232">
        <f>ROUND(I191*H191,2)</f>
        <v>0</v>
      </c>
      <c r="K191" s="233"/>
      <c r="L191" s="43"/>
      <c r="M191" s="234" t="s">
        <v>1</v>
      </c>
      <c r="N191" s="235" t="s">
        <v>44</v>
      </c>
      <c r="O191" s="90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8" t="s">
        <v>142</v>
      </c>
      <c r="AT191" s="238" t="s">
        <v>138</v>
      </c>
      <c r="AU191" s="238" t="s">
        <v>88</v>
      </c>
      <c r="AY191" s="16" t="s">
        <v>136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6" t="s">
        <v>86</v>
      </c>
      <c r="BK191" s="239">
        <f>ROUND(I191*H191,2)</f>
        <v>0</v>
      </c>
      <c r="BL191" s="16" t="s">
        <v>142</v>
      </c>
      <c r="BM191" s="238" t="s">
        <v>396</v>
      </c>
    </row>
    <row r="192" s="2" customFormat="1" ht="24.15" customHeight="1">
      <c r="A192" s="37"/>
      <c r="B192" s="38"/>
      <c r="C192" s="267" t="s">
        <v>304</v>
      </c>
      <c r="D192" s="267" t="s">
        <v>180</v>
      </c>
      <c r="E192" s="268" t="s">
        <v>279</v>
      </c>
      <c r="F192" s="269" t="s">
        <v>280</v>
      </c>
      <c r="G192" s="270" t="s">
        <v>263</v>
      </c>
      <c r="H192" s="271">
        <v>11</v>
      </c>
      <c r="I192" s="272"/>
      <c r="J192" s="273">
        <f>ROUND(I192*H192,2)</f>
        <v>0</v>
      </c>
      <c r="K192" s="274"/>
      <c r="L192" s="275"/>
      <c r="M192" s="276" t="s">
        <v>1</v>
      </c>
      <c r="N192" s="277" t="s">
        <v>44</v>
      </c>
      <c r="O192" s="90"/>
      <c r="P192" s="236">
        <f>O192*H192</f>
        <v>0</v>
      </c>
      <c r="Q192" s="236">
        <v>0.0011100000000000001</v>
      </c>
      <c r="R192" s="236">
        <f>Q192*H192</f>
        <v>0.01221</v>
      </c>
      <c r="S192" s="236">
        <v>0</v>
      </c>
      <c r="T192" s="23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8" t="s">
        <v>179</v>
      </c>
      <c r="AT192" s="238" t="s">
        <v>180</v>
      </c>
      <c r="AU192" s="238" t="s">
        <v>88</v>
      </c>
      <c r="AY192" s="16" t="s">
        <v>136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6" t="s">
        <v>86</v>
      </c>
      <c r="BK192" s="239">
        <f>ROUND(I192*H192,2)</f>
        <v>0</v>
      </c>
      <c r="BL192" s="16" t="s">
        <v>142</v>
      </c>
      <c r="BM192" s="238" t="s">
        <v>397</v>
      </c>
    </row>
    <row r="193" s="12" customFormat="1" ht="22.8" customHeight="1">
      <c r="A193" s="12"/>
      <c r="B193" s="210"/>
      <c r="C193" s="211"/>
      <c r="D193" s="212" t="s">
        <v>78</v>
      </c>
      <c r="E193" s="224" t="s">
        <v>282</v>
      </c>
      <c r="F193" s="224" t="s">
        <v>283</v>
      </c>
      <c r="G193" s="211"/>
      <c r="H193" s="211"/>
      <c r="I193" s="214"/>
      <c r="J193" s="225">
        <f>BK193</f>
        <v>0</v>
      </c>
      <c r="K193" s="211"/>
      <c r="L193" s="216"/>
      <c r="M193" s="217"/>
      <c r="N193" s="218"/>
      <c r="O193" s="218"/>
      <c r="P193" s="219">
        <f>SUM(P194:P195)</f>
        <v>0</v>
      </c>
      <c r="Q193" s="218"/>
      <c r="R193" s="219">
        <f>SUM(R194:R195)</f>
        <v>4.6107200000000006</v>
      </c>
      <c r="S193" s="218"/>
      <c r="T193" s="220">
        <f>SUM(T194:T195)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21" t="s">
        <v>86</v>
      </c>
      <c r="AT193" s="222" t="s">
        <v>78</v>
      </c>
      <c r="AU193" s="222" t="s">
        <v>86</v>
      </c>
      <c r="AY193" s="221" t="s">
        <v>136</v>
      </c>
      <c r="BK193" s="223">
        <f>SUM(BK194:BK195)</f>
        <v>0</v>
      </c>
    </row>
    <row r="194" s="2" customFormat="1" ht="24.15" customHeight="1">
      <c r="A194" s="37"/>
      <c r="B194" s="38"/>
      <c r="C194" s="226" t="s">
        <v>308</v>
      </c>
      <c r="D194" s="226" t="s">
        <v>138</v>
      </c>
      <c r="E194" s="227" t="s">
        <v>285</v>
      </c>
      <c r="F194" s="228" t="s">
        <v>286</v>
      </c>
      <c r="G194" s="229" t="s">
        <v>263</v>
      </c>
      <c r="H194" s="230">
        <v>8</v>
      </c>
      <c r="I194" s="231"/>
      <c r="J194" s="232">
        <f>ROUND(I194*H194,2)</f>
        <v>0</v>
      </c>
      <c r="K194" s="233"/>
      <c r="L194" s="43"/>
      <c r="M194" s="234" t="s">
        <v>1</v>
      </c>
      <c r="N194" s="235" t="s">
        <v>44</v>
      </c>
      <c r="O194" s="90"/>
      <c r="P194" s="236">
        <f>O194*H194</f>
        <v>0</v>
      </c>
      <c r="Q194" s="236">
        <v>0.42080000000000001</v>
      </c>
      <c r="R194" s="236">
        <f>Q194*H194</f>
        <v>3.3664000000000001</v>
      </c>
      <c r="S194" s="236">
        <v>0</v>
      </c>
      <c r="T194" s="23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8" t="s">
        <v>142</v>
      </c>
      <c r="AT194" s="238" t="s">
        <v>138</v>
      </c>
      <c r="AU194" s="238" t="s">
        <v>88</v>
      </c>
      <c r="AY194" s="16" t="s">
        <v>136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6" t="s">
        <v>86</v>
      </c>
      <c r="BK194" s="239">
        <f>ROUND(I194*H194,2)</f>
        <v>0</v>
      </c>
      <c r="BL194" s="16" t="s">
        <v>142</v>
      </c>
      <c r="BM194" s="238" t="s">
        <v>398</v>
      </c>
    </row>
    <row r="195" s="2" customFormat="1" ht="33" customHeight="1">
      <c r="A195" s="37"/>
      <c r="B195" s="38"/>
      <c r="C195" s="226" t="s">
        <v>312</v>
      </c>
      <c r="D195" s="226" t="s">
        <v>138</v>
      </c>
      <c r="E195" s="227" t="s">
        <v>289</v>
      </c>
      <c r="F195" s="228" t="s">
        <v>290</v>
      </c>
      <c r="G195" s="229" t="s">
        <v>263</v>
      </c>
      <c r="H195" s="230">
        <v>4</v>
      </c>
      <c r="I195" s="231"/>
      <c r="J195" s="232">
        <f>ROUND(I195*H195,2)</f>
        <v>0</v>
      </c>
      <c r="K195" s="233"/>
      <c r="L195" s="43"/>
      <c r="M195" s="234" t="s">
        <v>1</v>
      </c>
      <c r="N195" s="235" t="s">
        <v>44</v>
      </c>
      <c r="O195" s="90"/>
      <c r="P195" s="236">
        <f>O195*H195</f>
        <v>0</v>
      </c>
      <c r="Q195" s="236">
        <v>0.31108000000000002</v>
      </c>
      <c r="R195" s="236">
        <f>Q195*H195</f>
        <v>1.2443200000000001</v>
      </c>
      <c r="S195" s="236">
        <v>0</v>
      </c>
      <c r="T195" s="23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8" t="s">
        <v>142</v>
      </c>
      <c r="AT195" s="238" t="s">
        <v>138</v>
      </c>
      <c r="AU195" s="238" t="s">
        <v>88</v>
      </c>
      <c r="AY195" s="16" t="s">
        <v>136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6" t="s">
        <v>86</v>
      </c>
      <c r="BK195" s="239">
        <f>ROUND(I195*H195,2)</f>
        <v>0</v>
      </c>
      <c r="BL195" s="16" t="s">
        <v>142</v>
      </c>
      <c r="BM195" s="238" t="s">
        <v>399</v>
      </c>
    </row>
    <row r="196" s="12" customFormat="1" ht="22.8" customHeight="1">
      <c r="A196" s="12"/>
      <c r="B196" s="210"/>
      <c r="C196" s="211"/>
      <c r="D196" s="212" t="s">
        <v>78</v>
      </c>
      <c r="E196" s="224" t="s">
        <v>292</v>
      </c>
      <c r="F196" s="224" t="s">
        <v>293</v>
      </c>
      <c r="G196" s="211"/>
      <c r="H196" s="211"/>
      <c r="I196" s="214"/>
      <c r="J196" s="225">
        <f>BK196</f>
        <v>0</v>
      </c>
      <c r="K196" s="211"/>
      <c r="L196" s="216"/>
      <c r="M196" s="217"/>
      <c r="N196" s="218"/>
      <c r="O196" s="218"/>
      <c r="P196" s="219">
        <f>SUM(P197:P207)</f>
        <v>0</v>
      </c>
      <c r="Q196" s="218"/>
      <c r="R196" s="219">
        <f>SUM(R197:R207)</f>
        <v>0</v>
      </c>
      <c r="S196" s="218"/>
      <c r="T196" s="220">
        <f>SUM(T197:T207)</f>
        <v>16.180499999999999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21" t="s">
        <v>86</v>
      </c>
      <c r="AT196" s="222" t="s">
        <v>78</v>
      </c>
      <c r="AU196" s="222" t="s">
        <v>86</v>
      </c>
      <c r="AY196" s="221" t="s">
        <v>136</v>
      </c>
      <c r="BK196" s="223">
        <f>SUM(BK197:BK207)</f>
        <v>0</v>
      </c>
    </row>
    <row r="197" s="2" customFormat="1" ht="16.5" customHeight="1">
      <c r="A197" s="37"/>
      <c r="B197" s="38"/>
      <c r="C197" s="226" t="s">
        <v>321</v>
      </c>
      <c r="D197" s="226" t="s">
        <v>138</v>
      </c>
      <c r="E197" s="227" t="s">
        <v>400</v>
      </c>
      <c r="F197" s="228" t="s">
        <v>401</v>
      </c>
      <c r="G197" s="229" t="s">
        <v>153</v>
      </c>
      <c r="H197" s="230">
        <v>140.69999999999999</v>
      </c>
      <c r="I197" s="231"/>
      <c r="J197" s="232">
        <f>ROUND(I197*H197,2)</f>
        <v>0</v>
      </c>
      <c r="K197" s="233"/>
      <c r="L197" s="43"/>
      <c r="M197" s="234" t="s">
        <v>1</v>
      </c>
      <c r="N197" s="235" t="s">
        <v>44</v>
      </c>
      <c r="O197" s="90"/>
      <c r="P197" s="236">
        <f>O197*H197</f>
        <v>0</v>
      </c>
      <c r="Q197" s="236">
        <v>0</v>
      </c>
      <c r="R197" s="236">
        <f>Q197*H197</f>
        <v>0</v>
      </c>
      <c r="S197" s="236">
        <v>0.11500000000000001</v>
      </c>
      <c r="T197" s="237">
        <f>S197*H197</f>
        <v>16.180499999999999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8" t="s">
        <v>142</v>
      </c>
      <c r="AT197" s="238" t="s">
        <v>138</v>
      </c>
      <c r="AU197" s="238" t="s">
        <v>88</v>
      </c>
      <c r="AY197" s="16" t="s">
        <v>136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6" t="s">
        <v>86</v>
      </c>
      <c r="BK197" s="239">
        <f>ROUND(I197*H197,2)</f>
        <v>0</v>
      </c>
      <c r="BL197" s="16" t="s">
        <v>142</v>
      </c>
      <c r="BM197" s="238" t="s">
        <v>402</v>
      </c>
    </row>
    <row r="198" s="13" customFormat="1">
      <c r="A198" s="13"/>
      <c r="B198" s="240"/>
      <c r="C198" s="241"/>
      <c r="D198" s="242" t="s">
        <v>144</v>
      </c>
      <c r="E198" s="243" t="s">
        <v>1</v>
      </c>
      <c r="F198" s="244" t="s">
        <v>403</v>
      </c>
      <c r="G198" s="241"/>
      <c r="H198" s="245">
        <v>140.69999999999999</v>
      </c>
      <c r="I198" s="246"/>
      <c r="J198" s="241"/>
      <c r="K198" s="241"/>
      <c r="L198" s="247"/>
      <c r="M198" s="248"/>
      <c r="N198" s="249"/>
      <c r="O198" s="249"/>
      <c r="P198" s="249"/>
      <c r="Q198" s="249"/>
      <c r="R198" s="249"/>
      <c r="S198" s="249"/>
      <c r="T198" s="25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1" t="s">
        <v>144</v>
      </c>
      <c r="AU198" s="251" t="s">
        <v>88</v>
      </c>
      <c r="AV198" s="13" t="s">
        <v>88</v>
      </c>
      <c r="AW198" s="13" t="s">
        <v>34</v>
      </c>
      <c r="AX198" s="13" t="s">
        <v>86</v>
      </c>
      <c r="AY198" s="251" t="s">
        <v>136</v>
      </c>
    </row>
    <row r="199" s="2" customFormat="1" ht="21.75" customHeight="1">
      <c r="A199" s="37"/>
      <c r="B199" s="38"/>
      <c r="C199" s="226" t="s">
        <v>326</v>
      </c>
      <c r="D199" s="226" t="s">
        <v>138</v>
      </c>
      <c r="E199" s="227" t="s">
        <v>295</v>
      </c>
      <c r="F199" s="228" t="s">
        <v>296</v>
      </c>
      <c r="G199" s="229" t="s">
        <v>183</v>
      </c>
      <c r="H199" s="230">
        <v>148.75899999999999</v>
      </c>
      <c r="I199" s="231"/>
      <c r="J199" s="232">
        <f>ROUND(I199*H199,2)</f>
        <v>0</v>
      </c>
      <c r="K199" s="233"/>
      <c r="L199" s="43"/>
      <c r="M199" s="234" t="s">
        <v>1</v>
      </c>
      <c r="N199" s="235" t="s">
        <v>44</v>
      </c>
      <c r="O199" s="90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8" t="s">
        <v>142</v>
      </c>
      <c r="AT199" s="238" t="s">
        <v>138</v>
      </c>
      <c r="AU199" s="238" t="s">
        <v>88</v>
      </c>
      <c r="AY199" s="16" t="s">
        <v>136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6" t="s">
        <v>86</v>
      </c>
      <c r="BK199" s="239">
        <f>ROUND(I199*H199,2)</f>
        <v>0</v>
      </c>
      <c r="BL199" s="16" t="s">
        <v>142</v>
      </c>
      <c r="BM199" s="238" t="s">
        <v>404</v>
      </c>
    </row>
    <row r="200" s="2" customFormat="1">
      <c r="A200" s="37"/>
      <c r="B200" s="38"/>
      <c r="C200" s="39"/>
      <c r="D200" s="242" t="s">
        <v>176</v>
      </c>
      <c r="E200" s="39"/>
      <c r="F200" s="263" t="s">
        <v>298</v>
      </c>
      <c r="G200" s="39"/>
      <c r="H200" s="39"/>
      <c r="I200" s="264"/>
      <c r="J200" s="39"/>
      <c r="K200" s="39"/>
      <c r="L200" s="43"/>
      <c r="M200" s="265"/>
      <c r="N200" s="266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176</v>
      </c>
      <c r="AU200" s="16" t="s">
        <v>88</v>
      </c>
    </row>
    <row r="201" s="13" customFormat="1">
      <c r="A201" s="13"/>
      <c r="B201" s="240"/>
      <c r="C201" s="241"/>
      <c r="D201" s="242" t="s">
        <v>144</v>
      </c>
      <c r="E201" s="243" t="s">
        <v>1</v>
      </c>
      <c r="F201" s="244" t="s">
        <v>405</v>
      </c>
      <c r="G201" s="241"/>
      <c r="H201" s="245">
        <v>148.75899999999999</v>
      </c>
      <c r="I201" s="246"/>
      <c r="J201" s="241"/>
      <c r="K201" s="241"/>
      <c r="L201" s="247"/>
      <c r="M201" s="248"/>
      <c r="N201" s="249"/>
      <c r="O201" s="249"/>
      <c r="P201" s="249"/>
      <c r="Q201" s="249"/>
      <c r="R201" s="249"/>
      <c r="S201" s="249"/>
      <c r="T201" s="25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1" t="s">
        <v>144</v>
      </c>
      <c r="AU201" s="251" t="s">
        <v>88</v>
      </c>
      <c r="AV201" s="13" t="s">
        <v>88</v>
      </c>
      <c r="AW201" s="13" t="s">
        <v>34</v>
      </c>
      <c r="AX201" s="13" t="s">
        <v>86</v>
      </c>
      <c r="AY201" s="251" t="s">
        <v>136</v>
      </c>
    </row>
    <row r="202" s="2" customFormat="1" ht="24.15" customHeight="1">
      <c r="A202" s="37"/>
      <c r="B202" s="38"/>
      <c r="C202" s="226" t="s">
        <v>406</v>
      </c>
      <c r="D202" s="226" t="s">
        <v>138</v>
      </c>
      <c r="E202" s="227" t="s">
        <v>300</v>
      </c>
      <c r="F202" s="228" t="s">
        <v>301</v>
      </c>
      <c r="G202" s="229" t="s">
        <v>183</v>
      </c>
      <c r="H202" s="230">
        <v>420.56999999999999</v>
      </c>
      <c r="I202" s="231"/>
      <c r="J202" s="232">
        <f>ROUND(I202*H202,2)</f>
        <v>0</v>
      </c>
      <c r="K202" s="233"/>
      <c r="L202" s="43"/>
      <c r="M202" s="234" t="s">
        <v>1</v>
      </c>
      <c r="N202" s="235" t="s">
        <v>44</v>
      </c>
      <c r="O202" s="90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8" t="s">
        <v>142</v>
      </c>
      <c r="AT202" s="238" t="s">
        <v>138</v>
      </c>
      <c r="AU202" s="238" t="s">
        <v>88</v>
      </c>
      <c r="AY202" s="16" t="s">
        <v>136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6" t="s">
        <v>86</v>
      </c>
      <c r="BK202" s="239">
        <f>ROUND(I202*H202,2)</f>
        <v>0</v>
      </c>
      <c r="BL202" s="16" t="s">
        <v>142</v>
      </c>
      <c r="BM202" s="238" t="s">
        <v>407</v>
      </c>
    </row>
    <row r="203" s="13" customFormat="1">
      <c r="A203" s="13"/>
      <c r="B203" s="240"/>
      <c r="C203" s="241"/>
      <c r="D203" s="242" t="s">
        <v>144</v>
      </c>
      <c r="E203" s="241"/>
      <c r="F203" s="244" t="s">
        <v>408</v>
      </c>
      <c r="G203" s="241"/>
      <c r="H203" s="245">
        <v>420.56999999999999</v>
      </c>
      <c r="I203" s="246"/>
      <c r="J203" s="241"/>
      <c r="K203" s="241"/>
      <c r="L203" s="247"/>
      <c r="M203" s="248"/>
      <c r="N203" s="249"/>
      <c r="O203" s="249"/>
      <c r="P203" s="249"/>
      <c r="Q203" s="249"/>
      <c r="R203" s="249"/>
      <c r="S203" s="249"/>
      <c r="T203" s="25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1" t="s">
        <v>144</v>
      </c>
      <c r="AU203" s="251" t="s">
        <v>88</v>
      </c>
      <c r="AV203" s="13" t="s">
        <v>88</v>
      </c>
      <c r="AW203" s="13" t="s">
        <v>4</v>
      </c>
      <c r="AX203" s="13" t="s">
        <v>86</v>
      </c>
      <c r="AY203" s="251" t="s">
        <v>136</v>
      </c>
    </row>
    <row r="204" s="2" customFormat="1" ht="24.15" customHeight="1">
      <c r="A204" s="37"/>
      <c r="B204" s="38"/>
      <c r="C204" s="226" t="s">
        <v>409</v>
      </c>
      <c r="D204" s="226" t="s">
        <v>138</v>
      </c>
      <c r="E204" s="227" t="s">
        <v>305</v>
      </c>
      <c r="F204" s="228" t="s">
        <v>306</v>
      </c>
      <c r="G204" s="229" t="s">
        <v>183</v>
      </c>
      <c r="H204" s="230">
        <v>140.19</v>
      </c>
      <c r="I204" s="231"/>
      <c r="J204" s="232">
        <f>ROUND(I204*H204,2)</f>
        <v>0</v>
      </c>
      <c r="K204" s="233"/>
      <c r="L204" s="43"/>
      <c r="M204" s="234" t="s">
        <v>1</v>
      </c>
      <c r="N204" s="235" t="s">
        <v>44</v>
      </c>
      <c r="O204" s="90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8" t="s">
        <v>142</v>
      </c>
      <c r="AT204" s="238" t="s">
        <v>138</v>
      </c>
      <c r="AU204" s="238" t="s">
        <v>88</v>
      </c>
      <c r="AY204" s="16" t="s">
        <v>136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6" t="s">
        <v>86</v>
      </c>
      <c r="BK204" s="239">
        <f>ROUND(I204*H204,2)</f>
        <v>0</v>
      </c>
      <c r="BL204" s="16" t="s">
        <v>142</v>
      </c>
      <c r="BM204" s="238" t="s">
        <v>410</v>
      </c>
    </row>
    <row r="205" s="2" customFormat="1" ht="37.8" customHeight="1">
      <c r="A205" s="37"/>
      <c r="B205" s="38"/>
      <c r="C205" s="226" t="s">
        <v>411</v>
      </c>
      <c r="D205" s="226" t="s">
        <v>138</v>
      </c>
      <c r="E205" s="227" t="s">
        <v>309</v>
      </c>
      <c r="F205" s="228" t="s">
        <v>310</v>
      </c>
      <c r="G205" s="229" t="s">
        <v>183</v>
      </c>
      <c r="H205" s="230">
        <v>140.19</v>
      </c>
      <c r="I205" s="231"/>
      <c r="J205" s="232">
        <f>ROUND(I205*H205,2)</f>
        <v>0</v>
      </c>
      <c r="K205" s="233"/>
      <c r="L205" s="43"/>
      <c r="M205" s="234" t="s">
        <v>1</v>
      </c>
      <c r="N205" s="235" t="s">
        <v>44</v>
      </c>
      <c r="O205" s="90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8" t="s">
        <v>142</v>
      </c>
      <c r="AT205" s="238" t="s">
        <v>138</v>
      </c>
      <c r="AU205" s="238" t="s">
        <v>88</v>
      </c>
      <c r="AY205" s="16" t="s">
        <v>136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6" t="s">
        <v>86</v>
      </c>
      <c r="BK205" s="239">
        <f>ROUND(I205*H205,2)</f>
        <v>0</v>
      </c>
      <c r="BL205" s="16" t="s">
        <v>142</v>
      </c>
      <c r="BM205" s="238" t="s">
        <v>412</v>
      </c>
    </row>
    <row r="206" s="2" customFormat="1" ht="44.25" customHeight="1">
      <c r="A206" s="37"/>
      <c r="B206" s="38"/>
      <c r="C206" s="226" t="s">
        <v>413</v>
      </c>
      <c r="D206" s="226" t="s">
        <v>138</v>
      </c>
      <c r="E206" s="227" t="s">
        <v>313</v>
      </c>
      <c r="F206" s="228" t="s">
        <v>314</v>
      </c>
      <c r="G206" s="229" t="s">
        <v>183</v>
      </c>
      <c r="H206" s="230">
        <v>102.368</v>
      </c>
      <c r="I206" s="231"/>
      <c r="J206" s="232">
        <f>ROUND(I206*H206,2)</f>
        <v>0</v>
      </c>
      <c r="K206" s="233"/>
      <c r="L206" s="43"/>
      <c r="M206" s="234" t="s">
        <v>1</v>
      </c>
      <c r="N206" s="235" t="s">
        <v>44</v>
      </c>
      <c r="O206" s="90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8" t="s">
        <v>142</v>
      </c>
      <c r="AT206" s="238" t="s">
        <v>138</v>
      </c>
      <c r="AU206" s="238" t="s">
        <v>88</v>
      </c>
      <c r="AY206" s="16" t="s">
        <v>136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6" t="s">
        <v>86</v>
      </c>
      <c r="BK206" s="239">
        <f>ROUND(I206*H206,2)</f>
        <v>0</v>
      </c>
      <c r="BL206" s="16" t="s">
        <v>142</v>
      </c>
      <c r="BM206" s="238" t="s">
        <v>414</v>
      </c>
    </row>
    <row r="207" s="13" customFormat="1">
      <c r="A207" s="13"/>
      <c r="B207" s="240"/>
      <c r="C207" s="241"/>
      <c r="D207" s="242" t="s">
        <v>144</v>
      </c>
      <c r="E207" s="243" t="s">
        <v>1</v>
      </c>
      <c r="F207" s="244" t="s">
        <v>415</v>
      </c>
      <c r="G207" s="241"/>
      <c r="H207" s="245">
        <v>102.368</v>
      </c>
      <c r="I207" s="246"/>
      <c r="J207" s="241"/>
      <c r="K207" s="241"/>
      <c r="L207" s="247"/>
      <c r="M207" s="248"/>
      <c r="N207" s="249"/>
      <c r="O207" s="249"/>
      <c r="P207" s="249"/>
      <c r="Q207" s="249"/>
      <c r="R207" s="249"/>
      <c r="S207" s="249"/>
      <c r="T207" s="25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1" t="s">
        <v>144</v>
      </c>
      <c r="AU207" s="251" t="s">
        <v>88</v>
      </c>
      <c r="AV207" s="13" t="s">
        <v>88</v>
      </c>
      <c r="AW207" s="13" t="s">
        <v>34</v>
      </c>
      <c r="AX207" s="13" t="s">
        <v>86</v>
      </c>
      <c r="AY207" s="251" t="s">
        <v>136</v>
      </c>
    </row>
    <row r="208" s="12" customFormat="1" ht="25.92" customHeight="1">
      <c r="A208" s="12"/>
      <c r="B208" s="210"/>
      <c r="C208" s="211"/>
      <c r="D208" s="212" t="s">
        <v>78</v>
      </c>
      <c r="E208" s="213" t="s">
        <v>317</v>
      </c>
      <c r="F208" s="213" t="s">
        <v>318</v>
      </c>
      <c r="G208" s="211"/>
      <c r="H208" s="211"/>
      <c r="I208" s="214"/>
      <c r="J208" s="215">
        <f>BK208</f>
        <v>0</v>
      </c>
      <c r="K208" s="211"/>
      <c r="L208" s="216"/>
      <c r="M208" s="217"/>
      <c r="N208" s="218"/>
      <c r="O208" s="218"/>
      <c r="P208" s="219">
        <f>P209</f>
        <v>0</v>
      </c>
      <c r="Q208" s="218"/>
      <c r="R208" s="219">
        <f>R209</f>
        <v>0.027713000000000002</v>
      </c>
      <c r="S208" s="218"/>
      <c r="T208" s="220">
        <f>T209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21" t="s">
        <v>88</v>
      </c>
      <c r="AT208" s="222" t="s">
        <v>78</v>
      </c>
      <c r="AU208" s="222" t="s">
        <v>79</v>
      </c>
      <c r="AY208" s="221" t="s">
        <v>136</v>
      </c>
      <c r="BK208" s="223">
        <f>BK209</f>
        <v>0</v>
      </c>
    </row>
    <row r="209" s="12" customFormat="1" ht="22.8" customHeight="1">
      <c r="A209" s="12"/>
      <c r="B209" s="210"/>
      <c r="C209" s="211"/>
      <c r="D209" s="212" t="s">
        <v>78</v>
      </c>
      <c r="E209" s="224" t="s">
        <v>319</v>
      </c>
      <c r="F209" s="224" t="s">
        <v>320</v>
      </c>
      <c r="G209" s="211"/>
      <c r="H209" s="211"/>
      <c r="I209" s="214"/>
      <c r="J209" s="225">
        <f>BK209</f>
        <v>0</v>
      </c>
      <c r="K209" s="211"/>
      <c r="L209" s="216"/>
      <c r="M209" s="217"/>
      <c r="N209" s="218"/>
      <c r="O209" s="218"/>
      <c r="P209" s="219">
        <f>SUM(P210:P213)</f>
        <v>0</v>
      </c>
      <c r="Q209" s="218"/>
      <c r="R209" s="219">
        <f>SUM(R210:R213)</f>
        <v>0.027713000000000002</v>
      </c>
      <c r="S209" s="218"/>
      <c r="T209" s="220">
        <f>SUM(T210:T213)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21" t="s">
        <v>88</v>
      </c>
      <c r="AT209" s="222" t="s">
        <v>78</v>
      </c>
      <c r="AU209" s="222" t="s">
        <v>86</v>
      </c>
      <c r="AY209" s="221" t="s">
        <v>136</v>
      </c>
      <c r="BK209" s="223">
        <f>SUM(BK210:BK213)</f>
        <v>0</v>
      </c>
    </row>
    <row r="210" s="2" customFormat="1" ht="24.15" customHeight="1">
      <c r="A210" s="37"/>
      <c r="B210" s="38"/>
      <c r="C210" s="226" t="s">
        <v>416</v>
      </c>
      <c r="D210" s="226" t="s">
        <v>138</v>
      </c>
      <c r="E210" s="227" t="s">
        <v>322</v>
      </c>
      <c r="F210" s="228" t="s">
        <v>323</v>
      </c>
      <c r="G210" s="229" t="s">
        <v>141</v>
      </c>
      <c r="H210" s="230">
        <v>74.900000000000006</v>
      </c>
      <c r="I210" s="231"/>
      <c r="J210" s="232">
        <f>ROUND(I210*H210,2)</f>
        <v>0</v>
      </c>
      <c r="K210" s="233"/>
      <c r="L210" s="43"/>
      <c r="M210" s="234" t="s">
        <v>1</v>
      </c>
      <c r="N210" s="235" t="s">
        <v>44</v>
      </c>
      <c r="O210" s="90"/>
      <c r="P210" s="236">
        <f>O210*H210</f>
        <v>0</v>
      </c>
      <c r="Q210" s="236">
        <v>4.0000000000000003E-05</v>
      </c>
      <c r="R210" s="236">
        <f>Q210*H210</f>
        <v>0.0029960000000000004</v>
      </c>
      <c r="S210" s="236">
        <v>0</v>
      </c>
      <c r="T210" s="23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8" t="s">
        <v>223</v>
      </c>
      <c r="AT210" s="238" t="s">
        <v>138</v>
      </c>
      <c r="AU210" s="238" t="s">
        <v>88</v>
      </c>
      <c r="AY210" s="16" t="s">
        <v>136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6" t="s">
        <v>86</v>
      </c>
      <c r="BK210" s="239">
        <f>ROUND(I210*H210,2)</f>
        <v>0</v>
      </c>
      <c r="BL210" s="16" t="s">
        <v>223</v>
      </c>
      <c r="BM210" s="238" t="s">
        <v>417</v>
      </c>
    </row>
    <row r="211" s="13" customFormat="1">
      <c r="A211" s="13"/>
      <c r="B211" s="240"/>
      <c r="C211" s="241"/>
      <c r="D211" s="242" t="s">
        <v>144</v>
      </c>
      <c r="E211" s="243" t="s">
        <v>1</v>
      </c>
      <c r="F211" s="244" t="s">
        <v>418</v>
      </c>
      <c r="G211" s="241"/>
      <c r="H211" s="245">
        <v>74.900000000000006</v>
      </c>
      <c r="I211" s="246"/>
      <c r="J211" s="241"/>
      <c r="K211" s="241"/>
      <c r="L211" s="247"/>
      <c r="M211" s="248"/>
      <c r="N211" s="249"/>
      <c r="O211" s="249"/>
      <c r="P211" s="249"/>
      <c r="Q211" s="249"/>
      <c r="R211" s="249"/>
      <c r="S211" s="249"/>
      <c r="T211" s="25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1" t="s">
        <v>144</v>
      </c>
      <c r="AU211" s="251" t="s">
        <v>88</v>
      </c>
      <c r="AV211" s="13" t="s">
        <v>88</v>
      </c>
      <c r="AW211" s="13" t="s">
        <v>34</v>
      </c>
      <c r="AX211" s="13" t="s">
        <v>86</v>
      </c>
      <c r="AY211" s="251" t="s">
        <v>136</v>
      </c>
    </row>
    <row r="212" s="2" customFormat="1" ht="24.15" customHeight="1">
      <c r="A212" s="37"/>
      <c r="B212" s="38"/>
      <c r="C212" s="267" t="s">
        <v>419</v>
      </c>
      <c r="D212" s="267" t="s">
        <v>180</v>
      </c>
      <c r="E212" s="268" t="s">
        <v>327</v>
      </c>
      <c r="F212" s="269" t="s">
        <v>328</v>
      </c>
      <c r="G212" s="270" t="s">
        <v>141</v>
      </c>
      <c r="H212" s="271">
        <v>82.390000000000001</v>
      </c>
      <c r="I212" s="272"/>
      <c r="J212" s="273">
        <f>ROUND(I212*H212,2)</f>
        <v>0</v>
      </c>
      <c r="K212" s="274"/>
      <c r="L212" s="275"/>
      <c r="M212" s="276" t="s">
        <v>1</v>
      </c>
      <c r="N212" s="277" t="s">
        <v>44</v>
      </c>
      <c r="O212" s="90"/>
      <c r="P212" s="236">
        <f>O212*H212</f>
        <v>0</v>
      </c>
      <c r="Q212" s="236">
        <v>0.00029999999999999997</v>
      </c>
      <c r="R212" s="236">
        <f>Q212*H212</f>
        <v>0.024716999999999999</v>
      </c>
      <c r="S212" s="236">
        <v>0</v>
      </c>
      <c r="T212" s="23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8" t="s">
        <v>299</v>
      </c>
      <c r="AT212" s="238" t="s">
        <v>180</v>
      </c>
      <c r="AU212" s="238" t="s">
        <v>88</v>
      </c>
      <c r="AY212" s="16" t="s">
        <v>136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6" t="s">
        <v>86</v>
      </c>
      <c r="BK212" s="239">
        <f>ROUND(I212*H212,2)</f>
        <v>0</v>
      </c>
      <c r="BL212" s="16" t="s">
        <v>223</v>
      </c>
      <c r="BM212" s="238" t="s">
        <v>420</v>
      </c>
    </row>
    <row r="213" s="13" customFormat="1">
      <c r="A213" s="13"/>
      <c r="B213" s="240"/>
      <c r="C213" s="241"/>
      <c r="D213" s="242" t="s">
        <v>144</v>
      </c>
      <c r="E213" s="241"/>
      <c r="F213" s="244" t="s">
        <v>421</v>
      </c>
      <c r="G213" s="241"/>
      <c r="H213" s="245">
        <v>82.390000000000001</v>
      </c>
      <c r="I213" s="246"/>
      <c r="J213" s="241"/>
      <c r="K213" s="241"/>
      <c r="L213" s="247"/>
      <c r="M213" s="278"/>
      <c r="N213" s="279"/>
      <c r="O213" s="279"/>
      <c r="P213" s="279"/>
      <c r="Q213" s="279"/>
      <c r="R213" s="279"/>
      <c r="S213" s="279"/>
      <c r="T213" s="28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1" t="s">
        <v>144</v>
      </c>
      <c r="AU213" s="251" t="s">
        <v>88</v>
      </c>
      <c r="AV213" s="13" t="s">
        <v>88</v>
      </c>
      <c r="AW213" s="13" t="s">
        <v>4</v>
      </c>
      <c r="AX213" s="13" t="s">
        <v>86</v>
      </c>
      <c r="AY213" s="251" t="s">
        <v>136</v>
      </c>
    </row>
    <row r="214" s="2" customFormat="1" ht="6.96" customHeight="1">
      <c r="A214" s="37"/>
      <c r="B214" s="65"/>
      <c r="C214" s="66"/>
      <c r="D214" s="66"/>
      <c r="E214" s="66"/>
      <c r="F214" s="66"/>
      <c r="G214" s="66"/>
      <c r="H214" s="66"/>
      <c r="I214" s="66"/>
      <c r="J214" s="66"/>
      <c r="K214" s="66"/>
      <c r="L214" s="43"/>
      <c r="M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</row>
  </sheetData>
  <sheetProtection sheet="1" autoFilter="0" formatColumns="0" formatRows="0" objects="1" scenarios="1" spinCount="100000" saltValue="UEq8KG1QulTlmtrzTHNFwtEqGw/R71KNXRk3GTD3pwx95wxndgWF/OTg598uy+r6k+ApaO8lDBZIpC8vM1L6EQ==" hashValue="w9Lp5jecNLuPEJKhKmZ+wZ7KHciD7EjIkzKAOnHlL0yJexsksQ4NPDbpV7GFtCMJ6KeuibfUYNFHAltxT8haTg==" algorithmName="SHA-512" password="CC35"/>
  <autoFilter ref="C128:K21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99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88</v>
      </c>
    </row>
    <row r="4" s="1" customFormat="1" ht="24.96" customHeight="1">
      <c r="B4" s="19"/>
      <c r="D4" s="147" t="s">
        <v>103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chodníků ul. Kosmákova a ul. Příčná</v>
      </c>
      <c r="F7" s="149"/>
      <c r="G7" s="149"/>
      <c r="H7" s="149"/>
      <c r="L7" s="19"/>
    </row>
    <row r="8" s="2" customFormat="1" ht="12" customHeight="1">
      <c r="A8" s="37"/>
      <c r="B8" s="43"/>
      <c r="C8" s="37"/>
      <c r="D8" s="149" t="s">
        <v>104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51" t="s">
        <v>422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9" t="s">
        <v>18</v>
      </c>
      <c r="E11" s="37"/>
      <c r="F11" s="140" t="s">
        <v>1</v>
      </c>
      <c r="G11" s="37"/>
      <c r="H11" s="37"/>
      <c r="I11" s="149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9" t="s">
        <v>20</v>
      </c>
      <c r="E12" s="37"/>
      <c r="F12" s="140" t="s">
        <v>21</v>
      </c>
      <c r="G12" s="37"/>
      <c r="H12" s="37"/>
      <c r="I12" s="149" t="s">
        <v>22</v>
      </c>
      <c r="J12" s="152" t="str">
        <f>'Rekapitulace stavby'!AN8</f>
        <v>21. 11. 2024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24</v>
      </c>
      <c r="E14" s="37"/>
      <c r="F14" s="37"/>
      <c r="G14" s="37"/>
      <c r="H14" s="37"/>
      <c r="I14" s="149" t="s">
        <v>25</v>
      </c>
      <c r="J14" s="140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">
        <v>27</v>
      </c>
      <c r="F15" s="37"/>
      <c r="G15" s="37"/>
      <c r="H15" s="37"/>
      <c r="I15" s="149" t="s">
        <v>28</v>
      </c>
      <c r="J15" s="140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9" t="s">
        <v>30</v>
      </c>
      <c r="E17" s="37"/>
      <c r="F17" s="37"/>
      <c r="G17" s="37"/>
      <c r="H17" s="37"/>
      <c r="I17" s="14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9" t="s">
        <v>32</v>
      </c>
      <c r="E20" s="37"/>
      <c r="F20" s="37"/>
      <c r="G20" s="37"/>
      <c r="H20" s="37"/>
      <c r="I20" s="149" t="s">
        <v>25</v>
      </c>
      <c r="J20" s="140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tr">
        <f>IF('Rekapitulace stavby'!E17="","",'Rekapitulace stavby'!E17)</f>
        <v xml:space="preserve"> </v>
      </c>
      <c r="F21" s="37"/>
      <c r="G21" s="37"/>
      <c r="H21" s="37"/>
      <c r="I21" s="149" t="s">
        <v>28</v>
      </c>
      <c r="J21" s="140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9" t="s">
        <v>35</v>
      </c>
      <c r="E23" s="37"/>
      <c r="F23" s="37"/>
      <c r="G23" s="37"/>
      <c r="H23" s="37"/>
      <c r="I23" s="149" t="s">
        <v>25</v>
      </c>
      <c r="J23" s="140" t="s">
        <v>36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">
        <v>37</v>
      </c>
      <c r="F24" s="37"/>
      <c r="G24" s="37"/>
      <c r="H24" s="37"/>
      <c r="I24" s="149" t="s">
        <v>28</v>
      </c>
      <c r="J24" s="140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9" t="s">
        <v>38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8" t="s">
        <v>39</v>
      </c>
      <c r="E30" s="37"/>
      <c r="F30" s="37"/>
      <c r="G30" s="37"/>
      <c r="H30" s="37"/>
      <c r="I30" s="37"/>
      <c r="J30" s="159">
        <f>ROUND(J127,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60" t="s">
        <v>41</v>
      </c>
      <c r="G32" s="37"/>
      <c r="H32" s="37"/>
      <c r="I32" s="160" t="s">
        <v>40</v>
      </c>
      <c r="J32" s="160" t="s">
        <v>42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1" t="s">
        <v>43</v>
      </c>
      <c r="E33" s="149" t="s">
        <v>44</v>
      </c>
      <c r="F33" s="162">
        <f>ROUND((SUM(BE127:BE200)),  2)</f>
        <v>0</v>
      </c>
      <c r="G33" s="37"/>
      <c r="H33" s="37"/>
      <c r="I33" s="163">
        <v>0.20999999999999999</v>
      </c>
      <c r="J33" s="162">
        <f>ROUND(((SUM(BE127:BE200))*I33),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9" t="s">
        <v>45</v>
      </c>
      <c r="F34" s="162">
        <f>ROUND((SUM(BF127:BF200)),  2)</f>
        <v>0</v>
      </c>
      <c r="G34" s="37"/>
      <c r="H34" s="37"/>
      <c r="I34" s="163">
        <v>0.12</v>
      </c>
      <c r="J34" s="162">
        <f>ROUND(((SUM(BF127:BF200))*I34),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46</v>
      </c>
      <c r="F35" s="162">
        <f>ROUND((SUM(BG127:BG200)),  2)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47</v>
      </c>
      <c r="F36" s="162">
        <f>ROUND((SUM(BH127:BH200)),  2)</f>
        <v>0</v>
      </c>
      <c r="G36" s="37"/>
      <c r="H36" s="37"/>
      <c r="I36" s="163">
        <v>0.12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48</v>
      </c>
      <c r="F37" s="162">
        <f>ROUND((SUM(BI127:BI200)),  2)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4"/>
      <c r="D39" s="165" t="s">
        <v>49</v>
      </c>
      <c r="E39" s="166"/>
      <c r="F39" s="166"/>
      <c r="G39" s="167" t="s">
        <v>50</v>
      </c>
      <c r="H39" s="168" t="s">
        <v>51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52</v>
      </c>
      <c r="E50" s="172"/>
      <c r="F50" s="172"/>
      <c r="G50" s="171" t="s">
        <v>53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54</v>
      </c>
      <c r="E61" s="174"/>
      <c r="F61" s="175" t="s">
        <v>55</v>
      </c>
      <c r="G61" s="173" t="s">
        <v>54</v>
      </c>
      <c r="H61" s="174"/>
      <c r="I61" s="174"/>
      <c r="J61" s="176" t="s">
        <v>55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56</v>
      </c>
      <c r="E65" s="177"/>
      <c r="F65" s="177"/>
      <c r="G65" s="171" t="s">
        <v>57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54</v>
      </c>
      <c r="E76" s="174"/>
      <c r="F76" s="175" t="s">
        <v>55</v>
      </c>
      <c r="G76" s="173" t="s">
        <v>54</v>
      </c>
      <c r="H76" s="174"/>
      <c r="I76" s="174"/>
      <c r="J76" s="176" t="s">
        <v>55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chodníků ul. Kosmákova a ul. Příčná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IO.02 - Chodník ul. Příčná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Šternberk</v>
      </c>
      <c r="G89" s="39"/>
      <c r="H89" s="39"/>
      <c r="I89" s="31" t="s">
        <v>22</v>
      </c>
      <c r="J89" s="78" t="str">
        <f>IF(J12="","",J12)</f>
        <v>21. 11. 2024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Šternberk</v>
      </c>
      <c r="G91" s="39"/>
      <c r="H91" s="39"/>
      <c r="I91" s="31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>Petr Nikl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109</v>
      </c>
      <c r="D94" s="184"/>
      <c r="E94" s="184"/>
      <c r="F94" s="184"/>
      <c r="G94" s="184"/>
      <c r="H94" s="184"/>
      <c r="I94" s="184"/>
      <c r="J94" s="185" t="s">
        <v>110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111</v>
      </c>
      <c r="D96" s="39"/>
      <c r="E96" s="39"/>
      <c r="F96" s="39"/>
      <c r="G96" s="39"/>
      <c r="H96" s="39"/>
      <c r="I96" s="39"/>
      <c r="J96" s="109">
        <f>J127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112</v>
      </c>
    </row>
    <row r="97" s="9" customFormat="1" ht="24.96" customHeight="1">
      <c r="A97" s="9"/>
      <c r="B97" s="187"/>
      <c r="C97" s="188"/>
      <c r="D97" s="189" t="s">
        <v>113</v>
      </c>
      <c r="E97" s="190"/>
      <c r="F97" s="190"/>
      <c r="G97" s="190"/>
      <c r="H97" s="190"/>
      <c r="I97" s="190"/>
      <c r="J97" s="191">
        <f>J128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32"/>
      <c r="D98" s="194" t="s">
        <v>114</v>
      </c>
      <c r="E98" s="195"/>
      <c r="F98" s="195"/>
      <c r="G98" s="195"/>
      <c r="H98" s="195"/>
      <c r="I98" s="195"/>
      <c r="J98" s="196">
        <f>J129</f>
        <v>0</v>
      </c>
      <c r="K98" s="132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3"/>
      <c r="C99" s="132"/>
      <c r="D99" s="194" t="s">
        <v>115</v>
      </c>
      <c r="E99" s="195"/>
      <c r="F99" s="195"/>
      <c r="G99" s="195"/>
      <c r="H99" s="195"/>
      <c r="I99" s="195"/>
      <c r="J99" s="196">
        <f>J136</f>
        <v>0</v>
      </c>
      <c r="K99" s="132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3"/>
      <c r="C100" s="132"/>
      <c r="D100" s="194" t="s">
        <v>332</v>
      </c>
      <c r="E100" s="195"/>
      <c r="F100" s="195"/>
      <c r="G100" s="195"/>
      <c r="H100" s="195"/>
      <c r="I100" s="195"/>
      <c r="J100" s="196">
        <f>J139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116</v>
      </c>
      <c r="E101" s="195"/>
      <c r="F101" s="195"/>
      <c r="G101" s="195"/>
      <c r="H101" s="195"/>
      <c r="I101" s="195"/>
      <c r="J101" s="196">
        <f>J155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117</v>
      </c>
      <c r="E102" s="195"/>
      <c r="F102" s="195"/>
      <c r="G102" s="195"/>
      <c r="H102" s="195"/>
      <c r="I102" s="195"/>
      <c r="J102" s="196">
        <f>J160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423</v>
      </c>
      <c r="E103" s="195"/>
      <c r="F103" s="195"/>
      <c r="G103" s="195"/>
      <c r="H103" s="195"/>
      <c r="I103" s="195"/>
      <c r="J103" s="196">
        <f>J163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118</v>
      </c>
      <c r="E104" s="195"/>
      <c r="F104" s="195"/>
      <c r="G104" s="195"/>
      <c r="H104" s="195"/>
      <c r="I104" s="195"/>
      <c r="J104" s="196">
        <f>J168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7"/>
      <c r="C105" s="188"/>
      <c r="D105" s="189" t="s">
        <v>119</v>
      </c>
      <c r="E105" s="190"/>
      <c r="F105" s="190"/>
      <c r="G105" s="190"/>
      <c r="H105" s="190"/>
      <c r="I105" s="190"/>
      <c r="J105" s="191">
        <f>J176</f>
        <v>0</v>
      </c>
      <c r="K105" s="188"/>
      <c r="L105" s="19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3"/>
      <c r="C106" s="132"/>
      <c r="D106" s="194" t="s">
        <v>120</v>
      </c>
      <c r="E106" s="195"/>
      <c r="F106" s="195"/>
      <c r="G106" s="195"/>
      <c r="H106" s="195"/>
      <c r="I106" s="195"/>
      <c r="J106" s="196">
        <f>J177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7"/>
      <c r="C107" s="188"/>
      <c r="D107" s="189" t="s">
        <v>424</v>
      </c>
      <c r="E107" s="190"/>
      <c r="F107" s="190"/>
      <c r="G107" s="190"/>
      <c r="H107" s="190"/>
      <c r="I107" s="190"/>
      <c r="J107" s="191">
        <f>J182</f>
        <v>0</v>
      </c>
      <c r="K107" s="188"/>
      <c r="L107" s="192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121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182" t="str">
        <f>E7</f>
        <v>Oprava chodníků ul. Kosmákova a ul. Příčná</v>
      </c>
      <c r="F117" s="31"/>
      <c r="G117" s="31"/>
      <c r="H117" s="31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104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5" t="str">
        <f>E9</f>
        <v>IO.02 - Chodník ul. Příčná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9"/>
      <c r="E121" s="39"/>
      <c r="F121" s="26" t="str">
        <f>F12</f>
        <v>Šternberk</v>
      </c>
      <c r="G121" s="39"/>
      <c r="H121" s="39"/>
      <c r="I121" s="31" t="s">
        <v>22</v>
      </c>
      <c r="J121" s="78" t="str">
        <f>IF(J12="","",J12)</f>
        <v>21. 11. 2024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24</v>
      </c>
      <c r="D123" s="39"/>
      <c r="E123" s="39"/>
      <c r="F123" s="26" t="str">
        <f>E15</f>
        <v>Město Šternberk</v>
      </c>
      <c r="G123" s="39"/>
      <c r="H123" s="39"/>
      <c r="I123" s="31" t="s">
        <v>32</v>
      </c>
      <c r="J123" s="35" t="str">
        <f>E21</f>
        <v xml:space="preserve"> 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30</v>
      </c>
      <c r="D124" s="39"/>
      <c r="E124" s="39"/>
      <c r="F124" s="26" t="str">
        <f>IF(E18="","",E18)</f>
        <v>Vyplň údaj</v>
      </c>
      <c r="G124" s="39"/>
      <c r="H124" s="39"/>
      <c r="I124" s="31" t="s">
        <v>35</v>
      </c>
      <c r="J124" s="35" t="str">
        <f>E24</f>
        <v>Petr Nikl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98"/>
      <c r="B126" s="199"/>
      <c r="C126" s="200" t="s">
        <v>122</v>
      </c>
      <c r="D126" s="201" t="s">
        <v>64</v>
      </c>
      <c r="E126" s="201" t="s">
        <v>60</v>
      </c>
      <c r="F126" s="201" t="s">
        <v>61</v>
      </c>
      <c r="G126" s="201" t="s">
        <v>123</v>
      </c>
      <c r="H126" s="201" t="s">
        <v>124</v>
      </c>
      <c r="I126" s="201" t="s">
        <v>125</v>
      </c>
      <c r="J126" s="202" t="s">
        <v>110</v>
      </c>
      <c r="K126" s="203" t="s">
        <v>126</v>
      </c>
      <c r="L126" s="204"/>
      <c r="M126" s="99" t="s">
        <v>1</v>
      </c>
      <c r="N126" s="100" t="s">
        <v>43</v>
      </c>
      <c r="O126" s="100" t="s">
        <v>127</v>
      </c>
      <c r="P126" s="100" t="s">
        <v>128</v>
      </c>
      <c r="Q126" s="100" t="s">
        <v>129</v>
      </c>
      <c r="R126" s="100" t="s">
        <v>130</v>
      </c>
      <c r="S126" s="100" t="s">
        <v>131</v>
      </c>
      <c r="T126" s="101" t="s">
        <v>132</v>
      </c>
      <c r="U126" s="198"/>
      <c r="V126" s="198"/>
      <c r="W126" s="198"/>
      <c r="X126" s="198"/>
      <c r="Y126" s="198"/>
      <c r="Z126" s="198"/>
      <c r="AA126" s="198"/>
      <c r="AB126" s="198"/>
      <c r="AC126" s="198"/>
      <c r="AD126" s="198"/>
      <c r="AE126" s="198"/>
    </row>
    <row r="127" s="2" customFormat="1" ht="22.8" customHeight="1">
      <c r="A127" s="37"/>
      <c r="B127" s="38"/>
      <c r="C127" s="106" t="s">
        <v>133</v>
      </c>
      <c r="D127" s="39"/>
      <c r="E127" s="39"/>
      <c r="F127" s="39"/>
      <c r="G127" s="39"/>
      <c r="H127" s="39"/>
      <c r="I127" s="39"/>
      <c r="J127" s="205">
        <f>BK127</f>
        <v>0</v>
      </c>
      <c r="K127" s="39"/>
      <c r="L127" s="43"/>
      <c r="M127" s="102"/>
      <c r="N127" s="206"/>
      <c r="O127" s="103"/>
      <c r="P127" s="207">
        <f>P128+P176+P182</f>
        <v>0</v>
      </c>
      <c r="Q127" s="103"/>
      <c r="R127" s="207">
        <f>R128+R176+R182</f>
        <v>42.111721945000006</v>
      </c>
      <c r="S127" s="103"/>
      <c r="T127" s="208">
        <f>T128+T176+T182</f>
        <v>49.013299999999994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78</v>
      </c>
      <c r="AU127" s="16" t="s">
        <v>112</v>
      </c>
      <c r="BK127" s="209">
        <f>BK128+BK176+BK182</f>
        <v>0</v>
      </c>
    </row>
    <row r="128" s="12" customFormat="1" ht="25.92" customHeight="1">
      <c r="A128" s="12"/>
      <c r="B128" s="210"/>
      <c r="C128" s="211"/>
      <c r="D128" s="212" t="s">
        <v>78</v>
      </c>
      <c r="E128" s="213" t="s">
        <v>134</v>
      </c>
      <c r="F128" s="213" t="s">
        <v>135</v>
      </c>
      <c r="G128" s="211"/>
      <c r="H128" s="211"/>
      <c r="I128" s="214"/>
      <c r="J128" s="215">
        <f>BK128</f>
        <v>0</v>
      </c>
      <c r="K128" s="211"/>
      <c r="L128" s="216"/>
      <c r="M128" s="217"/>
      <c r="N128" s="218"/>
      <c r="O128" s="218"/>
      <c r="P128" s="219">
        <f>P129+P136+P139+P155+P160+P163+P168</f>
        <v>0</v>
      </c>
      <c r="Q128" s="218"/>
      <c r="R128" s="219">
        <f>R129+R136+R139+R155+R160+R163+R168</f>
        <v>41.892616200000006</v>
      </c>
      <c r="S128" s="218"/>
      <c r="T128" s="220">
        <f>T129+T136+T139+T155+T160+T163+T168</f>
        <v>48.987699999999997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86</v>
      </c>
      <c r="AT128" s="222" t="s">
        <v>78</v>
      </c>
      <c r="AU128" s="222" t="s">
        <v>79</v>
      </c>
      <c r="AY128" s="221" t="s">
        <v>136</v>
      </c>
      <c r="BK128" s="223">
        <f>BK129+BK136+BK139+BK155+BK160+BK163+BK168</f>
        <v>0</v>
      </c>
    </row>
    <row r="129" s="12" customFormat="1" ht="22.8" customHeight="1">
      <c r="A129" s="12"/>
      <c r="B129" s="210"/>
      <c r="C129" s="211"/>
      <c r="D129" s="212" t="s">
        <v>78</v>
      </c>
      <c r="E129" s="224" t="s">
        <v>86</v>
      </c>
      <c r="F129" s="224" t="s">
        <v>137</v>
      </c>
      <c r="G129" s="211"/>
      <c r="H129" s="211"/>
      <c r="I129" s="214"/>
      <c r="J129" s="225">
        <f>BK129</f>
        <v>0</v>
      </c>
      <c r="K129" s="211"/>
      <c r="L129" s="216"/>
      <c r="M129" s="217"/>
      <c r="N129" s="218"/>
      <c r="O129" s="218"/>
      <c r="P129" s="219">
        <f>SUM(P130:P135)</f>
        <v>0</v>
      </c>
      <c r="Q129" s="218"/>
      <c r="R129" s="219">
        <f>SUM(R130:R135)</f>
        <v>0</v>
      </c>
      <c r="S129" s="218"/>
      <c r="T129" s="220">
        <f>SUM(T130:T135)</f>
        <v>48.987699999999997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86</v>
      </c>
      <c r="AT129" s="222" t="s">
        <v>78</v>
      </c>
      <c r="AU129" s="222" t="s">
        <v>86</v>
      </c>
      <c r="AY129" s="221" t="s">
        <v>136</v>
      </c>
      <c r="BK129" s="223">
        <f>SUM(BK130:BK135)</f>
        <v>0</v>
      </c>
    </row>
    <row r="130" s="2" customFormat="1" ht="24.15" customHeight="1">
      <c r="A130" s="37"/>
      <c r="B130" s="38"/>
      <c r="C130" s="226" t="s">
        <v>86</v>
      </c>
      <c r="D130" s="226" t="s">
        <v>138</v>
      </c>
      <c r="E130" s="227" t="s">
        <v>146</v>
      </c>
      <c r="F130" s="228" t="s">
        <v>147</v>
      </c>
      <c r="G130" s="229" t="s">
        <v>141</v>
      </c>
      <c r="H130" s="230">
        <v>166.06</v>
      </c>
      <c r="I130" s="231"/>
      <c r="J130" s="232">
        <f>ROUND(I130*H130,2)</f>
        <v>0</v>
      </c>
      <c r="K130" s="233"/>
      <c r="L130" s="43"/>
      <c r="M130" s="234" t="s">
        <v>1</v>
      </c>
      <c r="N130" s="235" t="s">
        <v>44</v>
      </c>
      <c r="O130" s="90"/>
      <c r="P130" s="236">
        <f>O130*H130</f>
        <v>0</v>
      </c>
      <c r="Q130" s="236">
        <v>0</v>
      </c>
      <c r="R130" s="236">
        <f>Q130*H130</f>
        <v>0</v>
      </c>
      <c r="S130" s="236">
        <v>0.29499999999999998</v>
      </c>
      <c r="T130" s="237">
        <f>S130*H130</f>
        <v>48.987699999999997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8" t="s">
        <v>142</v>
      </c>
      <c r="AT130" s="238" t="s">
        <v>138</v>
      </c>
      <c r="AU130" s="238" t="s">
        <v>88</v>
      </c>
      <c r="AY130" s="16" t="s">
        <v>136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6" t="s">
        <v>86</v>
      </c>
      <c r="BK130" s="239">
        <f>ROUND(I130*H130,2)</f>
        <v>0</v>
      </c>
      <c r="BL130" s="16" t="s">
        <v>142</v>
      </c>
      <c r="BM130" s="238" t="s">
        <v>425</v>
      </c>
    </row>
    <row r="131" s="2" customFormat="1" ht="33" customHeight="1">
      <c r="A131" s="37"/>
      <c r="B131" s="38"/>
      <c r="C131" s="226" t="s">
        <v>88</v>
      </c>
      <c r="D131" s="226" t="s">
        <v>138</v>
      </c>
      <c r="E131" s="227" t="s">
        <v>156</v>
      </c>
      <c r="F131" s="228" t="s">
        <v>157</v>
      </c>
      <c r="G131" s="229" t="s">
        <v>158</v>
      </c>
      <c r="H131" s="230">
        <v>33.212000000000003</v>
      </c>
      <c r="I131" s="231"/>
      <c r="J131" s="232">
        <f>ROUND(I131*H131,2)</f>
        <v>0</v>
      </c>
      <c r="K131" s="233"/>
      <c r="L131" s="43"/>
      <c r="M131" s="234" t="s">
        <v>1</v>
      </c>
      <c r="N131" s="235" t="s">
        <v>44</v>
      </c>
      <c r="O131" s="90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142</v>
      </c>
      <c r="AT131" s="238" t="s">
        <v>138</v>
      </c>
      <c r="AU131" s="238" t="s">
        <v>88</v>
      </c>
      <c r="AY131" s="16" t="s">
        <v>136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86</v>
      </c>
      <c r="BK131" s="239">
        <f>ROUND(I131*H131,2)</f>
        <v>0</v>
      </c>
      <c r="BL131" s="16" t="s">
        <v>142</v>
      </c>
      <c r="BM131" s="238" t="s">
        <v>426</v>
      </c>
    </row>
    <row r="132" s="13" customFormat="1">
      <c r="A132" s="13"/>
      <c r="B132" s="240"/>
      <c r="C132" s="241"/>
      <c r="D132" s="242" t="s">
        <v>144</v>
      </c>
      <c r="E132" s="243" t="s">
        <v>1</v>
      </c>
      <c r="F132" s="244" t="s">
        <v>427</v>
      </c>
      <c r="G132" s="241"/>
      <c r="H132" s="245">
        <v>33.212000000000003</v>
      </c>
      <c r="I132" s="246"/>
      <c r="J132" s="241"/>
      <c r="K132" s="241"/>
      <c r="L132" s="247"/>
      <c r="M132" s="248"/>
      <c r="N132" s="249"/>
      <c r="O132" s="249"/>
      <c r="P132" s="249"/>
      <c r="Q132" s="249"/>
      <c r="R132" s="249"/>
      <c r="S132" s="249"/>
      <c r="T132" s="25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1" t="s">
        <v>144</v>
      </c>
      <c r="AU132" s="251" t="s">
        <v>88</v>
      </c>
      <c r="AV132" s="13" t="s">
        <v>88</v>
      </c>
      <c r="AW132" s="13" t="s">
        <v>34</v>
      </c>
      <c r="AX132" s="13" t="s">
        <v>86</v>
      </c>
      <c r="AY132" s="251" t="s">
        <v>136</v>
      </c>
    </row>
    <row r="133" s="2" customFormat="1" ht="37.8" customHeight="1">
      <c r="A133" s="37"/>
      <c r="B133" s="38"/>
      <c r="C133" s="226" t="s">
        <v>150</v>
      </c>
      <c r="D133" s="226" t="s">
        <v>138</v>
      </c>
      <c r="E133" s="227" t="s">
        <v>165</v>
      </c>
      <c r="F133" s="228" t="s">
        <v>166</v>
      </c>
      <c r="G133" s="229" t="s">
        <v>158</v>
      </c>
      <c r="H133" s="230">
        <v>33.212000000000003</v>
      </c>
      <c r="I133" s="231"/>
      <c r="J133" s="232">
        <f>ROUND(I133*H133,2)</f>
        <v>0</v>
      </c>
      <c r="K133" s="233"/>
      <c r="L133" s="43"/>
      <c r="M133" s="234" t="s">
        <v>1</v>
      </c>
      <c r="N133" s="235" t="s">
        <v>44</v>
      </c>
      <c r="O133" s="90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8" t="s">
        <v>142</v>
      </c>
      <c r="AT133" s="238" t="s">
        <v>138</v>
      </c>
      <c r="AU133" s="238" t="s">
        <v>88</v>
      </c>
      <c r="AY133" s="16" t="s">
        <v>136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6" t="s">
        <v>86</v>
      </c>
      <c r="BK133" s="239">
        <f>ROUND(I133*H133,2)</f>
        <v>0</v>
      </c>
      <c r="BL133" s="16" t="s">
        <v>142</v>
      </c>
      <c r="BM133" s="238" t="s">
        <v>428</v>
      </c>
    </row>
    <row r="134" s="2" customFormat="1" ht="24.15" customHeight="1">
      <c r="A134" s="37"/>
      <c r="B134" s="38"/>
      <c r="C134" s="226" t="s">
        <v>142</v>
      </c>
      <c r="D134" s="226" t="s">
        <v>138</v>
      </c>
      <c r="E134" s="227" t="s">
        <v>169</v>
      </c>
      <c r="F134" s="228" t="s">
        <v>170</v>
      </c>
      <c r="G134" s="229" t="s">
        <v>158</v>
      </c>
      <c r="H134" s="230">
        <v>33.212000000000003</v>
      </c>
      <c r="I134" s="231"/>
      <c r="J134" s="232">
        <f>ROUND(I134*H134,2)</f>
        <v>0</v>
      </c>
      <c r="K134" s="233"/>
      <c r="L134" s="43"/>
      <c r="M134" s="234" t="s">
        <v>1</v>
      </c>
      <c r="N134" s="235" t="s">
        <v>44</v>
      </c>
      <c r="O134" s="90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8" t="s">
        <v>142</v>
      </c>
      <c r="AT134" s="238" t="s">
        <v>138</v>
      </c>
      <c r="AU134" s="238" t="s">
        <v>88</v>
      </c>
      <c r="AY134" s="16" t="s">
        <v>136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6" t="s">
        <v>86</v>
      </c>
      <c r="BK134" s="239">
        <f>ROUND(I134*H134,2)</f>
        <v>0</v>
      </c>
      <c r="BL134" s="16" t="s">
        <v>142</v>
      </c>
      <c r="BM134" s="238" t="s">
        <v>429</v>
      </c>
    </row>
    <row r="135" s="2" customFormat="1" ht="24.15" customHeight="1">
      <c r="A135" s="37"/>
      <c r="B135" s="38"/>
      <c r="C135" s="226" t="s">
        <v>164</v>
      </c>
      <c r="D135" s="226" t="s">
        <v>138</v>
      </c>
      <c r="E135" s="227" t="s">
        <v>198</v>
      </c>
      <c r="F135" s="228" t="s">
        <v>199</v>
      </c>
      <c r="G135" s="229" t="s">
        <v>141</v>
      </c>
      <c r="H135" s="230">
        <v>166.06</v>
      </c>
      <c r="I135" s="231"/>
      <c r="J135" s="232">
        <f>ROUND(I135*H135,2)</f>
        <v>0</v>
      </c>
      <c r="K135" s="233"/>
      <c r="L135" s="43"/>
      <c r="M135" s="234" t="s">
        <v>1</v>
      </c>
      <c r="N135" s="235" t="s">
        <v>44</v>
      </c>
      <c r="O135" s="90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142</v>
      </c>
      <c r="AT135" s="238" t="s">
        <v>138</v>
      </c>
      <c r="AU135" s="238" t="s">
        <v>88</v>
      </c>
      <c r="AY135" s="16" t="s">
        <v>136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86</v>
      </c>
      <c r="BK135" s="239">
        <f>ROUND(I135*H135,2)</f>
        <v>0</v>
      </c>
      <c r="BL135" s="16" t="s">
        <v>142</v>
      </c>
      <c r="BM135" s="238" t="s">
        <v>430</v>
      </c>
    </row>
    <row r="136" s="12" customFormat="1" ht="22.8" customHeight="1">
      <c r="A136" s="12"/>
      <c r="B136" s="210"/>
      <c r="C136" s="211"/>
      <c r="D136" s="212" t="s">
        <v>78</v>
      </c>
      <c r="E136" s="224" t="s">
        <v>164</v>
      </c>
      <c r="F136" s="224" t="s">
        <v>202</v>
      </c>
      <c r="G136" s="211"/>
      <c r="H136" s="211"/>
      <c r="I136" s="214"/>
      <c r="J136" s="225">
        <f>BK136</f>
        <v>0</v>
      </c>
      <c r="K136" s="211"/>
      <c r="L136" s="216"/>
      <c r="M136" s="217"/>
      <c r="N136" s="218"/>
      <c r="O136" s="218"/>
      <c r="P136" s="219">
        <f>SUM(P137:P138)</f>
        <v>0</v>
      </c>
      <c r="Q136" s="218"/>
      <c r="R136" s="219">
        <f>SUM(R137:R138)</f>
        <v>0</v>
      </c>
      <c r="S136" s="218"/>
      <c r="T136" s="220">
        <f>SUM(T137:T138)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1" t="s">
        <v>86</v>
      </c>
      <c r="AT136" s="222" t="s">
        <v>78</v>
      </c>
      <c r="AU136" s="222" t="s">
        <v>86</v>
      </c>
      <c r="AY136" s="221" t="s">
        <v>136</v>
      </c>
      <c r="BK136" s="223">
        <f>SUM(BK137:BK138)</f>
        <v>0</v>
      </c>
    </row>
    <row r="137" s="2" customFormat="1" ht="24.15" customHeight="1">
      <c r="A137" s="37"/>
      <c r="B137" s="38"/>
      <c r="C137" s="226" t="s">
        <v>168</v>
      </c>
      <c r="D137" s="226" t="s">
        <v>138</v>
      </c>
      <c r="E137" s="227" t="s">
        <v>203</v>
      </c>
      <c r="F137" s="228" t="s">
        <v>204</v>
      </c>
      <c r="G137" s="229" t="s">
        <v>141</v>
      </c>
      <c r="H137" s="230">
        <v>332.12</v>
      </c>
      <c r="I137" s="231"/>
      <c r="J137" s="232">
        <f>ROUND(I137*H137,2)</f>
        <v>0</v>
      </c>
      <c r="K137" s="233"/>
      <c r="L137" s="43"/>
      <c r="M137" s="234" t="s">
        <v>1</v>
      </c>
      <c r="N137" s="235" t="s">
        <v>44</v>
      </c>
      <c r="O137" s="90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8" t="s">
        <v>142</v>
      </c>
      <c r="AT137" s="238" t="s">
        <v>138</v>
      </c>
      <c r="AU137" s="238" t="s">
        <v>88</v>
      </c>
      <c r="AY137" s="16" t="s">
        <v>136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6" t="s">
        <v>86</v>
      </c>
      <c r="BK137" s="239">
        <f>ROUND(I137*H137,2)</f>
        <v>0</v>
      </c>
      <c r="BL137" s="16" t="s">
        <v>142</v>
      </c>
      <c r="BM137" s="238" t="s">
        <v>431</v>
      </c>
    </row>
    <row r="138" s="13" customFormat="1">
      <c r="A138" s="13"/>
      <c r="B138" s="240"/>
      <c r="C138" s="241"/>
      <c r="D138" s="242" t="s">
        <v>144</v>
      </c>
      <c r="E138" s="243" t="s">
        <v>1</v>
      </c>
      <c r="F138" s="244" t="s">
        <v>432</v>
      </c>
      <c r="G138" s="241"/>
      <c r="H138" s="245">
        <v>332.12</v>
      </c>
      <c r="I138" s="246"/>
      <c r="J138" s="241"/>
      <c r="K138" s="241"/>
      <c r="L138" s="247"/>
      <c r="M138" s="248"/>
      <c r="N138" s="249"/>
      <c r="O138" s="249"/>
      <c r="P138" s="249"/>
      <c r="Q138" s="249"/>
      <c r="R138" s="249"/>
      <c r="S138" s="249"/>
      <c r="T138" s="25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1" t="s">
        <v>144</v>
      </c>
      <c r="AU138" s="251" t="s">
        <v>88</v>
      </c>
      <c r="AV138" s="13" t="s">
        <v>88</v>
      </c>
      <c r="AW138" s="13" t="s">
        <v>34</v>
      </c>
      <c r="AX138" s="13" t="s">
        <v>86</v>
      </c>
      <c r="AY138" s="251" t="s">
        <v>136</v>
      </c>
    </row>
    <row r="139" s="12" customFormat="1" ht="22.8" customHeight="1">
      <c r="A139" s="12"/>
      <c r="B139" s="210"/>
      <c r="C139" s="211"/>
      <c r="D139" s="212" t="s">
        <v>78</v>
      </c>
      <c r="E139" s="224" t="s">
        <v>389</v>
      </c>
      <c r="F139" s="224" t="s">
        <v>390</v>
      </c>
      <c r="G139" s="211"/>
      <c r="H139" s="211"/>
      <c r="I139" s="214"/>
      <c r="J139" s="225">
        <f>BK139</f>
        <v>0</v>
      </c>
      <c r="K139" s="211"/>
      <c r="L139" s="216"/>
      <c r="M139" s="217"/>
      <c r="N139" s="218"/>
      <c r="O139" s="218"/>
      <c r="P139" s="219">
        <f>SUM(P140:P154)</f>
        <v>0</v>
      </c>
      <c r="Q139" s="218"/>
      <c r="R139" s="219">
        <f>SUM(R140:R154)</f>
        <v>38.507551200000009</v>
      </c>
      <c r="S139" s="218"/>
      <c r="T139" s="220">
        <f>SUM(T140:T154)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86</v>
      </c>
      <c r="AT139" s="222" t="s">
        <v>78</v>
      </c>
      <c r="AU139" s="222" t="s">
        <v>86</v>
      </c>
      <c r="AY139" s="221" t="s">
        <v>136</v>
      </c>
      <c r="BK139" s="223">
        <f>SUM(BK140:BK154)</f>
        <v>0</v>
      </c>
    </row>
    <row r="140" s="2" customFormat="1" ht="24.15" customHeight="1">
      <c r="A140" s="37"/>
      <c r="B140" s="38"/>
      <c r="C140" s="226" t="s">
        <v>172</v>
      </c>
      <c r="D140" s="226" t="s">
        <v>138</v>
      </c>
      <c r="E140" s="227" t="s">
        <v>433</v>
      </c>
      <c r="F140" s="228" t="s">
        <v>434</v>
      </c>
      <c r="G140" s="229" t="s">
        <v>141</v>
      </c>
      <c r="H140" s="230">
        <v>148.91</v>
      </c>
      <c r="I140" s="231"/>
      <c r="J140" s="232">
        <f>ROUND(I140*H140,2)</f>
        <v>0</v>
      </c>
      <c r="K140" s="233"/>
      <c r="L140" s="43"/>
      <c r="M140" s="234" t="s">
        <v>1</v>
      </c>
      <c r="N140" s="235" t="s">
        <v>44</v>
      </c>
      <c r="O140" s="90"/>
      <c r="P140" s="236">
        <f>O140*H140</f>
        <v>0</v>
      </c>
      <c r="Q140" s="236">
        <v>0.089219999999999994</v>
      </c>
      <c r="R140" s="236">
        <f>Q140*H140</f>
        <v>13.285750199999999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142</v>
      </c>
      <c r="AT140" s="238" t="s">
        <v>138</v>
      </c>
      <c r="AU140" s="238" t="s">
        <v>88</v>
      </c>
      <c r="AY140" s="16" t="s">
        <v>136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86</v>
      </c>
      <c r="BK140" s="239">
        <f>ROUND(I140*H140,2)</f>
        <v>0</v>
      </c>
      <c r="BL140" s="16" t="s">
        <v>142</v>
      </c>
      <c r="BM140" s="238" t="s">
        <v>435</v>
      </c>
    </row>
    <row r="141" s="2" customFormat="1" ht="21.75" customHeight="1">
      <c r="A141" s="37"/>
      <c r="B141" s="38"/>
      <c r="C141" s="267" t="s">
        <v>179</v>
      </c>
      <c r="D141" s="267" t="s">
        <v>180</v>
      </c>
      <c r="E141" s="268" t="s">
        <v>212</v>
      </c>
      <c r="F141" s="269" t="s">
        <v>213</v>
      </c>
      <c r="G141" s="270" t="s">
        <v>141</v>
      </c>
      <c r="H141" s="271">
        <v>155.44200000000001</v>
      </c>
      <c r="I141" s="272"/>
      <c r="J141" s="273">
        <f>ROUND(I141*H141,2)</f>
        <v>0</v>
      </c>
      <c r="K141" s="274"/>
      <c r="L141" s="275"/>
      <c r="M141" s="276" t="s">
        <v>1</v>
      </c>
      <c r="N141" s="277" t="s">
        <v>44</v>
      </c>
      <c r="O141" s="90"/>
      <c r="P141" s="236">
        <f>O141*H141</f>
        <v>0</v>
      </c>
      <c r="Q141" s="236">
        <v>0.13100000000000001</v>
      </c>
      <c r="R141" s="236">
        <f>Q141*H141</f>
        <v>20.362902000000002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179</v>
      </c>
      <c r="AT141" s="238" t="s">
        <v>180</v>
      </c>
      <c r="AU141" s="238" t="s">
        <v>88</v>
      </c>
      <c r="AY141" s="16" t="s">
        <v>136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86</v>
      </c>
      <c r="BK141" s="239">
        <f>ROUND(I141*H141,2)</f>
        <v>0</v>
      </c>
      <c r="BL141" s="16" t="s">
        <v>142</v>
      </c>
      <c r="BM141" s="238" t="s">
        <v>436</v>
      </c>
    </row>
    <row r="142" s="13" customFormat="1">
      <c r="A142" s="13"/>
      <c r="B142" s="240"/>
      <c r="C142" s="241"/>
      <c r="D142" s="242" t="s">
        <v>144</v>
      </c>
      <c r="E142" s="241"/>
      <c r="F142" s="244" t="s">
        <v>437</v>
      </c>
      <c r="G142" s="241"/>
      <c r="H142" s="245">
        <v>155.44200000000001</v>
      </c>
      <c r="I142" s="246"/>
      <c r="J142" s="241"/>
      <c r="K142" s="241"/>
      <c r="L142" s="247"/>
      <c r="M142" s="248"/>
      <c r="N142" s="249"/>
      <c r="O142" s="249"/>
      <c r="P142" s="249"/>
      <c r="Q142" s="249"/>
      <c r="R142" s="249"/>
      <c r="S142" s="249"/>
      <c r="T142" s="25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1" t="s">
        <v>144</v>
      </c>
      <c r="AU142" s="251" t="s">
        <v>88</v>
      </c>
      <c r="AV142" s="13" t="s">
        <v>88</v>
      </c>
      <c r="AW142" s="13" t="s">
        <v>4</v>
      </c>
      <c r="AX142" s="13" t="s">
        <v>86</v>
      </c>
      <c r="AY142" s="251" t="s">
        <v>136</v>
      </c>
    </row>
    <row r="143" s="2" customFormat="1" ht="24.15" customHeight="1">
      <c r="A143" s="37"/>
      <c r="B143" s="38"/>
      <c r="C143" s="267" t="s">
        <v>186</v>
      </c>
      <c r="D143" s="267" t="s">
        <v>180</v>
      </c>
      <c r="E143" s="268" t="s">
        <v>217</v>
      </c>
      <c r="F143" s="269" t="s">
        <v>218</v>
      </c>
      <c r="G143" s="270" t="s">
        <v>141</v>
      </c>
      <c r="H143" s="271">
        <v>0.91400000000000003</v>
      </c>
      <c r="I143" s="272"/>
      <c r="J143" s="273">
        <f>ROUND(I143*H143,2)</f>
        <v>0</v>
      </c>
      <c r="K143" s="274"/>
      <c r="L143" s="275"/>
      <c r="M143" s="276" t="s">
        <v>1</v>
      </c>
      <c r="N143" s="277" t="s">
        <v>44</v>
      </c>
      <c r="O143" s="90"/>
      <c r="P143" s="236">
        <f>O143*H143</f>
        <v>0</v>
      </c>
      <c r="Q143" s="236">
        <v>0.13200000000000001</v>
      </c>
      <c r="R143" s="236">
        <f>Q143*H143</f>
        <v>0.12064800000000001</v>
      </c>
      <c r="S143" s="236">
        <v>0</v>
      </c>
      <c r="T143" s="23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8" t="s">
        <v>179</v>
      </c>
      <c r="AT143" s="238" t="s">
        <v>180</v>
      </c>
      <c r="AU143" s="238" t="s">
        <v>88</v>
      </c>
      <c r="AY143" s="16" t="s">
        <v>136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6" t="s">
        <v>86</v>
      </c>
      <c r="BK143" s="239">
        <f>ROUND(I143*H143,2)</f>
        <v>0</v>
      </c>
      <c r="BL143" s="16" t="s">
        <v>142</v>
      </c>
      <c r="BM143" s="238" t="s">
        <v>438</v>
      </c>
    </row>
    <row r="144" s="2" customFormat="1">
      <c r="A144" s="37"/>
      <c r="B144" s="38"/>
      <c r="C144" s="39"/>
      <c r="D144" s="242" t="s">
        <v>176</v>
      </c>
      <c r="E144" s="39"/>
      <c r="F144" s="263" t="s">
        <v>439</v>
      </c>
      <c r="G144" s="39"/>
      <c r="H144" s="39"/>
      <c r="I144" s="264"/>
      <c r="J144" s="39"/>
      <c r="K144" s="39"/>
      <c r="L144" s="43"/>
      <c r="M144" s="265"/>
      <c r="N144" s="266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176</v>
      </c>
      <c r="AU144" s="16" t="s">
        <v>88</v>
      </c>
    </row>
    <row r="145" s="13" customFormat="1">
      <c r="A145" s="13"/>
      <c r="B145" s="240"/>
      <c r="C145" s="241"/>
      <c r="D145" s="242" t="s">
        <v>144</v>
      </c>
      <c r="E145" s="241"/>
      <c r="F145" s="244" t="s">
        <v>440</v>
      </c>
      <c r="G145" s="241"/>
      <c r="H145" s="245">
        <v>0.91400000000000003</v>
      </c>
      <c r="I145" s="246"/>
      <c r="J145" s="241"/>
      <c r="K145" s="241"/>
      <c r="L145" s="247"/>
      <c r="M145" s="248"/>
      <c r="N145" s="249"/>
      <c r="O145" s="249"/>
      <c r="P145" s="249"/>
      <c r="Q145" s="249"/>
      <c r="R145" s="249"/>
      <c r="S145" s="249"/>
      <c r="T145" s="25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1" t="s">
        <v>144</v>
      </c>
      <c r="AU145" s="251" t="s">
        <v>88</v>
      </c>
      <c r="AV145" s="13" t="s">
        <v>88</v>
      </c>
      <c r="AW145" s="13" t="s">
        <v>4</v>
      </c>
      <c r="AX145" s="13" t="s">
        <v>86</v>
      </c>
      <c r="AY145" s="251" t="s">
        <v>136</v>
      </c>
    </row>
    <row r="146" s="2" customFormat="1" ht="24.15" customHeight="1">
      <c r="A146" s="37"/>
      <c r="B146" s="38"/>
      <c r="C146" s="226" t="s">
        <v>191</v>
      </c>
      <c r="D146" s="226" t="s">
        <v>138</v>
      </c>
      <c r="E146" s="227" t="s">
        <v>441</v>
      </c>
      <c r="F146" s="228" t="s">
        <v>442</v>
      </c>
      <c r="G146" s="229" t="s">
        <v>141</v>
      </c>
      <c r="H146" s="230">
        <v>17.149999999999999</v>
      </c>
      <c r="I146" s="231"/>
      <c r="J146" s="232">
        <f>ROUND(I146*H146,2)</f>
        <v>0</v>
      </c>
      <c r="K146" s="233"/>
      <c r="L146" s="43"/>
      <c r="M146" s="234" t="s">
        <v>1</v>
      </c>
      <c r="N146" s="235" t="s">
        <v>44</v>
      </c>
      <c r="O146" s="90"/>
      <c r="P146" s="236">
        <f>O146*H146</f>
        <v>0</v>
      </c>
      <c r="Q146" s="236">
        <v>0.090620000000000006</v>
      </c>
      <c r="R146" s="236">
        <f>Q146*H146</f>
        <v>1.554133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142</v>
      </c>
      <c r="AT146" s="238" t="s">
        <v>138</v>
      </c>
      <c r="AU146" s="238" t="s">
        <v>88</v>
      </c>
      <c r="AY146" s="16" t="s">
        <v>136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86</v>
      </c>
      <c r="BK146" s="239">
        <f>ROUND(I146*H146,2)</f>
        <v>0</v>
      </c>
      <c r="BL146" s="16" t="s">
        <v>142</v>
      </c>
      <c r="BM146" s="238" t="s">
        <v>443</v>
      </c>
    </row>
    <row r="147" s="2" customFormat="1" ht="24.15" customHeight="1">
      <c r="A147" s="37"/>
      <c r="B147" s="38"/>
      <c r="C147" s="267" t="s">
        <v>197</v>
      </c>
      <c r="D147" s="267" t="s">
        <v>180</v>
      </c>
      <c r="E147" s="268" t="s">
        <v>228</v>
      </c>
      <c r="F147" s="269" t="s">
        <v>229</v>
      </c>
      <c r="G147" s="270" t="s">
        <v>141</v>
      </c>
      <c r="H147" s="271">
        <v>12.243</v>
      </c>
      <c r="I147" s="272"/>
      <c r="J147" s="273">
        <f>ROUND(I147*H147,2)</f>
        <v>0</v>
      </c>
      <c r="K147" s="274"/>
      <c r="L147" s="275"/>
      <c r="M147" s="276" t="s">
        <v>1</v>
      </c>
      <c r="N147" s="277" t="s">
        <v>44</v>
      </c>
      <c r="O147" s="90"/>
      <c r="P147" s="236">
        <f>O147*H147</f>
        <v>0</v>
      </c>
      <c r="Q147" s="236">
        <v>0.17599999999999999</v>
      </c>
      <c r="R147" s="236">
        <f>Q147*H147</f>
        <v>2.1547679999999998</v>
      </c>
      <c r="S147" s="236">
        <v>0</v>
      </c>
      <c r="T147" s="23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8" t="s">
        <v>179</v>
      </c>
      <c r="AT147" s="238" t="s">
        <v>180</v>
      </c>
      <c r="AU147" s="238" t="s">
        <v>88</v>
      </c>
      <c r="AY147" s="16" t="s">
        <v>136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6" t="s">
        <v>86</v>
      </c>
      <c r="BK147" s="239">
        <f>ROUND(I147*H147,2)</f>
        <v>0</v>
      </c>
      <c r="BL147" s="16" t="s">
        <v>142</v>
      </c>
      <c r="BM147" s="238" t="s">
        <v>444</v>
      </c>
    </row>
    <row r="148" s="13" customFormat="1">
      <c r="A148" s="13"/>
      <c r="B148" s="240"/>
      <c r="C148" s="241"/>
      <c r="D148" s="242" t="s">
        <v>144</v>
      </c>
      <c r="E148" s="241"/>
      <c r="F148" s="244" t="s">
        <v>445</v>
      </c>
      <c r="G148" s="241"/>
      <c r="H148" s="245">
        <v>12.243</v>
      </c>
      <c r="I148" s="246"/>
      <c r="J148" s="241"/>
      <c r="K148" s="241"/>
      <c r="L148" s="247"/>
      <c r="M148" s="248"/>
      <c r="N148" s="249"/>
      <c r="O148" s="249"/>
      <c r="P148" s="249"/>
      <c r="Q148" s="249"/>
      <c r="R148" s="249"/>
      <c r="S148" s="249"/>
      <c r="T148" s="25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1" t="s">
        <v>144</v>
      </c>
      <c r="AU148" s="251" t="s">
        <v>88</v>
      </c>
      <c r="AV148" s="13" t="s">
        <v>88</v>
      </c>
      <c r="AW148" s="13" t="s">
        <v>4</v>
      </c>
      <c r="AX148" s="13" t="s">
        <v>86</v>
      </c>
      <c r="AY148" s="251" t="s">
        <v>136</v>
      </c>
    </row>
    <row r="149" s="2" customFormat="1" ht="24.15" customHeight="1">
      <c r="A149" s="37"/>
      <c r="B149" s="38"/>
      <c r="C149" s="267" t="s">
        <v>8</v>
      </c>
      <c r="D149" s="267" t="s">
        <v>180</v>
      </c>
      <c r="E149" s="268" t="s">
        <v>233</v>
      </c>
      <c r="F149" s="269" t="s">
        <v>234</v>
      </c>
      <c r="G149" s="270" t="s">
        <v>141</v>
      </c>
      <c r="H149" s="271">
        <v>5.8799999999999999</v>
      </c>
      <c r="I149" s="272"/>
      <c r="J149" s="273">
        <f>ROUND(I149*H149,2)</f>
        <v>0</v>
      </c>
      <c r="K149" s="274"/>
      <c r="L149" s="275"/>
      <c r="M149" s="276" t="s">
        <v>1</v>
      </c>
      <c r="N149" s="277" t="s">
        <v>44</v>
      </c>
      <c r="O149" s="90"/>
      <c r="P149" s="236">
        <f>O149*H149</f>
        <v>0</v>
      </c>
      <c r="Q149" s="236">
        <v>0.17499999999999999</v>
      </c>
      <c r="R149" s="236">
        <f>Q149*H149</f>
        <v>1.0289999999999999</v>
      </c>
      <c r="S149" s="236">
        <v>0</v>
      </c>
      <c r="T149" s="23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8" t="s">
        <v>179</v>
      </c>
      <c r="AT149" s="238" t="s">
        <v>180</v>
      </c>
      <c r="AU149" s="238" t="s">
        <v>88</v>
      </c>
      <c r="AY149" s="16" t="s">
        <v>136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6" t="s">
        <v>86</v>
      </c>
      <c r="BK149" s="239">
        <f>ROUND(I149*H149,2)</f>
        <v>0</v>
      </c>
      <c r="BL149" s="16" t="s">
        <v>142</v>
      </c>
      <c r="BM149" s="238" t="s">
        <v>446</v>
      </c>
    </row>
    <row r="150" s="2" customFormat="1">
      <c r="A150" s="37"/>
      <c r="B150" s="38"/>
      <c r="C150" s="39"/>
      <c r="D150" s="242" t="s">
        <v>176</v>
      </c>
      <c r="E150" s="39"/>
      <c r="F150" s="263" t="s">
        <v>236</v>
      </c>
      <c r="G150" s="39"/>
      <c r="H150" s="39"/>
      <c r="I150" s="264"/>
      <c r="J150" s="39"/>
      <c r="K150" s="39"/>
      <c r="L150" s="43"/>
      <c r="M150" s="265"/>
      <c r="N150" s="266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176</v>
      </c>
      <c r="AU150" s="16" t="s">
        <v>88</v>
      </c>
    </row>
    <row r="151" s="13" customFormat="1">
      <c r="A151" s="13"/>
      <c r="B151" s="240"/>
      <c r="C151" s="241"/>
      <c r="D151" s="242" t="s">
        <v>144</v>
      </c>
      <c r="E151" s="241"/>
      <c r="F151" s="244" t="s">
        <v>447</v>
      </c>
      <c r="G151" s="241"/>
      <c r="H151" s="245">
        <v>5.8799999999999999</v>
      </c>
      <c r="I151" s="246"/>
      <c r="J151" s="241"/>
      <c r="K151" s="241"/>
      <c r="L151" s="247"/>
      <c r="M151" s="248"/>
      <c r="N151" s="249"/>
      <c r="O151" s="249"/>
      <c r="P151" s="249"/>
      <c r="Q151" s="249"/>
      <c r="R151" s="249"/>
      <c r="S151" s="249"/>
      <c r="T151" s="25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1" t="s">
        <v>144</v>
      </c>
      <c r="AU151" s="251" t="s">
        <v>88</v>
      </c>
      <c r="AV151" s="13" t="s">
        <v>88</v>
      </c>
      <c r="AW151" s="13" t="s">
        <v>4</v>
      </c>
      <c r="AX151" s="13" t="s">
        <v>86</v>
      </c>
      <c r="AY151" s="251" t="s">
        <v>136</v>
      </c>
    </row>
    <row r="152" s="2" customFormat="1" ht="24.15" customHeight="1">
      <c r="A152" s="37"/>
      <c r="B152" s="38"/>
      <c r="C152" s="226" t="s">
        <v>207</v>
      </c>
      <c r="D152" s="226" t="s">
        <v>138</v>
      </c>
      <c r="E152" s="227" t="s">
        <v>239</v>
      </c>
      <c r="F152" s="228" t="s">
        <v>240</v>
      </c>
      <c r="G152" s="229" t="s">
        <v>153</v>
      </c>
      <c r="H152" s="230">
        <v>35</v>
      </c>
      <c r="I152" s="231"/>
      <c r="J152" s="232">
        <f>ROUND(I152*H152,2)</f>
        <v>0</v>
      </c>
      <c r="K152" s="233"/>
      <c r="L152" s="43"/>
      <c r="M152" s="234" t="s">
        <v>1</v>
      </c>
      <c r="N152" s="235" t="s">
        <v>44</v>
      </c>
      <c r="O152" s="90"/>
      <c r="P152" s="236">
        <f>O152*H152</f>
        <v>0</v>
      </c>
      <c r="Q152" s="236">
        <v>1.0000000000000001E-05</v>
      </c>
      <c r="R152" s="236">
        <f>Q152*H152</f>
        <v>0.00035000000000000005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142</v>
      </c>
      <c r="AT152" s="238" t="s">
        <v>138</v>
      </c>
      <c r="AU152" s="238" t="s">
        <v>88</v>
      </c>
      <c r="AY152" s="16" t="s">
        <v>136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86</v>
      </c>
      <c r="BK152" s="239">
        <f>ROUND(I152*H152,2)</f>
        <v>0</v>
      </c>
      <c r="BL152" s="16" t="s">
        <v>142</v>
      </c>
      <c r="BM152" s="238" t="s">
        <v>448</v>
      </c>
    </row>
    <row r="153" s="2" customFormat="1" ht="24.15" customHeight="1">
      <c r="A153" s="37"/>
      <c r="B153" s="38"/>
      <c r="C153" s="226" t="s">
        <v>211</v>
      </c>
      <c r="D153" s="226" t="s">
        <v>138</v>
      </c>
      <c r="E153" s="227" t="s">
        <v>253</v>
      </c>
      <c r="F153" s="228" t="s">
        <v>254</v>
      </c>
      <c r="G153" s="229" t="s">
        <v>183</v>
      </c>
      <c r="H153" s="230">
        <v>37.658000000000001</v>
      </c>
      <c r="I153" s="231"/>
      <c r="J153" s="232">
        <f>ROUND(I153*H153,2)</f>
        <v>0</v>
      </c>
      <c r="K153" s="233"/>
      <c r="L153" s="43"/>
      <c r="M153" s="234" t="s">
        <v>1</v>
      </c>
      <c r="N153" s="235" t="s">
        <v>44</v>
      </c>
      <c r="O153" s="90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8" t="s">
        <v>142</v>
      </c>
      <c r="AT153" s="238" t="s">
        <v>138</v>
      </c>
      <c r="AU153" s="238" t="s">
        <v>88</v>
      </c>
      <c r="AY153" s="16" t="s">
        <v>136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6" t="s">
        <v>86</v>
      </c>
      <c r="BK153" s="239">
        <f>ROUND(I153*H153,2)</f>
        <v>0</v>
      </c>
      <c r="BL153" s="16" t="s">
        <v>142</v>
      </c>
      <c r="BM153" s="238" t="s">
        <v>449</v>
      </c>
    </row>
    <row r="154" s="2" customFormat="1" ht="33" customHeight="1">
      <c r="A154" s="37"/>
      <c r="B154" s="38"/>
      <c r="C154" s="226" t="s">
        <v>216</v>
      </c>
      <c r="D154" s="226" t="s">
        <v>138</v>
      </c>
      <c r="E154" s="227" t="s">
        <v>257</v>
      </c>
      <c r="F154" s="228" t="s">
        <v>258</v>
      </c>
      <c r="G154" s="229" t="s">
        <v>183</v>
      </c>
      <c r="H154" s="230">
        <v>38.194000000000003</v>
      </c>
      <c r="I154" s="231"/>
      <c r="J154" s="232">
        <f>ROUND(I154*H154,2)</f>
        <v>0</v>
      </c>
      <c r="K154" s="233"/>
      <c r="L154" s="43"/>
      <c r="M154" s="234" t="s">
        <v>1</v>
      </c>
      <c r="N154" s="235" t="s">
        <v>44</v>
      </c>
      <c r="O154" s="90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142</v>
      </c>
      <c r="AT154" s="238" t="s">
        <v>138</v>
      </c>
      <c r="AU154" s="238" t="s">
        <v>88</v>
      </c>
      <c r="AY154" s="16" t="s">
        <v>136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86</v>
      </c>
      <c r="BK154" s="239">
        <f>ROUND(I154*H154,2)</f>
        <v>0</v>
      </c>
      <c r="BL154" s="16" t="s">
        <v>142</v>
      </c>
      <c r="BM154" s="238" t="s">
        <v>450</v>
      </c>
    </row>
    <row r="155" s="12" customFormat="1" ht="22.8" customHeight="1">
      <c r="A155" s="12"/>
      <c r="B155" s="210"/>
      <c r="C155" s="211"/>
      <c r="D155" s="212" t="s">
        <v>78</v>
      </c>
      <c r="E155" s="224" t="s">
        <v>179</v>
      </c>
      <c r="F155" s="224" t="s">
        <v>265</v>
      </c>
      <c r="G155" s="211"/>
      <c r="H155" s="211"/>
      <c r="I155" s="214"/>
      <c r="J155" s="225">
        <f>BK155</f>
        <v>0</v>
      </c>
      <c r="K155" s="211"/>
      <c r="L155" s="216"/>
      <c r="M155" s="217"/>
      <c r="N155" s="218"/>
      <c r="O155" s="218"/>
      <c r="P155" s="219">
        <f>SUM(P156:P159)</f>
        <v>0</v>
      </c>
      <c r="Q155" s="218"/>
      <c r="R155" s="219">
        <f>SUM(R156:R159)</f>
        <v>0.015280000000000002</v>
      </c>
      <c r="S155" s="218"/>
      <c r="T155" s="220">
        <f>SUM(T156:T159)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1" t="s">
        <v>86</v>
      </c>
      <c r="AT155" s="222" t="s">
        <v>78</v>
      </c>
      <c r="AU155" s="222" t="s">
        <v>86</v>
      </c>
      <c r="AY155" s="221" t="s">
        <v>136</v>
      </c>
      <c r="BK155" s="223">
        <f>SUM(BK156:BK159)</f>
        <v>0</v>
      </c>
    </row>
    <row r="156" s="2" customFormat="1" ht="33" customHeight="1">
      <c r="A156" s="37"/>
      <c r="B156" s="38"/>
      <c r="C156" s="226" t="s">
        <v>223</v>
      </c>
      <c r="D156" s="226" t="s">
        <v>138</v>
      </c>
      <c r="E156" s="227" t="s">
        <v>267</v>
      </c>
      <c r="F156" s="228" t="s">
        <v>268</v>
      </c>
      <c r="G156" s="229" t="s">
        <v>263</v>
      </c>
      <c r="H156" s="230">
        <v>16</v>
      </c>
      <c r="I156" s="231"/>
      <c r="J156" s="232">
        <f>ROUND(I156*H156,2)</f>
        <v>0</v>
      </c>
      <c r="K156" s="233"/>
      <c r="L156" s="43"/>
      <c r="M156" s="234" t="s">
        <v>1</v>
      </c>
      <c r="N156" s="235" t="s">
        <v>44</v>
      </c>
      <c r="O156" s="90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142</v>
      </c>
      <c r="AT156" s="238" t="s">
        <v>138</v>
      </c>
      <c r="AU156" s="238" t="s">
        <v>88</v>
      </c>
      <c r="AY156" s="16" t="s">
        <v>136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86</v>
      </c>
      <c r="BK156" s="239">
        <f>ROUND(I156*H156,2)</f>
        <v>0</v>
      </c>
      <c r="BL156" s="16" t="s">
        <v>142</v>
      </c>
      <c r="BM156" s="238" t="s">
        <v>451</v>
      </c>
    </row>
    <row r="157" s="2" customFormat="1" ht="21.75" customHeight="1">
      <c r="A157" s="37"/>
      <c r="B157" s="38"/>
      <c r="C157" s="267" t="s">
        <v>227</v>
      </c>
      <c r="D157" s="267" t="s">
        <v>180</v>
      </c>
      <c r="E157" s="268" t="s">
        <v>271</v>
      </c>
      <c r="F157" s="269" t="s">
        <v>272</v>
      </c>
      <c r="G157" s="270" t="s">
        <v>263</v>
      </c>
      <c r="H157" s="271">
        <v>16</v>
      </c>
      <c r="I157" s="272"/>
      <c r="J157" s="273">
        <f>ROUND(I157*H157,2)</f>
        <v>0</v>
      </c>
      <c r="K157" s="274"/>
      <c r="L157" s="275"/>
      <c r="M157" s="276" t="s">
        <v>1</v>
      </c>
      <c r="N157" s="277" t="s">
        <v>44</v>
      </c>
      <c r="O157" s="90"/>
      <c r="P157" s="236">
        <f>O157*H157</f>
        <v>0</v>
      </c>
      <c r="Q157" s="236">
        <v>0.00040000000000000002</v>
      </c>
      <c r="R157" s="236">
        <f>Q157*H157</f>
        <v>0.0064000000000000003</v>
      </c>
      <c r="S157" s="236">
        <v>0</v>
      </c>
      <c r="T157" s="23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8" t="s">
        <v>179</v>
      </c>
      <c r="AT157" s="238" t="s">
        <v>180</v>
      </c>
      <c r="AU157" s="238" t="s">
        <v>88</v>
      </c>
      <c r="AY157" s="16" t="s">
        <v>136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6" t="s">
        <v>86</v>
      </c>
      <c r="BK157" s="239">
        <f>ROUND(I157*H157,2)</f>
        <v>0</v>
      </c>
      <c r="BL157" s="16" t="s">
        <v>142</v>
      </c>
      <c r="BM157" s="238" t="s">
        <v>452</v>
      </c>
    </row>
    <row r="158" s="2" customFormat="1" ht="37.8" customHeight="1">
      <c r="A158" s="37"/>
      <c r="B158" s="38"/>
      <c r="C158" s="226" t="s">
        <v>232</v>
      </c>
      <c r="D158" s="226" t="s">
        <v>138</v>
      </c>
      <c r="E158" s="227" t="s">
        <v>275</v>
      </c>
      <c r="F158" s="228" t="s">
        <v>276</v>
      </c>
      <c r="G158" s="229" t="s">
        <v>263</v>
      </c>
      <c r="H158" s="230">
        <v>8</v>
      </c>
      <c r="I158" s="231"/>
      <c r="J158" s="232">
        <f>ROUND(I158*H158,2)</f>
        <v>0</v>
      </c>
      <c r="K158" s="233"/>
      <c r="L158" s="43"/>
      <c r="M158" s="234" t="s">
        <v>1</v>
      </c>
      <c r="N158" s="235" t="s">
        <v>44</v>
      </c>
      <c r="O158" s="90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142</v>
      </c>
      <c r="AT158" s="238" t="s">
        <v>138</v>
      </c>
      <c r="AU158" s="238" t="s">
        <v>88</v>
      </c>
      <c r="AY158" s="16" t="s">
        <v>136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86</v>
      </c>
      <c r="BK158" s="239">
        <f>ROUND(I158*H158,2)</f>
        <v>0</v>
      </c>
      <c r="BL158" s="16" t="s">
        <v>142</v>
      </c>
      <c r="BM158" s="238" t="s">
        <v>453</v>
      </c>
    </row>
    <row r="159" s="2" customFormat="1" ht="24.15" customHeight="1">
      <c r="A159" s="37"/>
      <c r="B159" s="38"/>
      <c r="C159" s="267" t="s">
        <v>238</v>
      </c>
      <c r="D159" s="267" t="s">
        <v>180</v>
      </c>
      <c r="E159" s="268" t="s">
        <v>279</v>
      </c>
      <c r="F159" s="269" t="s">
        <v>280</v>
      </c>
      <c r="G159" s="270" t="s">
        <v>263</v>
      </c>
      <c r="H159" s="271">
        <v>8</v>
      </c>
      <c r="I159" s="272"/>
      <c r="J159" s="273">
        <f>ROUND(I159*H159,2)</f>
        <v>0</v>
      </c>
      <c r="K159" s="274"/>
      <c r="L159" s="275"/>
      <c r="M159" s="276" t="s">
        <v>1</v>
      </c>
      <c r="N159" s="277" t="s">
        <v>44</v>
      </c>
      <c r="O159" s="90"/>
      <c r="P159" s="236">
        <f>O159*H159</f>
        <v>0</v>
      </c>
      <c r="Q159" s="236">
        <v>0.0011100000000000001</v>
      </c>
      <c r="R159" s="236">
        <f>Q159*H159</f>
        <v>0.0088800000000000007</v>
      </c>
      <c r="S159" s="236">
        <v>0</v>
      </c>
      <c r="T159" s="23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179</v>
      </c>
      <c r="AT159" s="238" t="s">
        <v>180</v>
      </c>
      <c r="AU159" s="238" t="s">
        <v>88</v>
      </c>
      <c r="AY159" s="16" t="s">
        <v>136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86</v>
      </c>
      <c r="BK159" s="239">
        <f>ROUND(I159*H159,2)</f>
        <v>0</v>
      </c>
      <c r="BL159" s="16" t="s">
        <v>142</v>
      </c>
      <c r="BM159" s="238" t="s">
        <v>454</v>
      </c>
    </row>
    <row r="160" s="12" customFormat="1" ht="22.8" customHeight="1">
      <c r="A160" s="12"/>
      <c r="B160" s="210"/>
      <c r="C160" s="211"/>
      <c r="D160" s="212" t="s">
        <v>78</v>
      </c>
      <c r="E160" s="224" t="s">
        <v>282</v>
      </c>
      <c r="F160" s="224" t="s">
        <v>283</v>
      </c>
      <c r="G160" s="211"/>
      <c r="H160" s="211"/>
      <c r="I160" s="214"/>
      <c r="J160" s="225">
        <f>BK160</f>
        <v>0</v>
      </c>
      <c r="K160" s="211"/>
      <c r="L160" s="216"/>
      <c r="M160" s="217"/>
      <c r="N160" s="218"/>
      <c r="O160" s="218"/>
      <c r="P160" s="219">
        <f>SUM(P161:P162)</f>
        <v>0</v>
      </c>
      <c r="Q160" s="218"/>
      <c r="R160" s="219">
        <f>SUM(R161:R162)</f>
        <v>3.2566800000000002</v>
      </c>
      <c r="S160" s="218"/>
      <c r="T160" s="220">
        <f>SUM(T161:T162)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1" t="s">
        <v>86</v>
      </c>
      <c r="AT160" s="222" t="s">
        <v>78</v>
      </c>
      <c r="AU160" s="222" t="s">
        <v>86</v>
      </c>
      <c r="AY160" s="221" t="s">
        <v>136</v>
      </c>
      <c r="BK160" s="223">
        <f>SUM(BK161:BK162)</f>
        <v>0</v>
      </c>
    </row>
    <row r="161" s="2" customFormat="1" ht="24.15" customHeight="1">
      <c r="A161" s="37"/>
      <c r="B161" s="38"/>
      <c r="C161" s="226" t="s">
        <v>243</v>
      </c>
      <c r="D161" s="226" t="s">
        <v>138</v>
      </c>
      <c r="E161" s="227" t="s">
        <v>285</v>
      </c>
      <c r="F161" s="228" t="s">
        <v>286</v>
      </c>
      <c r="G161" s="229" t="s">
        <v>263</v>
      </c>
      <c r="H161" s="230">
        <v>7</v>
      </c>
      <c r="I161" s="231"/>
      <c r="J161" s="232">
        <f>ROUND(I161*H161,2)</f>
        <v>0</v>
      </c>
      <c r="K161" s="233"/>
      <c r="L161" s="43"/>
      <c r="M161" s="234" t="s">
        <v>1</v>
      </c>
      <c r="N161" s="235" t="s">
        <v>44</v>
      </c>
      <c r="O161" s="90"/>
      <c r="P161" s="236">
        <f>O161*H161</f>
        <v>0</v>
      </c>
      <c r="Q161" s="236">
        <v>0.42080000000000001</v>
      </c>
      <c r="R161" s="236">
        <f>Q161*H161</f>
        <v>2.9456000000000002</v>
      </c>
      <c r="S161" s="236">
        <v>0</v>
      </c>
      <c r="T161" s="23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8" t="s">
        <v>142</v>
      </c>
      <c r="AT161" s="238" t="s">
        <v>138</v>
      </c>
      <c r="AU161" s="238" t="s">
        <v>88</v>
      </c>
      <c r="AY161" s="16" t="s">
        <v>136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6" t="s">
        <v>86</v>
      </c>
      <c r="BK161" s="239">
        <f>ROUND(I161*H161,2)</f>
        <v>0</v>
      </c>
      <c r="BL161" s="16" t="s">
        <v>142</v>
      </c>
      <c r="BM161" s="238" t="s">
        <v>455</v>
      </c>
    </row>
    <row r="162" s="2" customFormat="1" ht="33" customHeight="1">
      <c r="A162" s="37"/>
      <c r="B162" s="38"/>
      <c r="C162" s="226" t="s">
        <v>7</v>
      </c>
      <c r="D162" s="226" t="s">
        <v>138</v>
      </c>
      <c r="E162" s="227" t="s">
        <v>289</v>
      </c>
      <c r="F162" s="228" t="s">
        <v>290</v>
      </c>
      <c r="G162" s="229" t="s">
        <v>263</v>
      </c>
      <c r="H162" s="230">
        <v>1</v>
      </c>
      <c r="I162" s="231"/>
      <c r="J162" s="232">
        <f>ROUND(I162*H162,2)</f>
        <v>0</v>
      </c>
      <c r="K162" s="233"/>
      <c r="L162" s="43"/>
      <c r="M162" s="234" t="s">
        <v>1</v>
      </c>
      <c r="N162" s="235" t="s">
        <v>44</v>
      </c>
      <c r="O162" s="90"/>
      <c r="P162" s="236">
        <f>O162*H162</f>
        <v>0</v>
      </c>
      <c r="Q162" s="236">
        <v>0.31108000000000002</v>
      </c>
      <c r="R162" s="236">
        <f>Q162*H162</f>
        <v>0.31108000000000002</v>
      </c>
      <c r="S162" s="236">
        <v>0</v>
      </c>
      <c r="T162" s="23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8" t="s">
        <v>142</v>
      </c>
      <c r="AT162" s="238" t="s">
        <v>138</v>
      </c>
      <c r="AU162" s="238" t="s">
        <v>88</v>
      </c>
      <c r="AY162" s="16" t="s">
        <v>136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6" t="s">
        <v>86</v>
      </c>
      <c r="BK162" s="239">
        <f>ROUND(I162*H162,2)</f>
        <v>0</v>
      </c>
      <c r="BL162" s="16" t="s">
        <v>142</v>
      </c>
      <c r="BM162" s="238" t="s">
        <v>456</v>
      </c>
    </row>
    <row r="163" s="12" customFormat="1" ht="22.8" customHeight="1">
      <c r="A163" s="12"/>
      <c r="B163" s="210"/>
      <c r="C163" s="211"/>
      <c r="D163" s="212" t="s">
        <v>78</v>
      </c>
      <c r="E163" s="224" t="s">
        <v>186</v>
      </c>
      <c r="F163" s="224" t="s">
        <v>457</v>
      </c>
      <c r="G163" s="211"/>
      <c r="H163" s="211"/>
      <c r="I163" s="214"/>
      <c r="J163" s="225">
        <f>BK163</f>
        <v>0</v>
      </c>
      <c r="K163" s="211"/>
      <c r="L163" s="216"/>
      <c r="M163" s="217"/>
      <c r="N163" s="218"/>
      <c r="O163" s="218"/>
      <c r="P163" s="219">
        <f>SUM(P164:P167)</f>
        <v>0</v>
      </c>
      <c r="Q163" s="218"/>
      <c r="R163" s="219">
        <f>SUM(R164:R167)</f>
        <v>0.11310500000000001</v>
      </c>
      <c r="S163" s="218"/>
      <c r="T163" s="220">
        <f>SUM(T164:T167)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1" t="s">
        <v>86</v>
      </c>
      <c r="AT163" s="222" t="s">
        <v>78</v>
      </c>
      <c r="AU163" s="222" t="s">
        <v>86</v>
      </c>
      <c r="AY163" s="221" t="s">
        <v>136</v>
      </c>
      <c r="BK163" s="223">
        <f>SUM(BK164:BK167)</f>
        <v>0</v>
      </c>
    </row>
    <row r="164" s="2" customFormat="1" ht="24.15" customHeight="1">
      <c r="A164" s="37"/>
      <c r="B164" s="38"/>
      <c r="C164" s="226" t="s">
        <v>252</v>
      </c>
      <c r="D164" s="226" t="s">
        <v>138</v>
      </c>
      <c r="E164" s="227" t="s">
        <v>458</v>
      </c>
      <c r="F164" s="228" t="s">
        <v>459</v>
      </c>
      <c r="G164" s="229" t="s">
        <v>263</v>
      </c>
      <c r="H164" s="230">
        <v>1</v>
      </c>
      <c r="I164" s="231"/>
      <c r="J164" s="232">
        <f>ROUND(I164*H164,2)</f>
        <v>0</v>
      </c>
      <c r="K164" s="233"/>
      <c r="L164" s="43"/>
      <c r="M164" s="234" t="s">
        <v>1</v>
      </c>
      <c r="N164" s="235" t="s">
        <v>44</v>
      </c>
      <c r="O164" s="90"/>
      <c r="P164" s="236">
        <f>O164*H164</f>
        <v>0</v>
      </c>
      <c r="Q164" s="236">
        <v>0.00069999999999999999</v>
      </c>
      <c r="R164" s="236">
        <f>Q164*H164</f>
        <v>0.00069999999999999999</v>
      </c>
      <c r="S164" s="236">
        <v>0</v>
      </c>
      <c r="T164" s="23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142</v>
      </c>
      <c r="AT164" s="238" t="s">
        <v>138</v>
      </c>
      <c r="AU164" s="238" t="s">
        <v>88</v>
      </c>
      <c r="AY164" s="16" t="s">
        <v>136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86</v>
      </c>
      <c r="BK164" s="239">
        <f>ROUND(I164*H164,2)</f>
        <v>0</v>
      </c>
      <c r="BL164" s="16" t="s">
        <v>142</v>
      </c>
      <c r="BM164" s="238" t="s">
        <v>460</v>
      </c>
    </row>
    <row r="165" s="2" customFormat="1" ht="24.15" customHeight="1">
      <c r="A165" s="37"/>
      <c r="B165" s="38"/>
      <c r="C165" s="226" t="s">
        <v>256</v>
      </c>
      <c r="D165" s="226" t="s">
        <v>138</v>
      </c>
      <c r="E165" s="227" t="s">
        <v>461</v>
      </c>
      <c r="F165" s="228" t="s">
        <v>462</v>
      </c>
      <c r="G165" s="229" t="s">
        <v>263</v>
      </c>
      <c r="H165" s="230">
        <v>1</v>
      </c>
      <c r="I165" s="231"/>
      <c r="J165" s="232">
        <f>ROUND(I165*H165,2)</f>
        <v>0</v>
      </c>
      <c r="K165" s="233"/>
      <c r="L165" s="43"/>
      <c r="M165" s="234" t="s">
        <v>1</v>
      </c>
      <c r="N165" s="235" t="s">
        <v>44</v>
      </c>
      <c r="O165" s="90"/>
      <c r="P165" s="236">
        <f>O165*H165</f>
        <v>0</v>
      </c>
      <c r="Q165" s="236">
        <v>0.11240500000000001</v>
      </c>
      <c r="R165" s="236">
        <f>Q165*H165</f>
        <v>0.11240500000000001</v>
      </c>
      <c r="S165" s="236">
        <v>0</v>
      </c>
      <c r="T165" s="23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8" t="s">
        <v>142</v>
      </c>
      <c r="AT165" s="238" t="s">
        <v>138</v>
      </c>
      <c r="AU165" s="238" t="s">
        <v>88</v>
      </c>
      <c r="AY165" s="16" t="s">
        <v>136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6" t="s">
        <v>86</v>
      </c>
      <c r="BK165" s="239">
        <f>ROUND(I165*H165,2)</f>
        <v>0</v>
      </c>
      <c r="BL165" s="16" t="s">
        <v>142</v>
      </c>
      <c r="BM165" s="238" t="s">
        <v>463</v>
      </c>
    </row>
    <row r="166" s="2" customFormat="1" ht="24.15" customHeight="1">
      <c r="A166" s="37"/>
      <c r="B166" s="38"/>
      <c r="C166" s="226" t="s">
        <v>260</v>
      </c>
      <c r="D166" s="226" t="s">
        <v>138</v>
      </c>
      <c r="E166" s="227" t="s">
        <v>464</v>
      </c>
      <c r="F166" s="228" t="s">
        <v>465</v>
      </c>
      <c r="G166" s="229" t="s">
        <v>263</v>
      </c>
      <c r="H166" s="230">
        <v>1</v>
      </c>
      <c r="I166" s="231"/>
      <c r="J166" s="232">
        <f>ROUND(I166*H166,2)</f>
        <v>0</v>
      </c>
      <c r="K166" s="233"/>
      <c r="L166" s="43"/>
      <c r="M166" s="234" t="s">
        <v>1</v>
      </c>
      <c r="N166" s="235" t="s">
        <v>44</v>
      </c>
      <c r="O166" s="90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8" t="s">
        <v>142</v>
      </c>
      <c r="AT166" s="238" t="s">
        <v>138</v>
      </c>
      <c r="AU166" s="238" t="s">
        <v>88</v>
      </c>
      <c r="AY166" s="16" t="s">
        <v>136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6" t="s">
        <v>86</v>
      </c>
      <c r="BK166" s="239">
        <f>ROUND(I166*H166,2)</f>
        <v>0</v>
      </c>
      <c r="BL166" s="16" t="s">
        <v>142</v>
      </c>
      <c r="BM166" s="238" t="s">
        <v>466</v>
      </c>
    </row>
    <row r="167" s="2" customFormat="1">
      <c r="A167" s="37"/>
      <c r="B167" s="38"/>
      <c r="C167" s="39"/>
      <c r="D167" s="242" t="s">
        <v>176</v>
      </c>
      <c r="E167" s="39"/>
      <c r="F167" s="263" t="s">
        <v>467</v>
      </c>
      <c r="G167" s="39"/>
      <c r="H167" s="39"/>
      <c r="I167" s="264"/>
      <c r="J167" s="39"/>
      <c r="K167" s="39"/>
      <c r="L167" s="43"/>
      <c r="M167" s="265"/>
      <c r="N167" s="266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176</v>
      </c>
      <c r="AU167" s="16" t="s">
        <v>88</v>
      </c>
    </row>
    <row r="168" s="12" customFormat="1" ht="22.8" customHeight="1">
      <c r="A168" s="12"/>
      <c r="B168" s="210"/>
      <c r="C168" s="211"/>
      <c r="D168" s="212" t="s">
        <v>78</v>
      </c>
      <c r="E168" s="224" t="s">
        <v>292</v>
      </c>
      <c r="F168" s="224" t="s">
        <v>293</v>
      </c>
      <c r="G168" s="211"/>
      <c r="H168" s="211"/>
      <c r="I168" s="214"/>
      <c r="J168" s="225">
        <f>BK168</f>
        <v>0</v>
      </c>
      <c r="K168" s="211"/>
      <c r="L168" s="216"/>
      <c r="M168" s="217"/>
      <c r="N168" s="218"/>
      <c r="O168" s="218"/>
      <c r="P168" s="219">
        <f>SUM(P169:P175)</f>
        <v>0</v>
      </c>
      <c r="Q168" s="218"/>
      <c r="R168" s="219">
        <f>SUM(R169:R175)</f>
        <v>0</v>
      </c>
      <c r="S168" s="218"/>
      <c r="T168" s="220">
        <f>SUM(T169:T175)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1" t="s">
        <v>86</v>
      </c>
      <c r="AT168" s="222" t="s">
        <v>78</v>
      </c>
      <c r="AU168" s="222" t="s">
        <v>86</v>
      </c>
      <c r="AY168" s="221" t="s">
        <v>136</v>
      </c>
      <c r="BK168" s="223">
        <f>SUM(BK169:BK175)</f>
        <v>0</v>
      </c>
    </row>
    <row r="169" s="2" customFormat="1" ht="21.75" customHeight="1">
      <c r="A169" s="37"/>
      <c r="B169" s="38"/>
      <c r="C169" s="226" t="s">
        <v>266</v>
      </c>
      <c r="D169" s="226" t="s">
        <v>138</v>
      </c>
      <c r="E169" s="227" t="s">
        <v>295</v>
      </c>
      <c r="F169" s="228" t="s">
        <v>296</v>
      </c>
      <c r="G169" s="229" t="s">
        <v>183</v>
      </c>
      <c r="H169" s="230">
        <v>48.988</v>
      </c>
      <c r="I169" s="231"/>
      <c r="J169" s="232">
        <f>ROUND(I169*H169,2)</f>
        <v>0</v>
      </c>
      <c r="K169" s="233"/>
      <c r="L169" s="43"/>
      <c r="M169" s="234" t="s">
        <v>1</v>
      </c>
      <c r="N169" s="235" t="s">
        <v>44</v>
      </c>
      <c r="O169" s="90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8" t="s">
        <v>142</v>
      </c>
      <c r="AT169" s="238" t="s">
        <v>138</v>
      </c>
      <c r="AU169" s="238" t="s">
        <v>88</v>
      </c>
      <c r="AY169" s="16" t="s">
        <v>136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6" t="s">
        <v>86</v>
      </c>
      <c r="BK169" s="239">
        <f>ROUND(I169*H169,2)</f>
        <v>0</v>
      </c>
      <c r="BL169" s="16" t="s">
        <v>142</v>
      </c>
      <c r="BM169" s="238" t="s">
        <v>468</v>
      </c>
    </row>
    <row r="170" s="2" customFormat="1" ht="24.15" customHeight="1">
      <c r="A170" s="37"/>
      <c r="B170" s="38"/>
      <c r="C170" s="226" t="s">
        <v>270</v>
      </c>
      <c r="D170" s="226" t="s">
        <v>138</v>
      </c>
      <c r="E170" s="227" t="s">
        <v>300</v>
      </c>
      <c r="F170" s="228" t="s">
        <v>301</v>
      </c>
      <c r="G170" s="229" t="s">
        <v>183</v>
      </c>
      <c r="H170" s="230">
        <v>146.964</v>
      </c>
      <c r="I170" s="231"/>
      <c r="J170" s="232">
        <f>ROUND(I170*H170,2)</f>
        <v>0</v>
      </c>
      <c r="K170" s="233"/>
      <c r="L170" s="43"/>
      <c r="M170" s="234" t="s">
        <v>1</v>
      </c>
      <c r="N170" s="235" t="s">
        <v>44</v>
      </c>
      <c r="O170" s="90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142</v>
      </c>
      <c r="AT170" s="238" t="s">
        <v>138</v>
      </c>
      <c r="AU170" s="238" t="s">
        <v>88</v>
      </c>
      <c r="AY170" s="16" t="s">
        <v>136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86</v>
      </c>
      <c r="BK170" s="239">
        <f>ROUND(I170*H170,2)</f>
        <v>0</v>
      </c>
      <c r="BL170" s="16" t="s">
        <v>142</v>
      </c>
      <c r="BM170" s="238" t="s">
        <v>469</v>
      </c>
    </row>
    <row r="171" s="13" customFormat="1">
      <c r="A171" s="13"/>
      <c r="B171" s="240"/>
      <c r="C171" s="241"/>
      <c r="D171" s="242" t="s">
        <v>144</v>
      </c>
      <c r="E171" s="241"/>
      <c r="F171" s="244" t="s">
        <v>470</v>
      </c>
      <c r="G171" s="241"/>
      <c r="H171" s="245">
        <v>146.964</v>
      </c>
      <c r="I171" s="246"/>
      <c r="J171" s="241"/>
      <c r="K171" s="241"/>
      <c r="L171" s="247"/>
      <c r="M171" s="248"/>
      <c r="N171" s="249"/>
      <c r="O171" s="249"/>
      <c r="P171" s="249"/>
      <c r="Q171" s="249"/>
      <c r="R171" s="249"/>
      <c r="S171" s="249"/>
      <c r="T171" s="25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1" t="s">
        <v>144</v>
      </c>
      <c r="AU171" s="251" t="s">
        <v>88</v>
      </c>
      <c r="AV171" s="13" t="s">
        <v>88</v>
      </c>
      <c r="AW171" s="13" t="s">
        <v>4</v>
      </c>
      <c r="AX171" s="13" t="s">
        <v>86</v>
      </c>
      <c r="AY171" s="251" t="s">
        <v>136</v>
      </c>
    </row>
    <row r="172" s="2" customFormat="1" ht="24.15" customHeight="1">
      <c r="A172" s="37"/>
      <c r="B172" s="38"/>
      <c r="C172" s="226" t="s">
        <v>274</v>
      </c>
      <c r="D172" s="226" t="s">
        <v>138</v>
      </c>
      <c r="E172" s="227" t="s">
        <v>305</v>
      </c>
      <c r="F172" s="228" t="s">
        <v>306</v>
      </c>
      <c r="G172" s="229" t="s">
        <v>183</v>
      </c>
      <c r="H172" s="230">
        <v>48.988</v>
      </c>
      <c r="I172" s="231"/>
      <c r="J172" s="232">
        <f>ROUND(I172*H172,2)</f>
        <v>0</v>
      </c>
      <c r="K172" s="233"/>
      <c r="L172" s="43"/>
      <c r="M172" s="234" t="s">
        <v>1</v>
      </c>
      <c r="N172" s="235" t="s">
        <v>44</v>
      </c>
      <c r="O172" s="90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142</v>
      </c>
      <c r="AT172" s="238" t="s">
        <v>138</v>
      </c>
      <c r="AU172" s="238" t="s">
        <v>88</v>
      </c>
      <c r="AY172" s="16" t="s">
        <v>136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86</v>
      </c>
      <c r="BK172" s="239">
        <f>ROUND(I172*H172,2)</f>
        <v>0</v>
      </c>
      <c r="BL172" s="16" t="s">
        <v>142</v>
      </c>
      <c r="BM172" s="238" t="s">
        <v>471</v>
      </c>
    </row>
    <row r="173" s="2" customFormat="1" ht="37.8" customHeight="1">
      <c r="A173" s="37"/>
      <c r="B173" s="38"/>
      <c r="C173" s="226" t="s">
        <v>278</v>
      </c>
      <c r="D173" s="226" t="s">
        <v>138</v>
      </c>
      <c r="E173" s="227" t="s">
        <v>309</v>
      </c>
      <c r="F173" s="228" t="s">
        <v>310</v>
      </c>
      <c r="G173" s="229" t="s">
        <v>183</v>
      </c>
      <c r="H173" s="230">
        <v>48.988</v>
      </c>
      <c r="I173" s="231"/>
      <c r="J173" s="232">
        <f>ROUND(I173*H173,2)</f>
        <v>0</v>
      </c>
      <c r="K173" s="233"/>
      <c r="L173" s="43"/>
      <c r="M173" s="234" t="s">
        <v>1</v>
      </c>
      <c r="N173" s="235" t="s">
        <v>44</v>
      </c>
      <c r="O173" s="90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8" t="s">
        <v>142</v>
      </c>
      <c r="AT173" s="238" t="s">
        <v>138</v>
      </c>
      <c r="AU173" s="238" t="s">
        <v>88</v>
      </c>
      <c r="AY173" s="16" t="s">
        <v>136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6" t="s">
        <v>86</v>
      </c>
      <c r="BK173" s="239">
        <f>ROUND(I173*H173,2)</f>
        <v>0</v>
      </c>
      <c r="BL173" s="16" t="s">
        <v>142</v>
      </c>
      <c r="BM173" s="238" t="s">
        <v>472</v>
      </c>
    </row>
    <row r="174" s="2" customFormat="1" ht="44.25" customHeight="1">
      <c r="A174" s="37"/>
      <c r="B174" s="38"/>
      <c r="C174" s="226" t="s">
        <v>284</v>
      </c>
      <c r="D174" s="226" t="s">
        <v>138</v>
      </c>
      <c r="E174" s="227" t="s">
        <v>313</v>
      </c>
      <c r="F174" s="228" t="s">
        <v>314</v>
      </c>
      <c r="G174" s="229" t="s">
        <v>183</v>
      </c>
      <c r="H174" s="230">
        <v>60.545000000000002</v>
      </c>
      <c r="I174" s="231"/>
      <c r="J174" s="232">
        <f>ROUND(I174*H174,2)</f>
        <v>0</v>
      </c>
      <c r="K174" s="233"/>
      <c r="L174" s="43"/>
      <c r="M174" s="234" t="s">
        <v>1</v>
      </c>
      <c r="N174" s="235" t="s">
        <v>44</v>
      </c>
      <c r="O174" s="90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8" t="s">
        <v>142</v>
      </c>
      <c r="AT174" s="238" t="s">
        <v>138</v>
      </c>
      <c r="AU174" s="238" t="s">
        <v>88</v>
      </c>
      <c r="AY174" s="16" t="s">
        <v>136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6" t="s">
        <v>86</v>
      </c>
      <c r="BK174" s="239">
        <f>ROUND(I174*H174,2)</f>
        <v>0</v>
      </c>
      <c r="BL174" s="16" t="s">
        <v>142</v>
      </c>
      <c r="BM174" s="238" t="s">
        <v>473</v>
      </c>
    </row>
    <row r="175" s="13" customFormat="1">
      <c r="A175" s="13"/>
      <c r="B175" s="240"/>
      <c r="C175" s="241"/>
      <c r="D175" s="242" t="s">
        <v>144</v>
      </c>
      <c r="E175" s="243" t="s">
        <v>1</v>
      </c>
      <c r="F175" s="244" t="s">
        <v>474</v>
      </c>
      <c r="G175" s="241"/>
      <c r="H175" s="245">
        <v>60.545000000000002</v>
      </c>
      <c r="I175" s="246"/>
      <c r="J175" s="241"/>
      <c r="K175" s="241"/>
      <c r="L175" s="247"/>
      <c r="M175" s="248"/>
      <c r="N175" s="249"/>
      <c r="O175" s="249"/>
      <c r="P175" s="249"/>
      <c r="Q175" s="249"/>
      <c r="R175" s="249"/>
      <c r="S175" s="249"/>
      <c r="T175" s="25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1" t="s">
        <v>144</v>
      </c>
      <c r="AU175" s="251" t="s">
        <v>88</v>
      </c>
      <c r="AV175" s="13" t="s">
        <v>88</v>
      </c>
      <c r="AW175" s="13" t="s">
        <v>34</v>
      </c>
      <c r="AX175" s="13" t="s">
        <v>86</v>
      </c>
      <c r="AY175" s="251" t="s">
        <v>136</v>
      </c>
    </row>
    <row r="176" s="12" customFormat="1" ht="25.92" customHeight="1">
      <c r="A176" s="12"/>
      <c r="B176" s="210"/>
      <c r="C176" s="211"/>
      <c r="D176" s="212" t="s">
        <v>78</v>
      </c>
      <c r="E176" s="213" t="s">
        <v>317</v>
      </c>
      <c r="F176" s="213" t="s">
        <v>318</v>
      </c>
      <c r="G176" s="211"/>
      <c r="H176" s="211"/>
      <c r="I176" s="214"/>
      <c r="J176" s="215">
        <f>BK176</f>
        <v>0</v>
      </c>
      <c r="K176" s="211"/>
      <c r="L176" s="216"/>
      <c r="M176" s="217"/>
      <c r="N176" s="218"/>
      <c r="O176" s="218"/>
      <c r="P176" s="219">
        <f>P177</f>
        <v>0</v>
      </c>
      <c r="Q176" s="218"/>
      <c r="R176" s="219">
        <f>R177</f>
        <v>0.029858999999999997</v>
      </c>
      <c r="S176" s="218"/>
      <c r="T176" s="220">
        <f>T177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1" t="s">
        <v>88</v>
      </c>
      <c r="AT176" s="222" t="s">
        <v>78</v>
      </c>
      <c r="AU176" s="222" t="s">
        <v>79</v>
      </c>
      <c r="AY176" s="221" t="s">
        <v>136</v>
      </c>
      <c r="BK176" s="223">
        <f>BK177</f>
        <v>0</v>
      </c>
    </row>
    <row r="177" s="12" customFormat="1" ht="22.8" customHeight="1">
      <c r="A177" s="12"/>
      <c r="B177" s="210"/>
      <c r="C177" s="211"/>
      <c r="D177" s="212" t="s">
        <v>78</v>
      </c>
      <c r="E177" s="224" t="s">
        <v>319</v>
      </c>
      <c r="F177" s="224" t="s">
        <v>320</v>
      </c>
      <c r="G177" s="211"/>
      <c r="H177" s="211"/>
      <c r="I177" s="214"/>
      <c r="J177" s="225">
        <f>BK177</f>
        <v>0</v>
      </c>
      <c r="K177" s="211"/>
      <c r="L177" s="216"/>
      <c r="M177" s="217"/>
      <c r="N177" s="218"/>
      <c r="O177" s="218"/>
      <c r="P177" s="219">
        <f>SUM(P178:P181)</f>
        <v>0</v>
      </c>
      <c r="Q177" s="218"/>
      <c r="R177" s="219">
        <f>SUM(R178:R181)</f>
        <v>0.029858999999999997</v>
      </c>
      <c r="S177" s="218"/>
      <c r="T177" s="220">
        <f>SUM(T178:T181)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1" t="s">
        <v>88</v>
      </c>
      <c r="AT177" s="222" t="s">
        <v>78</v>
      </c>
      <c r="AU177" s="222" t="s">
        <v>86</v>
      </c>
      <c r="AY177" s="221" t="s">
        <v>136</v>
      </c>
      <c r="BK177" s="223">
        <f>SUM(BK178:BK181)</f>
        <v>0</v>
      </c>
    </row>
    <row r="178" s="2" customFormat="1" ht="24.15" customHeight="1">
      <c r="A178" s="37"/>
      <c r="B178" s="38"/>
      <c r="C178" s="226" t="s">
        <v>288</v>
      </c>
      <c r="D178" s="226" t="s">
        <v>138</v>
      </c>
      <c r="E178" s="227" t="s">
        <v>322</v>
      </c>
      <c r="F178" s="228" t="s">
        <v>323</v>
      </c>
      <c r="G178" s="229" t="s">
        <v>141</v>
      </c>
      <c r="H178" s="230">
        <v>80.700000000000003</v>
      </c>
      <c r="I178" s="231"/>
      <c r="J178" s="232">
        <f>ROUND(I178*H178,2)</f>
        <v>0</v>
      </c>
      <c r="K178" s="233"/>
      <c r="L178" s="43"/>
      <c r="M178" s="234" t="s">
        <v>1</v>
      </c>
      <c r="N178" s="235" t="s">
        <v>44</v>
      </c>
      <c r="O178" s="90"/>
      <c r="P178" s="236">
        <f>O178*H178</f>
        <v>0</v>
      </c>
      <c r="Q178" s="236">
        <v>4.0000000000000003E-05</v>
      </c>
      <c r="R178" s="236">
        <f>Q178*H178</f>
        <v>0.0032280000000000004</v>
      </c>
      <c r="S178" s="236">
        <v>0</v>
      </c>
      <c r="T178" s="23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8" t="s">
        <v>223</v>
      </c>
      <c r="AT178" s="238" t="s">
        <v>138</v>
      </c>
      <c r="AU178" s="238" t="s">
        <v>88</v>
      </c>
      <c r="AY178" s="16" t="s">
        <v>136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6" t="s">
        <v>86</v>
      </c>
      <c r="BK178" s="239">
        <f>ROUND(I178*H178,2)</f>
        <v>0</v>
      </c>
      <c r="BL178" s="16" t="s">
        <v>223</v>
      </c>
      <c r="BM178" s="238" t="s">
        <v>475</v>
      </c>
    </row>
    <row r="179" s="13" customFormat="1">
      <c r="A179" s="13"/>
      <c r="B179" s="240"/>
      <c r="C179" s="241"/>
      <c r="D179" s="242" t="s">
        <v>144</v>
      </c>
      <c r="E179" s="243" t="s">
        <v>1</v>
      </c>
      <c r="F179" s="244" t="s">
        <v>476</v>
      </c>
      <c r="G179" s="241"/>
      <c r="H179" s="245">
        <v>80.700000000000003</v>
      </c>
      <c r="I179" s="246"/>
      <c r="J179" s="241"/>
      <c r="K179" s="241"/>
      <c r="L179" s="247"/>
      <c r="M179" s="248"/>
      <c r="N179" s="249"/>
      <c r="O179" s="249"/>
      <c r="P179" s="249"/>
      <c r="Q179" s="249"/>
      <c r="R179" s="249"/>
      <c r="S179" s="249"/>
      <c r="T179" s="25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1" t="s">
        <v>144</v>
      </c>
      <c r="AU179" s="251" t="s">
        <v>88</v>
      </c>
      <c r="AV179" s="13" t="s">
        <v>88</v>
      </c>
      <c r="AW179" s="13" t="s">
        <v>34</v>
      </c>
      <c r="AX179" s="13" t="s">
        <v>86</v>
      </c>
      <c r="AY179" s="251" t="s">
        <v>136</v>
      </c>
    </row>
    <row r="180" s="2" customFormat="1" ht="24.15" customHeight="1">
      <c r="A180" s="37"/>
      <c r="B180" s="38"/>
      <c r="C180" s="267" t="s">
        <v>294</v>
      </c>
      <c r="D180" s="267" t="s">
        <v>180</v>
      </c>
      <c r="E180" s="268" t="s">
        <v>327</v>
      </c>
      <c r="F180" s="269" t="s">
        <v>328</v>
      </c>
      <c r="G180" s="270" t="s">
        <v>141</v>
      </c>
      <c r="H180" s="271">
        <v>88.769999999999996</v>
      </c>
      <c r="I180" s="272"/>
      <c r="J180" s="273">
        <f>ROUND(I180*H180,2)</f>
        <v>0</v>
      </c>
      <c r="K180" s="274"/>
      <c r="L180" s="275"/>
      <c r="M180" s="276" t="s">
        <v>1</v>
      </c>
      <c r="N180" s="277" t="s">
        <v>44</v>
      </c>
      <c r="O180" s="90"/>
      <c r="P180" s="236">
        <f>O180*H180</f>
        <v>0</v>
      </c>
      <c r="Q180" s="236">
        <v>0.00029999999999999997</v>
      </c>
      <c r="R180" s="236">
        <f>Q180*H180</f>
        <v>0.026630999999999995</v>
      </c>
      <c r="S180" s="236">
        <v>0</v>
      </c>
      <c r="T180" s="23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8" t="s">
        <v>299</v>
      </c>
      <c r="AT180" s="238" t="s">
        <v>180</v>
      </c>
      <c r="AU180" s="238" t="s">
        <v>88</v>
      </c>
      <c r="AY180" s="16" t="s">
        <v>136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6" t="s">
        <v>86</v>
      </c>
      <c r="BK180" s="239">
        <f>ROUND(I180*H180,2)</f>
        <v>0</v>
      </c>
      <c r="BL180" s="16" t="s">
        <v>223</v>
      </c>
      <c r="BM180" s="238" t="s">
        <v>477</v>
      </c>
    </row>
    <row r="181" s="13" customFormat="1">
      <c r="A181" s="13"/>
      <c r="B181" s="240"/>
      <c r="C181" s="241"/>
      <c r="D181" s="242" t="s">
        <v>144</v>
      </c>
      <c r="E181" s="241"/>
      <c r="F181" s="244" t="s">
        <v>478</v>
      </c>
      <c r="G181" s="241"/>
      <c r="H181" s="245">
        <v>88.769999999999996</v>
      </c>
      <c r="I181" s="246"/>
      <c r="J181" s="241"/>
      <c r="K181" s="241"/>
      <c r="L181" s="247"/>
      <c r="M181" s="248"/>
      <c r="N181" s="249"/>
      <c r="O181" s="249"/>
      <c r="P181" s="249"/>
      <c r="Q181" s="249"/>
      <c r="R181" s="249"/>
      <c r="S181" s="249"/>
      <c r="T181" s="25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1" t="s">
        <v>144</v>
      </c>
      <c r="AU181" s="251" t="s">
        <v>88</v>
      </c>
      <c r="AV181" s="13" t="s">
        <v>88</v>
      </c>
      <c r="AW181" s="13" t="s">
        <v>4</v>
      </c>
      <c r="AX181" s="13" t="s">
        <v>86</v>
      </c>
      <c r="AY181" s="251" t="s">
        <v>136</v>
      </c>
    </row>
    <row r="182" s="12" customFormat="1" ht="25.92" customHeight="1">
      <c r="A182" s="12"/>
      <c r="B182" s="210"/>
      <c r="C182" s="211"/>
      <c r="D182" s="212" t="s">
        <v>78</v>
      </c>
      <c r="E182" s="213" t="s">
        <v>479</v>
      </c>
      <c r="F182" s="213" t="s">
        <v>480</v>
      </c>
      <c r="G182" s="211"/>
      <c r="H182" s="211"/>
      <c r="I182" s="214"/>
      <c r="J182" s="215">
        <f>BK182</f>
        <v>0</v>
      </c>
      <c r="K182" s="211"/>
      <c r="L182" s="216"/>
      <c r="M182" s="217"/>
      <c r="N182" s="218"/>
      <c r="O182" s="218"/>
      <c r="P182" s="219">
        <f>SUM(P183:P200)</f>
        <v>0</v>
      </c>
      <c r="Q182" s="218"/>
      <c r="R182" s="219">
        <f>SUM(R183:R200)</f>
        <v>0.18924674499999999</v>
      </c>
      <c r="S182" s="218"/>
      <c r="T182" s="220">
        <f>SUM(T183:T200)</f>
        <v>0.025600000000000001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1" t="s">
        <v>86</v>
      </c>
      <c r="AT182" s="222" t="s">
        <v>78</v>
      </c>
      <c r="AU182" s="222" t="s">
        <v>79</v>
      </c>
      <c r="AY182" s="221" t="s">
        <v>136</v>
      </c>
      <c r="BK182" s="223">
        <f>SUM(BK183:BK200)</f>
        <v>0</v>
      </c>
    </row>
    <row r="183" s="2" customFormat="1" ht="24.15" customHeight="1">
      <c r="A183" s="37"/>
      <c r="B183" s="38"/>
      <c r="C183" s="226" t="s">
        <v>299</v>
      </c>
      <c r="D183" s="226" t="s">
        <v>138</v>
      </c>
      <c r="E183" s="227" t="s">
        <v>481</v>
      </c>
      <c r="F183" s="228" t="s">
        <v>482</v>
      </c>
      <c r="G183" s="229" t="s">
        <v>153</v>
      </c>
      <c r="H183" s="230">
        <v>1</v>
      </c>
      <c r="I183" s="231"/>
      <c r="J183" s="232">
        <f>ROUND(I183*H183,2)</f>
        <v>0</v>
      </c>
      <c r="K183" s="233"/>
      <c r="L183" s="43"/>
      <c r="M183" s="234" t="s">
        <v>1</v>
      </c>
      <c r="N183" s="235" t="s">
        <v>44</v>
      </c>
      <c r="O183" s="90"/>
      <c r="P183" s="236">
        <f>O183*H183</f>
        <v>0</v>
      </c>
      <c r="Q183" s="236">
        <v>1.6449999999999999E-06</v>
      </c>
      <c r="R183" s="236">
        <f>Q183*H183</f>
        <v>1.6449999999999999E-06</v>
      </c>
      <c r="S183" s="236">
        <v>0</v>
      </c>
      <c r="T183" s="23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8" t="s">
        <v>142</v>
      </c>
      <c r="AT183" s="238" t="s">
        <v>138</v>
      </c>
      <c r="AU183" s="238" t="s">
        <v>86</v>
      </c>
      <c r="AY183" s="16" t="s">
        <v>136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6" t="s">
        <v>86</v>
      </c>
      <c r="BK183" s="239">
        <f>ROUND(I183*H183,2)</f>
        <v>0</v>
      </c>
      <c r="BL183" s="16" t="s">
        <v>142</v>
      </c>
      <c r="BM183" s="238" t="s">
        <v>483</v>
      </c>
    </row>
    <row r="184" s="2" customFormat="1" ht="24.15" customHeight="1">
      <c r="A184" s="37"/>
      <c r="B184" s="38"/>
      <c r="C184" s="226" t="s">
        <v>304</v>
      </c>
      <c r="D184" s="226" t="s">
        <v>138</v>
      </c>
      <c r="E184" s="227" t="s">
        <v>484</v>
      </c>
      <c r="F184" s="228" t="s">
        <v>485</v>
      </c>
      <c r="G184" s="229" t="s">
        <v>141</v>
      </c>
      <c r="H184" s="230">
        <v>0.10000000000000001</v>
      </c>
      <c r="I184" s="231"/>
      <c r="J184" s="232">
        <f>ROUND(I184*H184,2)</f>
        <v>0</v>
      </c>
      <c r="K184" s="233"/>
      <c r="L184" s="43"/>
      <c r="M184" s="234" t="s">
        <v>1</v>
      </c>
      <c r="N184" s="235" t="s">
        <v>44</v>
      </c>
      <c r="O184" s="90"/>
      <c r="P184" s="236">
        <f>O184*H184</f>
        <v>0</v>
      </c>
      <c r="Q184" s="236">
        <v>0</v>
      </c>
      <c r="R184" s="236">
        <f>Q184*H184</f>
        <v>0</v>
      </c>
      <c r="S184" s="236">
        <v>0.22</v>
      </c>
      <c r="T184" s="237">
        <f>S184*H184</f>
        <v>0.022000000000000002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8" t="s">
        <v>142</v>
      </c>
      <c r="AT184" s="238" t="s">
        <v>138</v>
      </c>
      <c r="AU184" s="238" t="s">
        <v>86</v>
      </c>
      <c r="AY184" s="16" t="s">
        <v>136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6" t="s">
        <v>86</v>
      </c>
      <c r="BK184" s="239">
        <f>ROUND(I184*H184,2)</f>
        <v>0</v>
      </c>
      <c r="BL184" s="16" t="s">
        <v>142</v>
      </c>
      <c r="BM184" s="238" t="s">
        <v>486</v>
      </c>
    </row>
    <row r="185" s="13" customFormat="1">
      <c r="A185" s="13"/>
      <c r="B185" s="240"/>
      <c r="C185" s="241"/>
      <c r="D185" s="242" t="s">
        <v>144</v>
      </c>
      <c r="E185" s="243" t="s">
        <v>1</v>
      </c>
      <c r="F185" s="244" t="s">
        <v>487</v>
      </c>
      <c r="G185" s="241"/>
      <c r="H185" s="245">
        <v>0.10000000000000001</v>
      </c>
      <c r="I185" s="246"/>
      <c r="J185" s="241"/>
      <c r="K185" s="241"/>
      <c r="L185" s="247"/>
      <c r="M185" s="248"/>
      <c r="N185" s="249"/>
      <c r="O185" s="249"/>
      <c r="P185" s="249"/>
      <c r="Q185" s="249"/>
      <c r="R185" s="249"/>
      <c r="S185" s="249"/>
      <c r="T185" s="25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1" t="s">
        <v>144</v>
      </c>
      <c r="AU185" s="251" t="s">
        <v>86</v>
      </c>
      <c r="AV185" s="13" t="s">
        <v>88</v>
      </c>
      <c r="AW185" s="13" t="s">
        <v>34</v>
      </c>
      <c r="AX185" s="13" t="s">
        <v>86</v>
      </c>
      <c r="AY185" s="251" t="s">
        <v>136</v>
      </c>
    </row>
    <row r="186" s="2" customFormat="1" ht="16.5" customHeight="1">
      <c r="A186" s="37"/>
      <c r="B186" s="38"/>
      <c r="C186" s="226" t="s">
        <v>308</v>
      </c>
      <c r="D186" s="226" t="s">
        <v>138</v>
      </c>
      <c r="E186" s="227" t="s">
        <v>151</v>
      </c>
      <c r="F186" s="228" t="s">
        <v>152</v>
      </c>
      <c r="G186" s="229" t="s">
        <v>153</v>
      </c>
      <c r="H186" s="230">
        <v>1</v>
      </c>
      <c r="I186" s="231"/>
      <c r="J186" s="232">
        <f>ROUND(I186*H186,2)</f>
        <v>0</v>
      </c>
      <c r="K186" s="233"/>
      <c r="L186" s="43"/>
      <c r="M186" s="234" t="s">
        <v>1</v>
      </c>
      <c r="N186" s="235" t="s">
        <v>44</v>
      </c>
      <c r="O186" s="90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8" t="s">
        <v>142</v>
      </c>
      <c r="AT186" s="238" t="s">
        <v>138</v>
      </c>
      <c r="AU186" s="238" t="s">
        <v>86</v>
      </c>
      <c r="AY186" s="16" t="s">
        <v>136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6" t="s">
        <v>86</v>
      </c>
      <c r="BK186" s="239">
        <f>ROUND(I186*H186,2)</f>
        <v>0</v>
      </c>
      <c r="BL186" s="16" t="s">
        <v>142</v>
      </c>
      <c r="BM186" s="238" t="s">
        <v>488</v>
      </c>
    </row>
    <row r="187" s="2" customFormat="1">
      <c r="A187" s="37"/>
      <c r="B187" s="38"/>
      <c r="C187" s="39"/>
      <c r="D187" s="242" t="s">
        <v>176</v>
      </c>
      <c r="E187" s="39"/>
      <c r="F187" s="263" t="s">
        <v>489</v>
      </c>
      <c r="G187" s="39"/>
      <c r="H187" s="39"/>
      <c r="I187" s="264"/>
      <c r="J187" s="39"/>
      <c r="K187" s="39"/>
      <c r="L187" s="43"/>
      <c r="M187" s="265"/>
      <c r="N187" s="266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176</v>
      </c>
      <c r="AU187" s="16" t="s">
        <v>86</v>
      </c>
    </row>
    <row r="188" s="2" customFormat="1" ht="24.15" customHeight="1">
      <c r="A188" s="37"/>
      <c r="B188" s="38"/>
      <c r="C188" s="226" t="s">
        <v>312</v>
      </c>
      <c r="D188" s="226" t="s">
        <v>138</v>
      </c>
      <c r="E188" s="227" t="s">
        <v>490</v>
      </c>
      <c r="F188" s="228" t="s">
        <v>491</v>
      </c>
      <c r="G188" s="229" t="s">
        <v>141</v>
      </c>
      <c r="H188" s="230">
        <v>0.014999999999999999</v>
      </c>
      <c r="I188" s="231"/>
      <c r="J188" s="232">
        <f>ROUND(I188*H188,2)</f>
        <v>0</v>
      </c>
      <c r="K188" s="233"/>
      <c r="L188" s="43"/>
      <c r="M188" s="234" t="s">
        <v>1</v>
      </c>
      <c r="N188" s="235" t="s">
        <v>44</v>
      </c>
      <c r="O188" s="90"/>
      <c r="P188" s="236">
        <f>O188*H188</f>
        <v>0</v>
      </c>
      <c r="Q188" s="236">
        <v>0</v>
      </c>
      <c r="R188" s="236">
        <f>Q188*H188</f>
        <v>0</v>
      </c>
      <c r="S188" s="236">
        <v>0.23999999999999999</v>
      </c>
      <c r="T188" s="237">
        <f>S188*H188</f>
        <v>0.0035999999999999999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8" t="s">
        <v>142</v>
      </c>
      <c r="AT188" s="238" t="s">
        <v>138</v>
      </c>
      <c r="AU188" s="238" t="s">
        <v>86</v>
      </c>
      <c r="AY188" s="16" t="s">
        <v>136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6" t="s">
        <v>86</v>
      </c>
      <c r="BK188" s="239">
        <f>ROUND(I188*H188,2)</f>
        <v>0</v>
      </c>
      <c r="BL188" s="16" t="s">
        <v>142</v>
      </c>
      <c r="BM188" s="238" t="s">
        <v>492</v>
      </c>
    </row>
    <row r="189" s="2" customFormat="1">
      <c r="A189" s="37"/>
      <c r="B189" s="38"/>
      <c r="C189" s="39"/>
      <c r="D189" s="242" t="s">
        <v>176</v>
      </c>
      <c r="E189" s="39"/>
      <c r="F189" s="263" t="s">
        <v>493</v>
      </c>
      <c r="G189" s="39"/>
      <c r="H189" s="39"/>
      <c r="I189" s="264"/>
      <c r="J189" s="39"/>
      <c r="K189" s="39"/>
      <c r="L189" s="43"/>
      <c r="M189" s="265"/>
      <c r="N189" s="266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176</v>
      </c>
      <c r="AU189" s="16" t="s">
        <v>86</v>
      </c>
    </row>
    <row r="190" s="13" customFormat="1">
      <c r="A190" s="13"/>
      <c r="B190" s="240"/>
      <c r="C190" s="241"/>
      <c r="D190" s="242" t="s">
        <v>144</v>
      </c>
      <c r="E190" s="243" t="s">
        <v>1</v>
      </c>
      <c r="F190" s="244" t="s">
        <v>494</v>
      </c>
      <c r="G190" s="241"/>
      <c r="H190" s="245">
        <v>0.014999999999999999</v>
      </c>
      <c r="I190" s="246"/>
      <c r="J190" s="241"/>
      <c r="K190" s="241"/>
      <c r="L190" s="247"/>
      <c r="M190" s="248"/>
      <c r="N190" s="249"/>
      <c r="O190" s="249"/>
      <c r="P190" s="249"/>
      <c r="Q190" s="249"/>
      <c r="R190" s="249"/>
      <c r="S190" s="249"/>
      <c r="T190" s="25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1" t="s">
        <v>144</v>
      </c>
      <c r="AU190" s="251" t="s">
        <v>86</v>
      </c>
      <c r="AV190" s="13" t="s">
        <v>88</v>
      </c>
      <c r="AW190" s="13" t="s">
        <v>34</v>
      </c>
      <c r="AX190" s="13" t="s">
        <v>86</v>
      </c>
      <c r="AY190" s="251" t="s">
        <v>136</v>
      </c>
    </row>
    <row r="191" s="2" customFormat="1" ht="33" customHeight="1">
      <c r="A191" s="37"/>
      <c r="B191" s="38"/>
      <c r="C191" s="226" t="s">
        <v>321</v>
      </c>
      <c r="D191" s="226" t="s">
        <v>138</v>
      </c>
      <c r="E191" s="227" t="s">
        <v>378</v>
      </c>
      <c r="F191" s="228" t="s">
        <v>379</v>
      </c>
      <c r="G191" s="229" t="s">
        <v>153</v>
      </c>
      <c r="H191" s="230">
        <v>1</v>
      </c>
      <c r="I191" s="231"/>
      <c r="J191" s="232">
        <f>ROUND(I191*H191,2)</f>
        <v>0</v>
      </c>
      <c r="K191" s="233"/>
      <c r="L191" s="43"/>
      <c r="M191" s="234" t="s">
        <v>1</v>
      </c>
      <c r="N191" s="235" t="s">
        <v>44</v>
      </c>
      <c r="O191" s="90"/>
      <c r="P191" s="236">
        <f>O191*H191</f>
        <v>0</v>
      </c>
      <c r="Q191" s="236">
        <v>0.15540000000000001</v>
      </c>
      <c r="R191" s="236">
        <f>Q191*H191</f>
        <v>0.15540000000000001</v>
      </c>
      <c r="S191" s="236">
        <v>0</v>
      </c>
      <c r="T191" s="23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8" t="s">
        <v>142</v>
      </c>
      <c r="AT191" s="238" t="s">
        <v>138</v>
      </c>
      <c r="AU191" s="238" t="s">
        <v>86</v>
      </c>
      <c r="AY191" s="16" t="s">
        <v>136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6" t="s">
        <v>86</v>
      </c>
      <c r="BK191" s="239">
        <f>ROUND(I191*H191,2)</f>
        <v>0</v>
      </c>
      <c r="BL191" s="16" t="s">
        <v>142</v>
      </c>
      <c r="BM191" s="238" t="s">
        <v>495</v>
      </c>
    </row>
    <row r="192" s="2" customFormat="1">
      <c r="A192" s="37"/>
      <c r="B192" s="38"/>
      <c r="C192" s="39"/>
      <c r="D192" s="242" t="s">
        <v>176</v>
      </c>
      <c r="E192" s="39"/>
      <c r="F192" s="263" t="s">
        <v>496</v>
      </c>
      <c r="G192" s="39"/>
      <c r="H192" s="39"/>
      <c r="I192" s="264"/>
      <c r="J192" s="39"/>
      <c r="K192" s="39"/>
      <c r="L192" s="43"/>
      <c r="M192" s="265"/>
      <c r="N192" s="266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176</v>
      </c>
      <c r="AU192" s="16" t="s">
        <v>86</v>
      </c>
    </row>
    <row r="193" s="2" customFormat="1" ht="24.15" customHeight="1">
      <c r="A193" s="37"/>
      <c r="B193" s="38"/>
      <c r="C193" s="226" t="s">
        <v>326</v>
      </c>
      <c r="D193" s="226" t="s">
        <v>138</v>
      </c>
      <c r="E193" s="227" t="s">
        <v>248</v>
      </c>
      <c r="F193" s="228" t="s">
        <v>249</v>
      </c>
      <c r="G193" s="229" t="s">
        <v>158</v>
      </c>
      <c r="H193" s="230">
        <v>0.014999999999999999</v>
      </c>
      <c r="I193" s="231"/>
      <c r="J193" s="232">
        <f>ROUND(I193*H193,2)</f>
        <v>0</v>
      </c>
      <c r="K193" s="233"/>
      <c r="L193" s="43"/>
      <c r="M193" s="234" t="s">
        <v>1</v>
      </c>
      <c r="N193" s="235" t="s">
        <v>44</v>
      </c>
      <c r="O193" s="90"/>
      <c r="P193" s="236">
        <f>O193*H193</f>
        <v>0</v>
      </c>
      <c r="Q193" s="236">
        <v>2.2563399999999998</v>
      </c>
      <c r="R193" s="236">
        <f>Q193*H193</f>
        <v>0.033845099999999996</v>
      </c>
      <c r="S193" s="236">
        <v>0</v>
      </c>
      <c r="T193" s="23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8" t="s">
        <v>142</v>
      </c>
      <c r="AT193" s="238" t="s">
        <v>138</v>
      </c>
      <c r="AU193" s="238" t="s">
        <v>86</v>
      </c>
      <c r="AY193" s="16" t="s">
        <v>136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6" t="s">
        <v>86</v>
      </c>
      <c r="BK193" s="239">
        <f>ROUND(I193*H193,2)</f>
        <v>0</v>
      </c>
      <c r="BL193" s="16" t="s">
        <v>142</v>
      </c>
      <c r="BM193" s="238" t="s">
        <v>497</v>
      </c>
    </row>
    <row r="194" s="13" customFormat="1">
      <c r="A194" s="13"/>
      <c r="B194" s="240"/>
      <c r="C194" s="241"/>
      <c r="D194" s="242" t="s">
        <v>144</v>
      </c>
      <c r="E194" s="243" t="s">
        <v>1</v>
      </c>
      <c r="F194" s="244" t="s">
        <v>494</v>
      </c>
      <c r="G194" s="241"/>
      <c r="H194" s="245">
        <v>0.014999999999999999</v>
      </c>
      <c r="I194" s="246"/>
      <c r="J194" s="241"/>
      <c r="K194" s="241"/>
      <c r="L194" s="247"/>
      <c r="M194" s="248"/>
      <c r="N194" s="249"/>
      <c r="O194" s="249"/>
      <c r="P194" s="249"/>
      <c r="Q194" s="249"/>
      <c r="R194" s="249"/>
      <c r="S194" s="249"/>
      <c r="T194" s="25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1" t="s">
        <v>144</v>
      </c>
      <c r="AU194" s="251" t="s">
        <v>86</v>
      </c>
      <c r="AV194" s="13" t="s">
        <v>88</v>
      </c>
      <c r="AW194" s="13" t="s">
        <v>34</v>
      </c>
      <c r="AX194" s="13" t="s">
        <v>86</v>
      </c>
      <c r="AY194" s="251" t="s">
        <v>136</v>
      </c>
    </row>
    <row r="195" s="2" customFormat="1" ht="21.75" customHeight="1">
      <c r="A195" s="37"/>
      <c r="B195" s="38"/>
      <c r="C195" s="226" t="s">
        <v>406</v>
      </c>
      <c r="D195" s="226" t="s">
        <v>138</v>
      </c>
      <c r="E195" s="227" t="s">
        <v>295</v>
      </c>
      <c r="F195" s="228" t="s">
        <v>296</v>
      </c>
      <c r="G195" s="229" t="s">
        <v>183</v>
      </c>
      <c r="H195" s="230">
        <v>0.025999999999999999</v>
      </c>
      <c r="I195" s="231"/>
      <c r="J195" s="232">
        <f>ROUND(I195*H195,2)</f>
        <v>0</v>
      </c>
      <c r="K195" s="233"/>
      <c r="L195" s="43"/>
      <c r="M195" s="234" t="s">
        <v>1</v>
      </c>
      <c r="N195" s="235" t="s">
        <v>44</v>
      </c>
      <c r="O195" s="90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8" t="s">
        <v>142</v>
      </c>
      <c r="AT195" s="238" t="s">
        <v>138</v>
      </c>
      <c r="AU195" s="238" t="s">
        <v>86</v>
      </c>
      <c r="AY195" s="16" t="s">
        <v>136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6" t="s">
        <v>86</v>
      </c>
      <c r="BK195" s="239">
        <f>ROUND(I195*H195,2)</f>
        <v>0</v>
      </c>
      <c r="BL195" s="16" t="s">
        <v>142</v>
      </c>
      <c r="BM195" s="238" t="s">
        <v>498</v>
      </c>
    </row>
    <row r="196" s="2" customFormat="1" ht="24.15" customHeight="1">
      <c r="A196" s="37"/>
      <c r="B196" s="38"/>
      <c r="C196" s="226" t="s">
        <v>409</v>
      </c>
      <c r="D196" s="226" t="s">
        <v>138</v>
      </c>
      <c r="E196" s="227" t="s">
        <v>300</v>
      </c>
      <c r="F196" s="228" t="s">
        <v>301</v>
      </c>
      <c r="G196" s="229" t="s">
        <v>183</v>
      </c>
      <c r="H196" s="230">
        <v>0.078</v>
      </c>
      <c r="I196" s="231"/>
      <c r="J196" s="232">
        <f>ROUND(I196*H196,2)</f>
        <v>0</v>
      </c>
      <c r="K196" s="233"/>
      <c r="L196" s="43"/>
      <c r="M196" s="234" t="s">
        <v>1</v>
      </c>
      <c r="N196" s="235" t="s">
        <v>44</v>
      </c>
      <c r="O196" s="90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8" t="s">
        <v>142</v>
      </c>
      <c r="AT196" s="238" t="s">
        <v>138</v>
      </c>
      <c r="AU196" s="238" t="s">
        <v>86</v>
      </c>
      <c r="AY196" s="16" t="s">
        <v>136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6" t="s">
        <v>86</v>
      </c>
      <c r="BK196" s="239">
        <f>ROUND(I196*H196,2)</f>
        <v>0</v>
      </c>
      <c r="BL196" s="16" t="s">
        <v>142</v>
      </c>
      <c r="BM196" s="238" t="s">
        <v>499</v>
      </c>
    </row>
    <row r="197" s="13" customFormat="1">
      <c r="A197" s="13"/>
      <c r="B197" s="240"/>
      <c r="C197" s="241"/>
      <c r="D197" s="242" t="s">
        <v>144</v>
      </c>
      <c r="E197" s="241"/>
      <c r="F197" s="244" t="s">
        <v>500</v>
      </c>
      <c r="G197" s="241"/>
      <c r="H197" s="245">
        <v>0.078</v>
      </c>
      <c r="I197" s="246"/>
      <c r="J197" s="241"/>
      <c r="K197" s="241"/>
      <c r="L197" s="247"/>
      <c r="M197" s="248"/>
      <c r="N197" s="249"/>
      <c r="O197" s="249"/>
      <c r="P197" s="249"/>
      <c r="Q197" s="249"/>
      <c r="R197" s="249"/>
      <c r="S197" s="249"/>
      <c r="T197" s="25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1" t="s">
        <v>144</v>
      </c>
      <c r="AU197" s="251" t="s">
        <v>86</v>
      </c>
      <c r="AV197" s="13" t="s">
        <v>88</v>
      </c>
      <c r="AW197" s="13" t="s">
        <v>4</v>
      </c>
      <c r="AX197" s="13" t="s">
        <v>86</v>
      </c>
      <c r="AY197" s="251" t="s">
        <v>136</v>
      </c>
    </row>
    <row r="198" s="2" customFormat="1" ht="24.15" customHeight="1">
      <c r="A198" s="37"/>
      <c r="B198" s="38"/>
      <c r="C198" s="226" t="s">
        <v>411</v>
      </c>
      <c r="D198" s="226" t="s">
        <v>138</v>
      </c>
      <c r="E198" s="227" t="s">
        <v>305</v>
      </c>
      <c r="F198" s="228" t="s">
        <v>306</v>
      </c>
      <c r="G198" s="229" t="s">
        <v>183</v>
      </c>
      <c r="H198" s="230">
        <v>0.025999999999999999</v>
      </c>
      <c r="I198" s="231"/>
      <c r="J198" s="232">
        <f>ROUND(I198*H198,2)</f>
        <v>0</v>
      </c>
      <c r="K198" s="233"/>
      <c r="L198" s="43"/>
      <c r="M198" s="234" t="s">
        <v>1</v>
      </c>
      <c r="N198" s="235" t="s">
        <v>44</v>
      </c>
      <c r="O198" s="90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8" t="s">
        <v>142</v>
      </c>
      <c r="AT198" s="238" t="s">
        <v>138</v>
      </c>
      <c r="AU198" s="238" t="s">
        <v>86</v>
      </c>
      <c r="AY198" s="16" t="s">
        <v>136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6" t="s">
        <v>86</v>
      </c>
      <c r="BK198" s="239">
        <f>ROUND(I198*H198,2)</f>
        <v>0</v>
      </c>
      <c r="BL198" s="16" t="s">
        <v>142</v>
      </c>
      <c r="BM198" s="238" t="s">
        <v>501</v>
      </c>
    </row>
    <row r="199" s="2" customFormat="1" ht="44.25" customHeight="1">
      <c r="A199" s="37"/>
      <c r="B199" s="38"/>
      <c r="C199" s="226" t="s">
        <v>413</v>
      </c>
      <c r="D199" s="226" t="s">
        <v>138</v>
      </c>
      <c r="E199" s="227" t="s">
        <v>502</v>
      </c>
      <c r="F199" s="228" t="s">
        <v>503</v>
      </c>
      <c r="G199" s="229" t="s">
        <v>183</v>
      </c>
      <c r="H199" s="230">
        <v>0.021999999999999999</v>
      </c>
      <c r="I199" s="231"/>
      <c r="J199" s="232">
        <f>ROUND(I199*H199,2)</f>
        <v>0</v>
      </c>
      <c r="K199" s="233"/>
      <c r="L199" s="43"/>
      <c r="M199" s="234" t="s">
        <v>1</v>
      </c>
      <c r="N199" s="235" t="s">
        <v>44</v>
      </c>
      <c r="O199" s="90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8" t="s">
        <v>142</v>
      </c>
      <c r="AT199" s="238" t="s">
        <v>138</v>
      </c>
      <c r="AU199" s="238" t="s">
        <v>86</v>
      </c>
      <c r="AY199" s="16" t="s">
        <v>136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6" t="s">
        <v>86</v>
      </c>
      <c r="BK199" s="239">
        <f>ROUND(I199*H199,2)</f>
        <v>0</v>
      </c>
      <c r="BL199" s="16" t="s">
        <v>142</v>
      </c>
      <c r="BM199" s="238" t="s">
        <v>504</v>
      </c>
    </row>
    <row r="200" s="2" customFormat="1" ht="37.8" customHeight="1">
      <c r="A200" s="37"/>
      <c r="B200" s="38"/>
      <c r="C200" s="226" t="s">
        <v>416</v>
      </c>
      <c r="D200" s="226" t="s">
        <v>138</v>
      </c>
      <c r="E200" s="227" t="s">
        <v>309</v>
      </c>
      <c r="F200" s="228" t="s">
        <v>310</v>
      </c>
      <c r="G200" s="229" t="s">
        <v>183</v>
      </c>
      <c r="H200" s="230">
        <v>0.0040000000000000001</v>
      </c>
      <c r="I200" s="231"/>
      <c r="J200" s="232">
        <f>ROUND(I200*H200,2)</f>
        <v>0</v>
      </c>
      <c r="K200" s="233"/>
      <c r="L200" s="43"/>
      <c r="M200" s="281" t="s">
        <v>1</v>
      </c>
      <c r="N200" s="282" t="s">
        <v>44</v>
      </c>
      <c r="O200" s="283"/>
      <c r="P200" s="284">
        <f>O200*H200</f>
        <v>0</v>
      </c>
      <c r="Q200" s="284">
        <v>0</v>
      </c>
      <c r="R200" s="284">
        <f>Q200*H200</f>
        <v>0</v>
      </c>
      <c r="S200" s="284">
        <v>0</v>
      </c>
      <c r="T200" s="285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8" t="s">
        <v>142</v>
      </c>
      <c r="AT200" s="238" t="s">
        <v>138</v>
      </c>
      <c r="AU200" s="238" t="s">
        <v>86</v>
      </c>
      <c r="AY200" s="16" t="s">
        <v>136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6" t="s">
        <v>86</v>
      </c>
      <c r="BK200" s="239">
        <f>ROUND(I200*H200,2)</f>
        <v>0</v>
      </c>
      <c r="BL200" s="16" t="s">
        <v>142</v>
      </c>
      <c r="BM200" s="238" t="s">
        <v>505</v>
      </c>
    </row>
    <row r="201" s="2" customFormat="1" ht="6.96" customHeight="1">
      <c r="A201" s="37"/>
      <c r="B201" s="65"/>
      <c r="C201" s="66"/>
      <c r="D201" s="66"/>
      <c r="E201" s="66"/>
      <c r="F201" s="66"/>
      <c r="G201" s="66"/>
      <c r="H201" s="66"/>
      <c r="I201" s="66"/>
      <c r="J201" s="66"/>
      <c r="K201" s="66"/>
      <c r="L201" s="43"/>
      <c r="M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</row>
  </sheetData>
  <sheetProtection sheet="1" autoFilter="0" formatColumns="0" formatRows="0" objects="1" scenarios="1" spinCount="100000" saltValue="M2X6NvvWxm1cRtXQR3yNvuHk3p1qqUnQ6v4afBb68Zs3zp2SkePJZ/EILXJ7ofwNlbBQy1o7vbpDTZx3/xo00A==" hashValue="fmHt3v7FcsTXOvtO+EWEbdT1DXQTOkgzIN6VjJQGDjKmvXl1u7Nu3LARdmUFXOIvPSJ9oljFXVWLi7ViOMnBjQ==" algorithmName="SHA-512" password="CC35"/>
  <autoFilter ref="C126:K200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102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88</v>
      </c>
    </row>
    <row r="4" s="1" customFormat="1" ht="24.96" customHeight="1">
      <c r="B4" s="19"/>
      <c r="D4" s="147" t="s">
        <v>103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chodníků ul. Kosmákova a ul. Příčná</v>
      </c>
      <c r="F7" s="149"/>
      <c r="G7" s="149"/>
      <c r="H7" s="149"/>
      <c r="L7" s="19"/>
    </row>
    <row r="8" s="2" customFormat="1" ht="12" customHeight="1">
      <c r="A8" s="37"/>
      <c r="B8" s="43"/>
      <c r="C8" s="37"/>
      <c r="D8" s="149" t="s">
        <v>104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51" t="s">
        <v>506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9" t="s">
        <v>18</v>
      </c>
      <c r="E11" s="37"/>
      <c r="F11" s="140" t="s">
        <v>1</v>
      </c>
      <c r="G11" s="37"/>
      <c r="H11" s="37"/>
      <c r="I11" s="149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9" t="s">
        <v>20</v>
      </c>
      <c r="E12" s="37"/>
      <c r="F12" s="140" t="s">
        <v>21</v>
      </c>
      <c r="G12" s="37"/>
      <c r="H12" s="37"/>
      <c r="I12" s="149" t="s">
        <v>22</v>
      </c>
      <c r="J12" s="152" t="str">
        <f>'Rekapitulace stavby'!AN8</f>
        <v>21. 11. 2024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24</v>
      </c>
      <c r="E14" s="37"/>
      <c r="F14" s="37"/>
      <c r="G14" s="37"/>
      <c r="H14" s="37"/>
      <c r="I14" s="149" t="s">
        <v>25</v>
      </c>
      <c r="J14" s="140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">
        <v>27</v>
      </c>
      <c r="F15" s="37"/>
      <c r="G15" s="37"/>
      <c r="H15" s="37"/>
      <c r="I15" s="149" t="s">
        <v>28</v>
      </c>
      <c r="J15" s="140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9" t="s">
        <v>30</v>
      </c>
      <c r="E17" s="37"/>
      <c r="F17" s="37"/>
      <c r="G17" s="37"/>
      <c r="H17" s="37"/>
      <c r="I17" s="14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9" t="s">
        <v>32</v>
      </c>
      <c r="E20" s="37"/>
      <c r="F20" s="37"/>
      <c r="G20" s="37"/>
      <c r="H20" s="37"/>
      <c r="I20" s="149" t="s">
        <v>25</v>
      </c>
      <c r="J20" s="140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tr">
        <f>IF('Rekapitulace stavby'!E17="","",'Rekapitulace stavby'!E17)</f>
        <v xml:space="preserve"> </v>
      </c>
      <c r="F21" s="37"/>
      <c r="G21" s="37"/>
      <c r="H21" s="37"/>
      <c r="I21" s="149" t="s">
        <v>28</v>
      </c>
      <c r="J21" s="140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9" t="s">
        <v>35</v>
      </c>
      <c r="E23" s="37"/>
      <c r="F23" s="37"/>
      <c r="G23" s="37"/>
      <c r="H23" s="37"/>
      <c r="I23" s="149" t="s">
        <v>25</v>
      </c>
      <c r="J23" s="140" t="s">
        <v>36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">
        <v>37</v>
      </c>
      <c r="F24" s="37"/>
      <c r="G24" s="37"/>
      <c r="H24" s="37"/>
      <c r="I24" s="149" t="s">
        <v>28</v>
      </c>
      <c r="J24" s="140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9" t="s">
        <v>38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8" t="s">
        <v>39</v>
      </c>
      <c r="E30" s="37"/>
      <c r="F30" s="37"/>
      <c r="G30" s="37"/>
      <c r="H30" s="37"/>
      <c r="I30" s="37"/>
      <c r="J30" s="159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60" t="s">
        <v>41</v>
      </c>
      <c r="G32" s="37"/>
      <c r="H32" s="37"/>
      <c r="I32" s="160" t="s">
        <v>40</v>
      </c>
      <c r="J32" s="160" t="s">
        <v>42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1" t="s">
        <v>43</v>
      </c>
      <c r="E33" s="149" t="s">
        <v>44</v>
      </c>
      <c r="F33" s="162">
        <f>ROUND((SUM(BE118:BE123)),  2)</f>
        <v>0</v>
      </c>
      <c r="G33" s="37"/>
      <c r="H33" s="37"/>
      <c r="I33" s="163">
        <v>0.20999999999999999</v>
      </c>
      <c r="J33" s="162">
        <f>ROUND(((SUM(BE118:BE123))*I33),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9" t="s">
        <v>45</v>
      </c>
      <c r="F34" s="162">
        <f>ROUND((SUM(BF118:BF123)),  2)</f>
        <v>0</v>
      </c>
      <c r="G34" s="37"/>
      <c r="H34" s="37"/>
      <c r="I34" s="163">
        <v>0.12</v>
      </c>
      <c r="J34" s="162">
        <f>ROUND(((SUM(BF118:BF123))*I34),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46</v>
      </c>
      <c r="F35" s="162">
        <f>ROUND((SUM(BG118:BG123)),  2)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47</v>
      </c>
      <c r="F36" s="162">
        <f>ROUND((SUM(BH118:BH123)),  2)</f>
        <v>0</v>
      </c>
      <c r="G36" s="37"/>
      <c r="H36" s="37"/>
      <c r="I36" s="163">
        <v>0.12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48</v>
      </c>
      <c r="F37" s="162">
        <f>ROUND((SUM(BI118:BI123)),  2)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4"/>
      <c r="D39" s="165" t="s">
        <v>49</v>
      </c>
      <c r="E39" s="166"/>
      <c r="F39" s="166"/>
      <c r="G39" s="167" t="s">
        <v>50</v>
      </c>
      <c r="H39" s="168" t="s">
        <v>51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52</v>
      </c>
      <c r="E50" s="172"/>
      <c r="F50" s="172"/>
      <c r="G50" s="171" t="s">
        <v>53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54</v>
      </c>
      <c r="E61" s="174"/>
      <c r="F61" s="175" t="s">
        <v>55</v>
      </c>
      <c r="G61" s="173" t="s">
        <v>54</v>
      </c>
      <c r="H61" s="174"/>
      <c r="I61" s="174"/>
      <c r="J61" s="176" t="s">
        <v>55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56</v>
      </c>
      <c r="E65" s="177"/>
      <c r="F65" s="177"/>
      <c r="G65" s="171" t="s">
        <v>57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54</v>
      </c>
      <c r="E76" s="174"/>
      <c r="F76" s="175" t="s">
        <v>55</v>
      </c>
      <c r="G76" s="173" t="s">
        <v>54</v>
      </c>
      <c r="H76" s="174"/>
      <c r="I76" s="174"/>
      <c r="J76" s="176" t="s">
        <v>55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chodníků ul. Kosmákova a ul. Příčná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IO.03 - VON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Šternberk</v>
      </c>
      <c r="G89" s="39"/>
      <c r="H89" s="39"/>
      <c r="I89" s="31" t="s">
        <v>22</v>
      </c>
      <c r="J89" s="78" t="str">
        <f>IF(J12="","",J12)</f>
        <v>21. 11. 2024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Šternberk</v>
      </c>
      <c r="G91" s="39"/>
      <c r="H91" s="39"/>
      <c r="I91" s="31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>Petr Nikl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109</v>
      </c>
      <c r="D94" s="184"/>
      <c r="E94" s="184"/>
      <c r="F94" s="184"/>
      <c r="G94" s="184"/>
      <c r="H94" s="184"/>
      <c r="I94" s="184"/>
      <c r="J94" s="185" t="s">
        <v>110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111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112</v>
      </c>
    </row>
    <row r="97" s="9" customFormat="1" ht="24.96" customHeight="1">
      <c r="A97" s="9"/>
      <c r="B97" s="187"/>
      <c r="C97" s="188"/>
      <c r="D97" s="189" t="s">
        <v>507</v>
      </c>
      <c r="E97" s="190"/>
      <c r="F97" s="190"/>
      <c r="G97" s="190"/>
      <c r="H97" s="190"/>
      <c r="I97" s="190"/>
      <c r="J97" s="191">
        <f>J119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32"/>
      <c r="D98" s="194" t="s">
        <v>508</v>
      </c>
      <c r="E98" s="195"/>
      <c r="F98" s="195"/>
      <c r="G98" s="195"/>
      <c r="H98" s="195"/>
      <c r="I98" s="195"/>
      <c r="J98" s="196">
        <f>J120</f>
        <v>0</v>
      </c>
      <c r="K98" s="132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121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82" t="str">
        <f>E7</f>
        <v>Oprava chodníků ul. Kosmákova a ul. Příčná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104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IO.03 - VON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>Šternberk</v>
      </c>
      <c r="G112" s="39"/>
      <c r="H112" s="39"/>
      <c r="I112" s="31" t="s">
        <v>22</v>
      </c>
      <c r="J112" s="78" t="str">
        <f>IF(J12="","",J12)</f>
        <v>21. 11. 2024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>Město Šternberk</v>
      </c>
      <c r="G114" s="39"/>
      <c r="H114" s="39"/>
      <c r="I114" s="31" t="s">
        <v>32</v>
      </c>
      <c r="J114" s="35" t="str">
        <f>E21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30</v>
      </c>
      <c r="D115" s="39"/>
      <c r="E115" s="39"/>
      <c r="F115" s="26" t="str">
        <f>IF(E18="","",E18)</f>
        <v>Vyplň údaj</v>
      </c>
      <c r="G115" s="39"/>
      <c r="H115" s="39"/>
      <c r="I115" s="31" t="s">
        <v>35</v>
      </c>
      <c r="J115" s="35" t="str">
        <f>E24</f>
        <v>Petr Nikl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8"/>
      <c r="B117" s="199"/>
      <c r="C117" s="200" t="s">
        <v>122</v>
      </c>
      <c r="D117" s="201" t="s">
        <v>64</v>
      </c>
      <c r="E117" s="201" t="s">
        <v>60</v>
      </c>
      <c r="F117" s="201" t="s">
        <v>61</v>
      </c>
      <c r="G117" s="201" t="s">
        <v>123</v>
      </c>
      <c r="H117" s="201" t="s">
        <v>124</v>
      </c>
      <c r="I117" s="201" t="s">
        <v>125</v>
      </c>
      <c r="J117" s="202" t="s">
        <v>110</v>
      </c>
      <c r="K117" s="203" t="s">
        <v>126</v>
      </c>
      <c r="L117" s="204"/>
      <c r="M117" s="99" t="s">
        <v>1</v>
      </c>
      <c r="N117" s="100" t="s">
        <v>43</v>
      </c>
      <c r="O117" s="100" t="s">
        <v>127</v>
      </c>
      <c r="P117" s="100" t="s">
        <v>128</v>
      </c>
      <c r="Q117" s="100" t="s">
        <v>129</v>
      </c>
      <c r="R117" s="100" t="s">
        <v>130</v>
      </c>
      <c r="S117" s="100" t="s">
        <v>131</v>
      </c>
      <c r="T117" s="101" t="s">
        <v>132</v>
      </c>
      <c r="U117" s="198"/>
      <c r="V117" s="198"/>
      <c r="W117" s="198"/>
      <c r="X117" s="198"/>
      <c r="Y117" s="198"/>
      <c r="Z117" s="198"/>
      <c r="AA117" s="198"/>
      <c r="AB117" s="198"/>
      <c r="AC117" s="198"/>
      <c r="AD117" s="198"/>
      <c r="AE117" s="198"/>
    </row>
    <row r="118" s="2" customFormat="1" ht="22.8" customHeight="1">
      <c r="A118" s="37"/>
      <c r="B118" s="38"/>
      <c r="C118" s="106" t="s">
        <v>133</v>
      </c>
      <c r="D118" s="39"/>
      <c r="E118" s="39"/>
      <c r="F118" s="39"/>
      <c r="G118" s="39"/>
      <c r="H118" s="39"/>
      <c r="I118" s="39"/>
      <c r="J118" s="205">
        <f>BK118</f>
        <v>0</v>
      </c>
      <c r="K118" s="39"/>
      <c r="L118" s="43"/>
      <c r="M118" s="102"/>
      <c r="N118" s="206"/>
      <c r="O118" s="103"/>
      <c r="P118" s="207">
        <f>P119</f>
        <v>0</v>
      </c>
      <c r="Q118" s="103"/>
      <c r="R118" s="207">
        <f>R119</f>
        <v>0</v>
      </c>
      <c r="S118" s="103"/>
      <c r="T118" s="208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78</v>
      </c>
      <c r="AU118" s="16" t="s">
        <v>112</v>
      </c>
      <c r="BK118" s="209">
        <f>BK119</f>
        <v>0</v>
      </c>
    </row>
    <row r="119" s="12" customFormat="1" ht="25.92" customHeight="1">
      <c r="A119" s="12"/>
      <c r="B119" s="210"/>
      <c r="C119" s="211"/>
      <c r="D119" s="212" t="s">
        <v>78</v>
      </c>
      <c r="E119" s="213" t="s">
        <v>134</v>
      </c>
      <c r="F119" s="213" t="s">
        <v>134</v>
      </c>
      <c r="G119" s="211"/>
      <c r="H119" s="211"/>
      <c r="I119" s="214"/>
      <c r="J119" s="215">
        <f>BK119</f>
        <v>0</v>
      </c>
      <c r="K119" s="211"/>
      <c r="L119" s="216"/>
      <c r="M119" s="217"/>
      <c r="N119" s="218"/>
      <c r="O119" s="218"/>
      <c r="P119" s="219">
        <f>P120</f>
        <v>0</v>
      </c>
      <c r="Q119" s="218"/>
      <c r="R119" s="219">
        <f>R120</f>
        <v>0</v>
      </c>
      <c r="S119" s="218"/>
      <c r="T119" s="22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21" t="s">
        <v>86</v>
      </c>
      <c r="AT119" s="222" t="s">
        <v>78</v>
      </c>
      <c r="AU119" s="222" t="s">
        <v>79</v>
      </c>
      <c r="AY119" s="221" t="s">
        <v>136</v>
      </c>
      <c r="BK119" s="223">
        <f>BK120</f>
        <v>0</v>
      </c>
    </row>
    <row r="120" s="12" customFormat="1" ht="22.8" customHeight="1">
      <c r="A120" s="12"/>
      <c r="B120" s="210"/>
      <c r="C120" s="211"/>
      <c r="D120" s="212" t="s">
        <v>78</v>
      </c>
      <c r="E120" s="224" t="s">
        <v>509</v>
      </c>
      <c r="F120" s="224" t="s">
        <v>510</v>
      </c>
      <c r="G120" s="211"/>
      <c r="H120" s="211"/>
      <c r="I120" s="214"/>
      <c r="J120" s="225">
        <f>BK120</f>
        <v>0</v>
      </c>
      <c r="K120" s="211"/>
      <c r="L120" s="216"/>
      <c r="M120" s="217"/>
      <c r="N120" s="218"/>
      <c r="O120" s="218"/>
      <c r="P120" s="219">
        <f>SUM(P121:P123)</f>
        <v>0</v>
      </c>
      <c r="Q120" s="218"/>
      <c r="R120" s="219">
        <f>SUM(R121:R123)</f>
        <v>0</v>
      </c>
      <c r="S120" s="218"/>
      <c r="T120" s="220">
        <f>SUM(T121:T123)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1" t="s">
        <v>86</v>
      </c>
      <c r="AT120" s="222" t="s">
        <v>78</v>
      </c>
      <c r="AU120" s="222" t="s">
        <v>86</v>
      </c>
      <c r="AY120" s="221" t="s">
        <v>136</v>
      </c>
      <c r="BK120" s="223">
        <f>SUM(BK121:BK123)</f>
        <v>0</v>
      </c>
    </row>
    <row r="121" s="2" customFormat="1" ht="16.5" customHeight="1">
      <c r="A121" s="37"/>
      <c r="B121" s="38"/>
      <c r="C121" s="226" t="s">
        <v>86</v>
      </c>
      <c r="D121" s="226" t="s">
        <v>138</v>
      </c>
      <c r="E121" s="227" t="s">
        <v>511</v>
      </c>
      <c r="F121" s="228" t="s">
        <v>512</v>
      </c>
      <c r="G121" s="229" t="s">
        <v>513</v>
      </c>
      <c r="H121" s="230">
        <v>1</v>
      </c>
      <c r="I121" s="231"/>
      <c r="J121" s="232">
        <f>ROUND(I121*H121,2)</f>
        <v>0</v>
      </c>
      <c r="K121" s="233"/>
      <c r="L121" s="43"/>
      <c r="M121" s="234" t="s">
        <v>1</v>
      </c>
      <c r="N121" s="235" t="s">
        <v>44</v>
      </c>
      <c r="O121" s="90"/>
      <c r="P121" s="236">
        <f>O121*H121</f>
        <v>0</v>
      </c>
      <c r="Q121" s="236">
        <v>0</v>
      </c>
      <c r="R121" s="236">
        <f>Q121*H121</f>
        <v>0</v>
      </c>
      <c r="S121" s="236">
        <v>0</v>
      </c>
      <c r="T121" s="237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38" t="s">
        <v>142</v>
      </c>
      <c r="AT121" s="238" t="s">
        <v>138</v>
      </c>
      <c r="AU121" s="238" t="s">
        <v>88</v>
      </c>
      <c r="AY121" s="16" t="s">
        <v>136</v>
      </c>
      <c r="BE121" s="239">
        <f>IF(N121="základní",J121,0)</f>
        <v>0</v>
      </c>
      <c r="BF121" s="239">
        <f>IF(N121="snížená",J121,0)</f>
        <v>0</v>
      </c>
      <c r="BG121" s="239">
        <f>IF(N121="zákl. přenesená",J121,0)</f>
        <v>0</v>
      </c>
      <c r="BH121" s="239">
        <f>IF(N121="sníž. přenesená",J121,0)</f>
        <v>0</v>
      </c>
      <c r="BI121" s="239">
        <f>IF(N121="nulová",J121,0)</f>
        <v>0</v>
      </c>
      <c r="BJ121" s="16" t="s">
        <v>86</v>
      </c>
      <c r="BK121" s="239">
        <f>ROUND(I121*H121,2)</f>
        <v>0</v>
      </c>
      <c r="BL121" s="16" t="s">
        <v>142</v>
      </c>
      <c r="BM121" s="238" t="s">
        <v>514</v>
      </c>
    </row>
    <row r="122" s="2" customFormat="1" ht="37.8" customHeight="1">
      <c r="A122" s="37"/>
      <c r="B122" s="38"/>
      <c r="C122" s="226" t="s">
        <v>88</v>
      </c>
      <c r="D122" s="226" t="s">
        <v>138</v>
      </c>
      <c r="E122" s="227" t="s">
        <v>515</v>
      </c>
      <c r="F122" s="228" t="s">
        <v>516</v>
      </c>
      <c r="G122" s="229" t="s">
        <v>513</v>
      </c>
      <c r="H122" s="230">
        <v>1</v>
      </c>
      <c r="I122" s="231"/>
      <c r="J122" s="232">
        <f>ROUND(I122*H122,2)</f>
        <v>0</v>
      </c>
      <c r="K122" s="233"/>
      <c r="L122" s="43"/>
      <c r="M122" s="234" t="s">
        <v>1</v>
      </c>
      <c r="N122" s="235" t="s">
        <v>44</v>
      </c>
      <c r="O122" s="90"/>
      <c r="P122" s="236">
        <f>O122*H122</f>
        <v>0</v>
      </c>
      <c r="Q122" s="236">
        <v>0</v>
      </c>
      <c r="R122" s="236">
        <f>Q122*H122</f>
        <v>0</v>
      </c>
      <c r="S122" s="236">
        <v>0</v>
      </c>
      <c r="T122" s="237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38" t="s">
        <v>142</v>
      </c>
      <c r="AT122" s="238" t="s">
        <v>138</v>
      </c>
      <c r="AU122" s="238" t="s">
        <v>88</v>
      </c>
      <c r="AY122" s="16" t="s">
        <v>136</v>
      </c>
      <c r="BE122" s="239">
        <f>IF(N122="základní",J122,0)</f>
        <v>0</v>
      </c>
      <c r="BF122" s="239">
        <f>IF(N122="snížená",J122,0)</f>
        <v>0</v>
      </c>
      <c r="BG122" s="239">
        <f>IF(N122="zákl. přenesená",J122,0)</f>
        <v>0</v>
      </c>
      <c r="BH122" s="239">
        <f>IF(N122="sníž. přenesená",J122,0)</f>
        <v>0</v>
      </c>
      <c r="BI122" s="239">
        <f>IF(N122="nulová",J122,0)</f>
        <v>0</v>
      </c>
      <c r="BJ122" s="16" t="s">
        <v>86</v>
      </c>
      <c r="BK122" s="239">
        <f>ROUND(I122*H122,2)</f>
        <v>0</v>
      </c>
      <c r="BL122" s="16" t="s">
        <v>142</v>
      </c>
      <c r="BM122" s="238" t="s">
        <v>517</v>
      </c>
    </row>
    <row r="123" s="2" customFormat="1" ht="16.5" customHeight="1">
      <c r="A123" s="37"/>
      <c r="B123" s="38"/>
      <c r="C123" s="226" t="s">
        <v>150</v>
      </c>
      <c r="D123" s="226" t="s">
        <v>138</v>
      </c>
      <c r="E123" s="227" t="s">
        <v>518</v>
      </c>
      <c r="F123" s="228" t="s">
        <v>519</v>
      </c>
      <c r="G123" s="229" t="s">
        <v>513</v>
      </c>
      <c r="H123" s="230">
        <v>1</v>
      </c>
      <c r="I123" s="231"/>
      <c r="J123" s="232">
        <f>ROUND(I123*H123,2)</f>
        <v>0</v>
      </c>
      <c r="K123" s="233"/>
      <c r="L123" s="43"/>
      <c r="M123" s="281" t="s">
        <v>1</v>
      </c>
      <c r="N123" s="282" t="s">
        <v>44</v>
      </c>
      <c r="O123" s="283"/>
      <c r="P123" s="284">
        <f>O123*H123</f>
        <v>0</v>
      </c>
      <c r="Q123" s="284">
        <v>0</v>
      </c>
      <c r="R123" s="284">
        <f>Q123*H123</f>
        <v>0</v>
      </c>
      <c r="S123" s="284">
        <v>0</v>
      </c>
      <c r="T123" s="285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8" t="s">
        <v>520</v>
      </c>
      <c r="AT123" s="238" t="s">
        <v>138</v>
      </c>
      <c r="AU123" s="238" t="s">
        <v>88</v>
      </c>
      <c r="AY123" s="16" t="s">
        <v>136</v>
      </c>
      <c r="BE123" s="239">
        <f>IF(N123="základní",J123,0)</f>
        <v>0</v>
      </c>
      <c r="BF123" s="239">
        <f>IF(N123="snížená",J123,0)</f>
        <v>0</v>
      </c>
      <c r="BG123" s="239">
        <f>IF(N123="zákl. přenesená",J123,0)</f>
        <v>0</v>
      </c>
      <c r="BH123" s="239">
        <f>IF(N123="sníž. přenesená",J123,0)</f>
        <v>0</v>
      </c>
      <c r="BI123" s="239">
        <f>IF(N123="nulová",J123,0)</f>
        <v>0</v>
      </c>
      <c r="BJ123" s="16" t="s">
        <v>86</v>
      </c>
      <c r="BK123" s="239">
        <f>ROUND(I123*H123,2)</f>
        <v>0</v>
      </c>
      <c r="BL123" s="16" t="s">
        <v>520</v>
      </c>
      <c r="BM123" s="238" t="s">
        <v>521</v>
      </c>
    </row>
    <row r="124" s="2" customFormat="1" ht="6.96" customHeight="1">
      <c r="A124" s="37"/>
      <c r="B124" s="65"/>
      <c r="C124" s="66"/>
      <c r="D124" s="66"/>
      <c r="E124" s="66"/>
      <c r="F124" s="66"/>
      <c r="G124" s="66"/>
      <c r="H124" s="66"/>
      <c r="I124" s="66"/>
      <c r="J124" s="66"/>
      <c r="K124" s="66"/>
      <c r="L124" s="43"/>
      <c r="M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</sheetData>
  <sheetProtection sheet="1" autoFilter="0" formatColumns="0" formatRows="0" objects="1" scenarios="1" spinCount="100000" saltValue="ofFHWuFw6EkBwY/iF4fVzchZZEW2LIC1HFpuxNKuhTXhvBXYyxnnh7m1/7EvJOtOqeBbPy11Zb11C5SATKC0yA==" hashValue="wAbs63B5qlyrK4Ksy8c9+7MXnvpJS3cEuWrVoe4PvSsi8gdl1Vk7dTql9WL/whL7K5QDQIUbumgRYr1WHDTbMg==" algorithmName="SHA-512" password="CC35"/>
  <autoFilter ref="C117:K123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NONAME\Petr</dc:creator>
  <cp:lastModifiedBy>NONAME\Petr</cp:lastModifiedBy>
  <dcterms:created xsi:type="dcterms:W3CDTF">2025-01-24T08:35:22Z</dcterms:created>
  <dcterms:modified xsi:type="dcterms:W3CDTF">2025-01-24T08:35:25Z</dcterms:modified>
</cp:coreProperties>
</file>